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ons-Sales and Costs" sheetId="4" r:id="rId7"/>
    <sheet state="visible" name="Cons-Purchases" sheetId="5" r:id="rId8"/>
    <sheet state="visible" name="Cons-Collections" sheetId="6" r:id="rId9"/>
    <sheet state="visible" name="Cons-Asset Statements" sheetId="7" r:id="rId10"/>
    <sheet state="visible" name="Cons-Cash Details" sheetId="8" r:id="rId11"/>
    <sheet state="visible" name="Cons-Balances" sheetId="9" r:id="rId12"/>
    <sheet state="visible" name="Sales and Costs-Small Store" sheetId="10" r:id="rId13"/>
    <sheet state="visible" name="Sales and Costs-Medium Store" sheetId="11" r:id="rId14"/>
    <sheet state="visible" name="Sales and Costs-Large Store" sheetId="12" r:id="rId15"/>
    <sheet state="visible" name="Large Store-FAR" sheetId="13" r:id="rId16"/>
    <sheet state="visible" name="Large Store-Fixed Asset Balance" sheetId="14" r:id="rId17"/>
    <sheet state="visible" name="Large Store-Depreciation" sheetId="15" r:id="rId18"/>
    <sheet state="visible" name="Medium Store-FAR" sheetId="16" r:id="rId19"/>
    <sheet state="visible" name="Medium Store-Fixed Asset Balanc" sheetId="17" r:id="rId20"/>
    <sheet state="visible" name="Medium Store-Depreciation" sheetId="18" r:id="rId21"/>
    <sheet state="visible" name="Small Store-FAR" sheetId="19" r:id="rId22"/>
    <sheet state="visible" name="Small Store-Fixed Asset Balance" sheetId="20" r:id="rId23"/>
    <sheet state="visible" name="Small Store-Depreciation" sheetId="21" r:id="rId24"/>
  </sheets>
  <definedNames/>
  <calcPr/>
</workbook>
</file>

<file path=xl/sharedStrings.xml><?xml version="1.0" encoding="utf-8"?>
<sst xmlns="http://schemas.openxmlformats.org/spreadsheetml/2006/main" count="1091" uniqueCount="252">
  <si>
    <t>Description</t>
  </si>
  <si>
    <t>A company runs a chain of small sports stores.</t>
  </si>
  <si>
    <t>It sells Volleyballs. The selling price of a Volleyball is Rs 500. The cost of a Volleyball is 65% of the selling price.</t>
  </si>
  <si>
    <t>It estimates that a small store will receive 250 orders per month. An average order will comprise 1.2 Volleyball.</t>
  </si>
  <si>
    <t>Each small store has 1 sales person. The monthly salary of a sales person is Rs 10000.</t>
  </si>
  <si>
    <t>The store delivers all its orders. It costs the store Rs 35 to deliver an order.</t>
  </si>
  <si>
    <t>It has a monthly rental cost of Rs 15000 and electricity cost of Rs 4000.</t>
  </si>
  <si>
    <t>Initially, the company has 0 small stores. The company estimates that it will open 1 new small store every month, starting from Month 1.</t>
  </si>
  <si>
    <t xml:space="preserve">Each small store has 1 Fan (FAN 444), which costs Rs 3600 and has a life of 12 months, 1 Table (TAB 211), which costs Rs 6000 and has a life of 15 months and 1 Calculator (CAL 100), which costs Rs 1000 and has a life of 10 months. These assets are purchased every time a new small store is opened at the start of the month.  </t>
  </si>
  <si>
    <t>Calculate fixed asset balances and sales and costs of the company for 24 months</t>
  </si>
  <si>
    <t>Product</t>
  </si>
  <si>
    <t>Selling Price</t>
  </si>
  <si>
    <t>Cost Price</t>
  </si>
  <si>
    <t>Volley Balls</t>
  </si>
  <si>
    <t>on selling Price</t>
  </si>
  <si>
    <t>Number of Orders</t>
  </si>
  <si>
    <t>Small Store</t>
  </si>
  <si>
    <t>Medium Store</t>
  </si>
  <si>
    <t>Large Store</t>
  </si>
  <si>
    <t>Average Order</t>
  </si>
  <si>
    <t>Delivery cost</t>
  </si>
  <si>
    <t>Staff</t>
  </si>
  <si>
    <t>Sales Person</t>
  </si>
  <si>
    <t>Salaries</t>
  </si>
  <si>
    <t>Sales</t>
  </si>
  <si>
    <t>Other costs</t>
  </si>
  <si>
    <t>Rent</t>
  </si>
  <si>
    <t>Electricity</t>
  </si>
  <si>
    <t>Outlet Plan</t>
  </si>
  <si>
    <t>Initial Outlet</t>
  </si>
  <si>
    <t>New outlet</t>
  </si>
  <si>
    <t>from month 1</t>
  </si>
  <si>
    <t>from month 6</t>
  </si>
  <si>
    <t>from month 10</t>
  </si>
  <si>
    <t>every 3 months</t>
  </si>
  <si>
    <t>every 5 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</si>
  <si>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</si>
  <si>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</si>
  <si>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</si>
  <si>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</si>
  <si>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</si>
  <si>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</si>
  <si>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</si>
  <si>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</si>
  <si>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</si>
  <si>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</si>
  <si>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</si>
  <si>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</si>
  <si>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</si>
  <si>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</si>
  <si>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</si>
  <si>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</si>
  <si>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</si>
  <si>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</si>
  <si>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</si>
  <si>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</si>
  <si>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</si>
  <si>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</si>
  <si>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</si>
  <si>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</si>
  <si>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</si>
  <si>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</si>
  <si>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Additional Outlet</t>
  </si>
  <si>
    <t>Total</t>
  </si>
  <si>
    <t>Cost of goods sold</t>
  </si>
  <si>
    <t>Salary</t>
  </si>
  <si>
    <t>Delivery Cost</t>
  </si>
  <si>
    <t>Depreciation</t>
  </si>
  <si>
    <t>Total Costs</t>
  </si>
  <si>
    <t>Profit</t>
  </si>
  <si>
    <t>Purchases</t>
  </si>
  <si>
    <t>Purchase Payments</t>
  </si>
  <si>
    <t>Payment Outstanding</t>
  </si>
  <si>
    <t>Customer 1</t>
  </si>
  <si>
    <t>Collection</t>
  </si>
  <si>
    <t>Cash to be collected</t>
  </si>
  <si>
    <t>Cons-Asset Values</t>
  </si>
  <si>
    <t>Total Purchase of Assets</t>
  </si>
  <si>
    <t>Closing Balance of Assets</t>
  </si>
  <si>
    <t>Total Depreciation</t>
  </si>
  <si>
    <t>Closing Balance of Depreciation</t>
  </si>
  <si>
    <t>Cash Inflow</t>
  </si>
  <si>
    <t>Cash Collected from Sales</t>
  </si>
  <si>
    <t>Total Inflow</t>
  </si>
  <si>
    <t>Cash Outflow</t>
  </si>
  <si>
    <t>Cash paid for purchases</t>
  </si>
  <si>
    <t>Other cost</t>
  </si>
  <si>
    <t>Fixed Asset</t>
  </si>
  <si>
    <t>Total Outflow</t>
  </si>
  <si>
    <t>Net Cash for the month</t>
  </si>
  <si>
    <t>Opening Cash</t>
  </si>
  <si>
    <t>Closing Cash</t>
  </si>
  <si>
    <t>Assets</t>
  </si>
  <si>
    <t>Cash Inhand</t>
  </si>
  <si>
    <t>Total Assets (TA)</t>
  </si>
  <si>
    <t>Liabilities</t>
  </si>
  <si>
    <t>Total Liabilities</t>
  </si>
  <si>
    <t>Difference 1(TA-TL)</t>
  </si>
  <si>
    <t>Opening Profit</t>
  </si>
  <si>
    <t>Net Profit for the month</t>
  </si>
  <si>
    <t>Accumulated Profit</t>
  </si>
  <si>
    <t>Difference 2(AP-D1)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</si>
  <si>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</si>
  <si>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</si>
  <si>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</si>
  <si>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</si>
  <si>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</si>
  <si>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</si>
  <si>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</si>
  <si>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</si>
  <si>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LFAS-FA-001</t>
  </si>
  <si>
    <t>Fan</t>
  </si>
  <si>
    <t>FAN 444</t>
  </si>
  <si>
    <t>LFAS-FA-002</t>
  </si>
  <si>
    <t>LFAS-FA-003</t>
  </si>
  <si>
    <t>LFAS-TA-001</t>
  </si>
  <si>
    <t>Table</t>
  </si>
  <si>
    <t>TAB 211</t>
  </si>
  <si>
    <t>LFAS-TA-002</t>
  </si>
  <si>
    <t>LFAS-CA-001</t>
  </si>
  <si>
    <t>Calculator</t>
  </si>
  <si>
    <t>CAL 100</t>
  </si>
  <si>
    <t>LFAS-CA-002</t>
  </si>
  <si>
    <t>LFAS-FA-004</t>
  </si>
  <si>
    <t>LFAS-FA-005</t>
  </si>
  <si>
    <t>LFAS-FA-006</t>
  </si>
  <si>
    <t>LFAS-TA-003</t>
  </si>
  <si>
    <t>LFAS-TA-004</t>
  </si>
  <si>
    <t>LFAS-CA-003</t>
  </si>
  <si>
    <t>LFAS-CA-004</t>
  </si>
  <si>
    <t>LFAS-FA-007</t>
  </si>
  <si>
    <t>LFAS-FA-008</t>
  </si>
  <si>
    <t>LFAS-FA-009</t>
  </si>
  <si>
    <t>LFAS-TA-005</t>
  </si>
  <si>
    <t>LFAS-TA-006</t>
  </si>
  <si>
    <t>LFAS-CA-005</t>
  </si>
  <si>
    <t>LFAS-CA-006</t>
  </si>
  <si>
    <t>Opening Balance</t>
  </si>
  <si>
    <t>Purchase</t>
  </si>
  <si>
    <t>Disposal</t>
  </si>
  <si>
    <t>Closing Balance</t>
  </si>
  <si>
    <t>Month of Purchase</t>
  </si>
  <si>
    <t>Life time</t>
  </si>
  <si>
    <t>month of Disposal</t>
  </si>
  <si>
    <t>MFAS-FA-001</t>
  </si>
  <si>
    <t>MFAS-FA-002</t>
  </si>
  <si>
    <t>MFAS-TA-001</t>
  </si>
  <si>
    <t>MFAS-CA-001</t>
  </si>
  <si>
    <t>MFAS-CA-002</t>
  </si>
  <si>
    <t>MFAS-FA-003</t>
  </si>
  <si>
    <t>MFAS-FA-004</t>
  </si>
  <si>
    <t>MFAS-TA-002</t>
  </si>
  <si>
    <t>MFAS-CA-003</t>
  </si>
  <si>
    <t>MFAS-CA-004</t>
  </si>
  <si>
    <t>MFAS-FA-005</t>
  </si>
  <si>
    <t>MFAS-FA-006</t>
  </si>
  <si>
    <t>MFAS-TA-003</t>
  </si>
  <si>
    <t>MFAS-CA-005</t>
  </si>
  <si>
    <t>MFAS-CA-006</t>
  </si>
  <si>
    <t>MFAS-FA-007</t>
  </si>
  <si>
    <t>MFAS-FA-008</t>
  </si>
  <si>
    <t>MFAS-TA-004</t>
  </si>
  <si>
    <t>MFAS-CA-007</t>
  </si>
  <si>
    <t>MFAS-CA-008</t>
  </si>
  <si>
    <t>MFAS-FA-009</t>
  </si>
  <si>
    <t>MFAS-FA-010</t>
  </si>
  <si>
    <t>MFAS-TA-005</t>
  </si>
  <si>
    <t>MFAS-CA-009</t>
  </si>
  <si>
    <t>MFAS-CA-010</t>
  </si>
  <si>
    <t>MFAS-FA-011</t>
  </si>
  <si>
    <t>MFAS-FA-012</t>
  </si>
  <si>
    <t>MFAS-TA-006</t>
  </si>
  <si>
    <t>MFAS-CA-011</t>
  </si>
  <si>
    <t>MFAS-CA-012</t>
  </si>
  <si>
    <t>MFAS-FA-013</t>
  </si>
  <si>
    <t>MFAS-FA-014</t>
  </si>
  <si>
    <t>MFAS-TA-007</t>
  </si>
  <si>
    <t>MFAS-CA-013</t>
  </si>
  <si>
    <t>MFAS-CA-014</t>
  </si>
  <si>
    <t>SFAS-FA-001</t>
  </si>
  <si>
    <t>SFAS-TA-001</t>
  </si>
  <si>
    <t>SFAS-CA-001</t>
  </si>
  <si>
    <t>Calcuator</t>
  </si>
  <si>
    <t>SFAS-FA-002</t>
  </si>
  <si>
    <t>SFAS-TA-002</t>
  </si>
  <si>
    <t>SFAS-CA-002</t>
  </si>
  <si>
    <t>SFAS-FA-003</t>
  </si>
  <si>
    <t>SFAS-TA-003</t>
  </si>
  <si>
    <t>SFAS-CA-003</t>
  </si>
  <si>
    <t>SFAS-FA-004</t>
  </si>
  <si>
    <t>SFAS-TA-004</t>
  </si>
  <si>
    <t>SFAS-CA-004</t>
  </si>
  <si>
    <t>SFAS-FA-005</t>
  </si>
  <si>
    <t>SFAS-TA-005</t>
  </si>
  <si>
    <t>SFAS-CA-005</t>
  </si>
  <si>
    <t>SFAS-FA-006</t>
  </si>
  <si>
    <t>SFAS-TA-006</t>
  </si>
  <si>
    <t>SFAS-CA-006</t>
  </si>
  <si>
    <t>SFAS-FA-007</t>
  </si>
  <si>
    <t>SFAS-TA-007</t>
  </si>
  <si>
    <t>SFAS-CA-007</t>
  </si>
  <si>
    <t>SFAS-FA-008</t>
  </si>
  <si>
    <t>SFAS-TA-008</t>
  </si>
  <si>
    <t>SFAS-CA-008</t>
  </si>
  <si>
    <t>SFAS-FA-009</t>
  </si>
  <si>
    <t>SFAS-TA-009</t>
  </si>
  <si>
    <t>SFAS-CA-009</t>
  </si>
  <si>
    <t>SFAS-FA-010</t>
  </si>
  <si>
    <t>SFAS-TA-010</t>
  </si>
  <si>
    <t>SFAS-CA-010</t>
  </si>
  <si>
    <t>SFAS-FA-011</t>
  </si>
  <si>
    <t>SFAS-TA-011</t>
  </si>
  <si>
    <t>SFAS-CA-011</t>
  </si>
  <si>
    <t>SFAS-FA-012</t>
  </si>
  <si>
    <t>SFAS-TA-012</t>
  </si>
  <si>
    <t>SFAS-CA-012</t>
  </si>
  <si>
    <t>SFAS-FA-013</t>
  </si>
  <si>
    <t>SFAS-TA-013</t>
  </si>
  <si>
    <t>SFAS-CA-013</t>
  </si>
  <si>
    <t>SFAS-FA-014</t>
  </si>
  <si>
    <t>SFAS-TA-014</t>
  </si>
  <si>
    <t>SFAS-CA-014</t>
  </si>
  <si>
    <t>SFAS-FA-015</t>
  </si>
  <si>
    <t>SFAS-TA-015</t>
  </si>
  <si>
    <t>SFAS-CA-015</t>
  </si>
  <si>
    <t>SFAS-FA-016</t>
  </si>
  <si>
    <t>SFAS-TA-016</t>
  </si>
  <si>
    <t>SFAS-CA-016</t>
  </si>
  <si>
    <t>SFAS-FA-017</t>
  </si>
  <si>
    <t>SFAS-TA-017</t>
  </si>
  <si>
    <t>SFAS-CA-017</t>
  </si>
  <si>
    <t>SFAS-FA-018</t>
  </si>
  <si>
    <t>SFAS-TA-018</t>
  </si>
  <si>
    <t>SFAS-CA-018</t>
  </si>
  <si>
    <t>SFAS-FA-019</t>
  </si>
  <si>
    <t>SFAS-TA-019</t>
  </si>
  <si>
    <t>SFAS-CA-019</t>
  </si>
  <si>
    <t>SFAS-FA-020</t>
  </si>
  <si>
    <t>SFAS-TA-020</t>
  </si>
  <si>
    <t>SFAS-CA-020</t>
  </si>
  <si>
    <t>SFAS-FA-021</t>
  </si>
  <si>
    <t>SFAS-TA-021</t>
  </si>
  <si>
    <t>SFAS-CA-021</t>
  </si>
  <si>
    <t>SFAS-FA-022</t>
  </si>
  <si>
    <t>SFAS-TA-022</t>
  </si>
  <si>
    <t>SFAS-CA-022</t>
  </si>
  <si>
    <t>SFAS-FA-023</t>
  </si>
  <si>
    <t>SFAS-TA-023</t>
  </si>
  <si>
    <t>SFAS-CA-023</t>
  </si>
  <si>
    <t>SFAS-FA-024</t>
  </si>
  <si>
    <t>SFAS-TA-024</t>
  </si>
  <si>
    <t>SFAS-CA-024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</si>
</sst>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>
      <c r="A10" s="3" t="s">
        <v>8</v>
      </c>
    </row>
    <row r="11">
      <c r="A11" s="3"/>
    </row>
    <row r="12">
      <c r="A12" s="3" t="s">
        <v>9</v>
      </c>
    </row>
    <row r="14">
      <c r="A14" s="4"/>
    </row>
    <row r="15">
      <c r="A15" s="5"/>
    </row>
    <row r="16">
      <c r="A16" s="5"/>
    </row>
    <row r="17">
      <c r="A17" s="6"/>
    </row>
    <row r="18">
      <c r="A18" s="6"/>
    </row>
    <row r="19">
      <c r="A19" s="6"/>
    </row>
    <row r="20">
      <c r="A20" s="7"/>
    </row>
    <row r="21">
      <c r="A21" s="6"/>
    </row>
    <row r="22">
      <c r="A22" s="8"/>
    </row>
    <row r="23">
      <c r="A23" s="6"/>
    </row>
    <row r="24">
      <c r="A24" s="6"/>
    </row>
    <row r="25">
      <c r="A25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38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24</v>
      </c>
    </row>
    <row r="3">
      <c r="A3" s="9" t="s">
        <v>13</v>
      </c>
      <c r="B3" s="11">
        <f>'Calcs-1'!B14*Assumptions!$B$2</f>
        <v>150000</v>
      </c>
      <c r="C3" s="11">
        <f>'Calcs-1'!C14*Assumptions!$B$2</f>
        <v>300000</v>
      </c>
      <c r="D3" s="11">
        <f>'Calcs-1'!D14*Assumptions!$B$2</f>
        <v>450000</v>
      </c>
      <c r="E3" s="11">
        <f>'Calcs-1'!E14*Assumptions!$B$2</f>
        <v>600000</v>
      </c>
      <c r="F3" s="11">
        <f>'Calcs-1'!F14*Assumptions!$B$2</f>
        <v>750000</v>
      </c>
      <c r="G3" s="11">
        <f>'Calcs-1'!G14*Assumptions!$B$2</f>
        <v>900000</v>
      </c>
      <c r="H3" s="11">
        <f>'Calcs-1'!H14*Assumptions!$B$2</f>
        <v>1050000</v>
      </c>
      <c r="I3" s="11">
        <f>'Calcs-1'!I14*Assumptions!$B$2</f>
        <v>1200000</v>
      </c>
      <c r="J3" s="11">
        <f>'Calcs-1'!J14*Assumptions!$B$2</f>
        <v>1350000</v>
      </c>
      <c r="K3" s="11">
        <f>'Calcs-1'!K14*Assumptions!$B$2</f>
        <v>1500000</v>
      </c>
      <c r="L3" s="11">
        <f>'Calcs-1'!L14*Assumptions!$B$2</f>
        <v>1650000</v>
      </c>
      <c r="M3" s="11">
        <f>'Calcs-1'!M14*Assumptions!$B$2</f>
        <v>1800000</v>
      </c>
      <c r="N3" s="11">
        <f>'Calcs-1'!N14*Assumptions!$B$2</f>
        <v>1950000</v>
      </c>
      <c r="O3" s="11">
        <f>'Calcs-1'!O14*Assumptions!$B$2</f>
        <v>2100000</v>
      </c>
      <c r="P3" s="11">
        <f>'Calcs-1'!P14*Assumptions!$B$2</f>
        <v>2250000</v>
      </c>
      <c r="Q3" s="11">
        <f>'Calcs-1'!Q14*Assumptions!$B$2</f>
        <v>2400000</v>
      </c>
      <c r="R3" s="11">
        <f>'Calcs-1'!R14*Assumptions!$B$2</f>
        <v>2550000</v>
      </c>
      <c r="S3" s="11">
        <f>'Calcs-1'!S14*Assumptions!$B$2</f>
        <v>2700000</v>
      </c>
      <c r="T3" s="11">
        <f>'Calcs-1'!T14*Assumptions!$B$2</f>
        <v>2850000</v>
      </c>
      <c r="U3" s="11">
        <f>'Calcs-1'!U14*Assumptions!$B$2</f>
        <v>3000000</v>
      </c>
      <c r="V3" s="11">
        <f>'Calcs-1'!V14*Assumptions!$B$2</f>
        <v>3150000</v>
      </c>
      <c r="W3" s="11">
        <f>'Calcs-1'!W14*Assumptions!$B$2</f>
        <v>3300000</v>
      </c>
      <c r="X3" s="11">
        <f>'Calcs-1'!X14*Assumptions!$B$2</f>
        <v>3450000</v>
      </c>
      <c r="Y3" s="11">
        <f>'Calcs-1'!Y14*Assumptions!$B$2</f>
        <v>3600000</v>
      </c>
    </row>
    <row r="4">
      <c r="A4" s="9" t="s">
        <v>63</v>
      </c>
      <c r="B4" s="11">
        <f t="shared" ref="B4:Y4" si="1">SUM(B3)</f>
        <v>150000</v>
      </c>
      <c r="C4" s="11">
        <f t="shared" si="1"/>
        <v>300000</v>
      </c>
      <c r="D4" s="11">
        <f t="shared" si="1"/>
        <v>450000</v>
      </c>
      <c r="E4" s="11">
        <f t="shared" si="1"/>
        <v>600000</v>
      </c>
      <c r="F4" s="11">
        <f t="shared" si="1"/>
        <v>750000</v>
      </c>
      <c r="G4" s="11">
        <f t="shared" si="1"/>
        <v>900000</v>
      </c>
      <c r="H4" s="11">
        <f t="shared" si="1"/>
        <v>1050000</v>
      </c>
      <c r="I4" s="11">
        <f t="shared" si="1"/>
        <v>1200000</v>
      </c>
      <c r="J4" s="11">
        <f t="shared" si="1"/>
        <v>1350000</v>
      </c>
      <c r="K4" s="11">
        <f t="shared" si="1"/>
        <v>1500000</v>
      </c>
      <c r="L4" s="11">
        <f t="shared" si="1"/>
        <v>1650000</v>
      </c>
      <c r="M4" s="11">
        <f t="shared" si="1"/>
        <v>1800000</v>
      </c>
      <c r="N4" s="11">
        <f t="shared" si="1"/>
        <v>1950000</v>
      </c>
      <c r="O4" s="11">
        <f t="shared" si="1"/>
        <v>2100000</v>
      </c>
      <c r="P4" s="11">
        <f t="shared" si="1"/>
        <v>2250000</v>
      </c>
      <c r="Q4" s="11">
        <f t="shared" si="1"/>
        <v>2400000</v>
      </c>
      <c r="R4" s="11">
        <f t="shared" si="1"/>
        <v>2550000</v>
      </c>
      <c r="S4" s="11">
        <f t="shared" si="1"/>
        <v>2700000</v>
      </c>
      <c r="T4" s="11">
        <f t="shared" si="1"/>
        <v>2850000</v>
      </c>
      <c r="U4" s="11">
        <f t="shared" si="1"/>
        <v>3000000</v>
      </c>
      <c r="V4" s="11">
        <f t="shared" si="1"/>
        <v>3150000</v>
      </c>
      <c r="W4" s="11">
        <f t="shared" si="1"/>
        <v>3300000</v>
      </c>
      <c r="X4" s="11">
        <f t="shared" si="1"/>
        <v>3450000</v>
      </c>
      <c r="Y4" s="11">
        <f t="shared" si="1"/>
        <v>3600000</v>
      </c>
    </row>
    <row r="6">
      <c r="A6" s="9" t="s">
        <v>64</v>
      </c>
    </row>
    <row r="7">
      <c r="A7" s="9" t="s">
        <v>13</v>
      </c>
      <c r="B7" s="11">
        <f>B3*Assumptions!$C$2</f>
        <v>97500</v>
      </c>
      <c r="C7" s="11">
        <f>C3*Assumptions!$C$2</f>
        <v>195000</v>
      </c>
      <c r="D7" s="11">
        <f>D3*Assumptions!$C$2</f>
        <v>292500</v>
      </c>
      <c r="E7" s="11">
        <f>E3*Assumptions!$C$2</f>
        <v>390000</v>
      </c>
      <c r="F7" s="11">
        <f>F3*Assumptions!$C$2</f>
        <v>487500</v>
      </c>
      <c r="G7" s="11">
        <f>G3*Assumptions!$C$2</f>
        <v>585000</v>
      </c>
      <c r="H7" s="11">
        <f>H3*Assumptions!$C$2</f>
        <v>682500</v>
      </c>
      <c r="I7" s="11">
        <f>I3*Assumptions!$C$2</f>
        <v>780000</v>
      </c>
      <c r="J7" s="11">
        <f>J3*Assumptions!$C$2</f>
        <v>877500</v>
      </c>
      <c r="K7" s="11">
        <f>K3*Assumptions!$C$2</f>
        <v>975000</v>
      </c>
      <c r="L7" s="11">
        <f>L3*Assumptions!$C$2</f>
        <v>1072500</v>
      </c>
      <c r="M7" s="11">
        <f>M3*Assumptions!$C$2</f>
        <v>1170000</v>
      </c>
      <c r="N7" s="11">
        <f>N3*Assumptions!$C$2</f>
        <v>1267500</v>
      </c>
      <c r="O7" s="11">
        <f>O3*Assumptions!$C$2</f>
        <v>1365000</v>
      </c>
      <c r="P7" s="11">
        <f>P3*Assumptions!$C$2</f>
        <v>1462500</v>
      </c>
      <c r="Q7" s="11">
        <f>Q3*Assumptions!$C$2</f>
        <v>1560000</v>
      </c>
      <c r="R7" s="11">
        <f>R3*Assumptions!$C$2</f>
        <v>1657500</v>
      </c>
      <c r="S7" s="11">
        <f>S3*Assumptions!$C$2</f>
        <v>1755000</v>
      </c>
      <c r="T7" s="11">
        <f>T3*Assumptions!$C$2</f>
        <v>1852500</v>
      </c>
      <c r="U7" s="11">
        <f>U3*Assumptions!$C$2</f>
        <v>1950000</v>
      </c>
      <c r="V7" s="11">
        <f>V3*Assumptions!$C$2</f>
        <v>2047500</v>
      </c>
      <c r="W7" s="11">
        <f>W3*Assumptions!$C$2</f>
        <v>2145000</v>
      </c>
      <c r="X7" s="11">
        <f>X3*Assumptions!$C$2</f>
        <v>2242500</v>
      </c>
      <c r="Y7" s="11">
        <f>Y3*Assumptions!$C$2</f>
        <v>2340000</v>
      </c>
    </row>
    <row r="8">
      <c r="A8" s="9" t="s">
        <v>63</v>
      </c>
      <c r="B8" s="11">
        <f t="shared" ref="B8:Y8" si="2">SUM(B7)</f>
        <v>97500</v>
      </c>
      <c r="C8" s="11">
        <f t="shared" si="2"/>
        <v>195000</v>
      </c>
      <c r="D8" s="11">
        <f t="shared" si="2"/>
        <v>292500</v>
      </c>
      <c r="E8" s="11">
        <f t="shared" si="2"/>
        <v>390000</v>
      </c>
      <c r="F8" s="11">
        <f t="shared" si="2"/>
        <v>487500</v>
      </c>
      <c r="G8" s="11">
        <f t="shared" si="2"/>
        <v>585000</v>
      </c>
      <c r="H8" s="11">
        <f t="shared" si="2"/>
        <v>682500</v>
      </c>
      <c r="I8" s="11">
        <f t="shared" si="2"/>
        <v>780000</v>
      </c>
      <c r="J8" s="11">
        <f t="shared" si="2"/>
        <v>877500</v>
      </c>
      <c r="K8" s="11">
        <f t="shared" si="2"/>
        <v>975000</v>
      </c>
      <c r="L8" s="11">
        <f t="shared" si="2"/>
        <v>1072500</v>
      </c>
      <c r="M8" s="11">
        <f t="shared" si="2"/>
        <v>1170000</v>
      </c>
      <c r="N8" s="11">
        <f t="shared" si="2"/>
        <v>1267500</v>
      </c>
      <c r="O8" s="11">
        <f t="shared" si="2"/>
        <v>1365000</v>
      </c>
      <c r="P8" s="11">
        <f t="shared" si="2"/>
        <v>1462500</v>
      </c>
      <c r="Q8" s="11">
        <f t="shared" si="2"/>
        <v>1560000</v>
      </c>
      <c r="R8" s="11">
        <f t="shared" si="2"/>
        <v>1657500</v>
      </c>
      <c r="S8" s="11">
        <f t="shared" si="2"/>
        <v>1755000</v>
      </c>
      <c r="T8" s="11">
        <f t="shared" si="2"/>
        <v>1852500</v>
      </c>
      <c r="U8" s="11">
        <f t="shared" si="2"/>
        <v>1950000</v>
      </c>
      <c r="V8" s="11">
        <f t="shared" si="2"/>
        <v>2047500</v>
      </c>
      <c r="W8" s="11">
        <f t="shared" si="2"/>
        <v>2145000</v>
      </c>
      <c r="X8" s="11">
        <f t="shared" si="2"/>
        <v>2242500</v>
      </c>
      <c r="Y8" s="11">
        <f t="shared" si="2"/>
        <v>2340000</v>
      </c>
    </row>
    <row r="10">
      <c r="A10" s="9" t="s">
        <v>25</v>
      </c>
    </row>
    <row r="11">
      <c r="A11" s="9" t="s">
        <v>26</v>
      </c>
      <c r="B11" s="11">
        <f>'Calcs-1'!B3*Assumptions!$B$19</f>
        <v>15000</v>
      </c>
      <c r="C11" s="11">
        <f>'Calcs-1'!C3*Assumptions!$B$19</f>
        <v>30000</v>
      </c>
      <c r="D11" s="11">
        <f>'Calcs-1'!D3*Assumptions!$B$19</f>
        <v>45000</v>
      </c>
      <c r="E11" s="11">
        <f>'Calcs-1'!E3*Assumptions!$B$19</f>
        <v>60000</v>
      </c>
      <c r="F11" s="11">
        <f>'Calcs-1'!F3*Assumptions!$B$19</f>
        <v>75000</v>
      </c>
      <c r="G11" s="11">
        <f>'Calcs-1'!G3*Assumptions!$B$19</f>
        <v>90000</v>
      </c>
      <c r="H11" s="11">
        <f>'Calcs-1'!H3*Assumptions!$B$19</f>
        <v>105000</v>
      </c>
      <c r="I11" s="11">
        <f>'Calcs-1'!I3*Assumptions!$B$19</f>
        <v>120000</v>
      </c>
      <c r="J11" s="11">
        <f>'Calcs-1'!J3*Assumptions!$B$19</f>
        <v>135000</v>
      </c>
      <c r="K11" s="11">
        <f>'Calcs-1'!K3*Assumptions!$B$19</f>
        <v>150000</v>
      </c>
      <c r="L11" s="11">
        <f>'Calcs-1'!L3*Assumptions!$B$19</f>
        <v>165000</v>
      </c>
      <c r="M11" s="11">
        <f>'Calcs-1'!M3*Assumptions!$B$19</f>
        <v>180000</v>
      </c>
      <c r="N11" s="11">
        <f>'Calcs-1'!N3*Assumptions!$B$19</f>
        <v>195000</v>
      </c>
      <c r="O11" s="11">
        <f>'Calcs-1'!O3*Assumptions!$B$19</f>
        <v>210000</v>
      </c>
      <c r="P11" s="11">
        <f>'Calcs-1'!P3*Assumptions!$B$19</f>
        <v>225000</v>
      </c>
      <c r="Q11" s="11">
        <f>'Calcs-1'!Q3*Assumptions!$B$19</f>
        <v>240000</v>
      </c>
      <c r="R11" s="11">
        <f>'Calcs-1'!R3*Assumptions!$B$19</f>
        <v>255000</v>
      </c>
      <c r="S11" s="11">
        <f>'Calcs-1'!S3*Assumptions!$B$19</f>
        <v>270000</v>
      </c>
      <c r="T11" s="11">
        <f>'Calcs-1'!T3*Assumptions!$B$19</f>
        <v>285000</v>
      </c>
      <c r="U11" s="11">
        <f>'Calcs-1'!U3*Assumptions!$B$19</f>
        <v>300000</v>
      </c>
      <c r="V11" s="11">
        <f>'Calcs-1'!V3*Assumptions!$B$19</f>
        <v>315000</v>
      </c>
      <c r="W11" s="11">
        <f>'Calcs-1'!W3*Assumptions!$B$19</f>
        <v>330000</v>
      </c>
      <c r="X11" s="11">
        <f>'Calcs-1'!X3*Assumptions!$B$19</f>
        <v>345000</v>
      </c>
      <c r="Y11" s="11">
        <f>'Calcs-1'!Y3*Assumptions!$B$19</f>
        <v>360000</v>
      </c>
    </row>
    <row r="12">
      <c r="A12" s="9" t="s">
        <v>27</v>
      </c>
      <c r="B12" s="11">
        <f>'Calcs-1'!B3*Assumptions!$B$20</f>
        <v>4000</v>
      </c>
      <c r="C12" s="11">
        <f>'Calcs-1'!C3*Assumptions!$B$20</f>
        <v>8000</v>
      </c>
      <c r="D12" s="11">
        <f>'Calcs-1'!D3*Assumptions!$B$20</f>
        <v>12000</v>
      </c>
      <c r="E12" s="11">
        <f>'Calcs-1'!E3*Assumptions!$B$20</f>
        <v>16000</v>
      </c>
      <c r="F12" s="11">
        <f>'Calcs-1'!F3*Assumptions!$B$20</f>
        <v>20000</v>
      </c>
      <c r="G12" s="11">
        <f>'Calcs-1'!G3*Assumptions!$B$20</f>
        <v>24000</v>
      </c>
      <c r="H12" s="11">
        <f>'Calcs-1'!H3*Assumptions!$B$20</f>
        <v>28000</v>
      </c>
      <c r="I12" s="11">
        <f>'Calcs-1'!I3*Assumptions!$B$20</f>
        <v>32000</v>
      </c>
      <c r="J12" s="11">
        <f>'Calcs-1'!J3*Assumptions!$B$20</f>
        <v>36000</v>
      </c>
      <c r="K12" s="11">
        <f>'Calcs-1'!K3*Assumptions!$B$20</f>
        <v>40000</v>
      </c>
      <c r="L12" s="11">
        <f>'Calcs-1'!L3*Assumptions!$B$20</f>
        <v>44000</v>
      </c>
      <c r="M12" s="11">
        <f>'Calcs-1'!M3*Assumptions!$B$20</f>
        <v>48000</v>
      </c>
      <c r="N12" s="11">
        <f>'Calcs-1'!N3*Assumptions!$B$20</f>
        <v>52000</v>
      </c>
      <c r="O12" s="11">
        <f>'Calcs-1'!O3*Assumptions!$B$20</f>
        <v>56000</v>
      </c>
      <c r="P12" s="11">
        <f>'Calcs-1'!P3*Assumptions!$B$20</f>
        <v>60000</v>
      </c>
      <c r="Q12" s="11">
        <f>'Calcs-1'!Q3*Assumptions!$B$20</f>
        <v>64000</v>
      </c>
      <c r="R12" s="11">
        <f>'Calcs-1'!R3*Assumptions!$B$20</f>
        <v>68000</v>
      </c>
      <c r="S12" s="11">
        <f>'Calcs-1'!S3*Assumptions!$B$20</f>
        <v>72000</v>
      </c>
      <c r="T12" s="11">
        <f>'Calcs-1'!T3*Assumptions!$B$20</f>
        <v>76000</v>
      </c>
      <c r="U12" s="11">
        <f>'Calcs-1'!U3*Assumptions!$B$20</f>
        <v>80000</v>
      </c>
      <c r="V12" s="11">
        <f>'Calcs-1'!V3*Assumptions!$B$20</f>
        <v>84000</v>
      </c>
      <c r="W12" s="11">
        <f>'Calcs-1'!W3*Assumptions!$B$20</f>
        <v>88000</v>
      </c>
      <c r="X12" s="11">
        <f>'Calcs-1'!X3*Assumptions!$B$20</f>
        <v>92000</v>
      </c>
      <c r="Y12" s="11">
        <f>'Calcs-1'!Y3*Assumptions!$B$20</f>
        <v>96000</v>
      </c>
    </row>
    <row r="13">
      <c r="A13" s="9" t="s">
        <v>65</v>
      </c>
      <c r="B13" s="11">
        <f>'Calcs-1'!B3*Assumptions!$B$13*Assumptions!$B$16</f>
        <v>10000</v>
      </c>
      <c r="C13" s="11">
        <f>'Calcs-1'!C3*Assumptions!$B$13*Assumptions!$B$16</f>
        <v>20000</v>
      </c>
      <c r="D13" s="11">
        <f>'Calcs-1'!D3*Assumptions!$B$13*Assumptions!$B$16</f>
        <v>30000</v>
      </c>
      <c r="E13" s="11">
        <f>'Calcs-1'!E3*Assumptions!$B$13*Assumptions!$B$16</f>
        <v>40000</v>
      </c>
      <c r="F13" s="11">
        <f>'Calcs-1'!F3*Assumptions!$B$13*Assumptions!$B$16</f>
        <v>50000</v>
      </c>
      <c r="G13" s="11">
        <f>'Calcs-1'!G3*Assumptions!$B$13*Assumptions!$B$16</f>
        <v>60000</v>
      </c>
      <c r="H13" s="11">
        <f>'Calcs-1'!H3*Assumptions!$B$13*Assumptions!$B$16</f>
        <v>70000</v>
      </c>
      <c r="I13" s="11">
        <f>'Calcs-1'!I3*Assumptions!$B$13*Assumptions!$B$16</f>
        <v>80000</v>
      </c>
      <c r="J13" s="11">
        <f>'Calcs-1'!J3*Assumptions!$B$13*Assumptions!$B$16</f>
        <v>90000</v>
      </c>
      <c r="K13" s="11">
        <f>'Calcs-1'!K3*Assumptions!$B$13*Assumptions!$B$16</f>
        <v>100000</v>
      </c>
      <c r="L13" s="11">
        <f>'Calcs-1'!L3*Assumptions!$B$13*Assumptions!$B$16</f>
        <v>110000</v>
      </c>
      <c r="M13" s="11">
        <f>'Calcs-1'!M3*Assumptions!$B$13*Assumptions!$B$16</f>
        <v>120000</v>
      </c>
      <c r="N13" s="11">
        <f>'Calcs-1'!N3*Assumptions!$B$13*Assumptions!$B$16</f>
        <v>130000</v>
      </c>
      <c r="O13" s="11">
        <f>'Calcs-1'!O3*Assumptions!$B$13*Assumptions!$B$16</f>
        <v>140000</v>
      </c>
      <c r="P13" s="11">
        <f>'Calcs-1'!P3*Assumptions!$B$13*Assumptions!$B$16</f>
        <v>150000</v>
      </c>
      <c r="Q13" s="11">
        <f>'Calcs-1'!Q3*Assumptions!$B$13*Assumptions!$B$16</f>
        <v>160000</v>
      </c>
      <c r="R13" s="11">
        <f>'Calcs-1'!R3*Assumptions!$B$13*Assumptions!$B$16</f>
        <v>170000</v>
      </c>
      <c r="S13" s="11">
        <f>'Calcs-1'!S3*Assumptions!$B$13*Assumptions!$B$16</f>
        <v>180000</v>
      </c>
      <c r="T13" s="11">
        <f>'Calcs-1'!T3*Assumptions!$B$13*Assumptions!$B$16</f>
        <v>190000</v>
      </c>
      <c r="U13" s="11">
        <f>'Calcs-1'!U3*Assumptions!$B$13*Assumptions!$B$16</f>
        <v>200000</v>
      </c>
      <c r="V13" s="11">
        <f>'Calcs-1'!V3*Assumptions!$B$13*Assumptions!$B$16</f>
        <v>210000</v>
      </c>
      <c r="W13" s="11">
        <f>'Calcs-1'!W3*Assumptions!$B$13*Assumptions!$B$16</f>
        <v>220000</v>
      </c>
      <c r="X13" s="11">
        <f>'Calcs-1'!X3*Assumptions!$B$13*Assumptions!$B$16</f>
        <v>230000</v>
      </c>
      <c r="Y13" s="11">
        <f>'Calcs-1'!Y3*Assumptions!$B$13*Assumptions!$B$16</f>
        <v>240000</v>
      </c>
    </row>
    <row r="14">
      <c r="A14" s="9" t="s">
        <v>66</v>
      </c>
      <c r="B14" s="11">
        <f>'Calcs-1'!B8*Assumptions!$B$10</f>
        <v>8750</v>
      </c>
      <c r="C14" s="11">
        <f>'Calcs-1'!C8*Assumptions!$B$10</f>
        <v>17500</v>
      </c>
      <c r="D14" s="11">
        <f>'Calcs-1'!D8*Assumptions!$B$10</f>
        <v>26250</v>
      </c>
      <c r="E14" s="11">
        <f>'Calcs-1'!E8*Assumptions!$B$10</f>
        <v>35000</v>
      </c>
      <c r="F14" s="11">
        <f>'Calcs-1'!F8*Assumptions!$B$10</f>
        <v>43750</v>
      </c>
      <c r="G14" s="11">
        <f>'Calcs-1'!G8*Assumptions!$B$10</f>
        <v>52500</v>
      </c>
      <c r="H14" s="11">
        <f>'Calcs-1'!H8*Assumptions!$B$10</f>
        <v>61250</v>
      </c>
      <c r="I14" s="11">
        <f>'Calcs-1'!I8*Assumptions!$B$10</f>
        <v>70000</v>
      </c>
      <c r="J14" s="11">
        <f>'Calcs-1'!J8*Assumptions!$B$10</f>
        <v>78750</v>
      </c>
      <c r="K14" s="11">
        <f>'Calcs-1'!K8*Assumptions!$B$10</f>
        <v>87500</v>
      </c>
      <c r="L14" s="11">
        <f>'Calcs-1'!L8*Assumptions!$B$10</f>
        <v>96250</v>
      </c>
      <c r="M14" s="11">
        <f>'Calcs-1'!M8*Assumptions!$B$10</f>
        <v>105000</v>
      </c>
      <c r="N14" s="11">
        <f>'Calcs-1'!N8*Assumptions!$B$10</f>
        <v>113750</v>
      </c>
      <c r="O14" s="11">
        <f>'Calcs-1'!O8*Assumptions!$B$10</f>
        <v>122500</v>
      </c>
      <c r="P14" s="11">
        <f>'Calcs-1'!P8*Assumptions!$B$10</f>
        <v>131250</v>
      </c>
      <c r="Q14" s="11">
        <f>'Calcs-1'!Q8*Assumptions!$B$10</f>
        <v>140000</v>
      </c>
      <c r="R14" s="11">
        <f>'Calcs-1'!R8*Assumptions!$B$10</f>
        <v>148750</v>
      </c>
      <c r="S14" s="11">
        <f>'Calcs-1'!S8*Assumptions!$B$10</f>
        <v>157500</v>
      </c>
      <c r="T14" s="11">
        <f>'Calcs-1'!T8*Assumptions!$B$10</f>
        <v>166250</v>
      </c>
      <c r="U14" s="11">
        <f>'Calcs-1'!U8*Assumptions!$B$10</f>
        <v>175000</v>
      </c>
      <c r="V14" s="11">
        <f>'Calcs-1'!V8*Assumptions!$B$10</f>
        <v>183750</v>
      </c>
      <c r="W14" s="11">
        <f>'Calcs-1'!W8*Assumptions!$B$10</f>
        <v>192500</v>
      </c>
      <c r="X14" s="11">
        <f>'Calcs-1'!X8*Assumptions!$B$10</f>
        <v>201250</v>
      </c>
      <c r="Y14" s="11">
        <f>'Calcs-1'!Y8*Assumptions!$B$10</f>
        <v>210000</v>
      </c>
    </row>
    <row r="15">
      <c r="A15" s="9" t="s">
        <v>67</v>
      </c>
      <c r="B15" s="11">
        <f>'Small Store-Depreciation'!B12</f>
        <v>800</v>
      </c>
      <c r="C15" s="11">
        <f>'Small Store-Depreciation'!C12</f>
        <v>1600</v>
      </c>
      <c r="D15" s="11">
        <f>'Small Store-Depreciation'!D12</f>
        <v>2400</v>
      </c>
      <c r="E15" s="11">
        <f>'Small Store-Depreciation'!E12</f>
        <v>3200</v>
      </c>
      <c r="F15" s="11">
        <f>'Small Store-Depreciation'!F12</f>
        <v>4000</v>
      </c>
      <c r="G15" s="11">
        <f>'Small Store-Depreciation'!G12</f>
        <v>4800</v>
      </c>
      <c r="H15" s="11">
        <f>'Small Store-Depreciation'!H12</f>
        <v>5600</v>
      </c>
      <c r="I15" s="11">
        <f>'Small Store-Depreciation'!I12</f>
        <v>6400</v>
      </c>
      <c r="J15" s="11">
        <f>'Small Store-Depreciation'!J12</f>
        <v>7200</v>
      </c>
      <c r="K15" s="11">
        <f>'Small Store-Depreciation'!K12</f>
        <v>8000</v>
      </c>
      <c r="L15" s="11">
        <f>'Small Store-Depreciation'!L12</f>
        <v>8700</v>
      </c>
      <c r="M15" s="11">
        <f>'Small Store-Depreciation'!M12</f>
        <v>9400</v>
      </c>
      <c r="N15" s="11">
        <f>'Small Store-Depreciation'!N12</f>
        <v>9800</v>
      </c>
      <c r="O15" s="11">
        <f>'Small Store-Depreciation'!O12</f>
        <v>10200</v>
      </c>
      <c r="P15" s="11">
        <f>'Small Store-Depreciation'!P12</f>
        <v>10600</v>
      </c>
      <c r="Q15" s="11">
        <f>'Small Store-Depreciation'!Q12</f>
        <v>10600</v>
      </c>
      <c r="R15" s="11">
        <f>'Small Store-Depreciation'!R12</f>
        <v>10600</v>
      </c>
      <c r="S15" s="11">
        <f>'Small Store-Depreciation'!S12</f>
        <v>10600</v>
      </c>
      <c r="T15" s="11">
        <f>'Small Store-Depreciation'!T12</f>
        <v>10600</v>
      </c>
      <c r="U15" s="11">
        <f>'Small Store-Depreciation'!U12</f>
        <v>10600</v>
      </c>
      <c r="V15" s="11">
        <f>'Small Store-Depreciation'!V12</f>
        <v>10600</v>
      </c>
      <c r="W15" s="11">
        <f>'Small Store-Depreciation'!W12</f>
        <v>10600</v>
      </c>
      <c r="X15" s="11">
        <f>'Small Store-Depreciation'!X12</f>
        <v>10600</v>
      </c>
      <c r="Y15" s="11">
        <f>'Small Store-Depreciation'!Y12</f>
        <v>10600</v>
      </c>
    </row>
    <row r="16">
      <c r="A16" s="9" t="s">
        <v>63</v>
      </c>
      <c r="B16" s="11">
        <f t="shared" ref="B16:Y16" si="3">SUM(B11:B15)</f>
        <v>38550</v>
      </c>
      <c r="C16" s="11">
        <f t="shared" si="3"/>
        <v>77100</v>
      </c>
      <c r="D16" s="11">
        <f t="shared" si="3"/>
        <v>115650</v>
      </c>
      <c r="E16" s="11">
        <f t="shared" si="3"/>
        <v>154200</v>
      </c>
      <c r="F16" s="11">
        <f t="shared" si="3"/>
        <v>192750</v>
      </c>
      <c r="G16" s="11">
        <f t="shared" si="3"/>
        <v>231300</v>
      </c>
      <c r="H16" s="11">
        <f t="shared" si="3"/>
        <v>269850</v>
      </c>
      <c r="I16" s="11">
        <f t="shared" si="3"/>
        <v>308400</v>
      </c>
      <c r="J16" s="11">
        <f t="shared" si="3"/>
        <v>346950</v>
      </c>
      <c r="K16" s="11">
        <f t="shared" si="3"/>
        <v>385500</v>
      </c>
      <c r="L16" s="11">
        <f t="shared" si="3"/>
        <v>423950</v>
      </c>
      <c r="M16" s="11">
        <f t="shared" si="3"/>
        <v>462400</v>
      </c>
      <c r="N16" s="11">
        <f t="shared" si="3"/>
        <v>500550</v>
      </c>
      <c r="O16" s="11">
        <f t="shared" si="3"/>
        <v>538700</v>
      </c>
      <c r="P16" s="11">
        <f t="shared" si="3"/>
        <v>576850</v>
      </c>
      <c r="Q16" s="11">
        <f t="shared" si="3"/>
        <v>614600</v>
      </c>
      <c r="R16" s="11">
        <f t="shared" si="3"/>
        <v>652350</v>
      </c>
      <c r="S16" s="11">
        <f t="shared" si="3"/>
        <v>690100</v>
      </c>
      <c r="T16" s="11">
        <f t="shared" si="3"/>
        <v>727850</v>
      </c>
      <c r="U16" s="11">
        <f t="shared" si="3"/>
        <v>765600</v>
      </c>
      <c r="V16" s="11">
        <f t="shared" si="3"/>
        <v>803350</v>
      </c>
      <c r="W16" s="11">
        <f t="shared" si="3"/>
        <v>841100</v>
      </c>
      <c r="X16" s="11">
        <f t="shared" si="3"/>
        <v>878850</v>
      </c>
      <c r="Y16" s="11">
        <f t="shared" si="3"/>
        <v>916600</v>
      </c>
    </row>
    <row r="18">
      <c r="A18" s="9" t="s">
        <v>68</v>
      </c>
      <c r="B18" s="11">
        <f t="shared" ref="B18:Y18" si="4">B8+B16</f>
        <v>136050</v>
      </c>
      <c r="C18" s="11">
        <f t="shared" si="4"/>
        <v>272100</v>
      </c>
      <c r="D18" s="11">
        <f t="shared" si="4"/>
        <v>408150</v>
      </c>
      <c r="E18" s="11">
        <f t="shared" si="4"/>
        <v>544200</v>
      </c>
      <c r="F18" s="11">
        <f t="shared" si="4"/>
        <v>680250</v>
      </c>
      <c r="G18" s="11">
        <f t="shared" si="4"/>
        <v>816300</v>
      </c>
      <c r="H18" s="11">
        <f t="shared" si="4"/>
        <v>952350</v>
      </c>
      <c r="I18" s="11">
        <f t="shared" si="4"/>
        <v>1088400</v>
      </c>
      <c r="J18" s="11">
        <f t="shared" si="4"/>
        <v>1224450</v>
      </c>
      <c r="K18" s="11">
        <f t="shared" si="4"/>
        <v>1360500</v>
      </c>
      <c r="L18" s="11">
        <f t="shared" si="4"/>
        <v>1496450</v>
      </c>
      <c r="M18" s="11">
        <f t="shared" si="4"/>
        <v>1632400</v>
      </c>
      <c r="N18" s="11">
        <f t="shared" si="4"/>
        <v>1768050</v>
      </c>
      <c r="O18" s="11">
        <f t="shared" si="4"/>
        <v>1903700</v>
      </c>
      <c r="P18" s="11">
        <f t="shared" si="4"/>
        <v>2039350</v>
      </c>
      <c r="Q18" s="11">
        <f t="shared" si="4"/>
        <v>2174600</v>
      </c>
      <c r="R18" s="11">
        <f t="shared" si="4"/>
        <v>2309850</v>
      </c>
      <c r="S18" s="11">
        <f t="shared" si="4"/>
        <v>2445100</v>
      </c>
      <c r="T18" s="11">
        <f t="shared" si="4"/>
        <v>2580350</v>
      </c>
      <c r="U18" s="11">
        <f t="shared" si="4"/>
        <v>2715600</v>
      </c>
      <c r="V18" s="11">
        <f t="shared" si="4"/>
        <v>2850850</v>
      </c>
      <c r="W18" s="11">
        <f t="shared" si="4"/>
        <v>2986100</v>
      </c>
      <c r="X18" s="11">
        <f t="shared" si="4"/>
        <v>3121350</v>
      </c>
      <c r="Y18" s="11">
        <f t="shared" si="4"/>
        <v>3256600</v>
      </c>
    </row>
    <row r="20">
      <c r="A20" s="9" t="s">
        <v>69</v>
      </c>
      <c r="B20" s="11">
        <f t="shared" ref="B20:Y20" si="5">B4-B18</f>
        <v>13950</v>
      </c>
      <c r="C20" s="11">
        <f t="shared" si="5"/>
        <v>27900</v>
      </c>
      <c r="D20" s="11">
        <f t="shared" si="5"/>
        <v>41850</v>
      </c>
      <c r="E20" s="11">
        <f t="shared" si="5"/>
        <v>55800</v>
      </c>
      <c r="F20" s="11">
        <f t="shared" si="5"/>
        <v>69750</v>
      </c>
      <c r="G20" s="11">
        <f t="shared" si="5"/>
        <v>83700</v>
      </c>
      <c r="H20" s="11">
        <f t="shared" si="5"/>
        <v>97650</v>
      </c>
      <c r="I20" s="11">
        <f t="shared" si="5"/>
        <v>111600</v>
      </c>
      <c r="J20" s="11">
        <f t="shared" si="5"/>
        <v>125550</v>
      </c>
      <c r="K20" s="11">
        <f t="shared" si="5"/>
        <v>139500</v>
      </c>
      <c r="L20" s="11">
        <f t="shared" si="5"/>
        <v>153550</v>
      </c>
      <c r="M20" s="11">
        <f t="shared" si="5"/>
        <v>167600</v>
      </c>
      <c r="N20" s="11">
        <f t="shared" si="5"/>
        <v>181950</v>
      </c>
      <c r="O20" s="11">
        <f t="shared" si="5"/>
        <v>196300</v>
      </c>
      <c r="P20" s="11">
        <f t="shared" si="5"/>
        <v>210650</v>
      </c>
      <c r="Q20" s="11">
        <f t="shared" si="5"/>
        <v>225400</v>
      </c>
      <c r="R20" s="11">
        <f t="shared" si="5"/>
        <v>240150</v>
      </c>
      <c r="S20" s="11">
        <f t="shared" si="5"/>
        <v>254900</v>
      </c>
      <c r="T20" s="11">
        <f t="shared" si="5"/>
        <v>269650</v>
      </c>
      <c r="U20" s="11">
        <f t="shared" si="5"/>
        <v>284400</v>
      </c>
      <c r="V20" s="11">
        <f t="shared" si="5"/>
        <v>299150</v>
      </c>
      <c r="W20" s="11">
        <f t="shared" si="5"/>
        <v>313900</v>
      </c>
      <c r="X20" s="11">
        <f t="shared" si="5"/>
        <v>328650</v>
      </c>
      <c r="Y20" s="11">
        <f t="shared" si="5"/>
        <v>343400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38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24</v>
      </c>
    </row>
    <row r="3">
      <c r="A3" s="9" t="s">
        <v>13</v>
      </c>
      <c r="B3" s="11">
        <f>'Calcs-1'!B16*Assumptions!$B$2</f>
        <v>0</v>
      </c>
      <c r="C3" s="11">
        <f>'Calcs-1'!C16*Assumptions!$B$2</f>
        <v>0</v>
      </c>
      <c r="D3" s="11">
        <f>'Calcs-1'!D16*Assumptions!$B$2</f>
        <v>0</v>
      </c>
      <c r="E3" s="11">
        <f>'Calcs-1'!E16*Assumptions!$B$2</f>
        <v>0</v>
      </c>
      <c r="F3" s="11">
        <f>'Calcs-1'!F16*Assumptions!$B$2</f>
        <v>0</v>
      </c>
      <c r="G3" s="11">
        <f>'Calcs-1'!G16*Assumptions!$B$2</f>
        <v>280000</v>
      </c>
      <c r="H3" s="11">
        <f>'Calcs-1'!H16*Assumptions!$B$2</f>
        <v>280000</v>
      </c>
      <c r="I3" s="11">
        <f>'Calcs-1'!I16*Assumptions!$B$2</f>
        <v>280000</v>
      </c>
      <c r="J3" s="11">
        <f>'Calcs-1'!J16*Assumptions!$B$2</f>
        <v>560000</v>
      </c>
      <c r="K3" s="11">
        <f>'Calcs-1'!K16*Assumptions!$B$2</f>
        <v>560000</v>
      </c>
      <c r="L3" s="11">
        <f>'Calcs-1'!L16*Assumptions!$B$2</f>
        <v>560000</v>
      </c>
      <c r="M3" s="11">
        <f>'Calcs-1'!M16*Assumptions!$B$2</f>
        <v>840000</v>
      </c>
      <c r="N3" s="11">
        <f>'Calcs-1'!N16*Assumptions!$B$2</f>
        <v>840000</v>
      </c>
      <c r="O3" s="11">
        <f>'Calcs-1'!O16*Assumptions!$B$2</f>
        <v>840000</v>
      </c>
      <c r="P3" s="11">
        <f>'Calcs-1'!P16*Assumptions!$B$2</f>
        <v>1120000</v>
      </c>
      <c r="Q3" s="11">
        <f>'Calcs-1'!Q16*Assumptions!$B$2</f>
        <v>1120000</v>
      </c>
      <c r="R3" s="11">
        <f>'Calcs-1'!R16*Assumptions!$B$2</f>
        <v>1120000</v>
      </c>
      <c r="S3" s="11">
        <f>'Calcs-1'!S16*Assumptions!$B$2</f>
        <v>1400000</v>
      </c>
      <c r="T3" s="11">
        <f>'Calcs-1'!T16*Assumptions!$B$2</f>
        <v>1400000</v>
      </c>
      <c r="U3" s="11">
        <f>'Calcs-1'!U16*Assumptions!$B$2</f>
        <v>1400000</v>
      </c>
      <c r="V3" s="11">
        <f>'Calcs-1'!V16*Assumptions!$B$2</f>
        <v>1680000</v>
      </c>
      <c r="W3" s="11">
        <f>'Calcs-1'!W16*Assumptions!$B$2</f>
        <v>1680000</v>
      </c>
      <c r="X3" s="11">
        <f>'Calcs-1'!X16*Assumptions!$B$2</f>
        <v>1680000</v>
      </c>
      <c r="Y3" s="11">
        <f>'Calcs-1'!Y16*Assumptions!$B$2</f>
        <v>1960000</v>
      </c>
    </row>
    <row r="4">
      <c r="A4" s="9" t="s">
        <v>63</v>
      </c>
      <c r="B4" s="11">
        <f t="shared" ref="B4:Y4" si="1">SUM(B3)</f>
        <v>0</v>
      </c>
      <c r="C4" s="11">
        <f t="shared" si="1"/>
        <v>0</v>
      </c>
      <c r="D4" s="11">
        <f t="shared" si="1"/>
        <v>0</v>
      </c>
      <c r="E4" s="11">
        <f t="shared" si="1"/>
        <v>0</v>
      </c>
      <c r="F4" s="11">
        <f t="shared" si="1"/>
        <v>0</v>
      </c>
      <c r="G4" s="11">
        <f t="shared" si="1"/>
        <v>280000</v>
      </c>
      <c r="H4" s="11">
        <f t="shared" si="1"/>
        <v>280000</v>
      </c>
      <c r="I4" s="11">
        <f t="shared" si="1"/>
        <v>280000</v>
      </c>
      <c r="J4" s="11">
        <f t="shared" si="1"/>
        <v>560000</v>
      </c>
      <c r="K4" s="11">
        <f t="shared" si="1"/>
        <v>560000</v>
      </c>
      <c r="L4" s="11">
        <f t="shared" si="1"/>
        <v>560000</v>
      </c>
      <c r="M4" s="11">
        <f t="shared" si="1"/>
        <v>840000</v>
      </c>
      <c r="N4" s="11">
        <f t="shared" si="1"/>
        <v>840000</v>
      </c>
      <c r="O4" s="11">
        <f t="shared" si="1"/>
        <v>840000</v>
      </c>
      <c r="P4" s="11">
        <f t="shared" si="1"/>
        <v>1120000</v>
      </c>
      <c r="Q4" s="11">
        <f t="shared" si="1"/>
        <v>1120000</v>
      </c>
      <c r="R4" s="11">
        <f t="shared" si="1"/>
        <v>1120000</v>
      </c>
      <c r="S4" s="11">
        <f t="shared" si="1"/>
        <v>1400000</v>
      </c>
      <c r="T4" s="11">
        <f t="shared" si="1"/>
        <v>1400000</v>
      </c>
      <c r="U4" s="11">
        <f t="shared" si="1"/>
        <v>1400000</v>
      </c>
      <c r="V4" s="11">
        <f t="shared" si="1"/>
        <v>1680000</v>
      </c>
      <c r="W4" s="11">
        <f t="shared" si="1"/>
        <v>1680000</v>
      </c>
      <c r="X4" s="11">
        <f t="shared" si="1"/>
        <v>1680000</v>
      </c>
      <c r="Y4" s="11">
        <f t="shared" si="1"/>
        <v>1960000</v>
      </c>
    </row>
    <row r="6">
      <c r="A6" s="9" t="s">
        <v>64</v>
      </c>
    </row>
    <row r="7">
      <c r="A7" s="9" t="s">
        <v>13</v>
      </c>
      <c r="B7" s="11">
        <f>B3*Assumptions!$C$2</f>
        <v>0</v>
      </c>
      <c r="C7" s="11">
        <f>C3*Assumptions!$C$2</f>
        <v>0</v>
      </c>
      <c r="D7" s="11">
        <f>D3*Assumptions!$C$2</f>
        <v>0</v>
      </c>
      <c r="E7" s="11">
        <f>E3*Assumptions!$C$2</f>
        <v>0</v>
      </c>
      <c r="F7" s="11">
        <f>F3*Assumptions!$C$2</f>
        <v>0</v>
      </c>
      <c r="G7" s="11">
        <f>G3*Assumptions!$C$2</f>
        <v>182000</v>
      </c>
      <c r="H7" s="11">
        <f>H3*Assumptions!$C$2</f>
        <v>182000</v>
      </c>
      <c r="I7" s="11">
        <f>I3*Assumptions!$C$2</f>
        <v>182000</v>
      </c>
      <c r="J7" s="11">
        <f>J3*Assumptions!$C$2</f>
        <v>364000</v>
      </c>
      <c r="K7" s="11">
        <f>K3*Assumptions!$C$2</f>
        <v>364000</v>
      </c>
      <c r="L7" s="11">
        <f>L3*Assumptions!$C$2</f>
        <v>364000</v>
      </c>
      <c r="M7" s="11">
        <f>M3*Assumptions!$C$2</f>
        <v>546000</v>
      </c>
      <c r="N7" s="11">
        <f>N3*Assumptions!$C$2</f>
        <v>546000</v>
      </c>
      <c r="O7" s="11">
        <f>O3*Assumptions!$C$2</f>
        <v>546000</v>
      </c>
      <c r="P7" s="11">
        <f>P3*Assumptions!$C$2</f>
        <v>728000</v>
      </c>
      <c r="Q7" s="11">
        <f>Q3*Assumptions!$C$2</f>
        <v>728000</v>
      </c>
      <c r="R7" s="11">
        <f>R3*Assumptions!$C$2</f>
        <v>728000</v>
      </c>
      <c r="S7" s="11">
        <f>S3*Assumptions!$C$2</f>
        <v>910000</v>
      </c>
      <c r="T7" s="11">
        <f>T3*Assumptions!$C$2</f>
        <v>910000</v>
      </c>
      <c r="U7" s="11">
        <f>U3*Assumptions!$C$2</f>
        <v>910000</v>
      </c>
      <c r="V7" s="11">
        <f>V3*Assumptions!$C$2</f>
        <v>1092000</v>
      </c>
      <c r="W7" s="11">
        <f>W3*Assumptions!$C$2</f>
        <v>1092000</v>
      </c>
      <c r="X7" s="11">
        <f>X3*Assumptions!$C$2</f>
        <v>1092000</v>
      </c>
      <c r="Y7" s="11">
        <f>Y3*Assumptions!$C$2</f>
        <v>1274000</v>
      </c>
    </row>
    <row r="8">
      <c r="A8" s="9" t="s">
        <v>63</v>
      </c>
      <c r="B8" s="11">
        <f t="shared" ref="B8:Y8" si="2">SUM(B7)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182000</v>
      </c>
      <c r="H8" s="11">
        <f t="shared" si="2"/>
        <v>182000</v>
      </c>
      <c r="I8" s="11">
        <f t="shared" si="2"/>
        <v>182000</v>
      </c>
      <c r="J8" s="11">
        <f t="shared" si="2"/>
        <v>364000</v>
      </c>
      <c r="K8" s="11">
        <f t="shared" si="2"/>
        <v>364000</v>
      </c>
      <c r="L8" s="11">
        <f t="shared" si="2"/>
        <v>364000</v>
      </c>
      <c r="M8" s="11">
        <f t="shared" si="2"/>
        <v>546000</v>
      </c>
      <c r="N8" s="11">
        <f t="shared" si="2"/>
        <v>546000</v>
      </c>
      <c r="O8" s="11">
        <f t="shared" si="2"/>
        <v>546000</v>
      </c>
      <c r="P8" s="11">
        <f t="shared" si="2"/>
        <v>728000</v>
      </c>
      <c r="Q8" s="11">
        <f t="shared" si="2"/>
        <v>728000</v>
      </c>
      <c r="R8" s="11">
        <f t="shared" si="2"/>
        <v>728000</v>
      </c>
      <c r="S8" s="11">
        <f t="shared" si="2"/>
        <v>910000</v>
      </c>
      <c r="T8" s="11">
        <f t="shared" si="2"/>
        <v>910000</v>
      </c>
      <c r="U8" s="11">
        <f t="shared" si="2"/>
        <v>910000</v>
      </c>
      <c r="V8" s="11">
        <f t="shared" si="2"/>
        <v>1092000</v>
      </c>
      <c r="W8" s="11">
        <f t="shared" si="2"/>
        <v>1092000</v>
      </c>
      <c r="X8" s="11">
        <f t="shared" si="2"/>
        <v>1092000</v>
      </c>
      <c r="Y8" s="11">
        <f t="shared" si="2"/>
        <v>1274000</v>
      </c>
    </row>
    <row r="10">
      <c r="A10" s="9" t="s">
        <v>25</v>
      </c>
    </row>
    <row r="11">
      <c r="A11" s="9" t="s">
        <v>26</v>
      </c>
      <c r="B11" s="11">
        <f>'Calcs-1'!B4*Assumptions!$C$19</f>
        <v>0</v>
      </c>
      <c r="C11" s="11">
        <f>'Calcs-1'!C4*Assumptions!$C$19</f>
        <v>0</v>
      </c>
      <c r="D11" s="11">
        <f>'Calcs-1'!D4*Assumptions!$C$19</f>
        <v>0</v>
      </c>
      <c r="E11" s="11">
        <f>'Calcs-1'!E4*Assumptions!$C$19</f>
        <v>0</v>
      </c>
      <c r="F11" s="11">
        <f>'Calcs-1'!F4*Assumptions!$C$19</f>
        <v>0</v>
      </c>
      <c r="G11" s="11">
        <f>'Calcs-1'!G4*Assumptions!$C$19</f>
        <v>20000</v>
      </c>
      <c r="H11" s="11">
        <f>'Calcs-1'!H4*Assumptions!$C$19</f>
        <v>20000</v>
      </c>
      <c r="I11" s="11">
        <f>'Calcs-1'!I4*Assumptions!$C$19</f>
        <v>20000</v>
      </c>
      <c r="J11" s="11">
        <f>'Calcs-1'!J4*Assumptions!$C$19</f>
        <v>40000</v>
      </c>
      <c r="K11" s="11">
        <f>'Calcs-1'!K4*Assumptions!$C$19</f>
        <v>40000</v>
      </c>
      <c r="L11" s="11">
        <f>'Calcs-1'!L4*Assumptions!$C$19</f>
        <v>40000</v>
      </c>
      <c r="M11" s="11">
        <f>'Calcs-1'!M4*Assumptions!$C$19</f>
        <v>60000</v>
      </c>
      <c r="N11" s="11">
        <f>'Calcs-1'!N4*Assumptions!$C$19</f>
        <v>60000</v>
      </c>
      <c r="O11" s="11">
        <f>'Calcs-1'!O4*Assumptions!$C$19</f>
        <v>60000</v>
      </c>
      <c r="P11" s="11">
        <f>'Calcs-1'!P4*Assumptions!$C$19</f>
        <v>80000</v>
      </c>
      <c r="Q11" s="11">
        <f>'Calcs-1'!Q4*Assumptions!$C$19</f>
        <v>80000</v>
      </c>
      <c r="R11" s="11">
        <f>'Calcs-1'!R4*Assumptions!$C$19</f>
        <v>80000</v>
      </c>
      <c r="S11" s="11">
        <f>'Calcs-1'!S4*Assumptions!$C$19</f>
        <v>100000</v>
      </c>
      <c r="T11" s="11">
        <f>'Calcs-1'!T4*Assumptions!$C$19</f>
        <v>100000</v>
      </c>
      <c r="U11" s="11">
        <f>'Calcs-1'!U4*Assumptions!$C$19</f>
        <v>100000</v>
      </c>
      <c r="V11" s="11">
        <f>'Calcs-1'!V4*Assumptions!$C$19</f>
        <v>120000</v>
      </c>
      <c r="W11" s="11">
        <f>'Calcs-1'!W4*Assumptions!$C$19</f>
        <v>120000</v>
      </c>
      <c r="X11" s="11">
        <f>'Calcs-1'!X4*Assumptions!$C$19</f>
        <v>120000</v>
      </c>
      <c r="Y11" s="11">
        <f>'Calcs-1'!Y4*Assumptions!$C$19</f>
        <v>140000</v>
      </c>
    </row>
    <row r="12">
      <c r="A12" s="9" t="s">
        <v>27</v>
      </c>
      <c r="B12" s="11">
        <f>'Calcs-1'!B4*Assumptions!$C$20</f>
        <v>0</v>
      </c>
      <c r="C12" s="11">
        <f>'Calcs-1'!C4*Assumptions!$C$20</f>
        <v>0</v>
      </c>
      <c r="D12" s="11">
        <f>'Calcs-1'!D4*Assumptions!$C$20</f>
        <v>0</v>
      </c>
      <c r="E12" s="11">
        <f>'Calcs-1'!E4*Assumptions!$C$20</f>
        <v>0</v>
      </c>
      <c r="F12" s="11">
        <f>'Calcs-1'!F4*Assumptions!$C$20</f>
        <v>0</v>
      </c>
      <c r="G12" s="11">
        <f>'Calcs-1'!G4*Assumptions!$C$20</f>
        <v>6000</v>
      </c>
      <c r="H12" s="11">
        <f>'Calcs-1'!H4*Assumptions!$C$20</f>
        <v>6000</v>
      </c>
      <c r="I12" s="11">
        <f>'Calcs-1'!I4*Assumptions!$C$20</f>
        <v>6000</v>
      </c>
      <c r="J12" s="11">
        <f>'Calcs-1'!J4*Assumptions!$C$20</f>
        <v>12000</v>
      </c>
      <c r="K12" s="11">
        <f>'Calcs-1'!K4*Assumptions!$C$20</f>
        <v>12000</v>
      </c>
      <c r="L12" s="11">
        <f>'Calcs-1'!L4*Assumptions!$C$20</f>
        <v>12000</v>
      </c>
      <c r="M12" s="11">
        <f>'Calcs-1'!M4*Assumptions!$C$20</f>
        <v>18000</v>
      </c>
      <c r="N12" s="11">
        <f>'Calcs-1'!N4*Assumptions!$C$20</f>
        <v>18000</v>
      </c>
      <c r="O12" s="11">
        <f>'Calcs-1'!O4*Assumptions!$C$20</f>
        <v>18000</v>
      </c>
      <c r="P12" s="11">
        <f>'Calcs-1'!P4*Assumptions!$C$20</f>
        <v>24000</v>
      </c>
      <c r="Q12" s="11">
        <f>'Calcs-1'!Q4*Assumptions!$C$20</f>
        <v>24000</v>
      </c>
      <c r="R12" s="11">
        <f>'Calcs-1'!R4*Assumptions!$C$20</f>
        <v>24000</v>
      </c>
      <c r="S12" s="11">
        <f>'Calcs-1'!S4*Assumptions!$C$20</f>
        <v>30000</v>
      </c>
      <c r="T12" s="11">
        <f>'Calcs-1'!T4*Assumptions!$C$20</f>
        <v>30000</v>
      </c>
      <c r="U12" s="11">
        <f>'Calcs-1'!U4*Assumptions!$C$20</f>
        <v>30000</v>
      </c>
      <c r="V12" s="11">
        <f>'Calcs-1'!V4*Assumptions!$C$20</f>
        <v>36000</v>
      </c>
      <c r="W12" s="11">
        <f>'Calcs-1'!W4*Assumptions!$C$20</f>
        <v>36000</v>
      </c>
      <c r="X12" s="11">
        <f>'Calcs-1'!X4*Assumptions!$C$20</f>
        <v>36000</v>
      </c>
      <c r="Y12" s="11">
        <f>'Calcs-1'!Y4*Assumptions!$C$20</f>
        <v>42000</v>
      </c>
    </row>
    <row r="13">
      <c r="A13" s="9" t="s">
        <v>65</v>
      </c>
      <c r="B13" s="11">
        <f>'Calcs-1'!B4*Assumptions!$C$13*Assumptions!$C$16</f>
        <v>0</v>
      </c>
      <c r="C13" s="11">
        <f>'Calcs-1'!C4*Assumptions!$C$13*Assumptions!$C$16</f>
        <v>0</v>
      </c>
      <c r="D13" s="11">
        <f>'Calcs-1'!D4*Assumptions!$C$13*Assumptions!$C$16</f>
        <v>0</v>
      </c>
      <c r="E13" s="11">
        <f>'Calcs-1'!E4*Assumptions!$C$13*Assumptions!$C$16</f>
        <v>0</v>
      </c>
      <c r="F13" s="11">
        <f>'Calcs-1'!F4*Assumptions!$C$13*Assumptions!$C$16</f>
        <v>0</v>
      </c>
      <c r="G13" s="11">
        <f>'Calcs-1'!G4*Assumptions!$C$13*Assumptions!$C$16</f>
        <v>20000</v>
      </c>
      <c r="H13" s="11">
        <f>'Calcs-1'!H4*Assumptions!$C$13*Assumptions!$C$16</f>
        <v>20000</v>
      </c>
      <c r="I13" s="11">
        <f>'Calcs-1'!I4*Assumptions!$C$13*Assumptions!$C$16</f>
        <v>20000</v>
      </c>
      <c r="J13" s="11">
        <f>'Calcs-1'!J4*Assumptions!$C$13*Assumptions!$C$16</f>
        <v>40000</v>
      </c>
      <c r="K13" s="11">
        <f>'Calcs-1'!K4*Assumptions!$C$13*Assumptions!$C$16</f>
        <v>40000</v>
      </c>
      <c r="L13" s="11">
        <f>'Calcs-1'!L4*Assumptions!$C$13*Assumptions!$C$16</f>
        <v>40000</v>
      </c>
      <c r="M13" s="11">
        <f>'Calcs-1'!M4*Assumptions!$C$13*Assumptions!$C$16</f>
        <v>60000</v>
      </c>
      <c r="N13" s="11">
        <f>'Calcs-1'!N4*Assumptions!$C$13*Assumptions!$C$16</f>
        <v>60000</v>
      </c>
      <c r="O13" s="11">
        <f>'Calcs-1'!O4*Assumptions!$C$13*Assumptions!$C$16</f>
        <v>60000</v>
      </c>
      <c r="P13" s="11">
        <f>'Calcs-1'!P4*Assumptions!$C$13*Assumptions!$C$16</f>
        <v>80000</v>
      </c>
      <c r="Q13" s="11">
        <f>'Calcs-1'!Q4*Assumptions!$C$13*Assumptions!$C$16</f>
        <v>80000</v>
      </c>
      <c r="R13" s="11">
        <f>'Calcs-1'!R4*Assumptions!$C$13*Assumptions!$C$16</f>
        <v>80000</v>
      </c>
      <c r="S13" s="11">
        <f>'Calcs-1'!S4*Assumptions!$C$13*Assumptions!$C$16</f>
        <v>100000</v>
      </c>
      <c r="T13" s="11">
        <f>'Calcs-1'!T4*Assumptions!$C$13*Assumptions!$C$16</f>
        <v>100000</v>
      </c>
      <c r="U13" s="11">
        <f>'Calcs-1'!U4*Assumptions!$C$13*Assumptions!$C$16</f>
        <v>100000</v>
      </c>
      <c r="V13" s="11">
        <f>'Calcs-1'!V4*Assumptions!$C$13*Assumptions!$C$16</f>
        <v>120000</v>
      </c>
      <c r="W13" s="11">
        <f>'Calcs-1'!W4*Assumptions!$C$13*Assumptions!$C$16</f>
        <v>120000</v>
      </c>
      <c r="X13" s="11">
        <f>'Calcs-1'!X4*Assumptions!$C$13*Assumptions!$C$16</f>
        <v>120000</v>
      </c>
      <c r="Y13" s="11">
        <f>'Calcs-1'!Y4*Assumptions!$C$13*Assumptions!$C$16</f>
        <v>140000</v>
      </c>
    </row>
    <row r="14">
      <c r="A14" s="9" t="s">
        <v>66</v>
      </c>
      <c r="B14" s="11">
        <f>'Calcs-1'!B9*Assumptions!$C$10</f>
        <v>0</v>
      </c>
      <c r="C14" s="11">
        <f>'Calcs-1'!C9*Assumptions!$C$10</f>
        <v>0</v>
      </c>
      <c r="D14" s="11">
        <f>'Calcs-1'!D9*Assumptions!$C$10</f>
        <v>0</v>
      </c>
      <c r="E14" s="11">
        <f>'Calcs-1'!E9*Assumptions!$C$10</f>
        <v>0</v>
      </c>
      <c r="F14" s="11">
        <f>'Calcs-1'!F9*Assumptions!$C$10</f>
        <v>0</v>
      </c>
      <c r="G14" s="11">
        <f>'Calcs-1'!G9*Assumptions!$C$10</f>
        <v>14000</v>
      </c>
      <c r="H14" s="11">
        <f>'Calcs-1'!H9*Assumptions!$C$10</f>
        <v>14000</v>
      </c>
      <c r="I14" s="11">
        <f>'Calcs-1'!I9*Assumptions!$C$10</f>
        <v>14000</v>
      </c>
      <c r="J14" s="11">
        <f>'Calcs-1'!J9*Assumptions!$C$10</f>
        <v>28000</v>
      </c>
      <c r="K14" s="11">
        <f>'Calcs-1'!K9*Assumptions!$C$10</f>
        <v>28000</v>
      </c>
      <c r="L14" s="11">
        <f>'Calcs-1'!L9*Assumptions!$C$10</f>
        <v>28000</v>
      </c>
      <c r="M14" s="11">
        <f>'Calcs-1'!M9*Assumptions!$C$10</f>
        <v>42000</v>
      </c>
      <c r="N14" s="11">
        <f>'Calcs-1'!N9*Assumptions!$C$10</f>
        <v>42000</v>
      </c>
      <c r="O14" s="11">
        <f>'Calcs-1'!O9*Assumptions!$C$10</f>
        <v>42000</v>
      </c>
      <c r="P14" s="11">
        <f>'Calcs-1'!P9*Assumptions!$C$10</f>
        <v>56000</v>
      </c>
      <c r="Q14" s="11">
        <f>'Calcs-1'!Q9*Assumptions!$C$10</f>
        <v>56000</v>
      </c>
      <c r="R14" s="11">
        <f>'Calcs-1'!R9*Assumptions!$C$10</f>
        <v>56000</v>
      </c>
      <c r="S14" s="11">
        <f>'Calcs-1'!S9*Assumptions!$C$10</f>
        <v>70000</v>
      </c>
      <c r="T14" s="11">
        <f>'Calcs-1'!T9*Assumptions!$C$10</f>
        <v>70000</v>
      </c>
      <c r="U14" s="11">
        <f>'Calcs-1'!U9*Assumptions!$C$10</f>
        <v>70000</v>
      </c>
      <c r="V14" s="11">
        <f>'Calcs-1'!V9*Assumptions!$C$10</f>
        <v>84000</v>
      </c>
      <c r="W14" s="11">
        <f>'Calcs-1'!W9*Assumptions!$C$10</f>
        <v>84000</v>
      </c>
      <c r="X14" s="11">
        <f>'Calcs-1'!X9*Assumptions!$C$10</f>
        <v>84000</v>
      </c>
      <c r="Y14" s="11">
        <f>'Calcs-1'!Y9*Assumptions!$C$10</f>
        <v>98000</v>
      </c>
    </row>
    <row r="15">
      <c r="A15" s="9" t="s">
        <v>67</v>
      </c>
      <c r="B15" s="11">
        <f>'Medium Store-Depreciation'!B12</f>
        <v>0</v>
      </c>
      <c r="C15" s="11">
        <f>'Medium Store-Depreciation'!C12</f>
        <v>0</v>
      </c>
      <c r="D15" s="11">
        <f>'Medium Store-Depreciation'!D12</f>
        <v>0</v>
      </c>
      <c r="E15" s="11">
        <f>'Medium Store-Depreciation'!E12</f>
        <v>0</v>
      </c>
      <c r="F15" s="11">
        <f>'Medium Store-Depreciation'!F12</f>
        <v>0</v>
      </c>
      <c r="G15" s="11">
        <f>'Medium Store-Depreciation'!G12</f>
        <v>1240</v>
      </c>
      <c r="H15" s="11">
        <f>'Medium Store-Depreciation'!H12</f>
        <v>1240</v>
      </c>
      <c r="I15" s="11">
        <f>'Medium Store-Depreciation'!I12</f>
        <v>1240</v>
      </c>
      <c r="J15" s="11">
        <f>'Medium Store-Depreciation'!J12</f>
        <v>2480</v>
      </c>
      <c r="K15" s="11">
        <f>'Medium Store-Depreciation'!K12</f>
        <v>2480</v>
      </c>
      <c r="L15" s="11">
        <f>'Medium Store-Depreciation'!L12</f>
        <v>2480</v>
      </c>
      <c r="M15" s="11">
        <f>'Medium Store-Depreciation'!M12</f>
        <v>3720</v>
      </c>
      <c r="N15" s="11">
        <f>'Medium Store-Depreciation'!N12</f>
        <v>3720</v>
      </c>
      <c r="O15" s="11">
        <f>'Medium Store-Depreciation'!O12</f>
        <v>3720</v>
      </c>
      <c r="P15" s="11">
        <f>'Medium Store-Depreciation'!P12</f>
        <v>4960</v>
      </c>
      <c r="Q15" s="11">
        <f>'Medium Store-Depreciation'!Q12</f>
        <v>4740</v>
      </c>
      <c r="R15" s="11">
        <f>'Medium Store-Depreciation'!R12</f>
        <v>4740</v>
      </c>
      <c r="S15" s="11">
        <f>'Medium Store-Depreciation'!S12</f>
        <v>5380</v>
      </c>
      <c r="T15" s="11">
        <f>'Medium Store-Depreciation'!T12</f>
        <v>5160</v>
      </c>
      <c r="U15" s="11">
        <f>'Medium Store-Depreciation'!U12</f>
        <v>5160</v>
      </c>
      <c r="V15" s="11">
        <f>'Medium Store-Depreciation'!V12</f>
        <v>5380</v>
      </c>
      <c r="W15" s="11">
        <f>'Medium Store-Depreciation'!W12</f>
        <v>5160</v>
      </c>
      <c r="X15" s="11">
        <f>'Medium Store-Depreciation'!X12</f>
        <v>5160</v>
      </c>
      <c r="Y15" s="11">
        <f>'Medium Store-Depreciation'!Y12</f>
        <v>5380</v>
      </c>
    </row>
    <row r="16">
      <c r="A16" s="9" t="s">
        <v>63</v>
      </c>
      <c r="B16" s="11">
        <f t="shared" ref="B16:Y16" si="3">SUM(B11:B15)</f>
        <v>0</v>
      </c>
      <c r="C16" s="11">
        <f t="shared" si="3"/>
        <v>0</v>
      </c>
      <c r="D16" s="11">
        <f t="shared" si="3"/>
        <v>0</v>
      </c>
      <c r="E16" s="11">
        <f t="shared" si="3"/>
        <v>0</v>
      </c>
      <c r="F16" s="11">
        <f t="shared" si="3"/>
        <v>0</v>
      </c>
      <c r="G16" s="11">
        <f t="shared" si="3"/>
        <v>61240</v>
      </c>
      <c r="H16" s="11">
        <f t="shared" si="3"/>
        <v>61240</v>
      </c>
      <c r="I16" s="11">
        <f t="shared" si="3"/>
        <v>61240</v>
      </c>
      <c r="J16" s="11">
        <f t="shared" si="3"/>
        <v>122480</v>
      </c>
      <c r="K16" s="11">
        <f t="shared" si="3"/>
        <v>122480</v>
      </c>
      <c r="L16" s="11">
        <f t="shared" si="3"/>
        <v>122480</v>
      </c>
      <c r="M16" s="11">
        <f t="shared" si="3"/>
        <v>183720</v>
      </c>
      <c r="N16" s="11">
        <f t="shared" si="3"/>
        <v>183720</v>
      </c>
      <c r="O16" s="11">
        <f t="shared" si="3"/>
        <v>183720</v>
      </c>
      <c r="P16" s="11">
        <f t="shared" si="3"/>
        <v>244960</v>
      </c>
      <c r="Q16" s="11">
        <f t="shared" si="3"/>
        <v>244740</v>
      </c>
      <c r="R16" s="11">
        <f t="shared" si="3"/>
        <v>244740</v>
      </c>
      <c r="S16" s="11">
        <f t="shared" si="3"/>
        <v>305380</v>
      </c>
      <c r="T16" s="11">
        <f t="shared" si="3"/>
        <v>305160</v>
      </c>
      <c r="U16" s="11">
        <f t="shared" si="3"/>
        <v>305160</v>
      </c>
      <c r="V16" s="11">
        <f t="shared" si="3"/>
        <v>365380</v>
      </c>
      <c r="W16" s="11">
        <f t="shared" si="3"/>
        <v>365160</v>
      </c>
      <c r="X16" s="11">
        <f t="shared" si="3"/>
        <v>365160</v>
      </c>
      <c r="Y16" s="11">
        <f t="shared" si="3"/>
        <v>425380</v>
      </c>
    </row>
    <row r="18">
      <c r="A18" s="9" t="s">
        <v>68</v>
      </c>
      <c r="B18" s="11">
        <f t="shared" ref="B18:Y18" si="4">B16+B8</f>
        <v>0</v>
      </c>
      <c r="C18" s="11">
        <f t="shared" si="4"/>
        <v>0</v>
      </c>
      <c r="D18" s="11">
        <f t="shared" si="4"/>
        <v>0</v>
      </c>
      <c r="E18" s="11">
        <f t="shared" si="4"/>
        <v>0</v>
      </c>
      <c r="F18" s="11">
        <f t="shared" si="4"/>
        <v>0</v>
      </c>
      <c r="G18" s="11">
        <f t="shared" si="4"/>
        <v>243240</v>
      </c>
      <c r="H18" s="11">
        <f t="shared" si="4"/>
        <v>243240</v>
      </c>
      <c r="I18" s="11">
        <f t="shared" si="4"/>
        <v>243240</v>
      </c>
      <c r="J18" s="11">
        <f t="shared" si="4"/>
        <v>486480</v>
      </c>
      <c r="K18" s="11">
        <f t="shared" si="4"/>
        <v>486480</v>
      </c>
      <c r="L18" s="11">
        <f t="shared" si="4"/>
        <v>486480</v>
      </c>
      <c r="M18" s="11">
        <f t="shared" si="4"/>
        <v>729720</v>
      </c>
      <c r="N18" s="11">
        <f t="shared" si="4"/>
        <v>729720</v>
      </c>
      <c r="O18" s="11">
        <f t="shared" si="4"/>
        <v>729720</v>
      </c>
      <c r="P18" s="11">
        <f t="shared" si="4"/>
        <v>972960</v>
      </c>
      <c r="Q18" s="11">
        <f t="shared" si="4"/>
        <v>972740</v>
      </c>
      <c r="R18" s="11">
        <f t="shared" si="4"/>
        <v>972740</v>
      </c>
      <c r="S18" s="11">
        <f t="shared" si="4"/>
        <v>1215380</v>
      </c>
      <c r="T18" s="11">
        <f t="shared" si="4"/>
        <v>1215160</v>
      </c>
      <c r="U18" s="11">
        <f t="shared" si="4"/>
        <v>1215160</v>
      </c>
      <c r="V18" s="11">
        <f t="shared" si="4"/>
        <v>1457380</v>
      </c>
      <c r="W18" s="11">
        <f t="shared" si="4"/>
        <v>1457160</v>
      </c>
      <c r="X18" s="11">
        <f t="shared" si="4"/>
        <v>1457160</v>
      </c>
      <c r="Y18" s="11">
        <f t="shared" si="4"/>
        <v>1699380</v>
      </c>
    </row>
    <row r="20">
      <c r="A20" s="9" t="s">
        <v>69</v>
      </c>
      <c r="B20" s="11">
        <f t="shared" ref="B20:Y20" si="5">B4-B18</f>
        <v>0</v>
      </c>
      <c r="C20" s="11">
        <f t="shared" si="5"/>
        <v>0</v>
      </c>
      <c r="D20" s="11">
        <f t="shared" si="5"/>
        <v>0</v>
      </c>
      <c r="E20" s="11">
        <f t="shared" si="5"/>
        <v>0</v>
      </c>
      <c r="F20" s="11">
        <f t="shared" si="5"/>
        <v>0</v>
      </c>
      <c r="G20" s="11">
        <f t="shared" si="5"/>
        <v>36760</v>
      </c>
      <c r="H20" s="11">
        <f t="shared" si="5"/>
        <v>36760</v>
      </c>
      <c r="I20" s="11">
        <f t="shared" si="5"/>
        <v>36760</v>
      </c>
      <c r="J20" s="11">
        <f t="shared" si="5"/>
        <v>73520</v>
      </c>
      <c r="K20" s="11">
        <f t="shared" si="5"/>
        <v>73520</v>
      </c>
      <c r="L20" s="11">
        <f t="shared" si="5"/>
        <v>73520</v>
      </c>
      <c r="M20" s="11">
        <f t="shared" si="5"/>
        <v>110280</v>
      </c>
      <c r="N20" s="11">
        <f t="shared" si="5"/>
        <v>110280</v>
      </c>
      <c r="O20" s="11">
        <f t="shared" si="5"/>
        <v>110280</v>
      </c>
      <c r="P20" s="11">
        <f t="shared" si="5"/>
        <v>147040</v>
      </c>
      <c r="Q20" s="11">
        <f t="shared" si="5"/>
        <v>147260</v>
      </c>
      <c r="R20" s="11">
        <f t="shared" si="5"/>
        <v>147260</v>
      </c>
      <c r="S20" s="11">
        <f t="shared" si="5"/>
        <v>184620</v>
      </c>
      <c r="T20" s="11">
        <f t="shared" si="5"/>
        <v>184840</v>
      </c>
      <c r="U20" s="11">
        <f t="shared" si="5"/>
        <v>184840</v>
      </c>
      <c r="V20" s="11">
        <f t="shared" si="5"/>
        <v>222620</v>
      </c>
      <c r="W20" s="11">
        <f t="shared" si="5"/>
        <v>222840</v>
      </c>
      <c r="X20" s="11">
        <f t="shared" si="5"/>
        <v>222840</v>
      </c>
      <c r="Y20" s="11">
        <f t="shared" si="5"/>
        <v>260620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38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24</v>
      </c>
    </row>
    <row r="3">
      <c r="A3" s="9" t="s">
        <v>13</v>
      </c>
      <c r="B3" s="11">
        <f>'Calcs-1'!B18*Assumptions!$B$2</f>
        <v>0</v>
      </c>
      <c r="C3" s="11">
        <f>'Calcs-1'!C18*Assumptions!$B$2</f>
        <v>0</v>
      </c>
      <c r="D3" s="11">
        <f>'Calcs-1'!D18*Assumptions!$B$2</f>
        <v>0</v>
      </c>
      <c r="E3" s="11">
        <f>'Calcs-1'!E18*Assumptions!$B$2</f>
        <v>0</v>
      </c>
      <c r="F3" s="11">
        <f>'Calcs-1'!F18*Assumptions!$B$2</f>
        <v>0</v>
      </c>
      <c r="G3" s="11">
        <f>'Calcs-1'!G18*Assumptions!$B$2</f>
        <v>0</v>
      </c>
      <c r="H3" s="11">
        <f>'Calcs-1'!H18*Assumptions!$B$2</f>
        <v>0</v>
      </c>
      <c r="I3" s="11">
        <f>'Calcs-1'!I18*Assumptions!$B$2</f>
        <v>0</v>
      </c>
      <c r="J3" s="11">
        <f>'Calcs-1'!J18*Assumptions!$B$2</f>
        <v>0</v>
      </c>
      <c r="K3" s="11">
        <f>'Calcs-1'!K18*Assumptions!$B$2</f>
        <v>630000</v>
      </c>
      <c r="L3" s="11">
        <f>'Calcs-1'!L18*Assumptions!$B$2</f>
        <v>630000</v>
      </c>
      <c r="M3" s="11">
        <f>'Calcs-1'!M18*Assumptions!$B$2</f>
        <v>630000</v>
      </c>
      <c r="N3" s="11">
        <f>'Calcs-1'!N18*Assumptions!$B$2</f>
        <v>630000</v>
      </c>
      <c r="O3" s="11">
        <f>'Calcs-1'!O18*Assumptions!$B$2</f>
        <v>630000</v>
      </c>
      <c r="P3" s="11">
        <f>'Calcs-1'!P18*Assumptions!$B$2</f>
        <v>1260000</v>
      </c>
      <c r="Q3" s="11">
        <f>'Calcs-1'!Q18*Assumptions!$B$2</f>
        <v>1260000</v>
      </c>
      <c r="R3" s="11">
        <f>'Calcs-1'!R18*Assumptions!$B$2</f>
        <v>1260000</v>
      </c>
      <c r="S3" s="11">
        <f>'Calcs-1'!S18*Assumptions!$B$2</f>
        <v>1260000</v>
      </c>
      <c r="T3" s="11">
        <f>'Calcs-1'!T18*Assumptions!$B$2</f>
        <v>1260000</v>
      </c>
      <c r="U3" s="11">
        <f>'Calcs-1'!U18*Assumptions!$B$2</f>
        <v>1890000</v>
      </c>
      <c r="V3" s="11">
        <f>'Calcs-1'!V18*Assumptions!$B$2</f>
        <v>1890000</v>
      </c>
      <c r="W3" s="11">
        <f>'Calcs-1'!W18*Assumptions!$B$2</f>
        <v>1890000</v>
      </c>
      <c r="X3" s="11">
        <f>'Calcs-1'!X18*Assumptions!$B$2</f>
        <v>1890000</v>
      </c>
      <c r="Y3" s="11">
        <f>'Calcs-1'!Y18*Assumptions!$B$2</f>
        <v>1890000</v>
      </c>
    </row>
    <row r="4">
      <c r="A4" s="9" t="s">
        <v>63</v>
      </c>
      <c r="B4" s="11">
        <f t="shared" ref="B4:Y4" si="1">SUM(B3)</f>
        <v>0</v>
      </c>
      <c r="C4" s="11">
        <f t="shared" si="1"/>
        <v>0</v>
      </c>
      <c r="D4" s="11">
        <f t="shared" si="1"/>
        <v>0</v>
      </c>
      <c r="E4" s="11">
        <f t="shared" si="1"/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630000</v>
      </c>
      <c r="L4" s="11">
        <f t="shared" si="1"/>
        <v>630000</v>
      </c>
      <c r="M4" s="11">
        <f t="shared" si="1"/>
        <v>630000</v>
      </c>
      <c r="N4" s="11">
        <f t="shared" si="1"/>
        <v>630000</v>
      </c>
      <c r="O4" s="11">
        <f t="shared" si="1"/>
        <v>630000</v>
      </c>
      <c r="P4" s="11">
        <f t="shared" si="1"/>
        <v>1260000</v>
      </c>
      <c r="Q4" s="11">
        <f t="shared" si="1"/>
        <v>1260000</v>
      </c>
      <c r="R4" s="11">
        <f t="shared" si="1"/>
        <v>1260000</v>
      </c>
      <c r="S4" s="11">
        <f t="shared" si="1"/>
        <v>1260000</v>
      </c>
      <c r="T4" s="11">
        <f t="shared" si="1"/>
        <v>1260000</v>
      </c>
      <c r="U4" s="11">
        <f t="shared" si="1"/>
        <v>1890000</v>
      </c>
      <c r="V4" s="11">
        <f t="shared" si="1"/>
        <v>1890000</v>
      </c>
      <c r="W4" s="11">
        <f t="shared" si="1"/>
        <v>1890000</v>
      </c>
      <c r="X4" s="11">
        <f t="shared" si="1"/>
        <v>1890000</v>
      </c>
      <c r="Y4" s="11">
        <f t="shared" si="1"/>
        <v>1890000</v>
      </c>
    </row>
    <row r="6">
      <c r="A6" s="9" t="s">
        <v>64</v>
      </c>
    </row>
    <row r="7">
      <c r="A7" s="9" t="s">
        <v>13</v>
      </c>
      <c r="B7" s="11">
        <f>B3*Assumptions!$C$2</f>
        <v>0</v>
      </c>
      <c r="C7" s="11">
        <f>C3*Assumptions!$C$2</f>
        <v>0</v>
      </c>
      <c r="D7" s="11">
        <f>D3*Assumptions!$C$2</f>
        <v>0</v>
      </c>
      <c r="E7" s="11">
        <f>E3*Assumptions!$C$2</f>
        <v>0</v>
      </c>
      <c r="F7" s="11">
        <f>F3*Assumptions!$C$2</f>
        <v>0</v>
      </c>
      <c r="G7" s="11">
        <f>G3*Assumptions!$C$2</f>
        <v>0</v>
      </c>
      <c r="H7" s="11">
        <f>H3*Assumptions!$C$2</f>
        <v>0</v>
      </c>
      <c r="I7" s="11">
        <f>I3*Assumptions!$C$2</f>
        <v>0</v>
      </c>
      <c r="J7" s="11">
        <f>J3*Assumptions!$C$2</f>
        <v>0</v>
      </c>
      <c r="K7" s="11">
        <f>K3*Assumptions!$C$2</f>
        <v>409500</v>
      </c>
      <c r="L7" s="11">
        <f>L3*Assumptions!$C$2</f>
        <v>409500</v>
      </c>
      <c r="M7" s="11">
        <f>M3*Assumptions!$C$2</f>
        <v>409500</v>
      </c>
      <c r="N7" s="11">
        <f>N3*Assumptions!$C$2</f>
        <v>409500</v>
      </c>
      <c r="O7" s="11">
        <f>O3*Assumptions!$C$2</f>
        <v>409500</v>
      </c>
      <c r="P7" s="11">
        <f>P3*Assumptions!$C$2</f>
        <v>819000</v>
      </c>
      <c r="Q7" s="11">
        <f>Q3*Assumptions!$C$2</f>
        <v>819000</v>
      </c>
      <c r="R7" s="11">
        <f>R3*Assumptions!$C$2</f>
        <v>819000</v>
      </c>
      <c r="S7" s="11">
        <f>S3*Assumptions!$C$2</f>
        <v>819000</v>
      </c>
      <c r="T7" s="11">
        <f>T3*Assumptions!$C$2</f>
        <v>819000</v>
      </c>
      <c r="U7" s="11">
        <f>U3*Assumptions!$C$2</f>
        <v>1228500</v>
      </c>
      <c r="V7" s="11">
        <f>V3*Assumptions!$C$2</f>
        <v>1228500</v>
      </c>
      <c r="W7" s="11">
        <f>W3*Assumptions!$C$2</f>
        <v>1228500</v>
      </c>
      <c r="X7" s="11">
        <f>X3*Assumptions!$C$2</f>
        <v>1228500</v>
      </c>
      <c r="Y7" s="11">
        <f>Y3*Assumptions!$C$2</f>
        <v>1228500</v>
      </c>
    </row>
    <row r="8">
      <c r="A8" s="9" t="s">
        <v>63</v>
      </c>
      <c r="B8" s="11">
        <f t="shared" ref="B8:Y8" si="2">SUM(B7)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409500</v>
      </c>
      <c r="L8" s="11">
        <f t="shared" si="2"/>
        <v>409500</v>
      </c>
      <c r="M8" s="11">
        <f t="shared" si="2"/>
        <v>409500</v>
      </c>
      <c r="N8" s="11">
        <f t="shared" si="2"/>
        <v>409500</v>
      </c>
      <c r="O8" s="11">
        <f t="shared" si="2"/>
        <v>409500</v>
      </c>
      <c r="P8" s="11">
        <f t="shared" si="2"/>
        <v>819000</v>
      </c>
      <c r="Q8" s="11">
        <f t="shared" si="2"/>
        <v>819000</v>
      </c>
      <c r="R8" s="11">
        <f t="shared" si="2"/>
        <v>819000</v>
      </c>
      <c r="S8" s="11">
        <f t="shared" si="2"/>
        <v>819000</v>
      </c>
      <c r="T8" s="11">
        <f t="shared" si="2"/>
        <v>819000</v>
      </c>
      <c r="U8" s="11">
        <f t="shared" si="2"/>
        <v>1228500</v>
      </c>
      <c r="V8" s="11">
        <f t="shared" si="2"/>
        <v>1228500</v>
      </c>
      <c r="W8" s="11">
        <f t="shared" si="2"/>
        <v>1228500</v>
      </c>
      <c r="X8" s="11">
        <f t="shared" si="2"/>
        <v>1228500</v>
      </c>
      <c r="Y8" s="11">
        <f t="shared" si="2"/>
        <v>1228500</v>
      </c>
    </row>
    <row r="10">
      <c r="A10" s="9" t="s">
        <v>25</v>
      </c>
    </row>
    <row r="11">
      <c r="A11" s="9" t="s">
        <v>26</v>
      </c>
      <c r="B11" s="11">
        <f>'Calcs-1'!B5*Assumptions!$D$19</f>
        <v>0</v>
      </c>
      <c r="C11" s="11">
        <f>'Calcs-1'!C5*Assumptions!$D$19</f>
        <v>0</v>
      </c>
      <c r="D11" s="11">
        <f>'Calcs-1'!D5*Assumptions!$D$19</f>
        <v>0</v>
      </c>
      <c r="E11" s="11">
        <f>'Calcs-1'!E5*Assumptions!$D$19</f>
        <v>0</v>
      </c>
      <c r="F11" s="11">
        <f>'Calcs-1'!F5*Assumptions!$D$19</f>
        <v>0</v>
      </c>
      <c r="G11" s="11">
        <f>'Calcs-1'!G5*Assumptions!$D$19</f>
        <v>0</v>
      </c>
      <c r="H11" s="11">
        <f>'Calcs-1'!H5*Assumptions!$D$19</f>
        <v>0</v>
      </c>
      <c r="I11" s="11">
        <f>'Calcs-1'!I5*Assumptions!$D$19</f>
        <v>0</v>
      </c>
      <c r="J11" s="11">
        <f>'Calcs-1'!J5*Assumptions!$D$19</f>
        <v>0</v>
      </c>
      <c r="K11" s="11">
        <f>'Calcs-1'!K5*Assumptions!$D$19</f>
        <v>25000</v>
      </c>
      <c r="L11" s="11">
        <f>'Calcs-1'!L5*Assumptions!$D$19</f>
        <v>25000</v>
      </c>
      <c r="M11" s="11">
        <f>'Calcs-1'!M5*Assumptions!$D$19</f>
        <v>25000</v>
      </c>
      <c r="N11" s="11">
        <f>'Calcs-1'!N5*Assumptions!$D$19</f>
        <v>25000</v>
      </c>
      <c r="O11" s="11">
        <f>'Calcs-1'!O5*Assumptions!$D$19</f>
        <v>25000</v>
      </c>
      <c r="P11" s="11">
        <f>'Calcs-1'!P5*Assumptions!$D$19</f>
        <v>50000</v>
      </c>
      <c r="Q11" s="11">
        <f>'Calcs-1'!Q5*Assumptions!$D$19</f>
        <v>50000</v>
      </c>
      <c r="R11" s="11">
        <f>'Calcs-1'!R5*Assumptions!$D$19</f>
        <v>50000</v>
      </c>
      <c r="S11" s="11">
        <f>'Calcs-1'!S5*Assumptions!$D$19</f>
        <v>50000</v>
      </c>
      <c r="T11" s="11">
        <f>'Calcs-1'!T5*Assumptions!$D$19</f>
        <v>50000</v>
      </c>
      <c r="U11" s="11">
        <f>'Calcs-1'!U5*Assumptions!$D$19</f>
        <v>75000</v>
      </c>
      <c r="V11" s="11">
        <f>'Calcs-1'!V5*Assumptions!$D$19</f>
        <v>75000</v>
      </c>
      <c r="W11" s="11">
        <f>'Calcs-1'!W5*Assumptions!$D$19</f>
        <v>75000</v>
      </c>
      <c r="X11" s="11">
        <f>'Calcs-1'!X5*Assumptions!$D$19</f>
        <v>75000</v>
      </c>
      <c r="Y11" s="11">
        <f>'Calcs-1'!Y5*Assumptions!$D$19</f>
        <v>75000</v>
      </c>
    </row>
    <row r="12">
      <c r="A12" s="9" t="s">
        <v>27</v>
      </c>
      <c r="B12" s="11">
        <f>'Calcs-1'!B5*Assumptions!$D$20</f>
        <v>0</v>
      </c>
      <c r="C12" s="11">
        <f>'Calcs-1'!C5*Assumptions!$D$20</f>
        <v>0</v>
      </c>
      <c r="D12" s="11">
        <f>'Calcs-1'!D5*Assumptions!$D$20</f>
        <v>0</v>
      </c>
      <c r="E12" s="11">
        <f>'Calcs-1'!E5*Assumptions!$D$20</f>
        <v>0</v>
      </c>
      <c r="F12" s="11">
        <f>'Calcs-1'!F5*Assumptions!$D$20</f>
        <v>0</v>
      </c>
      <c r="G12" s="11">
        <f>'Calcs-1'!G5*Assumptions!$D$20</f>
        <v>0</v>
      </c>
      <c r="H12" s="11">
        <f>'Calcs-1'!H5*Assumptions!$D$20</f>
        <v>0</v>
      </c>
      <c r="I12" s="11">
        <f>'Calcs-1'!I5*Assumptions!$D$20</f>
        <v>0</v>
      </c>
      <c r="J12" s="11">
        <f>'Calcs-1'!J5*Assumptions!$D$20</f>
        <v>0</v>
      </c>
      <c r="K12" s="11">
        <f>'Calcs-1'!K5*Assumptions!$D$20</f>
        <v>10000</v>
      </c>
      <c r="L12" s="11">
        <f>'Calcs-1'!L5*Assumptions!$D$20</f>
        <v>10000</v>
      </c>
      <c r="M12" s="11">
        <f>'Calcs-1'!M5*Assumptions!$D$20</f>
        <v>10000</v>
      </c>
      <c r="N12" s="11">
        <f>'Calcs-1'!N5*Assumptions!$D$20</f>
        <v>10000</v>
      </c>
      <c r="O12" s="11">
        <f>'Calcs-1'!O5*Assumptions!$D$20</f>
        <v>10000</v>
      </c>
      <c r="P12" s="11">
        <f>'Calcs-1'!P5*Assumptions!$D$20</f>
        <v>20000</v>
      </c>
      <c r="Q12" s="11">
        <f>'Calcs-1'!Q5*Assumptions!$D$20</f>
        <v>20000</v>
      </c>
      <c r="R12" s="11">
        <f>'Calcs-1'!R5*Assumptions!$D$20</f>
        <v>20000</v>
      </c>
      <c r="S12" s="11">
        <f>'Calcs-1'!S5*Assumptions!$D$20</f>
        <v>20000</v>
      </c>
      <c r="T12" s="11">
        <f>'Calcs-1'!T5*Assumptions!$D$20</f>
        <v>20000</v>
      </c>
      <c r="U12" s="11">
        <f>'Calcs-1'!U5*Assumptions!$D$20</f>
        <v>30000</v>
      </c>
      <c r="V12" s="11">
        <f>'Calcs-1'!V5*Assumptions!$D$20</f>
        <v>30000</v>
      </c>
      <c r="W12" s="11">
        <f>'Calcs-1'!W5*Assumptions!$D$20</f>
        <v>30000</v>
      </c>
      <c r="X12" s="11">
        <f>'Calcs-1'!X5*Assumptions!$D$20</f>
        <v>30000</v>
      </c>
      <c r="Y12" s="11">
        <f>'Calcs-1'!Y5*Assumptions!$D$20</f>
        <v>30000</v>
      </c>
    </row>
    <row r="13">
      <c r="A13" s="9" t="s">
        <v>65</v>
      </c>
      <c r="B13" s="11">
        <f>'Calcs-1'!B5*Assumptions!$D$13*Assumptions!$D$16</f>
        <v>0</v>
      </c>
      <c r="C13" s="11">
        <f>'Calcs-1'!C5*Assumptions!$D$13*Assumptions!$D$16</f>
        <v>0</v>
      </c>
      <c r="D13" s="11">
        <f>'Calcs-1'!D5*Assumptions!$D$13*Assumptions!$D$16</f>
        <v>0</v>
      </c>
      <c r="E13" s="11">
        <f>'Calcs-1'!E5*Assumptions!$D$13*Assumptions!$D$16</f>
        <v>0</v>
      </c>
      <c r="F13" s="11">
        <f>'Calcs-1'!F5*Assumptions!$D$13*Assumptions!$D$16</f>
        <v>0</v>
      </c>
      <c r="G13" s="11">
        <f>'Calcs-1'!G5*Assumptions!$D$13*Assumptions!$D$16</f>
        <v>0</v>
      </c>
      <c r="H13" s="11">
        <f>'Calcs-1'!H5*Assumptions!$D$13*Assumptions!$D$16</f>
        <v>0</v>
      </c>
      <c r="I13" s="11">
        <f>'Calcs-1'!I5*Assumptions!$D$13*Assumptions!$D$16</f>
        <v>0</v>
      </c>
      <c r="J13" s="11">
        <f>'Calcs-1'!J5*Assumptions!$D$13*Assumptions!$D$16</f>
        <v>0</v>
      </c>
      <c r="K13" s="11">
        <f>'Calcs-1'!K5*Assumptions!$D$13*Assumptions!$D$16</f>
        <v>30000</v>
      </c>
      <c r="L13" s="11">
        <f>'Calcs-1'!L5*Assumptions!$D$13*Assumptions!$D$16</f>
        <v>30000</v>
      </c>
      <c r="M13" s="11">
        <f>'Calcs-1'!M5*Assumptions!$D$13*Assumptions!$D$16</f>
        <v>30000</v>
      </c>
      <c r="N13" s="11">
        <f>'Calcs-1'!N5*Assumptions!$D$13*Assumptions!$D$16</f>
        <v>30000</v>
      </c>
      <c r="O13" s="11">
        <f>'Calcs-1'!O5*Assumptions!$D$13*Assumptions!$D$16</f>
        <v>30000</v>
      </c>
      <c r="P13" s="11">
        <f>'Calcs-1'!P5*Assumptions!$D$13*Assumptions!$D$16</f>
        <v>60000</v>
      </c>
      <c r="Q13" s="11">
        <f>'Calcs-1'!Q5*Assumptions!$D$13*Assumptions!$D$16</f>
        <v>60000</v>
      </c>
      <c r="R13" s="11">
        <f>'Calcs-1'!R5*Assumptions!$D$13*Assumptions!$D$16</f>
        <v>60000</v>
      </c>
      <c r="S13" s="11">
        <f>'Calcs-1'!S5*Assumptions!$D$13*Assumptions!$D$16</f>
        <v>60000</v>
      </c>
      <c r="T13" s="11">
        <f>'Calcs-1'!T5*Assumptions!$D$13*Assumptions!$D$16</f>
        <v>60000</v>
      </c>
      <c r="U13" s="11">
        <f>'Calcs-1'!U5*Assumptions!$D$13*Assumptions!$D$16</f>
        <v>90000</v>
      </c>
      <c r="V13" s="11">
        <f>'Calcs-1'!V5*Assumptions!$D$13*Assumptions!$D$16</f>
        <v>90000</v>
      </c>
      <c r="W13" s="11">
        <f>'Calcs-1'!W5*Assumptions!$D$13*Assumptions!$D$16</f>
        <v>90000</v>
      </c>
      <c r="X13" s="11">
        <f>'Calcs-1'!X5*Assumptions!$D$13*Assumptions!$D$16</f>
        <v>90000</v>
      </c>
      <c r="Y13" s="11">
        <f>'Calcs-1'!Y5*Assumptions!$D$13*Assumptions!$D$16</f>
        <v>90000</v>
      </c>
    </row>
    <row r="14">
      <c r="A14" s="9" t="s">
        <v>66</v>
      </c>
      <c r="B14" s="11">
        <f>'Calcs-1'!B10*Assumptions!$D$10</f>
        <v>0</v>
      </c>
      <c r="C14" s="11">
        <f>'Calcs-1'!C10*Assumptions!$D$10</f>
        <v>0</v>
      </c>
      <c r="D14" s="11">
        <f>'Calcs-1'!D10*Assumptions!$D$10</f>
        <v>0</v>
      </c>
      <c r="E14" s="11">
        <f>'Calcs-1'!E10*Assumptions!$D$10</f>
        <v>0</v>
      </c>
      <c r="F14" s="11">
        <f>'Calcs-1'!F10*Assumptions!$D$10</f>
        <v>0</v>
      </c>
      <c r="G14" s="11">
        <f>'Calcs-1'!G10*Assumptions!$D$10</f>
        <v>0</v>
      </c>
      <c r="H14" s="11">
        <f>'Calcs-1'!H10*Assumptions!$D$10</f>
        <v>0</v>
      </c>
      <c r="I14" s="11">
        <f>'Calcs-1'!I10*Assumptions!$D$10</f>
        <v>0</v>
      </c>
      <c r="J14" s="11">
        <f>'Calcs-1'!J10*Assumptions!$D$10</f>
        <v>0</v>
      </c>
      <c r="K14" s="11">
        <f>'Calcs-1'!K10*Assumptions!$D$10</f>
        <v>24500</v>
      </c>
      <c r="L14" s="11">
        <f>'Calcs-1'!L10*Assumptions!$D$10</f>
        <v>24500</v>
      </c>
      <c r="M14" s="11">
        <f>'Calcs-1'!M10*Assumptions!$D$10</f>
        <v>24500</v>
      </c>
      <c r="N14" s="11">
        <f>'Calcs-1'!N10*Assumptions!$D$10</f>
        <v>24500</v>
      </c>
      <c r="O14" s="11">
        <f>'Calcs-1'!O10*Assumptions!$D$10</f>
        <v>24500</v>
      </c>
      <c r="P14" s="11">
        <f>'Calcs-1'!P10*Assumptions!$D$10</f>
        <v>49000</v>
      </c>
      <c r="Q14" s="11">
        <f>'Calcs-1'!Q10*Assumptions!$D$10</f>
        <v>49000</v>
      </c>
      <c r="R14" s="11">
        <f>'Calcs-1'!R10*Assumptions!$D$10</f>
        <v>49000</v>
      </c>
      <c r="S14" s="11">
        <f>'Calcs-1'!S10*Assumptions!$D$10</f>
        <v>49000</v>
      </c>
      <c r="T14" s="11">
        <f>'Calcs-1'!T10*Assumptions!$D$10</f>
        <v>49000</v>
      </c>
      <c r="U14" s="11">
        <f>'Calcs-1'!U10*Assumptions!$D$10</f>
        <v>73500</v>
      </c>
      <c r="V14" s="11">
        <f>'Calcs-1'!V10*Assumptions!$D$10</f>
        <v>73500</v>
      </c>
      <c r="W14" s="11">
        <f>'Calcs-1'!W10*Assumptions!$D$10</f>
        <v>73500</v>
      </c>
      <c r="X14" s="11">
        <f>'Calcs-1'!X10*Assumptions!$D$10</f>
        <v>73500</v>
      </c>
      <c r="Y14" s="11">
        <f>'Calcs-1'!Y10*Assumptions!$D$10</f>
        <v>73500</v>
      </c>
    </row>
    <row r="15">
      <c r="A15" s="9" t="s">
        <v>67</v>
      </c>
      <c r="B15" s="11">
        <f>'Large Store-Depreciation'!B12</f>
        <v>0</v>
      </c>
      <c r="C15" s="11">
        <f>'Large Store-Depreciation'!C12</f>
        <v>0</v>
      </c>
      <c r="D15" s="11">
        <f>'Large Store-Depreciation'!D12</f>
        <v>0</v>
      </c>
      <c r="E15" s="11">
        <f>'Large Store-Depreciation'!E12</f>
        <v>0</v>
      </c>
      <c r="F15" s="11">
        <f>'Large Store-Depreciation'!F12</f>
        <v>0</v>
      </c>
      <c r="G15" s="11">
        <f>'Large Store-Depreciation'!G12</f>
        <v>0</v>
      </c>
      <c r="H15" s="11">
        <f>'Large Store-Depreciation'!H12</f>
        <v>0</v>
      </c>
      <c r="I15" s="11">
        <f>'Large Store-Depreciation'!I12</f>
        <v>0</v>
      </c>
      <c r="J15" s="11">
        <f>'Large Store-Depreciation'!J12</f>
        <v>0</v>
      </c>
      <c r="K15" s="11">
        <f>'Large Store-Depreciation'!K12</f>
        <v>2090</v>
      </c>
      <c r="L15" s="11">
        <f>'Large Store-Depreciation'!L12</f>
        <v>2090</v>
      </c>
      <c r="M15" s="11">
        <f>'Large Store-Depreciation'!M12</f>
        <v>2090</v>
      </c>
      <c r="N15" s="11">
        <f>'Large Store-Depreciation'!N12</f>
        <v>2090</v>
      </c>
      <c r="O15" s="11">
        <f>'Large Store-Depreciation'!O12</f>
        <v>2090</v>
      </c>
      <c r="P15" s="11">
        <f>'Large Store-Depreciation'!P12</f>
        <v>4180</v>
      </c>
      <c r="Q15" s="11">
        <f>'Large Store-Depreciation'!Q12</f>
        <v>4180</v>
      </c>
      <c r="R15" s="11">
        <f>'Large Store-Depreciation'!R12</f>
        <v>4180</v>
      </c>
      <c r="S15" s="11">
        <f>'Large Store-Depreciation'!S12</f>
        <v>4180</v>
      </c>
      <c r="T15" s="11">
        <f>'Large Store-Depreciation'!T12</f>
        <v>4180</v>
      </c>
      <c r="U15" s="11">
        <f>'Large Store-Depreciation'!U12</f>
        <v>6030</v>
      </c>
      <c r="V15" s="11">
        <f>'Large Store-Depreciation'!V12</f>
        <v>6030</v>
      </c>
      <c r="W15" s="11">
        <f>'Large Store-Depreciation'!W12</f>
        <v>4980</v>
      </c>
      <c r="X15" s="11">
        <f>'Large Store-Depreciation'!X12</f>
        <v>4980</v>
      </c>
      <c r="Y15" s="11">
        <f>'Large Store-Depreciation'!Y12</f>
        <v>4980</v>
      </c>
    </row>
    <row r="16">
      <c r="A16" s="9" t="s">
        <v>63</v>
      </c>
      <c r="B16" s="11">
        <f t="shared" ref="B16:Y16" si="3">SUM(B11:B15)</f>
        <v>0</v>
      </c>
      <c r="C16" s="11">
        <f t="shared" si="3"/>
        <v>0</v>
      </c>
      <c r="D16" s="11">
        <f t="shared" si="3"/>
        <v>0</v>
      </c>
      <c r="E16" s="11">
        <f t="shared" si="3"/>
        <v>0</v>
      </c>
      <c r="F16" s="11">
        <f t="shared" si="3"/>
        <v>0</v>
      </c>
      <c r="G16" s="11">
        <f t="shared" si="3"/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  <c r="K16" s="11">
        <f t="shared" si="3"/>
        <v>91590</v>
      </c>
      <c r="L16" s="11">
        <f t="shared" si="3"/>
        <v>91590</v>
      </c>
      <c r="M16" s="11">
        <f t="shared" si="3"/>
        <v>91590</v>
      </c>
      <c r="N16" s="11">
        <f t="shared" si="3"/>
        <v>91590</v>
      </c>
      <c r="O16" s="11">
        <f t="shared" si="3"/>
        <v>91590</v>
      </c>
      <c r="P16" s="11">
        <f t="shared" si="3"/>
        <v>183180</v>
      </c>
      <c r="Q16" s="11">
        <f t="shared" si="3"/>
        <v>183180</v>
      </c>
      <c r="R16" s="11">
        <f t="shared" si="3"/>
        <v>183180</v>
      </c>
      <c r="S16" s="11">
        <f t="shared" si="3"/>
        <v>183180</v>
      </c>
      <c r="T16" s="11">
        <f t="shared" si="3"/>
        <v>183180</v>
      </c>
      <c r="U16" s="11">
        <f t="shared" si="3"/>
        <v>274530</v>
      </c>
      <c r="V16" s="11">
        <f t="shared" si="3"/>
        <v>274530</v>
      </c>
      <c r="W16" s="11">
        <f t="shared" si="3"/>
        <v>273480</v>
      </c>
      <c r="X16" s="11">
        <f t="shared" si="3"/>
        <v>273480</v>
      </c>
      <c r="Y16" s="11">
        <f t="shared" si="3"/>
        <v>273480</v>
      </c>
    </row>
    <row r="18">
      <c r="A18" s="9" t="s">
        <v>68</v>
      </c>
      <c r="B18" s="11">
        <f t="shared" ref="B18:Y18" si="4">B8+B16</f>
        <v>0</v>
      </c>
      <c r="C18" s="11">
        <f t="shared" si="4"/>
        <v>0</v>
      </c>
      <c r="D18" s="11">
        <f t="shared" si="4"/>
        <v>0</v>
      </c>
      <c r="E18" s="11">
        <f t="shared" si="4"/>
        <v>0</v>
      </c>
      <c r="F18" s="11">
        <f t="shared" si="4"/>
        <v>0</v>
      </c>
      <c r="G18" s="11">
        <f t="shared" si="4"/>
        <v>0</v>
      </c>
      <c r="H18" s="11">
        <f t="shared" si="4"/>
        <v>0</v>
      </c>
      <c r="I18" s="11">
        <f t="shared" si="4"/>
        <v>0</v>
      </c>
      <c r="J18" s="11">
        <f t="shared" si="4"/>
        <v>0</v>
      </c>
      <c r="K18" s="11">
        <f t="shared" si="4"/>
        <v>501090</v>
      </c>
      <c r="L18" s="11">
        <f t="shared" si="4"/>
        <v>501090</v>
      </c>
      <c r="M18" s="11">
        <f t="shared" si="4"/>
        <v>501090</v>
      </c>
      <c r="N18" s="11">
        <f t="shared" si="4"/>
        <v>501090</v>
      </c>
      <c r="O18" s="11">
        <f t="shared" si="4"/>
        <v>501090</v>
      </c>
      <c r="P18" s="11">
        <f t="shared" si="4"/>
        <v>1002180</v>
      </c>
      <c r="Q18" s="11">
        <f t="shared" si="4"/>
        <v>1002180</v>
      </c>
      <c r="R18" s="11">
        <f t="shared" si="4"/>
        <v>1002180</v>
      </c>
      <c r="S18" s="11">
        <f t="shared" si="4"/>
        <v>1002180</v>
      </c>
      <c r="T18" s="11">
        <f t="shared" si="4"/>
        <v>1002180</v>
      </c>
      <c r="U18" s="11">
        <f t="shared" si="4"/>
        <v>1503030</v>
      </c>
      <c r="V18" s="11">
        <f t="shared" si="4"/>
        <v>1503030</v>
      </c>
      <c r="W18" s="11">
        <f t="shared" si="4"/>
        <v>1501980</v>
      </c>
      <c r="X18" s="11">
        <f t="shared" si="4"/>
        <v>1501980</v>
      </c>
      <c r="Y18" s="11">
        <f t="shared" si="4"/>
        <v>1501980</v>
      </c>
    </row>
    <row r="20">
      <c r="A20" s="9" t="s">
        <v>69</v>
      </c>
      <c r="B20" s="11">
        <f t="shared" ref="B20:Y20" si="5">B4-B18</f>
        <v>0</v>
      </c>
      <c r="C20" s="11">
        <f t="shared" si="5"/>
        <v>0</v>
      </c>
      <c r="D20" s="11">
        <f t="shared" si="5"/>
        <v>0</v>
      </c>
      <c r="E20" s="11">
        <f t="shared" si="5"/>
        <v>0</v>
      </c>
      <c r="F20" s="11">
        <f t="shared" si="5"/>
        <v>0</v>
      </c>
      <c r="G20" s="11">
        <f t="shared" si="5"/>
        <v>0</v>
      </c>
      <c r="H20" s="11">
        <f t="shared" si="5"/>
        <v>0</v>
      </c>
      <c r="I20" s="11">
        <f t="shared" si="5"/>
        <v>0</v>
      </c>
      <c r="J20" s="11">
        <f t="shared" si="5"/>
        <v>0</v>
      </c>
      <c r="K20" s="11">
        <f t="shared" si="5"/>
        <v>128910</v>
      </c>
      <c r="L20" s="11">
        <f t="shared" si="5"/>
        <v>128910</v>
      </c>
      <c r="M20" s="11">
        <f t="shared" si="5"/>
        <v>128910</v>
      </c>
      <c r="N20" s="11">
        <f t="shared" si="5"/>
        <v>128910</v>
      </c>
      <c r="O20" s="11">
        <f t="shared" si="5"/>
        <v>128910</v>
      </c>
      <c r="P20" s="11">
        <f t="shared" si="5"/>
        <v>257820</v>
      </c>
      <c r="Q20" s="11">
        <f t="shared" si="5"/>
        <v>257820</v>
      </c>
      <c r="R20" s="11">
        <f t="shared" si="5"/>
        <v>257820</v>
      </c>
      <c r="S20" s="11">
        <f t="shared" si="5"/>
        <v>257820</v>
      </c>
      <c r="T20" s="11">
        <f t="shared" si="5"/>
        <v>257820</v>
      </c>
      <c r="U20" s="11">
        <f t="shared" si="5"/>
        <v>386970</v>
      </c>
      <c r="V20" s="11">
        <f t="shared" si="5"/>
        <v>386970</v>
      </c>
      <c r="W20" s="11">
        <f t="shared" si="5"/>
        <v>388020</v>
      </c>
      <c r="X20" s="11">
        <f t="shared" si="5"/>
        <v>388020</v>
      </c>
      <c r="Y20" s="11">
        <f t="shared" si="5"/>
        <v>388020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102</v>
      </c>
      <c r="B1" s="9" t="s">
        <v>103</v>
      </c>
      <c r="C1" s="9" t="s">
        <v>104</v>
      </c>
      <c r="D1" s="9" t="s">
        <v>105</v>
      </c>
      <c r="E1" s="9" t="s">
        <v>106</v>
      </c>
      <c r="F1" s="9" t="s">
        <v>107</v>
      </c>
      <c r="G1" s="9" t="s">
        <v>108</v>
      </c>
      <c r="H1" s="9" t="s">
        <v>109</v>
      </c>
    </row>
    <row r="2">
      <c r="A2" s="9" t="s">
        <v>110</v>
      </c>
      <c r="B2" s="9" t="s">
        <v>111</v>
      </c>
      <c r="C2" s="9" t="s">
        <v>112</v>
      </c>
      <c r="D2" s="9">
        <v>10.0</v>
      </c>
      <c r="E2" s="9">
        <v>4200.0</v>
      </c>
      <c r="F2" s="9">
        <v>12.0</v>
      </c>
      <c r="G2" s="11">
        <f t="shared" ref="G2:G22" si="1">F2+D2</f>
        <v>22</v>
      </c>
      <c r="H2" s="11">
        <f t="shared" ref="H2:H22" si="2">E2/F2*F2</f>
        <v>4200</v>
      </c>
    </row>
    <row r="3">
      <c r="A3" s="9" t="s">
        <v>113</v>
      </c>
      <c r="B3" s="9" t="s">
        <v>111</v>
      </c>
      <c r="C3" s="9" t="s">
        <v>112</v>
      </c>
      <c r="D3" s="9">
        <v>10.0</v>
      </c>
      <c r="E3" s="9">
        <v>4200.0</v>
      </c>
      <c r="F3" s="9">
        <v>12.0</v>
      </c>
      <c r="G3" s="11">
        <f t="shared" si="1"/>
        <v>22</v>
      </c>
      <c r="H3" s="11">
        <f t="shared" si="2"/>
        <v>4200</v>
      </c>
    </row>
    <row r="4">
      <c r="A4" s="9" t="s">
        <v>114</v>
      </c>
      <c r="B4" s="9" t="s">
        <v>111</v>
      </c>
      <c r="C4" s="9" t="s">
        <v>112</v>
      </c>
      <c r="D4" s="9">
        <v>10.0</v>
      </c>
      <c r="E4" s="9">
        <v>4200.0</v>
      </c>
      <c r="F4" s="9">
        <v>12.0</v>
      </c>
      <c r="G4" s="11">
        <f t="shared" si="1"/>
        <v>22</v>
      </c>
      <c r="H4" s="11">
        <f t="shared" si="2"/>
        <v>4200</v>
      </c>
    </row>
    <row r="5">
      <c r="A5" s="9" t="s">
        <v>115</v>
      </c>
      <c r="B5" s="9" t="s">
        <v>116</v>
      </c>
      <c r="C5" s="9" t="s">
        <v>117</v>
      </c>
      <c r="D5" s="9">
        <v>10.0</v>
      </c>
      <c r="E5" s="9">
        <v>6000.0</v>
      </c>
      <c r="F5" s="9">
        <v>15.0</v>
      </c>
      <c r="G5" s="11">
        <f t="shared" si="1"/>
        <v>25</v>
      </c>
      <c r="H5" s="11">
        <f t="shared" si="2"/>
        <v>6000</v>
      </c>
    </row>
    <row r="6">
      <c r="A6" s="9" t="s">
        <v>118</v>
      </c>
      <c r="B6" s="9" t="s">
        <v>116</v>
      </c>
      <c r="C6" s="9" t="s">
        <v>117</v>
      </c>
      <c r="D6" s="9">
        <v>10.0</v>
      </c>
      <c r="E6" s="9">
        <v>6000.0</v>
      </c>
      <c r="F6" s="9">
        <v>15.0</v>
      </c>
      <c r="G6" s="11">
        <f t="shared" si="1"/>
        <v>25</v>
      </c>
      <c r="H6" s="11">
        <f t="shared" si="2"/>
        <v>6000</v>
      </c>
    </row>
    <row r="7">
      <c r="A7" s="9" t="s">
        <v>119</v>
      </c>
      <c r="B7" s="9" t="s">
        <v>120</v>
      </c>
      <c r="C7" s="9" t="s">
        <v>121</v>
      </c>
      <c r="D7" s="9">
        <v>10.0</v>
      </c>
      <c r="E7" s="9">
        <v>1200.0</v>
      </c>
      <c r="F7" s="9">
        <v>10.0</v>
      </c>
      <c r="G7" s="11">
        <f t="shared" si="1"/>
        <v>20</v>
      </c>
      <c r="H7" s="11">
        <f t="shared" si="2"/>
        <v>1200</v>
      </c>
    </row>
    <row r="8">
      <c r="A8" s="9" t="s">
        <v>122</v>
      </c>
      <c r="B8" s="9" t="s">
        <v>120</v>
      </c>
      <c r="C8" s="9" t="s">
        <v>121</v>
      </c>
      <c r="D8" s="9">
        <v>10.0</v>
      </c>
      <c r="E8" s="9">
        <v>1200.0</v>
      </c>
      <c r="F8" s="9">
        <v>10.0</v>
      </c>
      <c r="G8" s="11">
        <f t="shared" si="1"/>
        <v>20</v>
      </c>
      <c r="H8" s="11">
        <f t="shared" si="2"/>
        <v>1200</v>
      </c>
    </row>
    <row r="9">
      <c r="A9" s="9" t="s">
        <v>123</v>
      </c>
      <c r="B9" s="9" t="s">
        <v>111</v>
      </c>
      <c r="C9" s="9" t="s">
        <v>112</v>
      </c>
      <c r="D9" s="11">
        <f t="shared" ref="D9:D22" si="3">D2+5</f>
        <v>15</v>
      </c>
      <c r="E9" s="9">
        <v>4200.0</v>
      </c>
      <c r="F9" s="9">
        <v>12.0</v>
      </c>
      <c r="G9" s="11">
        <f t="shared" si="1"/>
        <v>27</v>
      </c>
      <c r="H9" s="11">
        <f t="shared" si="2"/>
        <v>4200</v>
      </c>
    </row>
    <row r="10">
      <c r="A10" s="9" t="s">
        <v>124</v>
      </c>
      <c r="B10" s="9" t="s">
        <v>111</v>
      </c>
      <c r="C10" s="9" t="s">
        <v>112</v>
      </c>
      <c r="D10" s="11">
        <f t="shared" si="3"/>
        <v>15</v>
      </c>
      <c r="E10" s="9">
        <v>4200.0</v>
      </c>
      <c r="F10" s="9">
        <v>12.0</v>
      </c>
      <c r="G10" s="11">
        <f t="shared" si="1"/>
        <v>27</v>
      </c>
      <c r="H10" s="11">
        <f t="shared" si="2"/>
        <v>4200</v>
      </c>
    </row>
    <row r="11">
      <c r="A11" s="9" t="s">
        <v>125</v>
      </c>
      <c r="B11" s="9" t="s">
        <v>111</v>
      </c>
      <c r="C11" s="9" t="s">
        <v>112</v>
      </c>
      <c r="D11" s="11">
        <f t="shared" si="3"/>
        <v>15</v>
      </c>
      <c r="E11" s="9">
        <v>4200.0</v>
      </c>
      <c r="F11" s="9">
        <v>12.0</v>
      </c>
      <c r="G11" s="11">
        <f t="shared" si="1"/>
        <v>27</v>
      </c>
      <c r="H11" s="11">
        <f t="shared" si="2"/>
        <v>4200</v>
      </c>
    </row>
    <row r="12">
      <c r="A12" s="9" t="s">
        <v>126</v>
      </c>
      <c r="B12" s="9" t="s">
        <v>116</v>
      </c>
      <c r="C12" s="9" t="s">
        <v>117</v>
      </c>
      <c r="D12" s="11">
        <f t="shared" si="3"/>
        <v>15</v>
      </c>
      <c r="E12" s="9">
        <v>6000.0</v>
      </c>
      <c r="F12" s="9">
        <v>15.0</v>
      </c>
      <c r="G12" s="11">
        <f t="shared" si="1"/>
        <v>30</v>
      </c>
      <c r="H12" s="11">
        <f t="shared" si="2"/>
        <v>6000</v>
      </c>
    </row>
    <row r="13">
      <c r="A13" s="9" t="s">
        <v>127</v>
      </c>
      <c r="B13" s="9" t="s">
        <v>116</v>
      </c>
      <c r="C13" s="9" t="s">
        <v>117</v>
      </c>
      <c r="D13" s="11">
        <f t="shared" si="3"/>
        <v>15</v>
      </c>
      <c r="E13" s="9">
        <v>6000.0</v>
      </c>
      <c r="F13" s="9">
        <v>15.0</v>
      </c>
      <c r="G13" s="11">
        <f t="shared" si="1"/>
        <v>30</v>
      </c>
      <c r="H13" s="11">
        <f t="shared" si="2"/>
        <v>6000</v>
      </c>
    </row>
    <row r="14">
      <c r="A14" s="9" t="s">
        <v>128</v>
      </c>
      <c r="B14" s="9" t="s">
        <v>120</v>
      </c>
      <c r="C14" s="9" t="s">
        <v>121</v>
      </c>
      <c r="D14" s="11">
        <f t="shared" si="3"/>
        <v>15</v>
      </c>
      <c r="E14" s="9">
        <v>1200.0</v>
      </c>
      <c r="F14" s="9">
        <v>10.0</v>
      </c>
      <c r="G14" s="11">
        <f t="shared" si="1"/>
        <v>25</v>
      </c>
      <c r="H14" s="11">
        <f t="shared" si="2"/>
        <v>1200</v>
      </c>
    </row>
    <row r="15">
      <c r="A15" s="9" t="s">
        <v>129</v>
      </c>
      <c r="B15" s="9" t="s">
        <v>120</v>
      </c>
      <c r="C15" s="9" t="s">
        <v>121</v>
      </c>
      <c r="D15" s="11">
        <f t="shared" si="3"/>
        <v>15</v>
      </c>
      <c r="E15" s="9">
        <v>1200.0</v>
      </c>
      <c r="F15" s="9">
        <v>10.0</v>
      </c>
      <c r="G15" s="11">
        <f t="shared" si="1"/>
        <v>25</v>
      </c>
      <c r="H15" s="11">
        <f t="shared" si="2"/>
        <v>1200</v>
      </c>
    </row>
    <row r="16">
      <c r="A16" s="9" t="s">
        <v>130</v>
      </c>
      <c r="B16" s="9" t="s">
        <v>111</v>
      </c>
      <c r="C16" s="9" t="s">
        <v>112</v>
      </c>
      <c r="D16" s="11">
        <f t="shared" si="3"/>
        <v>20</v>
      </c>
      <c r="E16" s="9">
        <v>4200.0</v>
      </c>
      <c r="F16" s="9">
        <v>12.0</v>
      </c>
      <c r="G16" s="11">
        <f t="shared" si="1"/>
        <v>32</v>
      </c>
      <c r="H16" s="11">
        <f t="shared" si="2"/>
        <v>4200</v>
      </c>
    </row>
    <row r="17">
      <c r="A17" s="9" t="s">
        <v>131</v>
      </c>
      <c r="B17" s="9" t="s">
        <v>111</v>
      </c>
      <c r="C17" s="9" t="s">
        <v>112</v>
      </c>
      <c r="D17" s="11">
        <f t="shared" si="3"/>
        <v>20</v>
      </c>
      <c r="E17" s="9">
        <v>4200.0</v>
      </c>
      <c r="F17" s="9">
        <v>12.0</v>
      </c>
      <c r="G17" s="11">
        <f t="shared" si="1"/>
        <v>32</v>
      </c>
      <c r="H17" s="11">
        <f t="shared" si="2"/>
        <v>4200</v>
      </c>
    </row>
    <row r="18">
      <c r="A18" s="9" t="s">
        <v>132</v>
      </c>
      <c r="B18" s="9" t="s">
        <v>111</v>
      </c>
      <c r="C18" s="9" t="s">
        <v>112</v>
      </c>
      <c r="D18" s="11">
        <f t="shared" si="3"/>
        <v>20</v>
      </c>
      <c r="E18" s="9">
        <v>4200.0</v>
      </c>
      <c r="F18" s="9">
        <v>12.0</v>
      </c>
      <c r="G18" s="11">
        <f t="shared" si="1"/>
        <v>32</v>
      </c>
      <c r="H18" s="11">
        <f t="shared" si="2"/>
        <v>4200</v>
      </c>
    </row>
    <row r="19">
      <c r="A19" s="9" t="s">
        <v>133</v>
      </c>
      <c r="B19" s="9" t="s">
        <v>116</v>
      </c>
      <c r="C19" s="9" t="s">
        <v>117</v>
      </c>
      <c r="D19" s="11">
        <f t="shared" si="3"/>
        <v>20</v>
      </c>
      <c r="E19" s="9">
        <v>6000.0</v>
      </c>
      <c r="F19" s="9">
        <v>15.0</v>
      </c>
      <c r="G19" s="11">
        <f t="shared" si="1"/>
        <v>35</v>
      </c>
      <c r="H19" s="11">
        <f t="shared" si="2"/>
        <v>6000</v>
      </c>
    </row>
    <row r="20">
      <c r="A20" s="9" t="s">
        <v>134</v>
      </c>
      <c r="B20" s="9" t="s">
        <v>116</v>
      </c>
      <c r="C20" s="9" t="s">
        <v>117</v>
      </c>
      <c r="D20" s="11">
        <f t="shared" si="3"/>
        <v>20</v>
      </c>
      <c r="E20" s="9">
        <v>6000.0</v>
      </c>
      <c r="F20" s="9">
        <v>15.0</v>
      </c>
      <c r="G20" s="11">
        <f t="shared" si="1"/>
        <v>35</v>
      </c>
      <c r="H20" s="11">
        <f t="shared" si="2"/>
        <v>6000</v>
      </c>
    </row>
    <row r="21">
      <c r="A21" s="9" t="s">
        <v>135</v>
      </c>
      <c r="B21" s="9" t="s">
        <v>120</v>
      </c>
      <c r="C21" s="9" t="s">
        <v>121</v>
      </c>
      <c r="D21" s="11">
        <f t="shared" si="3"/>
        <v>20</v>
      </c>
      <c r="E21" s="9">
        <v>1200.0</v>
      </c>
      <c r="F21" s="9">
        <v>10.0</v>
      </c>
      <c r="G21" s="11">
        <f t="shared" si="1"/>
        <v>30</v>
      </c>
      <c r="H21" s="11">
        <f t="shared" si="2"/>
        <v>1200</v>
      </c>
    </row>
    <row r="22">
      <c r="A22" s="9" t="s">
        <v>136</v>
      </c>
      <c r="B22" s="9" t="s">
        <v>120</v>
      </c>
      <c r="C22" s="9" t="s">
        <v>121</v>
      </c>
      <c r="D22" s="11">
        <f t="shared" si="3"/>
        <v>20</v>
      </c>
      <c r="E22" s="9">
        <v>1200.0</v>
      </c>
      <c r="F22" s="9">
        <v>10.0</v>
      </c>
      <c r="G22" s="11">
        <f t="shared" si="1"/>
        <v>30</v>
      </c>
      <c r="H22" s="11">
        <f t="shared" si="2"/>
        <v>1200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137</v>
      </c>
    </row>
    <row r="3">
      <c r="A3" s="9" t="s">
        <v>111</v>
      </c>
      <c r="B3" s="9">
        <v>0.0</v>
      </c>
      <c r="C3" s="11">
        <f t="shared" ref="C3:Y3" si="1">B21</f>
        <v>0</v>
      </c>
      <c r="D3" s="11">
        <f t="shared" si="1"/>
        <v>0</v>
      </c>
      <c r="E3" s="11">
        <f t="shared" si="1"/>
        <v>0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12600</v>
      </c>
      <c r="M3" s="11">
        <f t="shared" si="1"/>
        <v>12600</v>
      </c>
      <c r="N3" s="11">
        <f t="shared" si="1"/>
        <v>12600</v>
      </c>
      <c r="O3" s="11">
        <f t="shared" si="1"/>
        <v>12600</v>
      </c>
      <c r="P3" s="11">
        <f t="shared" si="1"/>
        <v>12600</v>
      </c>
      <c r="Q3" s="11">
        <f t="shared" si="1"/>
        <v>25200</v>
      </c>
      <c r="R3" s="11">
        <f t="shared" si="1"/>
        <v>25200</v>
      </c>
      <c r="S3" s="11">
        <f t="shared" si="1"/>
        <v>25200</v>
      </c>
      <c r="T3" s="11">
        <f t="shared" si="1"/>
        <v>25200</v>
      </c>
      <c r="U3" s="11">
        <f t="shared" si="1"/>
        <v>25200</v>
      </c>
      <c r="V3" s="11">
        <f t="shared" si="1"/>
        <v>37800</v>
      </c>
      <c r="W3" s="11">
        <f t="shared" si="1"/>
        <v>37800</v>
      </c>
      <c r="X3" s="11">
        <f t="shared" si="1"/>
        <v>25200</v>
      </c>
      <c r="Y3" s="11">
        <f t="shared" si="1"/>
        <v>25200</v>
      </c>
    </row>
    <row r="4">
      <c r="A4" s="9" t="s">
        <v>116</v>
      </c>
      <c r="B4" s="9">
        <v>0.0</v>
      </c>
      <c r="C4" s="11">
        <f t="shared" ref="C4:Y4" si="2">B22</f>
        <v>0</v>
      </c>
      <c r="D4" s="11">
        <f t="shared" si="2"/>
        <v>0</v>
      </c>
      <c r="E4" s="11">
        <f t="shared" si="2"/>
        <v>0</v>
      </c>
      <c r="F4" s="11">
        <f t="shared" si="2"/>
        <v>0</v>
      </c>
      <c r="G4" s="11">
        <f t="shared" si="2"/>
        <v>0</v>
      </c>
      <c r="H4" s="11">
        <f t="shared" si="2"/>
        <v>0</v>
      </c>
      <c r="I4" s="11">
        <f t="shared" si="2"/>
        <v>0</v>
      </c>
      <c r="J4" s="11">
        <f t="shared" si="2"/>
        <v>0</v>
      </c>
      <c r="K4" s="11">
        <f t="shared" si="2"/>
        <v>0</v>
      </c>
      <c r="L4" s="11">
        <f t="shared" si="2"/>
        <v>12000</v>
      </c>
      <c r="M4" s="11">
        <f t="shared" si="2"/>
        <v>12000</v>
      </c>
      <c r="N4" s="11">
        <f t="shared" si="2"/>
        <v>12000</v>
      </c>
      <c r="O4" s="11">
        <f t="shared" si="2"/>
        <v>12000</v>
      </c>
      <c r="P4" s="11">
        <f t="shared" si="2"/>
        <v>12000</v>
      </c>
      <c r="Q4" s="11">
        <f t="shared" si="2"/>
        <v>24000</v>
      </c>
      <c r="R4" s="11">
        <f t="shared" si="2"/>
        <v>24000</v>
      </c>
      <c r="S4" s="11">
        <f t="shared" si="2"/>
        <v>24000</v>
      </c>
      <c r="T4" s="11">
        <f t="shared" si="2"/>
        <v>24000</v>
      </c>
      <c r="U4" s="11">
        <f t="shared" si="2"/>
        <v>24000</v>
      </c>
      <c r="V4" s="11">
        <f t="shared" si="2"/>
        <v>36000</v>
      </c>
      <c r="W4" s="11">
        <f t="shared" si="2"/>
        <v>36000</v>
      </c>
      <c r="X4" s="11">
        <f t="shared" si="2"/>
        <v>36000</v>
      </c>
      <c r="Y4" s="11">
        <f t="shared" si="2"/>
        <v>36000</v>
      </c>
    </row>
    <row r="5">
      <c r="A5" s="9" t="s">
        <v>120</v>
      </c>
      <c r="B5" s="9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0</v>
      </c>
      <c r="H5" s="11">
        <f t="shared" si="3"/>
        <v>0</v>
      </c>
      <c r="I5" s="11">
        <f t="shared" si="3"/>
        <v>0</v>
      </c>
      <c r="J5" s="11">
        <f t="shared" si="3"/>
        <v>0</v>
      </c>
      <c r="K5" s="11">
        <f t="shared" si="3"/>
        <v>0</v>
      </c>
      <c r="L5" s="11">
        <f t="shared" si="3"/>
        <v>2400</v>
      </c>
      <c r="M5" s="11">
        <f t="shared" si="3"/>
        <v>2400</v>
      </c>
      <c r="N5" s="11">
        <f t="shared" si="3"/>
        <v>2400</v>
      </c>
      <c r="O5" s="11">
        <f t="shared" si="3"/>
        <v>2400</v>
      </c>
      <c r="P5" s="11">
        <f t="shared" si="3"/>
        <v>2400</v>
      </c>
      <c r="Q5" s="11">
        <f t="shared" si="3"/>
        <v>4800</v>
      </c>
      <c r="R5" s="11">
        <f t="shared" si="3"/>
        <v>4800</v>
      </c>
      <c r="S5" s="11">
        <f t="shared" si="3"/>
        <v>4800</v>
      </c>
      <c r="T5" s="11">
        <f t="shared" si="3"/>
        <v>4800</v>
      </c>
      <c r="U5" s="11">
        <f t="shared" si="3"/>
        <v>4800</v>
      </c>
      <c r="V5" s="11">
        <f t="shared" si="3"/>
        <v>4800</v>
      </c>
      <c r="W5" s="11">
        <f t="shared" si="3"/>
        <v>4800</v>
      </c>
      <c r="X5" s="11">
        <f t="shared" si="3"/>
        <v>4800</v>
      </c>
      <c r="Y5" s="11">
        <f t="shared" si="3"/>
        <v>4800</v>
      </c>
    </row>
    <row r="6">
      <c r="A6" s="9" t="s">
        <v>63</v>
      </c>
      <c r="B6" s="11">
        <f t="shared" ref="B6:Y6" si="4">SUM(B3:B5)</f>
        <v>0</v>
      </c>
      <c r="C6" s="11">
        <f t="shared" si="4"/>
        <v>0</v>
      </c>
      <c r="D6" s="11">
        <f t="shared" si="4"/>
        <v>0</v>
      </c>
      <c r="E6" s="11">
        <f t="shared" si="4"/>
        <v>0</v>
      </c>
      <c r="F6" s="11">
        <f t="shared" si="4"/>
        <v>0</v>
      </c>
      <c r="G6" s="11">
        <f t="shared" si="4"/>
        <v>0</v>
      </c>
      <c r="H6" s="11">
        <f t="shared" si="4"/>
        <v>0</v>
      </c>
      <c r="I6" s="11">
        <f t="shared" si="4"/>
        <v>0</v>
      </c>
      <c r="J6" s="11">
        <f t="shared" si="4"/>
        <v>0</v>
      </c>
      <c r="K6" s="11">
        <f t="shared" si="4"/>
        <v>0</v>
      </c>
      <c r="L6" s="11">
        <f t="shared" si="4"/>
        <v>27000</v>
      </c>
      <c r="M6" s="11">
        <f t="shared" si="4"/>
        <v>27000</v>
      </c>
      <c r="N6" s="11">
        <f t="shared" si="4"/>
        <v>27000</v>
      </c>
      <c r="O6" s="11">
        <f t="shared" si="4"/>
        <v>27000</v>
      </c>
      <c r="P6" s="11">
        <f t="shared" si="4"/>
        <v>27000</v>
      </c>
      <c r="Q6" s="11">
        <f t="shared" si="4"/>
        <v>54000</v>
      </c>
      <c r="R6" s="11">
        <f t="shared" si="4"/>
        <v>54000</v>
      </c>
      <c r="S6" s="11">
        <f t="shared" si="4"/>
        <v>54000</v>
      </c>
      <c r="T6" s="11">
        <f t="shared" si="4"/>
        <v>54000</v>
      </c>
      <c r="U6" s="11">
        <f t="shared" si="4"/>
        <v>54000</v>
      </c>
      <c r="V6" s="11">
        <f t="shared" si="4"/>
        <v>78600</v>
      </c>
      <c r="W6" s="11">
        <f t="shared" si="4"/>
        <v>78600</v>
      </c>
      <c r="X6" s="11">
        <f t="shared" si="4"/>
        <v>66000</v>
      </c>
      <c r="Y6" s="11">
        <f t="shared" si="4"/>
        <v>66000</v>
      </c>
    </row>
    <row r="8">
      <c r="A8" s="9" t="s">
        <v>138</v>
      </c>
    </row>
    <row r="9">
      <c r="A9" s="9" t="s">
        <v>111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11">
        <f>'Large Store-FAR'!E2+'Large Store-FAR'!E3+'Large Store-FAR'!E4</f>
        <v>12600</v>
      </c>
      <c r="L9" s="9">
        <v>0.0</v>
      </c>
      <c r="M9" s="9">
        <v>0.0</v>
      </c>
      <c r="N9" s="9">
        <v>0.0</v>
      </c>
      <c r="O9" s="9">
        <v>0.0</v>
      </c>
      <c r="P9" s="9">
        <f>'Large Store-FAR'!E9+'Large Store-FAR'!E10+'Large Store-FAR'!E11</f>
        <v>12600</v>
      </c>
      <c r="Q9" s="9">
        <v>0.0</v>
      </c>
      <c r="R9" s="9">
        <v>0.0</v>
      </c>
      <c r="S9" s="9">
        <v>0.0</v>
      </c>
      <c r="T9" s="9">
        <v>0.0</v>
      </c>
      <c r="U9" s="9">
        <f>'Large Store-FAR'!E16+'Large Store-FAR'!E17+'Large Store-FAR'!E18</f>
        <v>12600</v>
      </c>
      <c r="V9" s="9">
        <v>0.0</v>
      </c>
      <c r="W9" s="9">
        <v>0.0</v>
      </c>
      <c r="X9" s="9">
        <v>0.0</v>
      </c>
      <c r="Y9" s="9">
        <v>0.0</v>
      </c>
    </row>
    <row r="10">
      <c r="A10" s="9" t="s">
        <v>116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f>'Large Store-FAR'!E5+'Large Store-FAR'!E6</f>
        <v>12000</v>
      </c>
      <c r="L10" s="9">
        <v>0.0</v>
      </c>
      <c r="M10" s="9">
        <v>0.0</v>
      </c>
      <c r="N10" s="9">
        <v>0.0</v>
      </c>
      <c r="O10" s="9">
        <v>0.0</v>
      </c>
      <c r="P10" s="9">
        <f>'Large Store-FAR'!E12+'Large Store-FAR'!E13</f>
        <v>12000</v>
      </c>
      <c r="Q10" s="9">
        <v>0.0</v>
      </c>
      <c r="R10" s="9">
        <v>0.0</v>
      </c>
      <c r="S10" s="9">
        <v>0.0</v>
      </c>
      <c r="T10" s="9">
        <v>0.0</v>
      </c>
      <c r="U10" s="9">
        <f>'Large Store-FAR'!E19+'Large Store-FAR'!E20</f>
        <v>12000</v>
      </c>
      <c r="V10" s="9">
        <v>0.0</v>
      </c>
      <c r="W10" s="9">
        <v>0.0</v>
      </c>
      <c r="X10" s="9">
        <v>0.0</v>
      </c>
      <c r="Y10" s="9">
        <v>0.0</v>
      </c>
    </row>
    <row r="11">
      <c r="A11" s="9" t="s">
        <v>120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f>'Large Store-FAR'!E7+'Large Store-FAR'!E8</f>
        <v>2400</v>
      </c>
      <c r="L11" s="9">
        <v>0.0</v>
      </c>
      <c r="M11" s="9">
        <v>0.0</v>
      </c>
      <c r="N11" s="9">
        <v>0.0</v>
      </c>
      <c r="O11" s="9">
        <v>0.0</v>
      </c>
      <c r="P11" s="9">
        <f>'Large Store-FAR'!E14+'Large Store-FAR'!E15</f>
        <v>2400</v>
      </c>
      <c r="Q11" s="9">
        <v>0.0</v>
      </c>
      <c r="R11" s="9">
        <v>0.0</v>
      </c>
      <c r="S11" s="9">
        <v>0.0</v>
      </c>
      <c r="T11" s="9">
        <v>0.0</v>
      </c>
      <c r="U11" s="9">
        <f>'Large Store-FAR'!E21+'Large Store-FAR'!E22</f>
        <v>2400</v>
      </c>
      <c r="V11" s="9">
        <v>0.0</v>
      </c>
      <c r="W11" s="9">
        <v>0.0</v>
      </c>
      <c r="X11" s="9">
        <v>0.0</v>
      </c>
      <c r="Y11" s="9">
        <v>0.0</v>
      </c>
    </row>
    <row r="12">
      <c r="A12" s="9" t="s">
        <v>63</v>
      </c>
      <c r="B12" s="11">
        <f t="shared" ref="B12:Y12" si="5">SUM(B9:B11)</f>
        <v>0</v>
      </c>
      <c r="C12" s="11">
        <f t="shared" si="5"/>
        <v>0</v>
      </c>
      <c r="D12" s="11">
        <f t="shared" si="5"/>
        <v>0</v>
      </c>
      <c r="E12" s="11">
        <f t="shared" si="5"/>
        <v>0</v>
      </c>
      <c r="F12" s="11">
        <f t="shared" si="5"/>
        <v>0</v>
      </c>
      <c r="G12" s="11">
        <f t="shared" si="5"/>
        <v>0</v>
      </c>
      <c r="H12" s="11">
        <f t="shared" si="5"/>
        <v>0</v>
      </c>
      <c r="I12" s="11">
        <f t="shared" si="5"/>
        <v>0</v>
      </c>
      <c r="J12" s="11">
        <f t="shared" si="5"/>
        <v>0</v>
      </c>
      <c r="K12" s="11">
        <f t="shared" si="5"/>
        <v>27000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27000</v>
      </c>
      <c r="Q12" s="11">
        <f t="shared" si="5"/>
        <v>0</v>
      </c>
      <c r="R12" s="11">
        <f t="shared" si="5"/>
        <v>0</v>
      </c>
      <c r="S12" s="11">
        <f t="shared" si="5"/>
        <v>0</v>
      </c>
      <c r="T12" s="11">
        <f t="shared" si="5"/>
        <v>0</v>
      </c>
      <c r="U12" s="11">
        <f t="shared" si="5"/>
        <v>27000</v>
      </c>
      <c r="V12" s="11">
        <f t="shared" si="5"/>
        <v>0</v>
      </c>
      <c r="W12" s="11">
        <f t="shared" si="5"/>
        <v>0</v>
      </c>
      <c r="X12" s="11">
        <f t="shared" si="5"/>
        <v>0</v>
      </c>
      <c r="Y12" s="11">
        <f t="shared" si="5"/>
        <v>0</v>
      </c>
    </row>
    <row r="14">
      <c r="A14" s="9" t="s">
        <v>139</v>
      </c>
    </row>
    <row r="15">
      <c r="A15" s="9" t="s">
        <v>111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f>'Large Store-FAR'!E2+'Large Store-FAR'!E3+'Large Store-FAR'!E4</f>
        <v>12600</v>
      </c>
      <c r="X15" s="9">
        <v>0.0</v>
      </c>
      <c r="Y15" s="9">
        <v>0.0</v>
      </c>
    </row>
    <row r="16">
      <c r="A16" s="9" t="s">
        <v>116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</row>
    <row r="17">
      <c r="A17" s="9" t="s">
        <v>120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f>'Large Store-FAR'!E7+'Large Store-FAR'!E8</f>
        <v>2400</v>
      </c>
      <c r="V17" s="9">
        <v>0.0</v>
      </c>
      <c r="W17" s="9">
        <v>0.0</v>
      </c>
      <c r="X17" s="9">
        <v>0.0</v>
      </c>
      <c r="Y17" s="9">
        <v>0.0</v>
      </c>
    </row>
    <row r="18">
      <c r="A18" s="9" t="s">
        <v>63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0</v>
      </c>
      <c r="M18" s="11">
        <f t="shared" si="6"/>
        <v>0</v>
      </c>
      <c r="N18" s="11">
        <f t="shared" si="6"/>
        <v>0</v>
      </c>
      <c r="O18" s="11">
        <f t="shared" si="6"/>
        <v>0</v>
      </c>
      <c r="P18" s="11">
        <f t="shared" si="6"/>
        <v>0</v>
      </c>
      <c r="Q18" s="11">
        <f t="shared" si="6"/>
        <v>0</v>
      </c>
      <c r="R18" s="11">
        <f t="shared" si="6"/>
        <v>0</v>
      </c>
      <c r="S18" s="11">
        <f t="shared" si="6"/>
        <v>0</v>
      </c>
      <c r="T18" s="11">
        <f t="shared" si="6"/>
        <v>0</v>
      </c>
      <c r="U18" s="11">
        <f t="shared" si="6"/>
        <v>2400</v>
      </c>
      <c r="V18" s="11">
        <f t="shared" si="6"/>
        <v>0</v>
      </c>
      <c r="W18" s="11">
        <f t="shared" si="6"/>
        <v>12600</v>
      </c>
      <c r="X18" s="11">
        <f t="shared" si="6"/>
        <v>0</v>
      </c>
      <c r="Y18" s="11">
        <f t="shared" si="6"/>
        <v>0</v>
      </c>
    </row>
    <row r="20">
      <c r="A20" s="9" t="s">
        <v>140</v>
      </c>
    </row>
    <row r="21">
      <c r="A21" s="9" t="s">
        <v>111</v>
      </c>
      <c r="B21" s="11">
        <f t="shared" ref="B21:Y21" si="7">B3+B9-B15</f>
        <v>0</v>
      </c>
      <c r="C21" s="11">
        <f t="shared" si="7"/>
        <v>0</v>
      </c>
      <c r="D21" s="11">
        <f t="shared" si="7"/>
        <v>0</v>
      </c>
      <c r="E21" s="11">
        <f t="shared" si="7"/>
        <v>0</v>
      </c>
      <c r="F21" s="11">
        <f t="shared" si="7"/>
        <v>0</v>
      </c>
      <c r="G21" s="11">
        <f t="shared" si="7"/>
        <v>0</v>
      </c>
      <c r="H21" s="11">
        <f t="shared" si="7"/>
        <v>0</v>
      </c>
      <c r="I21" s="11">
        <f t="shared" si="7"/>
        <v>0</v>
      </c>
      <c r="J21" s="11">
        <f t="shared" si="7"/>
        <v>0</v>
      </c>
      <c r="K21" s="11">
        <f t="shared" si="7"/>
        <v>12600</v>
      </c>
      <c r="L21" s="11">
        <f t="shared" si="7"/>
        <v>12600</v>
      </c>
      <c r="M21" s="11">
        <f t="shared" si="7"/>
        <v>12600</v>
      </c>
      <c r="N21" s="11">
        <f t="shared" si="7"/>
        <v>12600</v>
      </c>
      <c r="O21" s="11">
        <f t="shared" si="7"/>
        <v>12600</v>
      </c>
      <c r="P21" s="11">
        <f t="shared" si="7"/>
        <v>25200</v>
      </c>
      <c r="Q21" s="11">
        <f t="shared" si="7"/>
        <v>25200</v>
      </c>
      <c r="R21" s="11">
        <f t="shared" si="7"/>
        <v>25200</v>
      </c>
      <c r="S21" s="11">
        <f t="shared" si="7"/>
        <v>25200</v>
      </c>
      <c r="T21" s="11">
        <f t="shared" si="7"/>
        <v>25200</v>
      </c>
      <c r="U21" s="11">
        <f t="shared" si="7"/>
        <v>37800</v>
      </c>
      <c r="V21" s="11">
        <f t="shared" si="7"/>
        <v>37800</v>
      </c>
      <c r="W21" s="11">
        <f t="shared" si="7"/>
        <v>25200</v>
      </c>
      <c r="X21" s="11">
        <f t="shared" si="7"/>
        <v>25200</v>
      </c>
      <c r="Y21" s="11">
        <f t="shared" si="7"/>
        <v>25200</v>
      </c>
    </row>
    <row r="22">
      <c r="A22" s="9" t="s">
        <v>116</v>
      </c>
      <c r="B22" s="11">
        <f t="shared" ref="B22:Y22" si="8">B4+B10-B16</f>
        <v>0</v>
      </c>
      <c r="C22" s="11">
        <f t="shared" si="8"/>
        <v>0</v>
      </c>
      <c r="D22" s="11">
        <f t="shared" si="8"/>
        <v>0</v>
      </c>
      <c r="E22" s="11">
        <f t="shared" si="8"/>
        <v>0</v>
      </c>
      <c r="F22" s="11">
        <f t="shared" si="8"/>
        <v>0</v>
      </c>
      <c r="G22" s="11">
        <f t="shared" si="8"/>
        <v>0</v>
      </c>
      <c r="H22" s="11">
        <f t="shared" si="8"/>
        <v>0</v>
      </c>
      <c r="I22" s="11">
        <f t="shared" si="8"/>
        <v>0</v>
      </c>
      <c r="J22" s="11">
        <f t="shared" si="8"/>
        <v>0</v>
      </c>
      <c r="K22" s="11">
        <f t="shared" si="8"/>
        <v>12000</v>
      </c>
      <c r="L22" s="11">
        <f t="shared" si="8"/>
        <v>12000</v>
      </c>
      <c r="M22" s="11">
        <f t="shared" si="8"/>
        <v>12000</v>
      </c>
      <c r="N22" s="11">
        <f t="shared" si="8"/>
        <v>12000</v>
      </c>
      <c r="O22" s="11">
        <f t="shared" si="8"/>
        <v>12000</v>
      </c>
      <c r="P22" s="11">
        <f t="shared" si="8"/>
        <v>24000</v>
      </c>
      <c r="Q22" s="11">
        <f t="shared" si="8"/>
        <v>24000</v>
      </c>
      <c r="R22" s="11">
        <f t="shared" si="8"/>
        <v>24000</v>
      </c>
      <c r="S22" s="11">
        <f t="shared" si="8"/>
        <v>24000</v>
      </c>
      <c r="T22" s="11">
        <f t="shared" si="8"/>
        <v>24000</v>
      </c>
      <c r="U22" s="11">
        <f t="shared" si="8"/>
        <v>36000</v>
      </c>
      <c r="V22" s="11">
        <f t="shared" si="8"/>
        <v>36000</v>
      </c>
      <c r="W22" s="11">
        <f t="shared" si="8"/>
        <v>36000</v>
      </c>
      <c r="X22" s="11">
        <f t="shared" si="8"/>
        <v>36000</v>
      </c>
      <c r="Y22" s="11">
        <f t="shared" si="8"/>
        <v>36000</v>
      </c>
    </row>
    <row r="23">
      <c r="A23" s="9" t="s">
        <v>120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0</v>
      </c>
      <c r="G23" s="11">
        <f t="shared" si="9"/>
        <v>0</v>
      </c>
      <c r="H23" s="11">
        <f t="shared" si="9"/>
        <v>0</v>
      </c>
      <c r="I23" s="11">
        <f t="shared" si="9"/>
        <v>0</v>
      </c>
      <c r="J23" s="11">
        <f t="shared" si="9"/>
        <v>0</v>
      </c>
      <c r="K23" s="11">
        <f t="shared" si="9"/>
        <v>2400</v>
      </c>
      <c r="L23" s="11">
        <f t="shared" si="9"/>
        <v>2400</v>
      </c>
      <c r="M23" s="11">
        <f t="shared" si="9"/>
        <v>2400</v>
      </c>
      <c r="N23" s="11">
        <f t="shared" si="9"/>
        <v>2400</v>
      </c>
      <c r="O23" s="11">
        <f t="shared" si="9"/>
        <v>2400</v>
      </c>
      <c r="P23" s="11">
        <f t="shared" si="9"/>
        <v>4800</v>
      </c>
      <c r="Q23" s="11">
        <f t="shared" si="9"/>
        <v>4800</v>
      </c>
      <c r="R23" s="11">
        <f t="shared" si="9"/>
        <v>4800</v>
      </c>
      <c r="S23" s="11">
        <f t="shared" si="9"/>
        <v>4800</v>
      </c>
      <c r="T23" s="11">
        <f t="shared" si="9"/>
        <v>4800</v>
      </c>
      <c r="U23" s="11">
        <f t="shared" si="9"/>
        <v>4800</v>
      </c>
      <c r="V23" s="11">
        <f t="shared" si="9"/>
        <v>4800</v>
      </c>
      <c r="W23" s="11">
        <f t="shared" si="9"/>
        <v>4800</v>
      </c>
      <c r="X23" s="11">
        <f t="shared" si="9"/>
        <v>4800</v>
      </c>
      <c r="Y23" s="11">
        <f t="shared" si="9"/>
        <v>4800</v>
      </c>
    </row>
    <row r="24">
      <c r="A24" s="9" t="s">
        <v>63</v>
      </c>
      <c r="B24" s="11">
        <f t="shared" ref="B24:Y24" si="10">SUM(B21:B23)</f>
        <v>0</v>
      </c>
      <c r="C24" s="11">
        <f t="shared" si="10"/>
        <v>0</v>
      </c>
      <c r="D24" s="11">
        <f t="shared" si="10"/>
        <v>0</v>
      </c>
      <c r="E24" s="11">
        <f t="shared" si="10"/>
        <v>0</v>
      </c>
      <c r="F24" s="11">
        <f t="shared" si="10"/>
        <v>0</v>
      </c>
      <c r="G24" s="11">
        <f t="shared" si="10"/>
        <v>0</v>
      </c>
      <c r="H24" s="11">
        <f t="shared" si="10"/>
        <v>0</v>
      </c>
      <c r="I24" s="11">
        <f t="shared" si="10"/>
        <v>0</v>
      </c>
      <c r="J24" s="11">
        <f t="shared" si="10"/>
        <v>0</v>
      </c>
      <c r="K24" s="11">
        <f t="shared" si="10"/>
        <v>27000</v>
      </c>
      <c r="L24" s="11">
        <f t="shared" si="10"/>
        <v>27000</v>
      </c>
      <c r="M24" s="11">
        <f t="shared" si="10"/>
        <v>27000</v>
      </c>
      <c r="N24" s="11">
        <f t="shared" si="10"/>
        <v>27000</v>
      </c>
      <c r="O24" s="11">
        <f t="shared" si="10"/>
        <v>27000</v>
      </c>
      <c r="P24" s="11">
        <f t="shared" si="10"/>
        <v>54000</v>
      </c>
      <c r="Q24" s="11">
        <f t="shared" si="10"/>
        <v>54000</v>
      </c>
      <c r="R24" s="11">
        <f t="shared" si="10"/>
        <v>54000</v>
      </c>
      <c r="S24" s="11">
        <f t="shared" si="10"/>
        <v>54000</v>
      </c>
      <c r="T24" s="11">
        <f t="shared" si="10"/>
        <v>54000</v>
      </c>
      <c r="U24" s="11">
        <f t="shared" si="10"/>
        <v>78600</v>
      </c>
      <c r="V24" s="11">
        <f t="shared" si="10"/>
        <v>78600</v>
      </c>
      <c r="W24" s="11">
        <f t="shared" si="10"/>
        <v>66000</v>
      </c>
      <c r="X24" s="11">
        <f t="shared" si="10"/>
        <v>66000</v>
      </c>
      <c r="Y24" s="11">
        <f t="shared" si="10"/>
        <v>66000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0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137</v>
      </c>
    </row>
    <row r="3">
      <c r="A3" s="9" t="s">
        <v>111</v>
      </c>
      <c r="B3" s="9">
        <v>0.0</v>
      </c>
      <c r="C3" s="11">
        <f t="shared" ref="C3:Y3" si="1">B21</f>
        <v>0</v>
      </c>
      <c r="D3" s="11">
        <f t="shared" si="1"/>
        <v>0</v>
      </c>
      <c r="E3" s="11">
        <f t="shared" si="1"/>
        <v>0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1050</v>
      </c>
      <c r="M3" s="11">
        <f t="shared" si="1"/>
        <v>2100</v>
      </c>
      <c r="N3" s="11">
        <f t="shared" si="1"/>
        <v>3150</v>
      </c>
      <c r="O3" s="11">
        <f t="shared" si="1"/>
        <v>4200</v>
      </c>
      <c r="P3" s="11">
        <f t="shared" si="1"/>
        <v>5250</v>
      </c>
      <c r="Q3" s="11">
        <f t="shared" si="1"/>
        <v>7350</v>
      </c>
      <c r="R3" s="11">
        <f t="shared" si="1"/>
        <v>9450</v>
      </c>
      <c r="S3" s="11">
        <f t="shared" si="1"/>
        <v>11550</v>
      </c>
      <c r="T3" s="11">
        <f t="shared" si="1"/>
        <v>13650</v>
      </c>
      <c r="U3" s="11">
        <f t="shared" si="1"/>
        <v>15750</v>
      </c>
      <c r="V3" s="11">
        <f t="shared" si="1"/>
        <v>18900</v>
      </c>
      <c r="W3" s="11">
        <f t="shared" si="1"/>
        <v>22050</v>
      </c>
      <c r="X3" s="11">
        <f t="shared" si="1"/>
        <v>11550</v>
      </c>
      <c r="Y3" s="11">
        <f t="shared" si="1"/>
        <v>13650</v>
      </c>
    </row>
    <row r="4">
      <c r="A4" s="9" t="s">
        <v>116</v>
      </c>
      <c r="B4" s="9">
        <v>0.0</v>
      </c>
      <c r="C4" s="11">
        <f t="shared" ref="C4:Y4" si="2">B22</f>
        <v>0</v>
      </c>
      <c r="D4" s="11">
        <f t="shared" si="2"/>
        <v>0</v>
      </c>
      <c r="E4" s="11">
        <f t="shared" si="2"/>
        <v>0</v>
      </c>
      <c r="F4" s="11">
        <f t="shared" si="2"/>
        <v>0</v>
      </c>
      <c r="G4" s="11">
        <f t="shared" si="2"/>
        <v>0</v>
      </c>
      <c r="H4" s="11">
        <f t="shared" si="2"/>
        <v>0</v>
      </c>
      <c r="I4" s="11">
        <f t="shared" si="2"/>
        <v>0</v>
      </c>
      <c r="J4" s="11">
        <f t="shared" si="2"/>
        <v>0</v>
      </c>
      <c r="K4" s="11">
        <f t="shared" si="2"/>
        <v>0</v>
      </c>
      <c r="L4" s="11">
        <f t="shared" si="2"/>
        <v>800</v>
      </c>
      <c r="M4" s="11">
        <f t="shared" si="2"/>
        <v>1600</v>
      </c>
      <c r="N4" s="11">
        <f t="shared" si="2"/>
        <v>2400</v>
      </c>
      <c r="O4" s="11">
        <f t="shared" si="2"/>
        <v>3200</v>
      </c>
      <c r="P4" s="11">
        <f t="shared" si="2"/>
        <v>4000</v>
      </c>
      <c r="Q4" s="11">
        <f t="shared" si="2"/>
        <v>5600</v>
      </c>
      <c r="R4" s="11">
        <f t="shared" si="2"/>
        <v>7200</v>
      </c>
      <c r="S4" s="11">
        <f t="shared" si="2"/>
        <v>8800</v>
      </c>
      <c r="T4" s="11">
        <f t="shared" si="2"/>
        <v>10400</v>
      </c>
      <c r="U4" s="11">
        <f t="shared" si="2"/>
        <v>12000</v>
      </c>
      <c r="V4" s="11">
        <f t="shared" si="2"/>
        <v>14400</v>
      </c>
      <c r="W4" s="11">
        <f t="shared" si="2"/>
        <v>16800</v>
      </c>
      <c r="X4" s="11">
        <f t="shared" si="2"/>
        <v>19200</v>
      </c>
      <c r="Y4" s="11">
        <f t="shared" si="2"/>
        <v>21600</v>
      </c>
    </row>
    <row r="5">
      <c r="A5" s="9" t="s">
        <v>120</v>
      </c>
      <c r="B5" s="9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0</v>
      </c>
      <c r="H5" s="11">
        <f t="shared" si="3"/>
        <v>0</v>
      </c>
      <c r="I5" s="11">
        <f t="shared" si="3"/>
        <v>0</v>
      </c>
      <c r="J5" s="11">
        <f t="shared" si="3"/>
        <v>0</v>
      </c>
      <c r="K5" s="11">
        <f t="shared" si="3"/>
        <v>0</v>
      </c>
      <c r="L5" s="11">
        <f t="shared" si="3"/>
        <v>240</v>
      </c>
      <c r="M5" s="11">
        <f t="shared" si="3"/>
        <v>480</v>
      </c>
      <c r="N5" s="11">
        <f t="shared" si="3"/>
        <v>720</v>
      </c>
      <c r="O5" s="11">
        <f t="shared" si="3"/>
        <v>960</v>
      </c>
      <c r="P5" s="11">
        <f t="shared" si="3"/>
        <v>1200</v>
      </c>
      <c r="Q5" s="11">
        <f t="shared" si="3"/>
        <v>1680</v>
      </c>
      <c r="R5" s="11">
        <f t="shared" si="3"/>
        <v>2160</v>
      </c>
      <c r="S5" s="11">
        <f t="shared" si="3"/>
        <v>2640</v>
      </c>
      <c r="T5" s="11">
        <f t="shared" si="3"/>
        <v>3120</v>
      </c>
      <c r="U5" s="11">
        <f t="shared" si="3"/>
        <v>3600</v>
      </c>
      <c r="V5" s="11">
        <f t="shared" si="3"/>
        <v>1680</v>
      </c>
      <c r="W5" s="11">
        <f t="shared" si="3"/>
        <v>2160</v>
      </c>
      <c r="X5" s="11">
        <f t="shared" si="3"/>
        <v>2640</v>
      </c>
      <c r="Y5" s="11">
        <f t="shared" si="3"/>
        <v>3120</v>
      </c>
    </row>
    <row r="6">
      <c r="A6" s="9" t="s">
        <v>63</v>
      </c>
      <c r="B6" s="11">
        <f t="shared" ref="B6:Y6" si="4">SUM(B3:B5)</f>
        <v>0</v>
      </c>
      <c r="C6" s="11">
        <f t="shared" si="4"/>
        <v>0</v>
      </c>
      <c r="D6" s="11">
        <f t="shared" si="4"/>
        <v>0</v>
      </c>
      <c r="E6" s="11">
        <f t="shared" si="4"/>
        <v>0</v>
      </c>
      <c r="F6" s="11">
        <f t="shared" si="4"/>
        <v>0</v>
      </c>
      <c r="G6" s="11">
        <f t="shared" si="4"/>
        <v>0</v>
      </c>
      <c r="H6" s="11">
        <f t="shared" si="4"/>
        <v>0</v>
      </c>
      <c r="I6" s="11">
        <f t="shared" si="4"/>
        <v>0</v>
      </c>
      <c r="J6" s="11">
        <f t="shared" si="4"/>
        <v>0</v>
      </c>
      <c r="K6" s="11">
        <f t="shared" si="4"/>
        <v>0</v>
      </c>
      <c r="L6" s="11">
        <f t="shared" si="4"/>
        <v>2090</v>
      </c>
      <c r="M6" s="11">
        <f t="shared" si="4"/>
        <v>4180</v>
      </c>
      <c r="N6" s="11">
        <f t="shared" si="4"/>
        <v>6270</v>
      </c>
      <c r="O6" s="11">
        <f t="shared" si="4"/>
        <v>8360</v>
      </c>
      <c r="P6" s="11">
        <f t="shared" si="4"/>
        <v>10450</v>
      </c>
      <c r="Q6" s="11">
        <f t="shared" si="4"/>
        <v>14630</v>
      </c>
      <c r="R6" s="11">
        <f t="shared" si="4"/>
        <v>18810</v>
      </c>
      <c r="S6" s="11">
        <f t="shared" si="4"/>
        <v>22990</v>
      </c>
      <c r="T6" s="11">
        <f t="shared" si="4"/>
        <v>27170</v>
      </c>
      <c r="U6" s="11">
        <f t="shared" si="4"/>
        <v>31350</v>
      </c>
      <c r="V6" s="11">
        <f t="shared" si="4"/>
        <v>34980</v>
      </c>
      <c r="W6" s="11">
        <f t="shared" si="4"/>
        <v>41010</v>
      </c>
      <c r="X6" s="11">
        <f t="shared" si="4"/>
        <v>33390</v>
      </c>
      <c r="Y6" s="11">
        <f t="shared" si="4"/>
        <v>38370</v>
      </c>
    </row>
    <row r="8">
      <c r="A8" s="9" t="s">
        <v>67</v>
      </c>
    </row>
    <row r="9">
      <c r="A9" s="9" t="s">
        <v>111</v>
      </c>
      <c r="B9" s="11">
        <f>'Large Store-Fixed Asset Balance'!B21/'Large Store-FAR'!$F2</f>
        <v>0</v>
      </c>
      <c r="C9" s="11">
        <f>'Large Store-Fixed Asset Balance'!C21/'Large Store-FAR'!$F2</f>
        <v>0</v>
      </c>
      <c r="D9" s="11">
        <f>'Large Store-Fixed Asset Balance'!D21/'Large Store-FAR'!$F2</f>
        <v>0</v>
      </c>
      <c r="E9" s="11">
        <f>'Large Store-Fixed Asset Balance'!E21/'Large Store-FAR'!$F2</f>
        <v>0</v>
      </c>
      <c r="F9" s="11">
        <f>'Large Store-Fixed Asset Balance'!F21/'Large Store-FAR'!$F2</f>
        <v>0</v>
      </c>
      <c r="G9" s="11">
        <f>'Large Store-Fixed Asset Balance'!G21/'Large Store-FAR'!$F2</f>
        <v>0</v>
      </c>
      <c r="H9" s="11">
        <f>'Large Store-Fixed Asset Balance'!H21/'Large Store-FAR'!$F2</f>
        <v>0</v>
      </c>
      <c r="I9" s="11">
        <f>'Large Store-Fixed Asset Balance'!I21/'Large Store-FAR'!$F2</f>
        <v>0</v>
      </c>
      <c r="J9" s="11">
        <f>'Large Store-Fixed Asset Balance'!J21/'Large Store-FAR'!$F2</f>
        <v>0</v>
      </c>
      <c r="K9" s="11">
        <f>'Large Store-Fixed Asset Balance'!K21/'Large Store-FAR'!$F2</f>
        <v>1050</v>
      </c>
      <c r="L9" s="11">
        <f>'Large Store-Fixed Asset Balance'!L21/'Large Store-FAR'!$F2</f>
        <v>1050</v>
      </c>
      <c r="M9" s="11">
        <f>'Large Store-Fixed Asset Balance'!M21/'Large Store-FAR'!$F2</f>
        <v>1050</v>
      </c>
      <c r="N9" s="11">
        <f>'Large Store-Fixed Asset Balance'!N21/'Large Store-FAR'!$F2</f>
        <v>1050</v>
      </c>
      <c r="O9" s="11">
        <f>'Large Store-Fixed Asset Balance'!O21/'Large Store-FAR'!$F2</f>
        <v>1050</v>
      </c>
      <c r="P9" s="11">
        <f>'Large Store-Fixed Asset Balance'!P21/'Large Store-FAR'!$F2</f>
        <v>2100</v>
      </c>
      <c r="Q9" s="11">
        <f>'Large Store-Fixed Asset Balance'!Q21/'Large Store-FAR'!$F2</f>
        <v>2100</v>
      </c>
      <c r="R9" s="11">
        <f>'Large Store-Fixed Asset Balance'!R21/'Large Store-FAR'!$F2</f>
        <v>2100</v>
      </c>
      <c r="S9" s="11">
        <f>'Large Store-Fixed Asset Balance'!S21/'Large Store-FAR'!$F2</f>
        <v>2100</v>
      </c>
      <c r="T9" s="11">
        <f>'Large Store-Fixed Asset Balance'!T21/'Large Store-FAR'!$F2</f>
        <v>2100</v>
      </c>
      <c r="U9" s="11">
        <f>'Large Store-Fixed Asset Balance'!U21/'Large Store-FAR'!$F2</f>
        <v>3150</v>
      </c>
      <c r="V9" s="11">
        <f>'Large Store-Fixed Asset Balance'!V21/'Large Store-FAR'!$F2</f>
        <v>3150</v>
      </c>
      <c r="W9" s="11">
        <f>'Large Store-Fixed Asset Balance'!W21/'Large Store-FAR'!$F2</f>
        <v>2100</v>
      </c>
      <c r="X9" s="11">
        <f>'Large Store-Fixed Asset Balance'!X21/'Large Store-FAR'!$F2</f>
        <v>2100</v>
      </c>
      <c r="Y9" s="11">
        <f>'Large Store-Fixed Asset Balance'!Y21/'Large Store-FAR'!$F2</f>
        <v>2100</v>
      </c>
    </row>
    <row r="10">
      <c r="A10" s="9" t="s">
        <v>116</v>
      </c>
      <c r="B10" s="9">
        <f>'Large Store-Fixed Asset Balance'!B22/'Large Store-FAR'!$F6</f>
        <v>0</v>
      </c>
      <c r="C10" s="9">
        <f>'Large Store-Fixed Asset Balance'!C22/'Large Store-FAR'!$F6</f>
        <v>0</v>
      </c>
      <c r="D10" s="9">
        <f>'Large Store-Fixed Asset Balance'!D22/'Large Store-FAR'!$F6</f>
        <v>0</v>
      </c>
      <c r="E10" s="9">
        <f>'Large Store-Fixed Asset Balance'!E22/'Large Store-FAR'!$F6</f>
        <v>0</v>
      </c>
      <c r="F10" s="9">
        <f>'Large Store-Fixed Asset Balance'!F22/'Large Store-FAR'!$F6</f>
        <v>0</v>
      </c>
      <c r="G10" s="9">
        <f>'Large Store-Fixed Asset Balance'!G22/'Large Store-FAR'!$F6</f>
        <v>0</v>
      </c>
      <c r="H10" s="9">
        <f>'Large Store-Fixed Asset Balance'!H22/'Large Store-FAR'!$F6</f>
        <v>0</v>
      </c>
      <c r="I10" s="9">
        <f>'Large Store-Fixed Asset Balance'!I22/'Large Store-FAR'!$F6</f>
        <v>0</v>
      </c>
      <c r="J10" s="9">
        <f>'Large Store-Fixed Asset Balance'!J22/'Large Store-FAR'!$F6</f>
        <v>0</v>
      </c>
      <c r="K10" s="9">
        <f>'Large Store-Fixed Asset Balance'!K22/'Large Store-FAR'!$F6</f>
        <v>800</v>
      </c>
      <c r="L10" s="9">
        <f>'Large Store-Fixed Asset Balance'!L22/'Large Store-FAR'!$F6</f>
        <v>800</v>
      </c>
      <c r="M10" s="9">
        <f>'Large Store-Fixed Asset Balance'!M22/'Large Store-FAR'!$F6</f>
        <v>800</v>
      </c>
      <c r="N10" s="9">
        <f>'Large Store-Fixed Asset Balance'!N22/'Large Store-FAR'!$F6</f>
        <v>800</v>
      </c>
      <c r="O10" s="9">
        <f>'Large Store-Fixed Asset Balance'!O22/'Large Store-FAR'!$F6</f>
        <v>800</v>
      </c>
      <c r="P10" s="9">
        <f>'Large Store-Fixed Asset Balance'!P22/'Large Store-FAR'!$F6</f>
        <v>1600</v>
      </c>
      <c r="Q10" s="9">
        <f>'Large Store-Fixed Asset Balance'!Q22/'Large Store-FAR'!$F6</f>
        <v>1600</v>
      </c>
      <c r="R10" s="9">
        <f>'Large Store-Fixed Asset Balance'!R22/'Large Store-FAR'!$F6</f>
        <v>1600</v>
      </c>
      <c r="S10" s="9">
        <f>'Large Store-Fixed Asset Balance'!S22/'Large Store-FAR'!$F6</f>
        <v>1600</v>
      </c>
      <c r="T10" s="9">
        <f>'Large Store-Fixed Asset Balance'!T22/'Large Store-FAR'!$F6</f>
        <v>1600</v>
      </c>
      <c r="U10" s="9">
        <f>'Large Store-Fixed Asset Balance'!U22/'Large Store-FAR'!$F6</f>
        <v>2400</v>
      </c>
      <c r="V10" s="9">
        <f>'Large Store-Fixed Asset Balance'!V22/'Large Store-FAR'!$F6</f>
        <v>2400</v>
      </c>
      <c r="W10" s="9">
        <f>'Large Store-Fixed Asset Balance'!W22/'Large Store-FAR'!$F6</f>
        <v>2400</v>
      </c>
      <c r="X10" s="9">
        <f>'Large Store-Fixed Asset Balance'!X22/'Large Store-FAR'!$F6</f>
        <v>2400</v>
      </c>
      <c r="Y10" s="9">
        <f>'Large Store-Fixed Asset Balance'!Y22/'Large Store-FAR'!$F6</f>
        <v>2400</v>
      </c>
    </row>
    <row r="11">
      <c r="A11" s="9" t="s">
        <v>120</v>
      </c>
      <c r="B11" s="9">
        <f>'Large Store-Fixed Asset Balance'!B23/'Large Store-FAR'!$F7</f>
        <v>0</v>
      </c>
      <c r="C11" s="9">
        <f>'Large Store-Fixed Asset Balance'!C23/'Large Store-FAR'!$F7</f>
        <v>0</v>
      </c>
      <c r="D11" s="9">
        <f>'Large Store-Fixed Asset Balance'!D23/'Large Store-FAR'!$F7</f>
        <v>0</v>
      </c>
      <c r="E11" s="9">
        <f>'Large Store-Fixed Asset Balance'!E23/'Large Store-FAR'!$F7</f>
        <v>0</v>
      </c>
      <c r="F11" s="9">
        <f>'Large Store-Fixed Asset Balance'!F23/'Large Store-FAR'!$F7</f>
        <v>0</v>
      </c>
      <c r="G11" s="9">
        <f>'Large Store-Fixed Asset Balance'!G23/'Large Store-FAR'!$F7</f>
        <v>0</v>
      </c>
      <c r="H11" s="9">
        <f>'Large Store-Fixed Asset Balance'!H23/'Large Store-FAR'!$F7</f>
        <v>0</v>
      </c>
      <c r="I11" s="9">
        <f>'Large Store-Fixed Asset Balance'!I23/'Large Store-FAR'!$F7</f>
        <v>0</v>
      </c>
      <c r="J11" s="9">
        <f>'Large Store-Fixed Asset Balance'!J23/'Large Store-FAR'!$F7</f>
        <v>0</v>
      </c>
      <c r="K11" s="9">
        <f>'Large Store-Fixed Asset Balance'!K23/'Large Store-FAR'!$F7</f>
        <v>240</v>
      </c>
      <c r="L11" s="9">
        <f>'Large Store-Fixed Asset Balance'!L23/'Large Store-FAR'!$F7</f>
        <v>240</v>
      </c>
      <c r="M11" s="9">
        <f>'Large Store-Fixed Asset Balance'!M23/'Large Store-FAR'!$F7</f>
        <v>240</v>
      </c>
      <c r="N11" s="9">
        <f>'Large Store-Fixed Asset Balance'!N23/'Large Store-FAR'!$F7</f>
        <v>240</v>
      </c>
      <c r="O11" s="9">
        <f>'Large Store-Fixed Asset Balance'!O23/'Large Store-FAR'!$F7</f>
        <v>240</v>
      </c>
      <c r="P11" s="9">
        <f>'Large Store-Fixed Asset Balance'!P23/'Large Store-FAR'!$F7</f>
        <v>480</v>
      </c>
      <c r="Q11" s="9">
        <f>'Large Store-Fixed Asset Balance'!Q23/'Large Store-FAR'!$F7</f>
        <v>480</v>
      </c>
      <c r="R11" s="9">
        <f>'Large Store-Fixed Asset Balance'!R23/'Large Store-FAR'!$F7</f>
        <v>480</v>
      </c>
      <c r="S11" s="9">
        <f>'Large Store-Fixed Asset Balance'!S23/'Large Store-FAR'!$F7</f>
        <v>480</v>
      </c>
      <c r="T11" s="9">
        <f>'Large Store-Fixed Asset Balance'!T23/'Large Store-FAR'!$F7</f>
        <v>480</v>
      </c>
      <c r="U11" s="9">
        <f>'Large Store-Fixed Asset Balance'!U23/'Large Store-FAR'!$F7</f>
        <v>480</v>
      </c>
      <c r="V11" s="9">
        <f>'Large Store-Fixed Asset Balance'!V23/'Large Store-FAR'!$F7</f>
        <v>480</v>
      </c>
      <c r="W11" s="9">
        <f>'Large Store-Fixed Asset Balance'!W23/'Large Store-FAR'!$F7</f>
        <v>480</v>
      </c>
      <c r="X11" s="9">
        <f>'Large Store-Fixed Asset Balance'!X23/'Large Store-FAR'!$F7</f>
        <v>480</v>
      </c>
      <c r="Y11" s="9">
        <f>'Large Store-Fixed Asset Balance'!Y23/'Large Store-FAR'!$F7</f>
        <v>480</v>
      </c>
    </row>
    <row r="12">
      <c r="A12" s="9" t="s">
        <v>63</v>
      </c>
      <c r="B12" s="11">
        <f t="shared" ref="B12:Y12" si="5">SUM(B9:B11)</f>
        <v>0</v>
      </c>
      <c r="C12" s="11">
        <f t="shared" si="5"/>
        <v>0</v>
      </c>
      <c r="D12" s="11">
        <f t="shared" si="5"/>
        <v>0</v>
      </c>
      <c r="E12" s="11">
        <f t="shared" si="5"/>
        <v>0</v>
      </c>
      <c r="F12" s="11">
        <f t="shared" si="5"/>
        <v>0</v>
      </c>
      <c r="G12" s="11">
        <f t="shared" si="5"/>
        <v>0</v>
      </c>
      <c r="H12" s="11">
        <f t="shared" si="5"/>
        <v>0</v>
      </c>
      <c r="I12" s="11">
        <f t="shared" si="5"/>
        <v>0</v>
      </c>
      <c r="J12" s="11">
        <f t="shared" si="5"/>
        <v>0</v>
      </c>
      <c r="K12" s="11">
        <f t="shared" si="5"/>
        <v>2090</v>
      </c>
      <c r="L12" s="11">
        <f t="shared" si="5"/>
        <v>2090</v>
      </c>
      <c r="M12" s="11">
        <f t="shared" si="5"/>
        <v>2090</v>
      </c>
      <c r="N12" s="11">
        <f t="shared" si="5"/>
        <v>2090</v>
      </c>
      <c r="O12" s="11">
        <f t="shared" si="5"/>
        <v>2090</v>
      </c>
      <c r="P12" s="11">
        <f t="shared" si="5"/>
        <v>4180</v>
      </c>
      <c r="Q12" s="11">
        <f t="shared" si="5"/>
        <v>4180</v>
      </c>
      <c r="R12" s="11">
        <f t="shared" si="5"/>
        <v>4180</v>
      </c>
      <c r="S12" s="11">
        <f t="shared" si="5"/>
        <v>4180</v>
      </c>
      <c r="T12" s="11">
        <f t="shared" si="5"/>
        <v>4180</v>
      </c>
      <c r="U12" s="11">
        <f t="shared" si="5"/>
        <v>6030</v>
      </c>
      <c r="V12" s="11">
        <f t="shared" si="5"/>
        <v>6030</v>
      </c>
      <c r="W12" s="11">
        <f t="shared" si="5"/>
        <v>4980</v>
      </c>
      <c r="X12" s="11">
        <f t="shared" si="5"/>
        <v>4980</v>
      </c>
      <c r="Y12" s="11">
        <f t="shared" si="5"/>
        <v>4980</v>
      </c>
    </row>
    <row r="14">
      <c r="A14" s="9" t="s">
        <v>109</v>
      </c>
    </row>
    <row r="15">
      <c r="A15" s="9" t="s">
        <v>111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11">
        <f>'Large Store-FAR'!H2+'Large Store-FAR'!H3+'Large Store-FAR'!H4</f>
        <v>12600</v>
      </c>
      <c r="X15" s="9">
        <v>0.0</v>
      </c>
      <c r="Y15" s="9">
        <v>0.0</v>
      </c>
    </row>
    <row r="16">
      <c r="A16" s="9" t="s">
        <v>116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</row>
    <row r="17">
      <c r="A17" s="9" t="s">
        <v>120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f>'Large Store-FAR'!H7+'Large Store-FAR'!H8</f>
        <v>2400</v>
      </c>
      <c r="V17" s="9">
        <v>0.0</v>
      </c>
      <c r="W17" s="9">
        <v>0.0</v>
      </c>
      <c r="X17" s="9">
        <v>0.0</v>
      </c>
      <c r="Y17" s="9">
        <v>0.0</v>
      </c>
    </row>
    <row r="18">
      <c r="A18" s="9" t="s">
        <v>63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0</v>
      </c>
      <c r="M18" s="11">
        <f t="shared" si="6"/>
        <v>0</v>
      </c>
      <c r="N18" s="11">
        <f t="shared" si="6"/>
        <v>0</v>
      </c>
      <c r="O18" s="11">
        <f t="shared" si="6"/>
        <v>0</v>
      </c>
      <c r="P18" s="11">
        <f t="shared" si="6"/>
        <v>0</v>
      </c>
      <c r="Q18" s="11">
        <f t="shared" si="6"/>
        <v>0</v>
      </c>
      <c r="R18" s="11">
        <f t="shared" si="6"/>
        <v>0</v>
      </c>
      <c r="S18" s="11">
        <f t="shared" si="6"/>
        <v>0</v>
      </c>
      <c r="T18" s="11">
        <f t="shared" si="6"/>
        <v>0</v>
      </c>
      <c r="U18" s="11">
        <f t="shared" si="6"/>
        <v>2400</v>
      </c>
      <c r="V18" s="11">
        <f t="shared" si="6"/>
        <v>0</v>
      </c>
      <c r="W18" s="11">
        <f t="shared" si="6"/>
        <v>12600</v>
      </c>
      <c r="X18" s="11">
        <f t="shared" si="6"/>
        <v>0</v>
      </c>
      <c r="Y18" s="11">
        <f t="shared" si="6"/>
        <v>0</v>
      </c>
    </row>
    <row r="20">
      <c r="A20" s="9" t="s">
        <v>140</v>
      </c>
    </row>
    <row r="21">
      <c r="A21" s="9" t="s">
        <v>111</v>
      </c>
      <c r="B21" s="11">
        <f t="shared" ref="B21:Y21" si="7">B3+B9-B15</f>
        <v>0</v>
      </c>
      <c r="C21" s="11">
        <f t="shared" si="7"/>
        <v>0</v>
      </c>
      <c r="D21" s="11">
        <f t="shared" si="7"/>
        <v>0</v>
      </c>
      <c r="E21" s="11">
        <f t="shared" si="7"/>
        <v>0</v>
      </c>
      <c r="F21" s="11">
        <f t="shared" si="7"/>
        <v>0</v>
      </c>
      <c r="G21" s="11">
        <f t="shared" si="7"/>
        <v>0</v>
      </c>
      <c r="H21" s="11">
        <f t="shared" si="7"/>
        <v>0</v>
      </c>
      <c r="I21" s="11">
        <f t="shared" si="7"/>
        <v>0</v>
      </c>
      <c r="J21" s="11">
        <f t="shared" si="7"/>
        <v>0</v>
      </c>
      <c r="K21" s="11">
        <f t="shared" si="7"/>
        <v>1050</v>
      </c>
      <c r="L21" s="11">
        <f t="shared" si="7"/>
        <v>2100</v>
      </c>
      <c r="M21" s="11">
        <f t="shared" si="7"/>
        <v>3150</v>
      </c>
      <c r="N21" s="11">
        <f t="shared" si="7"/>
        <v>4200</v>
      </c>
      <c r="O21" s="11">
        <f t="shared" si="7"/>
        <v>5250</v>
      </c>
      <c r="P21" s="11">
        <f t="shared" si="7"/>
        <v>7350</v>
      </c>
      <c r="Q21" s="11">
        <f t="shared" si="7"/>
        <v>9450</v>
      </c>
      <c r="R21" s="11">
        <f t="shared" si="7"/>
        <v>11550</v>
      </c>
      <c r="S21" s="11">
        <f t="shared" si="7"/>
        <v>13650</v>
      </c>
      <c r="T21" s="11">
        <f t="shared" si="7"/>
        <v>15750</v>
      </c>
      <c r="U21" s="11">
        <f t="shared" si="7"/>
        <v>18900</v>
      </c>
      <c r="V21" s="11">
        <f t="shared" si="7"/>
        <v>22050</v>
      </c>
      <c r="W21" s="11">
        <f t="shared" si="7"/>
        <v>11550</v>
      </c>
      <c r="X21" s="11">
        <f t="shared" si="7"/>
        <v>13650</v>
      </c>
      <c r="Y21" s="11">
        <f t="shared" si="7"/>
        <v>15750</v>
      </c>
    </row>
    <row r="22">
      <c r="A22" s="9" t="s">
        <v>116</v>
      </c>
      <c r="B22" s="11">
        <f t="shared" ref="B22:Y22" si="8">B4+B10-B16</f>
        <v>0</v>
      </c>
      <c r="C22" s="11">
        <f t="shared" si="8"/>
        <v>0</v>
      </c>
      <c r="D22" s="11">
        <f t="shared" si="8"/>
        <v>0</v>
      </c>
      <c r="E22" s="11">
        <f t="shared" si="8"/>
        <v>0</v>
      </c>
      <c r="F22" s="11">
        <f t="shared" si="8"/>
        <v>0</v>
      </c>
      <c r="G22" s="11">
        <f t="shared" si="8"/>
        <v>0</v>
      </c>
      <c r="H22" s="11">
        <f t="shared" si="8"/>
        <v>0</v>
      </c>
      <c r="I22" s="11">
        <f t="shared" si="8"/>
        <v>0</v>
      </c>
      <c r="J22" s="11">
        <f t="shared" si="8"/>
        <v>0</v>
      </c>
      <c r="K22" s="11">
        <f t="shared" si="8"/>
        <v>800</v>
      </c>
      <c r="L22" s="11">
        <f t="shared" si="8"/>
        <v>1600</v>
      </c>
      <c r="M22" s="11">
        <f t="shared" si="8"/>
        <v>2400</v>
      </c>
      <c r="N22" s="11">
        <f t="shared" si="8"/>
        <v>3200</v>
      </c>
      <c r="O22" s="11">
        <f t="shared" si="8"/>
        <v>4000</v>
      </c>
      <c r="P22" s="11">
        <f t="shared" si="8"/>
        <v>5600</v>
      </c>
      <c r="Q22" s="11">
        <f t="shared" si="8"/>
        <v>7200</v>
      </c>
      <c r="R22" s="11">
        <f t="shared" si="8"/>
        <v>8800</v>
      </c>
      <c r="S22" s="11">
        <f t="shared" si="8"/>
        <v>10400</v>
      </c>
      <c r="T22" s="11">
        <f t="shared" si="8"/>
        <v>12000</v>
      </c>
      <c r="U22" s="11">
        <f t="shared" si="8"/>
        <v>14400</v>
      </c>
      <c r="V22" s="11">
        <f t="shared" si="8"/>
        <v>16800</v>
      </c>
      <c r="W22" s="11">
        <f t="shared" si="8"/>
        <v>19200</v>
      </c>
      <c r="X22" s="11">
        <f t="shared" si="8"/>
        <v>21600</v>
      </c>
      <c r="Y22" s="11">
        <f t="shared" si="8"/>
        <v>24000</v>
      </c>
    </row>
    <row r="23">
      <c r="A23" s="9" t="s">
        <v>120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0</v>
      </c>
      <c r="G23" s="11">
        <f t="shared" si="9"/>
        <v>0</v>
      </c>
      <c r="H23" s="11">
        <f t="shared" si="9"/>
        <v>0</v>
      </c>
      <c r="I23" s="11">
        <f t="shared" si="9"/>
        <v>0</v>
      </c>
      <c r="J23" s="11">
        <f t="shared" si="9"/>
        <v>0</v>
      </c>
      <c r="K23" s="11">
        <f t="shared" si="9"/>
        <v>240</v>
      </c>
      <c r="L23" s="11">
        <f t="shared" si="9"/>
        <v>480</v>
      </c>
      <c r="M23" s="11">
        <f t="shared" si="9"/>
        <v>720</v>
      </c>
      <c r="N23" s="11">
        <f t="shared" si="9"/>
        <v>960</v>
      </c>
      <c r="O23" s="11">
        <f t="shared" si="9"/>
        <v>1200</v>
      </c>
      <c r="P23" s="11">
        <f t="shared" si="9"/>
        <v>1680</v>
      </c>
      <c r="Q23" s="11">
        <f t="shared" si="9"/>
        <v>2160</v>
      </c>
      <c r="R23" s="11">
        <f t="shared" si="9"/>
        <v>2640</v>
      </c>
      <c r="S23" s="11">
        <f t="shared" si="9"/>
        <v>3120</v>
      </c>
      <c r="T23" s="11">
        <f t="shared" si="9"/>
        <v>3600</v>
      </c>
      <c r="U23" s="11">
        <f t="shared" si="9"/>
        <v>1680</v>
      </c>
      <c r="V23" s="11">
        <f t="shared" si="9"/>
        <v>2160</v>
      </c>
      <c r="W23" s="11">
        <f t="shared" si="9"/>
        <v>2640</v>
      </c>
      <c r="X23" s="11">
        <f t="shared" si="9"/>
        <v>3120</v>
      </c>
      <c r="Y23" s="11">
        <f t="shared" si="9"/>
        <v>3600</v>
      </c>
    </row>
    <row r="24">
      <c r="A24" s="9" t="s">
        <v>63</v>
      </c>
      <c r="B24" s="11">
        <f t="shared" ref="B24:Y24" si="10">B6+B12-B18</f>
        <v>0</v>
      </c>
      <c r="C24" s="11">
        <f t="shared" si="10"/>
        <v>0</v>
      </c>
      <c r="D24" s="11">
        <f t="shared" si="10"/>
        <v>0</v>
      </c>
      <c r="E24" s="11">
        <f t="shared" si="10"/>
        <v>0</v>
      </c>
      <c r="F24" s="11">
        <f t="shared" si="10"/>
        <v>0</v>
      </c>
      <c r="G24" s="11">
        <f t="shared" si="10"/>
        <v>0</v>
      </c>
      <c r="H24" s="11">
        <f t="shared" si="10"/>
        <v>0</v>
      </c>
      <c r="I24" s="11">
        <f t="shared" si="10"/>
        <v>0</v>
      </c>
      <c r="J24" s="11">
        <f t="shared" si="10"/>
        <v>0</v>
      </c>
      <c r="K24" s="11">
        <f t="shared" si="10"/>
        <v>2090</v>
      </c>
      <c r="L24" s="11">
        <f t="shared" si="10"/>
        <v>4180</v>
      </c>
      <c r="M24" s="11">
        <f t="shared" si="10"/>
        <v>6270</v>
      </c>
      <c r="N24" s="11">
        <f t="shared" si="10"/>
        <v>8360</v>
      </c>
      <c r="O24" s="11">
        <f t="shared" si="10"/>
        <v>10450</v>
      </c>
      <c r="P24" s="11">
        <f t="shared" si="10"/>
        <v>14630</v>
      </c>
      <c r="Q24" s="11">
        <f t="shared" si="10"/>
        <v>18810</v>
      </c>
      <c r="R24" s="11">
        <f t="shared" si="10"/>
        <v>22990</v>
      </c>
      <c r="S24" s="11">
        <f t="shared" si="10"/>
        <v>27170</v>
      </c>
      <c r="T24" s="11">
        <f t="shared" si="10"/>
        <v>31350</v>
      </c>
      <c r="U24" s="11">
        <f t="shared" si="10"/>
        <v>34980</v>
      </c>
      <c r="V24" s="11">
        <f t="shared" si="10"/>
        <v>41010</v>
      </c>
      <c r="W24" s="11">
        <f t="shared" si="10"/>
        <v>33390</v>
      </c>
      <c r="X24" s="11">
        <f t="shared" si="10"/>
        <v>38370</v>
      </c>
      <c r="Y24" s="11">
        <f t="shared" si="10"/>
        <v>43350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102</v>
      </c>
      <c r="B1" s="9" t="s">
        <v>103</v>
      </c>
      <c r="C1" s="9" t="s">
        <v>104</v>
      </c>
      <c r="D1" s="9" t="s">
        <v>141</v>
      </c>
      <c r="E1" s="9" t="s">
        <v>106</v>
      </c>
      <c r="F1" s="9" t="s">
        <v>142</v>
      </c>
      <c r="G1" s="9" t="s">
        <v>143</v>
      </c>
      <c r="H1" s="9" t="s">
        <v>109</v>
      </c>
    </row>
    <row r="2">
      <c r="A2" s="9" t="s">
        <v>144</v>
      </c>
      <c r="B2" s="9" t="s">
        <v>111</v>
      </c>
      <c r="C2" s="9" t="s">
        <v>112</v>
      </c>
      <c r="D2" s="9">
        <v>6.0</v>
      </c>
      <c r="E2" s="9">
        <v>3600.0</v>
      </c>
      <c r="F2" s="9">
        <v>12.0</v>
      </c>
      <c r="G2" s="11">
        <f t="shared" ref="G2:G36" si="1">F2+D2</f>
        <v>18</v>
      </c>
      <c r="H2" s="11">
        <f t="shared" ref="H2:H36" si="2">E2/F2*F2</f>
        <v>3600</v>
      </c>
    </row>
    <row r="3">
      <c r="A3" s="9" t="s">
        <v>145</v>
      </c>
      <c r="B3" s="9" t="s">
        <v>111</v>
      </c>
      <c r="C3" s="9" t="s">
        <v>112</v>
      </c>
      <c r="D3" s="9">
        <v>6.0</v>
      </c>
      <c r="E3" s="9">
        <v>3600.0</v>
      </c>
      <c r="F3" s="9">
        <v>12.0</v>
      </c>
      <c r="G3" s="11">
        <f t="shared" si="1"/>
        <v>18</v>
      </c>
      <c r="H3" s="11">
        <f t="shared" si="2"/>
        <v>3600</v>
      </c>
    </row>
    <row r="4">
      <c r="A4" s="9" t="s">
        <v>146</v>
      </c>
      <c r="B4" s="9" t="s">
        <v>116</v>
      </c>
      <c r="C4" s="9" t="s">
        <v>117</v>
      </c>
      <c r="D4" s="9">
        <v>6.0</v>
      </c>
      <c r="E4" s="9">
        <v>6300.0</v>
      </c>
      <c r="F4" s="9">
        <v>15.0</v>
      </c>
      <c r="G4" s="11">
        <f t="shared" si="1"/>
        <v>21</v>
      </c>
      <c r="H4" s="11">
        <f t="shared" si="2"/>
        <v>6300</v>
      </c>
    </row>
    <row r="5">
      <c r="A5" s="9" t="s">
        <v>147</v>
      </c>
      <c r="B5" s="9" t="s">
        <v>120</v>
      </c>
      <c r="C5" s="9" t="s">
        <v>121</v>
      </c>
      <c r="D5" s="9">
        <v>6.0</v>
      </c>
      <c r="E5" s="9">
        <v>1100.0</v>
      </c>
      <c r="F5" s="9">
        <v>10.0</v>
      </c>
      <c r="G5" s="11">
        <f t="shared" si="1"/>
        <v>16</v>
      </c>
      <c r="H5" s="11">
        <f t="shared" si="2"/>
        <v>1100</v>
      </c>
    </row>
    <row r="6">
      <c r="A6" s="9" t="s">
        <v>148</v>
      </c>
      <c r="B6" s="9" t="s">
        <v>120</v>
      </c>
      <c r="C6" s="9" t="s">
        <v>121</v>
      </c>
      <c r="D6" s="9">
        <v>6.0</v>
      </c>
      <c r="E6" s="9">
        <v>1100.0</v>
      </c>
      <c r="F6" s="9">
        <v>10.0</v>
      </c>
      <c r="G6" s="11">
        <f t="shared" si="1"/>
        <v>16</v>
      </c>
      <c r="H6" s="11">
        <f t="shared" si="2"/>
        <v>1100</v>
      </c>
    </row>
    <row r="7">
      <c r="A7" s="9" t="s">
        <v>149</v>
      </c>
      <c r="B7" s="9" t="s">
        <v>111</v>
      </c>
      <c r="C7" s="9" t="s">
        <v>112</v>
      </c>
      <c r="D7" s="11">
        <f t="shared" ref="D7:D36" si="3">D2+3</f>
        <v>9</v>
      </c>
      <c r="E7" s="9">
        <v>3600.0</v>
      </c>
      <c r="F7" s="9">
        <v>12.0</v>
      </c>
      <c r="G7" s="11">
        <f t="shared" si="1"/>
        <v>21</v>
      </c>
      <c r="H7" s="11">
        <f t="shared" si="2"/>
        <v>3600</v>
      </c>
    </row>
    <row r="8">
      <c r="A8" s="9" t="s">
        <v>150</v>
      </c>
      <c r="B8" s="9" t="s">
        <v>111</v>
      </c>
      <c r="C8" s="9" t="s">
        <v>112</v>
      </c>
      <c r="D8" s="11">
        <f t="shared" si="3"/>
        <v>9</v>
      </c>
      <c r="E8" s="9">
        <v>3600.0</v>
      </c>
      <c r="F8" s="9">
        <v>12.0</v>
      </c>
      <c r="G8" s="11">
        <f t="shared" si="1"/>
        <v>21</v>
      </c>
      <c r="H8" s="11">
        <f t="shared" si="2"/>
        <v>3600</v>
      </c>
    </row>
    <row r="9">
      <c r="A9" s="9" t="s">
        <v>151</v>
      </c>
      <c r="B9" s="9" t="s">
        <v>116</v>
      </c>
      <c r="C9" s="9" t="s">
        <v>117</v>
      </c>
      <c r="D9" s="11">
        <f t="shared" si="3"/>
        <v>9</v>
      </c>
      <c r="E9" s="9">
        <v>6300.0</v>
      </c>
      <c r="F9" s="9">
        <v>15.0</v>
      </c>
      <c r="G9" s="11">
        <f t="shared" si="1"/>
        <v>24</v>
      </c>
      <c r="H9" s="11">
        <f t="shared" si="2"/>
        <v>6300</v>
      </c>
    </row>
    <row r="10">
      <c r="A10" s="9" t="s">
        <v>152</v>
      </c>
      <c r="B10" s="9" t="s">
        <v>120</v>
      </c>
      <c r="C10" s="9" t="s">
        <v>121</v>
      </c>
      <c r="D10" s="11">
        <f t="shared" si="3"/>
        <v>9</v>
      </c>
      <c r="E10" s="9">
        <v>1100.0</v>
      </c>
      <c r="F10" s="9">
        <v>10.0</v>
      </c>
      <c r="G10" s="11">
        <f t="shared" si="1"/>
        <v>19</v>
      </c>
      <c r="H10" s="11">
        <f t="shared" si="2"/>
        <v>1100</v>
      </c>
    </row>
    <row r="11">
      <c r="A11" s="9" t="s">
        <v>153</v>
      </c>
      <c r="B11" s="9" t="s">
        <v>120</v>
      </c>
      <c r="C11" s="9" t="s">
        <v>121</v>
      </c>
      <c r="D11" s="11">
        <f t="shared" si="3"/>
        <v>9</v>
      </c>
      <c r="E11" s="9">
        <v>1100.0</v>
      </c>
      <c r="F11" s="9">
        <v>10.0</v>
      </c>
      <c r="G11" s="11">
        <f t="shared" si="1"/>
        <v>19</v>
      </c>
      <c r="H11" s="11">
        <f t="shared" si="2"/>
        <v>1100</v>
      </c>
    </row>
    <row r="12">
      <c r="A12" s="9" t="s">
        <v>154</v>
      </c>
      <c r="B12" s="9" t="s">
        <v>111</v>
      </c>
      <c r="C12" s="9" t="s">
        <v>112</v>
      </c>
      <c r="D12" s="11">
        <f t="shared" si="3"/>
        <v>12</v>
      </c>
      <c r="E12" s="9">
        <v>3600.0</v>
      </c>
      <c r="F12" s="9">
        <v>12.0</v>
      </c>
      <c r="G12" s="11">
        <f t="shared" si="1"/>
        <v>24</v>
      </c>
      <c r="H12" s="11">
        <f t="shared" si="2"/>
        <v>3600</v>
      </c>
    </row>
    <row r="13">
      <c r="A13" s="9" t="s">
        <v>155</v>
      </c>
      <c r="B13" s="9" t="s">
        <v>111</v>
      </c>
      <c r="C13" s="9" t="s">
        <v>112</v>
      </c>
      <c r="D13" s="11">
        <f t="shared" si="3"/>
        <v>12</v>
      </c>
      <c r="E13" s="9">
        <v>3600.0</v>
      </c>
      <c r="F13" s="9">
        <v>12.0</v>
      </c>
      <c r="G13" s="11">
        <f t="shared" si="1"/>
        <v>24</v>
      </c>
      <c r="H13" s="11">
        <f t="shared" si="2"/>
        <v>3600</v>
      </c>
    </row>
    <row r="14">
      <c r="A14" s="9" t="s">
        <v>156</v>
      </c>
      <c r="B14" s="9" t="s">
        <v>116</v>
      </c>
      <c r="C14" s="9" t="s">
        <v>117</v>
      </c>
      <c r="D14" s="11">
        <f t="shared" si="3"/>
        <v>12</v>
      </c>
      <c r="E14" s="9">
        <v>6300.0</v>
      </c>
      <c r="F14" s="9">
        <v>15.0</v>
      </c>
      <c r="G14" s="11">
        <f t="shared" si="1"/>
        <v>27</v>
      </c>
      <c r="H14" s="11">
        <f t="shared" si="2"/>
        <v>6300</v>
      </c>
    </row>
    <row r="15">
      <c r="A15" s="9" t="s">
        <v>157</v>
      </c>
      <c r="B15" s="9" t="s">
        <v>120</v>
      </c>
      <c r="C15" s="9" t="s">
        <v>121</v>
      </c>
      <c r="D15" s="11">
        <f t="shared" si="3"/>
        <v>12</v>
      </c>
      <c r="E15" s="9">
        <v>1100.0</v>
      </c>
      <c r="F15" s="9">
        <v>10.0</v>
      </c>
      <c r="G15" s="11">
        <f t="shared" si="1"/>
        <v>22</v>
      </c>
      <c r="H15" s="11">
        <f t="shared" si="2"/>
        <v>1100</v>
      </c>
    </row>
    <row r="16">
      <c r="A16" s="9" t="s">
        <v>158</v>
      </c>
      <c r="B16" s="9" t="s">
        <v>120</v>
      </c>
      <c r="C16" s="9" t="s">
        <v>121</v>
      </c>
      <c r="D16" s="11">
        <f t="shared" si="3"/>
        <v>12</v>
      </c>
      <c r="E16" s="9">
        <v>1100.0</v>
      </c>
      <c r="F16" s="9">
        <v>10.0</v>
      </c>
      <c r="G16" s="11">
        <f t="shared" si="1"/>
        <v>22</v>
      </c>
      <c r="H16" s="11">
        <f t="shared" si="2"/>
        <v>1100</v>
      </c>
    </row>
    <row r="17">
      <c r="A17" s="9" t="s">
        <v>159</v>
      </c>
      <c r="B17" s="9" t="s">
        <v>111</v>
      </c>
      <c r="C17" s="9" t="s">
        <v>112</v>
      </c>
      <c r="D17" s="11">
        <f t="shared" si="3"/>
        <v>15</v>
      </c>
      <c r="E17" s="9">
        <v>3600.0</v>
      </c>
      <c r="F17" s="9">
        <v>12.0</v>
      </c>
      <c r="G17" s="11">
        <f t="shared" si="1"/>
        <v>27</v>
      </c>
      <c r="H17" s="11">
        <f t="shared" si="2"/>
        <v>3600</v>
      </c>
    </row>
    <row r="18">
      <c r="A18" s="9" t="s">
        <v>160</v>
      </c>
      <c r="B18" s="9" t="s">
        <v>111</v>
      </c>
      <c r="C18" s="9" t="s">
        <v>112</v>
      </c>
      <c r="D18" s="11">
        <f t="shared" si="3"/>
        <v>15</v>
      </c>
      <c r="E18" s="9">
        <v>3600.0</v>
      </c>
      <c r="F18" s="9">
        <v>12.0</v>
      </c>
      <c r="G18" s="11">
        <f t="shared" si="1"/>
        <v>27</v>
      </c>
      <c r="H18" s="11">
        <f t="shared" si="2"/>
        <v>3600</v>
      </c>
    </row>
    <row r="19">
      <c r="A19" s="9" t="s">
        <v>161</v>
      </c>
      <c r="B19" s="9" t="s">
        <v>116</v>
      </c>
      <c r="C19" s="9" t="s">
        <v>117</v>
      </c>
      <c r="D19" s="11">
        <f t="shared" si="3"/>
        <v>15</v>
      </c>
      <c r="E19" s="9">
        <v>6300.0</v>
      </c>
      <c r="F19" s="9">
        <v>15.0</v>
      </c>
      <c r="G19" s="11">
        <f t="shared" si="1"/>
        <v>30</v>
      </c>
      <c r="H19" s="11">
        <f t="shared" si="2"/>
        <v>6300</v>
      </c>
    </row>
    <row r="20">
      <c r="A20" s="9" t="s">
        <v>162</v>
      </c>
      <c r="B20" s="9" t="s">
        <v>120</v>
      </c>
      <c r="C20" s="9" t="s">
        <v>121</v>
      </c>
      <c r="D20" s="11">
        <f t="shared" si="3"/>
        <v>15</v>
      </c>
      <c r="E20" s="9">
        <v>1100.0</v>
      </c>
      <c r="F20" s="9">
        <v>10.0</v>
      </c>
      <c r="G20" s="11">
        <f t="shared" si="1"/>
        <v>25</v>
      </c>
      <c r="H20" s="11">
        <f t="shared" si="2"/>
        <v>1100</v>
      </c>
    </row>
    <row r="21">
      <c r="A21" s="9" t="s">
        <v>163</v>
      </c>
      <c r="B21" s="9" t="s">
        <v>120</v>
      </c>
      <c r="C21" s="9" t="s">
        <v>121</v>
      </c>
      <c r="D21" s="11">
        <f t="shared" si="3"/>
        <v>15</v>
      </c>
      <c r="E21" s="9">
        <v>1100.0</v>
      </c>
      <c r="F21" s="9">
        <v>10.0</v>
      </c>
      <c r="G21" s="11">
        <f t="shared" si="1"/>
        <v>25</v>
      </c>
      <c r="H21" s="11">
        <f t="shared" si="2"/>
        <v>1100</v>
      </c>
    </row>
    <row r="22">
      <c r="A22" s="9" t="s">
        <v>164</v>
      </c>
      <c r="B22" s="9" t="s">
        <v>111</v>
      </c>
      <c r="C22" s="9" t="s">
        <v>112</v>
      </c>
      <c r="D22" s="11">
        <f t="shared" si="3"/>
        <v>18</v>
      </c>
      <c r="E22" s="9">
        <v>3600.0</v>
      </c>
      <c r="F22" s="9">
        <v>12.0</v>
      </c>
      <c r="G22" s="11">
        <f t="shared" si="1"/>
        <v>30</v>
      </c>
      <c r="H22" s="11">
        <f t="shared" si="2"/>
        <v>3600</v>
      </c>
    </row>
    <row r="23">
      <c r="A23" s="9" t="s">
        <v>165</v>
      </c>
      <c r="B23" s="9" t="s">
        <v>111</v>
      </c>
      <c r="C23" s="9" t="s">
        <v>112</v>
      </c>
      <c r="D23" s="11">
        <f t="shared" si="3"/>
        <v>18</v>
      </c>
      <c r="E23" s="9">
        <v>3600.0</v>
      </c>
      <c r="F23" s="9">
        <v>12.0</v>
      </c>
      <c r="G23" s="11">
        <f t="shared" si="1"/>
        <v>30</v>
      </c>
      <c r="H23" s="11">
        <f t="shared" si="2"/>
        <v>3600</v>
      </c>
    </row>
    <row r="24">
      <c r="A24" s="9" t="s">
        <v>166</v>
      </c>
      <c r="B24" s="9" t="s">
        <v>116</v>
      </c>
      <c r="C24" s="9" t="s">
        <v>117</v>
      </c>
      <c r="D24" s="11">
        <f t="shared" si="3"/>
        <v>18</v>
      </c>
      <c r="E24" s="9">
        <v>6300.0</v>
      </c>
      <c r="F24" s="9">
        <v>15.0</v>
      </c>
      <c r="G24" s="11">
        <f t="shared" si="1"/>
        <v>33</v>
      </c>
      <c r="H24" s="11">
        <f t="shared" si="2"/>
        <v>6300</v>
      </c>
    </row>
    <row r="25">
      <c r="A25" s="9" t="s">
        <v>167</v>
      </c>
      <c r="B25" s="9" t="s">
        <v>120</v>
      </c>
      <c r="C25" s="9" t="s">
        <v>121</v>
      </c>
      <c r="D25" s="11">
        <f t="shared" si="3"/>
        <v>18</v>
      </c>
      <c r="E25" s="9">
        <v>1100.0</v>
      </c>
      <c r="F25" s="9">
        <v>10.0</v>
      </c>
      <c r="G25" s="11">
        <f t="shared" si="1"/>
        <v>28</v>
      </c>
      <c r="H25" s="11">
        <f t="shared" si="2"/>
        <v>1100</v>
      </c>
    </row>
    <row r="26">
      <c r="A26" s="9" t="s">
        <v>168</v>
      </c>
      <c r="B26" s="9" t="s">
        <v>120</v>
      </c>
      <c r="C26" s="9" t="s">
        <v>121</v>
      </c>
      <c r="D26" s="11">
        <f t="shared" si="3"/>
        <v>18</v>
      </c>
      <c r="E26" s="9">
        <v>1100.0</v>
      </c>
      <c r="F26" s="9">
        <v>10.0</v>
      </c>
      <c r="G26" s="11">
        <f t="shared" si="1"/>
        <v>28</v>
      </c>
      <c r="H26" s="11">
        <f t="shared" si="2"/>
        <v>1100</v>
      </c>
    </row>
    <row r="27">
      <c r="A27" s="9" t="s">
        <v>169</v>
      </c>
      <c r="B27" s="9" t="s">
        <v>111</v>
      </c>
      <c r="C27" s="9" t="s">
        <v>112</v>
      </c>
      <c r="D27" s="11">
        <f t="shared" si="3"/>
        <v>21</v>
      </c>
      <c r="E27" s="9">
        <v>3600.0</v>
      </c>
      <c r="F27" s="9">
        <v>12.0</v>
      </c>
      <c r="G27" s="11">
        <f t="shared" si="1"/>
        <v>33</v>
      </c>
      <c r="H27" s="11">
        <f t="shared" si="2"/>
        <v>3600</v>
      </c>
    </row>
    <row r="28">
      <c r="A28" s="9" t="s">
        <v>170</v>
      </c>
      <c r="B28" s="9" t="s">
        <v>111</v>
      </c>
      <c r="C28" s="9" t="s">
        <v>112</v>
      </c>
      <c r="D28" s="11">
        <f t="shared" si="3"/>
        <v>21</v>
      </c>
      <c r="E28" s="9">
        <v>3600.0</v>
      </c>
      <c r="F28" s="9">
        <v>12.0</v>
      </c>
      <c r="G28" s="11">
        <f t="shared" si="1"/>
        <v>33</v>
      </c>
      <c r="H28" s="11">
        <f t="shared" si="2"/>
        <v>3600</v>
      </c>
    </row>
    <row r="29">
      <c r="A29" s="9" t="s">
        <v>171</v>
      </c>
      <c r="B29" s="9" t="s">
        <v>116</v>
      </c>
      <c r="C29" s="9" t="s">
        <v>117</v>
      </c>
      <c r="D29" s="11">
        <f t="shared" si="3"/>
        <v>21</v>
      </c>
      <c r="E29" s="9">
        <v>6300.0</v>
      </c>
      <c r="F29" s="9">
        <v>15.0</v>
      </c>
      <c r="G29" s="11">
        <f t="shared" si="1"/>
        <v>36</v>
      </c>
      <c r="H29" s="11">
        <f t="shared" si="2"/>
        <v>6300</v>
      </c>
    </row>
    <row r="30">
      <c r="A30" s="9" t="s">
        <v>172</v>
      </c>
      <c r="B30" s="9" t="s">
        <v>120</v>
      </c>
      <c r="C30" s="9" t="s">
        <v>121</v>
      </c>
      <c r="D30" s="11">
        <f t="shared" si="3"/>
        <v>21</v>
      </c>
      <c r="E30" s="9">
        <v>1100.0</v>
      </c>
      <c r="F30" s="9">
        <v>10.0</v>
      </c>
      <c r="G30" s="11">
        <f t="shared" si="1"/>
        <v>31</v>
      </c>
      <c r="H30" s="11">
        <f t="shared" si="2"/>
        <v>1100</v>
      </c>
    </row>
    <row r="31">
      <c r="A31" s="9" t="s">
        <v>173</v>
      </c>
      <c r="B31" s="9" t="s">
        <v>120</v>
      </c>
      <c r="C31" s="9" t="s">
        <v>121</v>
      </c>
      <c r="D31" s="11">
        <f t="shared" si="3"/>
        <v>21</v>
      </c>
      <c r="E31" s="9">
        <v>1100.0</v>
      </c>
      <c r="F31" s="9">
        <v>10.0</v>
      </c>
      <c r="G31" s="11">
        <f t="shared" si="1"/>
        <v>31</v>
      </c>
      <c r="H31" s="11">
        <f t="shared" si="2"/>
        <v>1100</v>
      </c>
    </row>
    <row r="32">
      <c r="A32" s="9" t="s">
        <v>174</v>
      </c>
      <c r="B32" s="9" t="s">
        <v>111</v>
      </c>
      <c r="C32" s="9" t="s">
        <v>112</v>
      </c>
      <c r="D32" s="11">
        <f t="shared" si="3"/>
        <v>24</v>
      </c>
      <c r="E32" s="9">
        <v>3600.0</v>
      </c>
      <c r="F32" s="9">
        <v>12.0</v>
      </c>
      <c r="G32" s="11">
        <f t="shared" si="1"/>
        <v>36</v>
      </c>
      <c r="H32" s="11">
        <f t="shared" si="2"/>
        <v>3600</v>
      </c>
    </row>
    <row r="33">
      <c r="A33" s="9" t="s">
        <v>175</v>
      </c>
      <c r="B33" s="9" t="s">
        <v>111</v>
      </c>
      <c r="C33" s="9" t="s">
        <v>112</v>
      </c>
      <c r="D33" s="11">
        <f t="shared" si="3"/>
        <v>24</v>
      </c>
      <c r="E33" s="9">
        <v>3600.0</v>
      </c>
      <c r="F33" s="9">
        <v>12.0</v>
      </c>
      <c r="G33" s="11">
        <f t="shared" si="1"/>
        <v>36</v>
      </c>
      <c r="H33" s="11">
        <f t="shared" si="2"/>
        <v>3600</v>
      </c>
    </row>
    <row r="34">
      <c r="A34" s="9" t="s">
        <v>176</v>
      </c>
      <c r="B34" s="9" t="s">
        <v>116</v>
      </c>
      <c r="C34" s="9" t="s">
        <v>117</v>
      </c>
      <c r="D34" s="11">
        <f t="shared" si="3"/>
        <v>24</v>
      </c>
      <c r="E34" s="9">
        <v>6300.0</v>
      </c>
      <c r="F34" s="9">
        <v>15.0</v>
      </c>
      <c r="G34" s="11">
        <f t="shared" si="1"/>
        <v>39</v>
      </c>
      <c r="H34" s="11">
        <f t="shared" si="2"/>
        <v>6300</v>
      </c>
    </row>
    <row r="35">
      <c r="A35" s="9" t="s">
        <v>177</v>
      </c>
      <c r="B35" s="9" t="s">
        <v>120</v>
      </c>
      <c r="C35" s="9" t="s">
        <v>121</v>
      </c>
      <c r="D35" s="11">
        <f t="shared" si="3"/>
        <v>24</v>
      </c>
      <c r="E35" s="9">
        <v>1100.0</v>
      </c>
      <c r="F35" s="9">
        <v>10.0</v>
      </c>
      <c r="G35" s="11">
        <f t="shared" si="1"/>
        <v>34</v>
      </c>
      <c r="H35" s="11">
        <f t="shared" si="2"/>
        <v>1100</v>
      </c>
    </row>
    <row r="36">
      <c r="A36" s="9" t="s">
        <v>178</v>
      </c>
      <c r="B36" s="9" t="s">
        <v>120</v>
      </c>
      <c r="C36" s="9" t="s">
        <v>121</v>
      </c>
      <c r="D36" s="11">
        <f t="shared" si="3"/>
        <v>24</v>
      </c>
      <c r="E36" s="9">
        <v>1100.0</v>
      </c>
      <c r="F36" s="9">
        <v>10.0</v>
      </c>
      <c r="G36" s="11">
        <f t="shared" si="1"/>
        <v>34</v>
      </c>
      <c r="H36" s="11">
        <f t="shared" si="2"/>
        <v>1100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5" width="7.5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137</v>
      </c>
    </row>
    <row r="3">
      <c r="A3" s="9" t="s">
        <v>111</v>
      </c>
      <c r="B3" s="9">
        <v>0.0</v>
      </c>
      <c r="C3" s="11">
        <f t="shared" ref="C3:Y3" si="1">B21</f>
        <v>0</v>
      </c>
      <c r="D3" s="11">
        <f t="shared" si="1"/>
        <v>0</v>
      </c>
      <c r="E3" s="11">
        <f t="shared" si="1"/>
        <v>0</v>
      </c>
      <c r="F3" s="11">
        <f t="shared" si="1"/>
        <v>0</v>
      </c>
      <c r="G3" s="11">
        <f t="shared" si="1"/>
        <v>0</v>
      </c>
      <c r="H3" s="11">
        <f t="shared" si="1"/>
        <v>7200</v>
      </c>
      <c r="I3" s="11">
        <f t="shared" si="1"/>
        <v>7200</v>
      </c>
      <c r="J3" s="11">
        <f t="shared" si="1"/>
        <v>7200</v>
      </c>
      <c r="K3" s="11">
        <f t="shared" si="1"/>
        <v>14400</v>
      </c>
      <c r="L3" s="11">
        <f t="shared" si="1"/>
        <v>14400</v>
      </c>
      <c r="M3" s="11">
        <f t="shared" si="1"/>
        <v>14400</v>
      </c>
      <c r="N3" s="11">
        <f t="shared" si="1"/>
        <v>21600</v>
      </c>
      <c r="O3" s="11">
        <f t="shared" si="1"/>
        <v>21600</v>
      </c>
      <c r="P3" s="11">
        <f t="shared" si="1"/>
        <v>21600</v>
      </c>
      <c r="Q3" s="11">
        <f t="shared" si="1"/>
        <v>28800</v>
      </c>
      <c r="R3" s="11">
        <f t="shared" si="1"/>
        <v>28800</v>
      </c>
      <c r="S3" s="11">
        <f t="shared" si="1"/>
        <v>28800</v>
      </c>
      <c r="T3" s="11">
        <f t="shared" si="1"/>
        <v>28800</v>
      </c>
      <c r="U3" s="11">
        <f t="shared" si="1"/>
        <v>28800</v>
      </c>
      <c r="V3" s="11">
        <f t="shared" si="1"/>
        <v>28800</v>
      </c>
      <c r="W3" s="11">
        <f t="shared" si="1"/>
        <v>28800</v>
      </c>
      <c r="X3" s="11">
        <f t="shared" si="1"/>
        <v>28800</v>
      </c>
      <c r="Y3" s="11">
        <f t="shared" si="1"/>
        <v>28800</v>
      </c>
    </row>
    <row r="4">
      <c r="A4" s="9" t="s">
        <v>116</v>
      </c>
      <c r="B4" s="9">
        <v>0.0</v>
      </c>
      <c r="C4" s="11">
        <f t="shared" ref="C4:Y4" si="2">B22</f>
        <v>0</v>
      </c>
      <c r="D4" s="11">
        <f t="shared" si="2"/>
        <v>0</v>
      </c>
      <c r="E4" s="11">
        <f t="shared" si="2"/>
        <v>0</v>
      </c>
      <c r="F4" s="11">
        <f t="shared" si="2"/>
        <v>0</v>
      </c>
      <c r="G4" s="11">
        <f t="shared" si="2"/>
        <v>0</v>
      </c>
      <c r="H4" s="11">
        <f t="shared" si="2"/>
        <v>6300</v>
      </c>
      <c r="I4" s="11">
        <f t="shared" si="2"/>
        <v>6300</v>
      </c>
      <c r="J4" s="11">
        <f t="shared" si="2"/>
        <v>6300</v>
      </c>
      <c r="K4" s="11">
        <f t="shared" si="2"/>
        <v>12600</v>
      </c>
      <c r="L4" s="11">
        <f t="shared" si="2"/>
        <v>12600</v>
      </c>
      <c r="M4" s="11">
        <f t="shared" si="2"/>
        <v>12600</v>
      </c>
      <c r="N4" s="11">
        <f t="shared" si="2"/>
        <v>18900</v>
      </c>
      <c r="O4" s="11">
        <f t="shared" si="2"/>
        <v>18900</v>
      </c>
      <c r="P4" s="11">
        <f t="shared" si="2"/>
        <v>18900</v>
      </c>
      <c r="Q4" s="11">
        <f t="shared" si="2"/>
        <v>25200</v>
      </c>
      <c r="R4" s="11">
        <f t="shared" si="2"/>
        <v>25200</v>
      </c>
      <c r="S4" s="11">
        <f t="shared" si="2"/>
        <v>25200</v>
      </c>
      <c r="T4" s="11">
        <f t="shared" si="2"/>
        <v>31500</v>
      </c>
      <c r="U4" s="11">
        <f t="shared" si="2"/>
        <v>31500</v>
      </c>
      <c r="V4" s="11">
        <f t="shared" si="2"/>
        <v>31500</v>
      </c>
      <c r="W4" s="11">
        <f t="shared" si="2"/>
        <v>31500</v>
      </c>
      <c r="X4" s="11">
        <f t="shared" si="2"/>
        <v>31500</v>
      </c>
      <c r="Y4" s="11">
        <f t="shared" si="2"/>
        <v>31500</v>
      </c>
    </row>
    <row r="5">
      <c r="A5" s="9" t="s">
        <v>120</v>
      </c>
      <c r="B5" s="9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0</v>
      </c>
      <c r="H5" s="11">
        <f t="shared" si="3"/>
        <v>2200</v>
      </c>
      <c r="I5" s="11">
        <f t="shared" si="3"/>
        <v>2200</v>
      </c>
      <c r="J5" s="11">
        <f t="shared" si="3"/>
        <v>2200</v>
      </c>
      <c r="K5" s="11">
        <f t="shared" si="3"/>
        <v>4400</v>
      </c>
      <c r="L5" s="11">
        <f t="shared" si="3"/>
        <v>4400</v>
      </c>
      <c r="M5" s="11">
        <f t="shared" si="3"/>
        <v>4400</v>
      </c>
      <c r="N5" s="11">
        <f t="shared" si="3"/>
        <v>6600</v>
      </c>
      <c r="O5" s="11">
        <f t="shared" si="3"/>
        <v>6600</v>
      </c>
      <c r="P5" s="11">
        <f t="shared" si="3"/>
        <v>6600</v>
      </c>
      <c r="Q5" s="11">
        <f t="shared" si="3"/>
        <v>8800</v>
      </c>
      <c r="R5" s="11">
        <f t="shared" si="3"/>
        <v>6600</v>
      </c>
      <c r="S5" s="11">
        <f t="shared" si="3"/>
        <v>6600</v>
      </c>
      <c r="T5" s="11">
        <f t="shared" si="3"/>
        <v>8800</v>
      </c>
      <c r="U5" s="11">
        <f t="shared" si="3"/>
        <v>6600</v>
      </c>
      <c r="V5" s="11">
        <f t="shared" si="3"/>
        <v>6600</v>
      </c>
      <c r="W5" s="11">
        <f t="shared" si="3"/>
        <v>8800</v>
      </c>
      <c r="X5" s="11">
        <f t="shared" si="3"/>
        <v>6600</v>
      </c>
      <c r="Y5" s="11">
        <f t="shared" si="3"/>
        <v>6600</v>
      </c>
    </row>
    <row r="6">
      <c r="A6" s="9" t="s">
        <v>63</v>
      </c>
      <c r="B6" s="11">
        <f t="shared" ref="B6:Y6" si="4">SUM(B3:B5)</f>
        <v>0</v>
      </c>
      <c r="C6" s="11">
        <f t="shared" si="4"/>
        <v>0</v>
      </c>
      <c r="D6" s="11">
        <f t="shared" si="4"/>
        <v>0</v>
      </c>
      <c r="E6" s="11">
        <f t="shared" si="4"/>
        <v>0</v>
      </c>
      <c r="F6" s="11">
        <f t="shared" si="4"/>
        <v>0</v>
      </c>
      <c r="G6" s="11">
        <f t="shared" si="4"/>
        <v>0</v>
      </c>
      <c r="H6" s="11">
        <f t="shared" si="4"/>
        <v>15700</v>
      </c>
      <c r="I6" s="11">
        <f t="shared" si="4"/>
        <v>15700</v>
      </c>
      <c r="J6" s="11">
        <f t="shared" si="4"/>
        <v>15700</v>
      </c>
      <c r="K6" s="11">
        <f t="shared" si="4"/>
        <v>31400</v>
      </c>
      <c r="L6" s="11">
        <f t="shared" si="4"/>
        <v>31400</v>
      </c>
      <c r="M6" s="11">
        <f t="shared" si="4"/>
        <v>31400</v>
      </c>
      <c r="N6" s="11">
        <f t="shared" si="4"/>
        <v>47100</v>
      </c>
      <c r="O6" s="11">
        <f t="shared" si="4"/>
        <v>47100</v>
      </c>
      <c r="P6" s="11">
        <f t="shared" si="4"/>
        <v>47100</v>
      </c>
      <c r="Q6" s="11">
        <f t="shared" si="4"/>
        <v>62800</v>
      </c>
      <c r="R6" s="11">
        <f t="shared" si="4"/>
        <v>60600</v>
      </c>
      <c r="S6" s="11">
        <f t="shared" si="4"/>
        <v>60600</v>
      </c>
      <c r="T6" s="11">
        <f t="shared" si="4"/>
        <v>69100</v>
      </c>
      <c r="U6" s="11">
        <f t="shared" si="4"/>
        <v>66900</v>
      </c>
      <c r="V6" s="11">
        <f t="shared" si="4"/>
        <v>66900</v>
      </c>
      <c r="W6" s="11">
        <f t="shared" si="4"/>
        <v>69100</v>
      </c>
      <c r="X6" s="11">
        <f t="shared" si="4"/>
        <v>66900</v>
      </c>
      <c r="Y6" s="11">
        <f t="shared" si="4"/>
        <v>66900</v>
      </c>
    </row>
    <row r="8">
      <c r="A8" s="9" t="s">
        <v>138</v>
      </c>
    </row>
    <row r="9">
      <c r="A9" s="9" t="s">
        <v>111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f>'Medium Store-FAR'!E2+'Medium Store-FAR'!E3</f>
        <v>7200</v>
      </c>
      <c r="H9" s="9">
        <v>0.0</v>
      </c>
      <c r="I9" s="9">
        <v>0.0</v>
      </c>
      <c r="J9" s="9">
        <f>'Medium Store-FAR'!E7+'Medium Store-FAR'!E8</f>
        <v>7200</v>
      </c>
      <c r="K9" s="9">
        <v>0.0</v>
      </c>
      <c r="L9" s="9">
        <v>0.0</v>
      </c>
      <c r="M9" s="9">
        <f>'Medium Store-FAR'!E12+'Medium Store-FAR'!E13</f>
        <v>7200</v>
      </c>
      <c r="N9" s="9">
        <v>0.0</v>
      </c>
      <c r="O9" s="9">
        <v>0.0</v>
      </c>
      <c r="P9" s="9">
        <f>'Medium Store-FAR'!E17+'Medium Store-FAR'!E18</f>
        <v>7200</v>
      </c>
      <c r="Q9" s="9">
        <v>0.0</v>
      </c>
      <c r="R9" s="9">
        <v>0.0</v>
      </c>
      <c r="S9" s="9">
        <f>'Medium Store-FAR'!E22+'Medium Store-FAR'!E23</f>
        <v>7200</v>
      </c>
      <c r="T9" s="9">
        <v>0.0</v>
      </c>
      <c r="U9" s="9">
        <v>0.0</v>
      </c>
      <c r="V9" s="9">
        <f>'Medium Store-FAR'!E27+'Medium Store-FAR'!E28</f>
        <v>7200</v>
      </c>
      <c r="W9" s="9">
        <v>0.0</v>
      </c>
      <c r="X9" s="9">
        <v>0.0</v>
      </c>
      <c r="Y9" s="9">
        <f>'Medium Store-FAR'!E32+'Medium Store-FAR'!E33</f>
        <v>7200</v>
      </c>
    </row>
    <row r="10">
      <c r="A10" s="9" t="s">
        <v>116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f>'Medium Store-FAR'!E4</f>
        <v>6300</v>
      </c>
      <c r="H10" s="9">
        <v>0.0</v>
      </c>
      <c r="I10" s="9">
        <v>0.0</v>
      </c>
      <c r="J10" s="9">
        <f>'Medium Store-FAR'!E9</f>
        <v>6300</v>
      </c>
      <c r="K10" s="9">
        <v>0.0</v>
      </c>
      <c r="L10" s="9">
        <v>0.0</v>
      </c>
      <c r="M10" s="9">
        <f>'Medium Store-FAR'!E14</f>
        <v>6300</v>
      </c>
      <c r="N10" s="9">
        <v>0.0</v>
      </c>
      <c r="O10" s="9">
        <v>0.0</v>
      </c>
      <c r="P10" s="9">
        <f>'Medium Store-FAR'!E19</f>
        <v>6300</v>
      </c>
      <c r="Q10" s="9">
        <v>0.0</v>
      </c>
      <c r="R10" s="9">
        <v>0.0</v>
      </c>
      <c r="S10" s="9">
        <f>'Medium Store-FAR'!E24</f>
        <v>6300</v>
      </c>
      <c r="T10" s="9">
        <v>0.0</v>
      </c>
      <c r="U10" s="9">
        <v>0.0</v>
      </c>
      <c r="V10" s="9">
        <f>'Medium Store-FAR'!E29</f>
        <v>6300</v>
      </c>
      <c r="W10" s="9">
        <v>0.0</v>
      </c>
      <c r="X10" s="9">
        <v>0.0</v>
      </c>
      <c r="Y10" s="9">
        <f>'Medium Store-FAR'!E34</f>
        <v>6300</v>
      </c>
    </row>
    <row r="11">
      <c r="A11" s="9" t="s">
        <v>120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f>'Medium Store-FAR'!E5+'Medium Store-FAR'!E6</f>
        <v>2200</v>
      </c>
      <c r="H11" s="9">
        <v>0.0</v>
      </c>
      <c r="I11" s="9">
        <v>0.0</v>
      </c>
      <c r="J11" s="9">
        <f>'Medium Store-FAR'!E10+'Medium Store-FAR'!E11</f>
        <v>2200</v>
      </c>
      <c r="K11" s="9">
        <v>0.0</v>
      </c>
      <c r="L11" s="9">
        <v>0.0</v>
      </c>
      <c r="M11" s="9">
        <f>'Medium Store-FAR'!E15+'Medium Store-FAR'!E16</f>
        <v>2200</v>
      </c>
      <c r="N11" s="9">
        <v>0.0</v>
      </c>
      <c r="O11" s="9">
        <v>0.0</v>
      </c>
      <c r="P11" s="9">
        <f>'Medium Store-FAR'!E20+'Medium Store-FAR'!E21</f>
        <v>2200</v>
      </c>
      <c r="Q11" s="9">
        <v>0.0</v>
      </c>
      <c r="R11" s="9">
        <v>0.0</v>
      </c>
      <c r="S11" s="9">
        <f>'Medium Store-FAR'!E25+'Medium Store-FAR'!E26</f>
        <v>2200</v>
      </c>
      <c r="T11" s="9">
        <v>0.0</v>
      </c>
      <c r="U11" s="9">
        <v>0.0</v>
      </c>
      <c r="V11" s="9">
        <f>'Medium Store-FAR'!E30+'Medium Store-FAR'!E31</f>
        <v>2200</v>
      </c>
      <c r="W11" s="9">
        <v>0.0</v>
      </c>
      <c r="X11" s="9">
        <v>0.0</v>
      </c>
      <c r="Y11" s="9">
        <f>'Medium Store-FAR'!E35+'Medium Store-FAR'!E36</f>
        <v>2200</v>
      </c>
    </row>
    <row r="12">
      <c r="A12" s="9" t="s">
        <v>63</v>
      </c>
      <c r="B12" s="11">
        <f t="shared" ref="B12:Y12" si="5">SUM(B9:B11)</f>
        <v>0</v>
      </c>
      <c r="C12" s="11">
        <f t="shared" si="5"/>
        <v>0</v>
      </c>
      <c r="D12" s="11">
        <f t="shared" si="5"/>
        <v>0</v>
      </c>
      <c r="E12" s="11">
        <f t="shared" si="5"/>
        <v>0</v>
      </c>
      <c r="F12" s="11">
        <f t="shared" si="5"/>
        <v>0</v>
      </c>
      <c r="G12" s="11">
        <f t="shared" si="5"/>
        <v>15700</v>
      </c>
      <c r="H12" s="11">
        <f t="shared" si="5"/>
        <v>0</v>
      </c>
      <c r="I12" s="11">
        <f t="shared" si="5"/>
        <v>0</v>
      </c>
      <c r="J12" s="11">
        <f t="shared" si="5"/>
        <v>15700</v>
      </c>
      <c r="K12" s="11">
        <f t="shared" si="5"/>
        <v>0</v>
      </c>
      <c r="L12" s="11">
        <f t="shared" si="5"/>
        <v>0</v>
      </c>
      <c r="M12" s="11">
        <f t="shared" si="5"/>
        <v>15700</v>
      </c>
      <c r="N12" s="11">
        <f t="shared" si="5"/>
        <v>0</v>
      </c>
      <c r="O12" s="11">
        <f t="shared" si="5"/>
        <v>0</v>
      </c>
      <c r="P12" s="11">
        <f t="shared" si="5"/>
        <v>15700</v>
      </c>
      <c r="Q12" s="11">
        <f t="shared" si="5"/>
        <v>0</v>
      </c>
      <c r="R12" s="11">
        <f t="shared" si="5"/>
        <v>0</v>
      </c>
      <c r="S12" s="11">
        <f t="shared" si="5"/>
        <v>15700</v>
      </c>
      <c r="T12" s="11">
        <f t="shared" si="5"/>
        <v>0</v>
      </c>
      <c r="U12" s="11">
        <f t="shared" si="5"/>
        <v>0</v>
      </c>
      <c r="V12" s="11">
        <f t="shared" si="5"/>
        <v>15700</v>
      </c>
      <c r="W12" s="11">
        <f t="shared" si="5"/>
        <v>0</v>
      </c>
      <c r="X12" s="11">
        <f t="shared" si="5"/>
        <v>0</v>
      </c>
      <c r="Y12" s="11">
        <f t="shared" si="5"/>
        <v>15700</v>
      </c>
    </row>
    <row r="14">
      <c r="A14" s="9" t="s">
        <v>139</v>
      </c>
    </row>
    <row r="15">
      <c r="A15" s="9" t="s">
        <v>111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f>'Medium Store-FAR'!E2+'Medium Store-FAR'!E3</f>
        <v>7200</v>
      </c>
      <c r="T15" s="9">
        <v>0.0</v>
      </c>
      <c r="U15" s="9">
        <v>0.0</v>
      </c>
      <c r="V15" s="9">
        <f>'Medium Store-FAR'!E7+'Medium Store-FAR'!E8</f>
        <v>7200</v>
      </c>
      <c r="W15" s="9">
        <v>0.0</v>
      </c>
      <c r="X15" s="9">
        <v>0.0</v>
      </c>
      <c r="Y15" s="9">
        <f>'Medium Store-FAR'!E12+'Medium Store-FAR'!E13</f>
        <v>7200</v>
      </c>
    </row>
    <row r="16">
      <c r="A16" s="9" t="s">
        <v>116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f>'Medium Store-FAR'!E4</f>
        <v>6300</v>
      </c>
      <c r="W16" s="9">
        <v>0.0</v>
      </c>
      <c r="X16" s="9">
        <v>0.0</v>
      </c>
      <c r="Y16" s="9">
        <f>'Medium Store-FAR'!E9</f>
        <v>6300</v>
      </c>
    </row>
    <row r="17">
      <c r="A17" s="9" t="s">
        <v>120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f>'Medium Store-FAR'!E5+'Medium Store-FAR'!E6</f>
        <v>2200</v>
      </c>
      <c r="R17" s="9">
        <v>0.0</v>
      </c>
      <c r="S17" s="9">
        <v>0.0</v>
      </c>
      <c r="T17" s="9">
        <f>'Medium Store-FAR'!E10+'Medium Store-FAR'!E11</f>
        <v>2200</v>
      </c>
      <c r="U17" s="9">
        <v>0.0</v>
      </c>
      <c r="V17" s="9">
        <v>0.0</v>
      </c>
      <c r="W17" s="9">
        <f>'Medium Store-FAR'!E15+'Medium Store-FAR'!E16</f>
        <v>2200</v>
      </c>
      <c r="X17" s="9">
        <v>0.0</v>
      </c>
      <c r="Y17" s="9">
        <v>0.0</v>
      </c>
    </row>
    <row r="18">
      <c r="A18" s="9" t="s">
        <v>63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0</v>
      </c>
      <c r="M18" s="11">
        <f t="shared" si="6"/>
        <v>0</v>
      </c>
      <c r="N18" s="11">
        <f t="shared" si="6"/>
        <v>0</v>
      </c>
      <c r="O18" s="11">
        <f t="shared" si="6"/>
        <v>0</v>
      </c>
      <c r="P18" s="11">
        <f t="shared" si="6"/>
        <v>0</v>
      </c>
      <c r="Q18" s="11">
        <f t="shared" si="6"/>
        <v>2200</v>
      </c>
      <c r="R18" s="11">
        <f t="shared" si="6"/>
        <v>0</v>
      </c>
      <c r="S18" s="11">
        <f t="shared" si="6"/>
        <v>7200</v>
      </c>
      <c r="T18" s="11">
        <f t="shared" si="6"/>
        <v>2200</v>
      </c>
      <c r="U18" s="11">
        <f t="shared" si="6"/>
        <v>0</v>
      </c>
      <c r="V18" s="11">
        <f t="shared" si="6"/>
        <v>13500</v>
      </c>
      <c r="W18" s="11">
        <f t="shared" si="6"/>
        <v>2200</v>
      </c>
      <c r="X18" s="11">
        <f t="shared" si="6"/>
        <v>0</v>
      </c>
      <c r="Y18" s="11">
        <f t="shared" si="6"/>
        <v>13500</v>
      </c>
    </row>
    <row r="20">
      <c r="A20" s="9" t="s">
        <v>140</v>
      </c>
    </row>
    <row r="21">
      <c r="A21" s="9" t="s">
        <v>111</v>
      </c>
      <c r="B21" s="11">
        <f t="shared" ref="B21:Y21" si="7">B3+B9-B15</f>
        <v>0</v>
      </c>
      <c r="C21" s="11">
        <f t="shared" si="7"/>
        <v>0</v>
      </c>
      <c r="D21" s="11">
        <f t="shared" si="7"/>
        <v>0</v>
      </c>
      <c r="E21" s="11">
        <f t="shared" si="7"/>
        <v>0</v>
      </c>
      <c r="F21" s="11">
        <f t="shared" si="7"/>
        <v>0</v>
      </c>
      <c r="G21" s="11">
        <f t="shared" si="7"/>
        <v>7200</v>
      </c>
      <c r="H21" s="11">
        <f t="shared" si="7"/>
        <v>7200</v>
      </c>
      <c r="I21" s="11">
        <f t="shared" si="7"/>
        <v>7200</v>
      </c>
      <c r="J21" s="11">
        <f t="shared" si="7"/>
        <v>14400</v>
      </c>
      <c r="K21" s="11">
        <f t="shared" si="7"/>
        <v>14400</v>
      </c>
      <c r="L21" s="11">
        <f t="shared" si="7"/>
        <v>14400</v>
      </c>
      <c r="M21" s="11">
        <f t="shared" si="7"/>
        <v>21600</v>
      </c>
      <c r="N21" s="11">
        <f t="shared" si="7"/>
        <v>21600</v>
      </c>
      <c r="O21" s="11">
        <f t="shared" si="7"/>
        <v>21600</v>
      </c>
      <c r="P21" s="11">
        <f t="shared" si="7"/>
        <v>28800</v>
      </c>
      <c r="Q21" s="11">
        <f t="shared" si="7"/>
        <v>28800</v>
      </c>
      <c r="R21" s="11">
        <f t="shared" si="7"/>
        <v>28800</v>
      </c>
      <c r="S21" s="11">
        <f t="shared" si="7"/>
        <v>28800</v>
      </c>
      <c r="T21" s="11">
        <f t="shared" si="7"/>
        <v>28800</v>
      </c>
      <c r="U21" s="11">
        <f t="shared" si="7"/>
        <v>28800</v>
      </c>
      <c r="V21" s="11">
        <f t="shared" si="7"/>
        <v>28800</v>
      </c>
      <c r="W21" s="11">
        <f t="shared" si="7"/>
        <v>28800</v>
      </c>
      <c r="X21" s="11">
        <f t="shared" si="7"/>
        <v>28800</v>
      </c>
      <c r="Y21" s="11">
        <f t="shared" si="7"/>
        <v>28800</v>
      </c>
    </row>
    <row r="22">
      <c r="A22" s="9" t="s">
        <v>116</v>
      </c>
      <c r="B22" s="11">
        <f t="shared" ref="B22:Y22" si="8">B4+B10-B16</f>
        <v>0</v>
      </c>
      <c r="C22" s="11">
        <f t="shared" si="8"/>
        <v>0</v>
      </c>
      <c r="D22" s="11">
        <f t="shared" si="8"/>
        <v>0</v>
      </c>
      <c r="E22" s="11">
        <f t="shared" si="8"/>
        <v>0</v>
      </c>
      <c r="F22" s="11">
        <f t="shared" si="8"/>
        <v>0</v>
      </c>
      <c r="G22" s="11">
        <f t="shared" si="8"/>
        <v>6300</v>
      </c>
      <c r="H22" s="11">
        <f t="shared" si="8"/>
        <v>6300</v>
      </c>
      <c r="I22" s="11">
        <f t="shared" si="8"/>
        <v>6300</v>
      </c>
      <c r="J22" s="11">
        <f t="shared" si="8"/>
        <v>12600</v>
      </c>
      <c r="K22" s="11">
        <f t="shared" si="8"/>
        <v>12600</v>
      </c>
      <c r="L22" s="11">
        <f t="shared" si="8"/>
        <v>12600</v>
      </c>
      <c r="M22" s="11">
        <f t="shared" si="8"/>
        <v>18900</v>
      </c>
      <c r="N22" s="11">
        <f t="shared" si="8"/>
        <v>18900</v>
      </c>
      <c r="O22" s="11">
        <f t="shared" si="8"/>
        <v>18900</v>
      </c>
      <c r="P22" s="11">
        <f t="shared" si="8"/>
        <v>25200</v>
      </c>
      <c r="Q22" s="11">
        <f t="shared" si="8"/>
        <v>25200</v>
      </c>
      <c r="R22" s="11">
        <f t="shared" si="8"/>
        <v>25200</v>
      </c>
      <c r="S22" s="11">
        <f t="shared" si="8"/>
        <v>31500</v>
      </c>
      <c r="T22" s="11">
        <f t="shared" si="8"/>
        <v>31500</v>
      </c>
      <c r="U22" s="11">
        <f t="shared" si="8"/>
        <v>31500</v>
      </c>
      <c r="V22" s="11">
        <f t="shared" si="8"/>
        <v>31500</v>
      </c>
      <c r="W22" s="11">
        <f t="shared" si="8"/>
        <v>31500</v>
      </c>
      <c r="X22" s="11">
        <f t="shared" si="8"/>
        <v>31500</v>
      </c>
      <c r="Y22" s="11">
        <f t="shared" si="8"/>
        <v>31500</v>
      </c>
    </row>
    <row r="23">
      <c r="A23" s="9" t="s">
        <v>120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0</v>
      </c>
      <c r="G23" s="11">
        <f t="shared" si="9"/>
        <v>2200</v>
      </c>
      <c r="H23" s="11">
        <f t="shared" si="9"/>
        <v>2200</v>
      </c>
      <c r="I23" s="11">
        <f t="shared" si="9"/>
        <v>2200</v>
      </c>
      <c r="J23" s="11">
        <f t="shared" si="9"/>
        <v>4400</v>
      </c>
      <c r="K23" s="11">
        <f t="shared" si="9"/>
        <v>4400</v>
      </c>
      <c r="L23" s="11">
        <f t="shared" si="9"/>
        <v>4400</v>
      </c>
      <c r="M23" s="11">
        <f t="shared" si="9"/>
        <v>6600</v>
      </c>
      <c r="N23" s="11">
        <f t="shared" si="9"/>
        <v>6600</v>
      </c>
      <c r="O23" s="11">
        <f t="shared" si="9"/>
        <v>6600</v>
      </c>
      <c r="P23" s="11">
        <f t="shared" si="9"/>
        <v>8800</v>
      </c>
      <c r="Q23" s="11">
        <f t="shared" si="9"/>
        <v>6600</v>
      </c>
      <c r="R23" s="11">
        <f t="shared" si="9"/>
        <v>6600</v>
      </c>
      <c r="S23" s="11">
        <f t="shared" si="9"/>
        <v>8800</v>
      </c>
      <c r="T23" s="11">
        <f t="shared" si="9"/>
        <v>6600</v>
      </c>
      <c r="U23" s="11">
        <f t="shared" si="9"/>
        <v>6600</v>
      </c>
      <c r="V23" s="11">
        <f t="shared" si="9"/>
        <v>8800</v>
      </c>
      <c r="W23" s="11">
        <f t="shared" si="9"/>
        <v>6600</v>
      </c>
      <c r="X23" s="11">
        <f t="shared" si="9"/>
        <v>6600</v>
      </c>
      <c r="Y23" s="11">
        <f t="shared" si="9"/>
        <v>8800</v>
      </c>
    </row>
    <row r="24">
      <c r="A24" s="9" t="s">
        <v>63</v>
      </c>
      <c r="B24" s="11">
        <f t="shared" ref="B24:Y24" si="10">SUM(B21:B23)</f>
        <v>0</v>
      </c>
      <c r="C24" s="11">
        <f t="shared" si="10"/>
        <v>0</v>
      </c>
      <c r="D24" s="11">
        <f t="shared" si="10"/>
        <v>0</v>
      </c>
      <c r="E24" s="11">
        <f t="shared" si="10"/>
        <v>0</v>
      </c>
      <c r="F24" s="11">
        <f t="shared" si="10"/>
        <v>0</v>
      </c>
      <c r="G24" s="11">
        <f t="shared" si="10"/>
        <v>15700</v>
      </c>
      <c r="H24" s="11">
        <f t="shared" si="10"/>
        <v>15700</v>
      </c>
      <c r="I24" s="11">
        <f t="shared" si="10"/>
        <v>15700</v>
      </c>
      <c r="J24" s="11">
        <f t="shared" si="10"/>
        <v>31400</v>
      </c>
      <c r="K24" s="11">
        <f t="shared" si="10"/>
        <v>31400</v>
      </c>
      <c r="L24" s="11">
        <f t="shared" si="10"/>
        <v>31400</v>
      </c>
      <c r="M24" s="11">
        <f t="shared" si="10"/>
        <v>47100</v>
      </c>
      <c r="N24" s="11">
        <f t="shared" si="10"/>
        <v>47100</v>
      </c>
      <c r="O24" s="11">
        <f t="shared" si="10"/>
        <v>47100</v>
      </c>
      <c r="P24" s="11">
        <f t="shared" si="10"/>
        <v>62800</v>
      </c>
      <c r="Q24" s="11">
        <f t="shared" si="10"/>
        <v>60600</v>
      </c>
      <c r="R24" s="11">
        <f t="shared" si="10"/>
        <v>60600</v>
      </c>
      <c r="S24" s="11">
        <f t="shared" si="10"/>
        <v>69100</v>
      </c>
      <c r="T24" s="11">
        <f t="shared" si="10"/>
        <v>66900</v>
      </c>
      <c r="U24" s="11">
        <f t="shared" si="10"/>
        <v>66900</v>
      </c>
      <c r="V24" s="11">
        <f t="shared" si="10"/>
        <v>69100</v>
      </c>
      <c r="W24" s="11">
        <f t="shared" si="10"/>
        <v>66900</v>
      </c>
      <c r="X24" s="11">
        <f t="shared" si="10"/>
        <v>66900</v>
      </c>
      <c r="Y24" s="11">
        <f t="shared" si="10"/>
        <v>69100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5" width="8.0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137</v>
      </c>
    </row>
    <row r="3">
      <c r="A3" s="9" t="s">
        <v>111</v>
      </c>
      <c r="B3" s="9">
        <v>0.0</v>
      </c>
      <c r="C3" s="11">
        <f t="shared" ref="C3:Y3" si="1">B21</f>
        <v>0</v>
      </c>
      <c r="D3" s="11">
        <f t="shared" si="1"/>
        <v>0</v>
      </c>
      <c r="E3" s="11">
        <f t="shared" si="1"/>
        <v>0</v>
      </c>
      <c r="F3" s="11">
        <f t="shared" si="1"/>
        <v>0</v>
      </c>
      <c r="G3" s="11">
        <f t="shared" si="1"/>
        <v>0</v>
      </c>
      <c r="H3" s="11">
        <f t="shared" si="1"/>
        <v>600</v>
      </c>
      <c r="I3" s="11">
        <f t="shared" si="1"/>
        <v>1200</v>
      </c>
      <c r="J3" s="11">
        <f t="shared" si="1"/>
        <v>1800</v>
      </c>
      <c r="K3" s="11">
        <f t="shared" si="1"/>
        <v>3000</v>
      </c>
      <c r="L3" s="11">
        <f t="shared" si="1"/>
        <v>4200</v>
      </c>
      <c r="M3" s="11">
        <f t="shared" si="1"/>
        <v>5400</v>
      </c>
      <c r="N3" s="11">
        <f t="shared" si="1"/>
        <v>7200</v>
      </c>
      <c r="O3" s="11">
        <f t="shared" si="1"/>
        <v>9000</v>
      </c>
      <c r="P3" s="11">
        <f t="shared" si="1"/>
        <v>10800</v>
      </c>
      <c r="Q3" s="11">
        <f t="shared" si="1"/>
        <v>13200</v>
      </c>
      <c r="R3" s="11">
        <f t="shared" si="1"/>
        <v>15600</v>
      </c>
      <c r="S3" s="11">
        <f t="shared" si="1"/>
        <v>18000</v>
      </c>
      <c r="T3" s="11">
        <f t="shared" si="1"/>
        <v>13200</v>
      </c>
      <c r="U3" s="11">
        <f t="shared" si="1"/>
        <v>15600</v>
      </c>
      <c r="V3" s="11">
        <f t="shared" si="1"/>
        <v>18000</v>
      </c>
      <c r="W3" s="11">
        <f t="shared" si="1"/>
        <v>13200</v>
      </c>
      <c r="X3" s="11">
        <f t="shared" si="1"/>
        <v>15600</v>
      </c>
      <c r="Y3" s="11">
        <f t="shared" si="1"/>
        <v>18000</v>
      </c>
    </row>
    <row r="4">
      <c r="A4" s="9" t="s">
        <v>116</v>
      </c>
      <c r="B4" s="9">
        <v>0.0</v>
      </c>
      <c r="C4" s="11">
        <f t="shared" ref="C4:Y4" si="2">B22</f>
        <v>0</v>
      </c>
      <c r="D4" s="11">
        <f t="shared" si="2"/>
        <v>0</v>
      </c>
      <c r="E4" s="11">
        <f t="shared" si="2"/>
        <v>0</v>
      </c>
      <c r="F4" s="11">
        <f t="shared" si="2"/>
        <v>0</v>
      </c>
      <c r="G4" s="11">
        <f t="shared" si="2"/>
        <v>0</v>
      </c>
      <c r="H4" s="11">
        <f t="shared" si="2"/>
        <v>420</v>
      </c>
      <c r="I4" s="11">
        <f t="shared" si="2"/>
        <v>840</v>
      </c>
      <c r="J4" s="11">
        <f t="shared" si="2"/>
        <v>1260</v>
      </c>
      <c r="K4" s="11">
        <f t="shared" si="2"/>
        <v>2100</v>
      </c>
      <c r="L4" s="11">
        <f t="shared" si="2"/>
        <v>2940</v>
      </c>
      <c r="M4" s="11">
        <f t="shared" si="2"/>
        <v>3780</v>
      </c>
      <c r="N4" s="11">
        <f t="shared" si="2"/>
        <v>5040</v>
      </c>
      <c r="O4" s="11">
        <f t="shared" si="2"/>
        <v>6300</v>
      </c>
      <c r="P4" s="11">
        <f t="shared" si="2"/>
        <v>7560</v>
      </c>
      <c r="Q4" s="11">
        <f t="shared" si="2"/>
        <v>9240</v>
      </c>
      <c r="R4" s="11">
        <f t="shared" si="2"/>
        <v>10920</v>
      </c>
      <c r="S4" s="11">
        <f t="shared" si="2"/>
        <v>12600</v>
      </c>
      <c r="T4" s="11">
        <f t="shared" si="2"/>
        <v>14700</v>
      </c>
      <c r="U4" s="11">
        <f t="shared" si="2"/>
        <v>16800</v>
      </c>
      <c r="V4" s="11">
        <f t="shared" si="2"/>
        <v>18900</v>
      </c>
      <c r="W4" s="11">
        <f t="shared" si="2"/>
        <v>14700</v>
      </c>
      <c r="X4" s="11">
        <f t="shared" si="2"/>
        <v>16800</v>
      </c>
      <c r="Y4" s="11">
        <f t="shared" si="2"/>
        <v>18900</v>
      </c>
    </row>
    <row r="5">
      <c r="A5" s="9" t="s">
        <v>120</v>
      </c>
      <c r="B5" s="9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0</v>
      </c>
      <c r="H5" s="11">
        <f t="shared" si="3"/>
        <v>220</v>
      </c>
      <c r="I5" s="11">
        <f t="shared" si="3"/>
        <v>440</v>
      </c>
      <c r="J5" s="11">
        <f t="shared" si="3"/>
        <v>660</v>
      </c>
      <c r="K5" s="11">
        <f t="shared" si="3"/>
        <v>1100</v>
      </c>
      <c r="L5" s="11">
        <f t="shared" si="3"/>
        <v>1540</v>
      </c>
      <c r="M5" s="11">
        <f t="shared" si="3"/>
        <v>1980</v>
      </c>
      <c r="N5" s="11">
        <f t="shared" si="3"/>
        <v>2640</v>
      </c>
      <c r="O5" s="11">
        <f t="shared" si="3"/>
        <v>3300</v>
      </c>
      <c r="P5" s="11">
        <f t="shared" si="3"/>
        <v>3960</v>
      </c>
      <c r="Q5" s="11">
        <f t="shared" si="3"/>
        <v>4840</v>
      </c>
      <c r="R5" s="11">
        <f t="shared" si="3"/>
        <v>3300</v>
      </c>
      <c r="S5" s="11">
        <f t="shared" si="3"/>
        <v>3960</v>
      </c>
      <c r="T5" s="11">
        <f t="shared" si="3"/>
        <v>4840</v>
      </c>
      <c r="U5" s="11">
        <f t="shared" si="3"/>
        <v>3300</v>
      </c>
      <c r="V5" s="11">
        <f t="shared" si="3"/>
        <v>3960</v>
      </c>
      <c r="W5" s="11">
        <f t="shared" si="3"/>
        <v>4840</v>
      </c>
      <c r="X5" s="11">
        <f t="shared" si="3"/>
        <v>3300</v>
      </c>
      <c r="Y5" s="11">
        <f t="shared" si="3"/>
        <v>3960</v>
      </c>
    </row>
    <row r="6">
      <c r="A6" s="9" t="s">
        <v>63</v>
      </c>
      <c r="B6" s="11">
        <f t="shared" ref="B6:Y6" si="4">SUM(B3:B5)</f>
        <v>0</v>
      </c>
      <c r="C6" s="11">
        <f t="shared" si="4"/>
        <v>0</v>
      </c>
      <c r="D6" s="11">
        <f t="shared" si="4"/>
        <v>0</v>
      </c>
      <c r="E6" s="11">
        <f t="shared" si="4"/>
        <v>0</v>
      </c>
      <c r="F6" s="11">
        <f t="shared" si="4"/>
        <v>0</v>
      </c>
      <c r="G6" s="11">
        <f t="shared" si="4"/>
        <v>0</v>
      </c>
      <c r="H6" s="11">
        <f t="shared" si="4"/>
        <v>1240</v>
      </c>
      <c r="I6" s="11">
        <f t="shared" si="4"/>
        <v>2480</v>
      </c>
      <c r="J6" s="11">
        <f t="shared" si="4"/>
        <v>3720</v>
      </c>
      <c r="K6" s="11">
        <f t="shared" si="4"/>
        <v>6200</v>
      </c>
      <c r="L6" s="11">
        <f t="shared" si="4"/>
        <v>8680</v>
      </c>
      <c r="M6" s="11">
        <f t="shared" si="4"/>
        <v>11160</v>
      </c>
      <c r="N6" s="11">
        <f t="shared" si="4"/>
        <v>14880</v>
      </c>
      <c r="O6" s="11">
        <f t="shared" si="4"/>
        <v>18600</v>
      </c>
      <c r="P6" s="11">
        <f t="shared" si="4"/>
        <v>22320</v>
      </c>
      <c r="Q6" s="11">
        <f t="shared" si="4"/>
        <v>27280</v>
      </c>
      <c r="R6" s="11">
        <f t="shared" si="4"/>
        <v>29820</v>
      </c>
      <c r="S6" s="11">
        <f t="shared" si="4"/>
        <v>34560</v>
      </c>
      <c r="T6" s="11">
        <f t="shared" si="4"/>
        <v>32740</v>
      </c>
      <c r="U6" s="11">
        <f t="shared" si="4"/>
        <v>35700</v>
      </c>
      <c r="V6" s="11">
        <f t="shared" si="4"/>
        <v>40860</v>
      </c>
      <c r="W6" s="11">
        <f t="shared" si="4"/>
        <v>32740</v>
      </c>
      <c r="X6" s="11">
        <f t="shared" si="4"/>
        <v>35700</v>
      </c>
      <c r="Y6" s="11">
        <f t="shared" si="4"/>
        <v>40860</v>
      </c>
    </row>
    <row r="8">
      <c r="A8" s="9" t="s">
        <v>67</v>
      </c>
    </row>
    <row r="9">
      <c r="A9" s="9" t="s">
        <v>111</v>
      </c>
      <c r="B9" s="11">
        <f>'Medium Store-Fixed Asset Balanc'!B21/'Medium Store-FAR'!$F2</f>
        <v>0</v>
      </c>
      <c r="C9" s="11">
        <f>'Medium Store-Fixed Asset Balanc'!C21/'Medium Store-FAR'!$F2</f>
        <v>0</v>
      </c>
      <c r="D9" s="11">
        <f>'Medium Store-Fixed Asset Balanc'!D21/'Medium Store-FAR'!$F2</f>
        <v>0</v>
      </c>
      <c r="E9" s="11">
        <f>'Medium Store-Fixed Asset Balanc'!E21/'Medium Store-FAR'!$F2</f>
        <v>0</v>
      </c>
      <c r="F9" s="11">
        <f>'Medium Store-Fixed Asset Balanc'!F21/'Medium Store-FAR'!$F2</f>
        <v>0</v>
      </c>
      <c r="G9" s="11">
        <f>'Medium Store-Fixed Asset Balanc'!G21/'Medium Store-FAR'!$F2</f>
        <v>600</v>
      </c>
      <c r="H9" s="11">
        <f>'Medium Store-Fixed Asset Balanc'!H21/'Medium Store-FAR'!$F2</f>
        <v>600</v>
      </c>
      <c r="I9" s="11">
        <f>'Medium Store-Fixed Asset Balanc'!I21/'Medium Store-FAR'!$F2</f>
        <v>600</v>
      </c>
      <c r="J9" s="11">
        <f>'Medium Store-Fixed Asset Balanc'!J21/'Medium Store-FAR'!$F2</f>
        <v>1200</v>
      </c>
      <c r="K9" s="11">
        <f>'Medium Store-Fixed Asset Balanc'!K21/'Medium Store-FAR'!$F2</f>
        <v>1200</v>
      </c>
      <c r="L9" s="11">
        <f>'Medium Store-Fixed Asset Balanc'!L21/'Medium Store-FAR'!$F2</f>
        <v>1200</v>
      </c>
      <c r="M9" s="11">
        <f>'Medium Store-Fixed Asset Balanc'!M21/'Medium Store-FAR'!$F2</f>
        <v>1800</v>
      </c>
      <c r="N9" s="11">
        <f>'Medium Store-Fixed Asset Balanc'!N21/'Medium Store-FAR'!$F2</f>
        <v>1800</v>
      </c>
      <c r="O9" s="11">
        <f>'Medium Store-Fixed Asset Balanc'!O21/'Medium Store-FAR'!$F2</f>
        <v>1800</v>
      </c>
      <c r="P9" s="11">
        <f>'Medium Store-Fixed Asset Balanc'!P21/'Medium Store-FAR'!$F2</f>
        <v>2400</v>
      </c>
      <c r="Q9" s="11">
        <f>'Medium Store-Fixed Asset Balanc'!Q21/'Medium Store-FAR'!$F2</f>
        <v>2400</v>
      </c>
      <c r="R9" s="11">
        <f>'Medium Store-Fixed Asset Balanc'!R21/'Medium Store-FAR'!$F2</f>
        <v>2400</v>
      </c>
      <c r="S9" s="11">
        <f>'Medium Store-Fixed Asset Balanc'!S21/'Medium Store-FAR'!$F2</f>
        <v>2400</v>
      </c>
      <c r="T9" s="11">
        <f>'Medium Store-Fixed Asset Balanc'!T21/'Medium Store-FAR'!$F2</f>
        <v>2400</v>
      </c>
      <c r="U9" s="11">
        <f>'Medium Store-Fixed Asset Balanc'!U21/'Medium Store-FAR'!$F2</f>
        <v>2400</v>
      </c>
      <c r="V9" s="11">
        <f>'Medium Store-Fixed Asset Balanc'!V21/'Medium Store-FAR'!$F2</f>
        <v>2400</v>
      </c>
      <c r="W9" s="11">
        <f>'Medium Store-Fixed Asset Balanc'!W21/'Medium Store-FAR'!$F2</f>
        <v>2400</v>
      </c>
      <c r="X9" s="11">
        <f>'Medium Store-Fixed Asset Balanc'!X21/'Medium Store-FAR'!$F2</f>
        <v>2400</v>
      </c>
      <c r="Y9" s="11">
        <f>'Medium Store-Fixed Asset Balanc'!Y21/'Medium Store-FAR'!$F2</f>
        <v>2400</v>
      </c>
    </row>
    <row r="10">
      <c r="A10" s="9" t="s">
        <v>116</v>
      </c>
      <c r="B10" s="11">
        <f>'Medium Store-Fixed Asset Balanc'!B22/'Medium Store-FAR'!$F4</f>
        <v>0</v>
      </c>
      <c r="C10" s="11">
        <f>'Medium Store-Fixed Asset Balanc'!C22/'Medium Store-FAR'!$F4</f>
        <v>0</v>
      </c>
      <c r="D10" s="11">
        <f>'Medium Store-Fixed Asset Balanc'!D22/'Medium Store-FAR'!$F4</f>
        <v>0</v>
      </c>
      <c r="E10" s="11">
        <f>'Medium Store-Fixed Asset Balanc'!E22/'Medium Store-FAR'!$F4</f>
        <v>0</v>
      </c>
      <c r="F10" s="11">
        <f>'Medium Store-Fixed Asset Balanc'!F22/'Medium Store-FAR'!$F4</f>
        <v>0</v>
      </c>
      <c r="G10" s="11">
        <f>'Medium Store-Fixed Asset Balanc'!G22/'Medium Store-FAR'!$F4</f>
        <v>420</v>
      </c>
      <c r="H10" s="11">
        <f>'Medium Store-Fixed Asset Balanc'!H22/'Medium Store-FAR'!$F4</f>
        <v>420</v>
      </c>
      <c r="I10" s="11">
        <f>'Medium Store-Fixed Asset Balanc'!I22/'Medium Store-FAR'!$F4</f>
        <v>420</v>
      </c>
      <c r="J10" s="11">
        <f>'Medium Store-Fixed Asset Balanc'!J22/'Medium Store-FAR'!$F4</f>
        <v>840</v>
      </c>
      <c r="K10" s="11">
        <f>'Medium Store-Fixed Asset Balanc'!K22/'Medium Store-FAR'!$F4</f>
        <v>840</v>
      </c>
      <c r="L10" s="11">
        <f>'Medium Store-Fixed Asset Balanc'!L22/'Medium Store-FAR'!$F4</f>
        <v>840</v>
      </c>
      <c r="M10" s="11">
        <f>'Medium Store-Fixed Asset Balanc'!M22/'Medium Store-FAR'!$F4</f>
        <v>1260</v>
      </c>
      <c r="N10" s="11">
        <f>'Medium Store-Fixed Asset Balanc'!N22/'Medium Store-FAR'!$F4</f>
        <v>1260</v>
      </c>
      <c r="O10" s="11">
        <f>'Medium Store-Fixed Asset Balanc'!O22/'Medium Store-FAR'!$F4</f>
        <v>1260</v>
      </c>
      <c r="P10" s="11">
        <f>'Medium Store-Fixed Asset Balanc'!P22/'Medium Store-FAR'!$F4</f>
        <v>1680</v>
      </c>
      <c r="Q10" s="11">
        <f>'Medium Store-Fixed Asset Balanc'!Q22/'Medium Store-FAR'!$F4</f>
        <v>1680</v>
      </c>
      <c r="R10" s="11">
        <f>'Medium Store-Fixed Asset Balanc'!R22/'Medium Store-FAR'!$F4</f>
        <v>1680</v>
      </c>
      <c r="S10" s="11">
        <f>'Medium Store-Fixed Asset Balanc'!S22/'Medium Store-FAR'!$F4</f>
        <v>2100</v>
      </c>
      <c r="T10" s="11">
        <f>'Medium Store-Fixed Asset Balanc'!T22/'Medium Store-FAR'!$F4</f>
        <v>2100</v>
      </c>
      <c r="U10" s="11">
        <f>'Medium Store-Fixed Asset Balanc'!U22/'Medium Store-FAR'!$F4</f>
        <v>2100</v>
      </c>
      <c r="V10" s="11">
        <f>'Medium Store-Fixed Asset Balanc'!V22/'Medium Store-FAR'!$F4</f>
        <v>2100</v>
      </c>
      <c r="W10" s="11">
        <f>'Medium Store-Fixed Asset Balanc'!W22/'Medium Store-FAR'!$F4</f>
        <v>2100</v>
      </c>
      <c r="X10" s="11">
        <f>'Medium Store-Fixed Asset Balanc'!X22/'Medium Store-FAR'!$F4</f>
        <v>2100</v>
      </c>
      <c r="Y10" s="11">
        <f>'Medium Store-Fixed Asset Balanc'!Y22/'Medium Store-FAR'!$F4</f>
        <v>2100</v>
      </c>
    </row>
    <row r="11">
      <c r="A11" s="9" t="s">
        <v>120</v>
      </c>
      <c r="B11" s="11">
        <f>'Medium Store-Fixed Asset Balanc'!B23/'Medium Store-FAR'!$F5</f>
        <v>0</v>
      </c>
      <c r="C11" s="11">
        <f>'Medium Store-Fixed Asset Balanc'!C23/'Medium Store-FAR'!$F5</f>
        <v>0</v>
      </c>
      <c r="D11" s="11">
        <f>'Medium Store-Fixed Asset Balanc'!D23/'Medium Store-FAR'!$F5</f>
        <v>0</v>
      </c>
      <c r="E11" s="11">
        <f>'Medium Store-Fixed Asset Balanc'!E23/'Medium Store-FAR'!$F5</f>
        <v>0</v>
      </c>
      <c r="F11" s="11">
        <f>'Medium Store-Fixed Asset Balanc'!F23/'Medium Store-FAR'!$F5</f>
        <v>0</v>
      </c>
      <c r="G11" s="11">
        <f>'Medium Store-Fixed Asset Balanc'!G23/'Medium Store-FAR'!$F5</f>
        <v>220</v>
      </c>
      <c r="H11" s="11">
        <f>'Medium Store-Fixed Asset Balanc'!H23/'Medium Store-FAR'!$F5</f>
        <v>220</v>
      </c>
      <c r="I11" s="11">
        <f>'Medium Store-Fixed Asset Balanc'!I23/'Medium Store-FAR'!$F5</f>
        <v>220</v>
      </c>
      <c r="J11" s="11">
        <f>'Medium Store-Fixed Asset Balanc'!J23/'Medium Store-FAR'!$F5</f>
        <v>440</v>
      </c>
      <c r="K11" s="11">
        <f>'Medium Store-Fixed Asset Balanc'!K23/'Medium Store-FAR'!$F5</f>
        <v>440</v>
      </c>
      <c r="L11" s="11">
        <f>'Medium Store-Fixed Asset Balanc'!L23/'Medium Store-FAR'!$F5</f>
        <v>440</v>
      </c>
      <c r="M11" s="11">
        <f>'Medium Store-Fixed Asset Balanc'!M23/'Medium Store-FAR'!$F5</f>
        <v>660</v>
      </c>
      <c r="N11" s="11">
        <f>'Medium Store-Fixed Asset Balanc'!N23/'Medium Store-FAR'!$F5</f>
        <v>660</v>
      </c>
      <c r="O11" s="11">
        <f>'Medium Store-Fixed Asset Balanc'!O23/'Medium Store-FAR'!$F5</f>
        <v>660</v>
      </c>
      <c r="P11" s="11">
        <f>'Medium Store-Fixed Asset Balanc'!P23/'Medium Store-FAR'!$F5</f>
        <v>880</v>
      </c>
      <c r="Q11" s="11">
        <f>'Medium Store-Fixed Asset Balanc'!Q23/'Medium Store-FAR'!$F5</f>
        <v>660</v>
      </c>
      <c r="R11" s="11">
        <f>'Medium Store-Fixed Asset Balanc'!R23/'Medium Store-FAR'!$F5</f>
        <v>660</v>
      </c>
      <c r="S11" s="11">
        <f>'Medium Store-Fixed Asset Balanc'!S23/'Medium Store-FAR'!$F5</f>
        <v>880</v>
      </c>
      <c r="T11" s="11">
        <f>'Medium Store-Fixed Asset Balanc'!T23/'Medium Store-FAR'!$F5</f>
        <v>660</v>
      </c>
      <c r="U11" s="11">
        <f>'Medium Store-Fixed Asset Balanc'!U23/'Medium Store-FAR'!$F5</f>
        <v>660</v>
      </c>
      <c r="V11" s="11">
        <f>'Medium Store-Fixed Asset Balanc'!V23/'Medium Store-FAR'!$F5</f>
        <v>880</v>
      </c>
      <c r="W11" s="11">
        <f>'Medium Store-Fixed Asset Balanc'!W23/'Medium Store-FAR'!$F5</f>
        <v>660</v>
      </c>
      <c r="X11" s="11">
        <f>'Medium Store-Fixed Asset Balanc'!X23/'Medium Store-FAR'!$F5</f>
        <v>660</v>
      </c>
      <c r="Y11" s="11">
        <f>'Medium Store-Fixed Asset Balanc'!Y23/'Medium Store-FAR'!$F5</f>
        <v>880</v>
      </c>
    </row>
    <row r="12">
      <c r="A12" s="9" t="s">
        <v>63</v>
      </c>
      <c r="B12" s="11">
        <f t="shared" ref="B12:Y12" si="5">SUM(B9:B11)</f>
        <v>0</v>
      </c>
      <c r="C12" s="11">
        <f t="shared" si="5"/>
        <v>0</v>
      </c>
      <c r="D12" s="11">
        <f t="shared" si="5"/>
        <v>0</v>
      </c>
      <c r="E12" s="11">
        <f t="shared" si="5"/>
        <v>0</v>
      </c>
      <c r="F12" s="11">
        <f t="shared" si="5"/>
        <v>0</v>
      </c>
      <c r="G12" s="11">
        <f t="shared" si="5"/>
        <v>1240</v>
      </c>
      <c r="H12" s="11">
        <f t="shared" si="5"/>
        <v>1240</v>
      </c>
      <c r="I12" s="11">
        <f t="shared" si="5"/>
        <v>1240</v>
      </c>
      <c r="J12" s="11">
        <f t="shared" si="5"/>
        <v>2480</v>
      </c>
      <c r="K12" s="11">
        <f t="shared" si="5"/>
        <v>2480</v>
      </c>
      <c r="L12" s="11">
        <f t="shared" si="5"/>
        <v>2480</v>
      </c>
      <c r="M12" s="11">
        <f t="shared" si="5"/>
        <v>3720</v>
      </c>
      <c r="N12" s="11">
        <f t="shared" si="5"/>
        <v>3720</v>
      </c>
      <c r="O12" s="11">
        <f t="shared" si="5"/>
        <v>3720</v>
      </c>
      <c r="P12" s="11">
        <f t="shared" si="5"/>
        <v>4960</v>
      </c>
      <c r="Q12" s="11">
        <f t="shared" si="5"/>
        <v>4740</v>
      </c>
      <c r="R12" s="11">
        <f t="shared" si="5"/>
        <v>4740</v>
      </c>
      <c r="S12" s="11">
        <f t="shared" si="5"/>
        <v>5380</v>
      </c>
      <c r="T12" s="11">
        <f t="shared" si="5"/>
        <v>5160</v>
      </c>
      <c r="U12" s="11">
        <f t="shared" si="5"/>
        <v>5160</v>
      </c>
      <c r="V12" s="11">
        <f t="shared" si="5"/>
        <v>5380</v>
      </c>
      <c r="W12" s="11">
        <f t="shared" si="5"/>
        <v>5160</v>
      </c>
      <c r="X12" s="11">
        <f t="shared" si="5"/>
        <v>5160</v>
      </c>
      <c r="Y12" s="11">
        <f t="shared" si="5"/>
        <v>5380</v>
      </c>
    </row>
    <row r="14">
      <c r="A14" s="9" t="s">
        <v>109</v>
      </c>
    </row>
    <row r="15">
      <c r="A15" s="9" t="s">
        <v>111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f>'Medium Store-FAR'!H2+'Medium Store-FAR'!H3</f>
        <v>7200</v>
      </c>
      <c r="T15" s="9">
        <v>0.0</v>
      </c>
      <c r="U15" s="9">
        <v>0.0</v>
      </c>
      <c r="V15" s="9">
        <f>'Medium Store-FAR'!H7+'Medium Store-FAR'!H8</f>
        <v>7200</v>
      </c>
      <c r="W15" s="9">
        <v>0.0</v>
      </c>
      <c r="X15" s="9">
        <v>0.0</v>
      </c>
      <c r="Y15" s="9">
        <f>'Medium Store-FAR'!H12+'Medium Store-FAR'!H13</f>
        <v>7200</v>
      </c>
    </row>
    <row r="16">
      <c r="A16" s="9" t="s">
        <v>116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f>'Medium Store-FAR'!H4</f>
        <v>6300</v>
      </c>
      <c r="W16" s="9">
        <v>0.0</v>
      </c>
      <c r="X16" s="9">
        <v>0.0</v>
      </c>
      <c r="Y16" s="9">
        <f>'Medium Store-FAR'!H9</f>
        <v>6300</v>
      </c>
    </row>
    <row r="17">
      <c r="A17" s="9" t="s">
        <v>120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f>'Medium Store-FAR'!H5+'Medium Store-FAR'!H6</f>
        <v>2200</v>
      </c>
      <c r="R17" s="9">
        <v>0.0</v>
      </c>
      <c r="S17" s="9">
        <v>0.0</v>
      </c>
      <c r="T17" s="9">
        <f>'Medium Store-FAR'!H10+'Medium Store-FAR'!H11</f>
        <v>2200</v>
      </c>
      <c r="U17" s="9">
        <v>0.0</v>
      </c>
      <c r="V17" s="9">
        <v>0.0</v>
      </c>
      <c r="W17" s="9">
        <f>'Medium Store-FAR'!H15+'Medium Store-FAR'!H16</f>
        <v>2200</v>
      </c>
      <c r="X17" s="9">
        <v>0.0</v>
      </c>
      <c r="Y17" s="9">
        <v>0.0</v>
      </c>
    </row>
    <row r="18">
      <c r="A18" s="9" t="s">
        <v>63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0</v>
      </c>
      <c r="M18" s="11">
        <f t="shared" si="6"/>
        <v>0</v>
      </c>
      <c r="N18" s="11">
        <f t="shared" si="6"/>
        <v>0</v>
      </c>
      <c r="O18" s="11">
        <f t="shared" si="6"/>
        <v>0</v>
      </c>
      <c r="P18" s="11">
        <f t="shared" si="6"/>
        <v>0</v>
      </c>
      <c r="Q18" s="11">
        <f t="shared" si="6"/>
        <v>2200</v>
      </c>
      <c r="R18" s="11">
        <f t="shared" si="6"/>
        <v>0</v>
      </c>
      <c r="S18" s="11">
        <f t="shared" si="6"/>
        <v>7200</v>
      </c>
      <c r="T18" s="11">
        <f t="shared" si="6"/>
        <v>2200</v>
      </c>
      <c r="U18" s="11">
        <f t="shared" si="6"/>
        <v>0</v>
      </c>
      <c r="V18" s="11">
        <f t="shared" si="6"/>
        <v>13500</v>
      </c>
      <c r="W18" s="11">
        <f t="shared" si="6"/>
        <v>2200</v>
      </c>
      <c r="X18" s="11">
        <f t="shared" si="6"/>
        <v>0</v>
      </c>
      <c r="Y18" s="11">
        <f t="shared" si="6"/>
        <v>13500</v>
      </c>
    </row>
    <row r="20">
      <c r="A20" s="9" t="s">
        <v>140</v>
      </c>
    </row>
    <row r="21">
      <c r="A21" s="9" t="s">
        <v>111</v>
      </c>
      <c r="B21" s="11">
        <f t="shared" ref="B21:Y21" si="7">B3+B9-B15</f>
        <v>0</v>
      </c>
      <c r="C21" s="11">
        <f t="shared" si="7"/>
        <v>0</v>
      </c>
      <c r="D21" s="11">
        <f t="shared" si="7"/>
        <v>0</v>
      </c>
      <c r="E21" s="11">
        <f t="shared" si="7"/>
        <v>0</v>
      </c>
      <c r="F21" s="11">
        <f t="shared" si="7"/>
        <v>0</v>
      </c>
      <c r="G21" s="11">
        <f t="shared" si="7"/>
        <v>600</v>
      </c>
      <c r="H21" s="11">
        <f t="shared" si="7"/>
        <v>1200</v>
      </c>
      <c r="I21" s="11">
        <f t="shared" si="7"/>
        <v>1800</v>
      </c>
      <c r="J21" s="11">
        <f t="shared" si="7"/>
        <v>3000</v>
      </c>
      <c r="K21" s="11">
        <f t="shared" si="7"/>
        <v>4200</v>
      </c>
      <c r="L21" s="11">
        <f t="shared" si="7"/>
        <v>5400</v>
      </c>
      <c r="M21" s="11">
        <f t="shared" si="7"/>
        <v>7200</v>
      </c>
      <c r="N21" s="11">
        <f t="shared" si="7"/>
        <v>9000</v>
      </c>
      <c r="O21" s="11">
        <f t="shared" si="7"/>
        <v>10800</v>
      </c>
      <c r="P21" s="11">
        <f t="shared" si="7"/>
        <v>13200</v>
      </c>
      <c r="Q21" s="11">
        <f t="shared" si="7"/>
        <v>15600</v>
      </c>
      <c r="R21" s="11">
        <f t="shared" si="7"/>
        <v>18000</v>
      </c>
      <c r="S21" s="11">
        <f t="shared" si="7"/>
        <v>13200</v>
      </c>
      <c r="T21" s="11">
        <f t="shared" si="7"/>
        <v>15600</v>
      </c>
      <c r="U21" s="11">
        <f t="shared" si="7"/>
        <v>18000</v>
      </c>
      <c r="V21" s="11">
        <f t="shared" si="7"/>
        <v>13200</v>
      </c>
      <c r="W21" s="11">
        <f t="shared" si="7"/>
        <v>15600</v>
      </c>
      <c r="X21" s="11">
        <f t="shared" si="7"/>
        <v>18000</v>
      </c>
      <c r="Y21" s="11">
        <f t="shared" si="7"/>
        <v>13200</v>
      </c>
    </row>
    <row r="22">
      <c r="A22" s="9" t="s">
        <v>116</v>
      </c>
      <c r="B22" s="11">
        <f t="shared" ref="B22:Y22" si="8">B4+B10-B16</f>
        <v>0</v>
      </c>
      <c r="C22" s="11">
        <f t="shared" si="8"/>
        <v>0</v>
      </c>
      <c r="D22" s="11">
        <f t="shared" si="8"/>
        <v>0</v>
      </c>
      <c r="E22" s="11">
        <f t="shared" si="8"/>
        <v>0</v>
      </c>
      <c r="F22" s="11">
        <f t="shared" si="8"/>
        <v>0</v>
      </c>
      <c r="G22" s="11">
        <f t="shared" si="8"/>
        <v>420</v>
      </c>
      <c r="H22" s="11">
        <f t="shared" si="8"/>
        <v>840</v>
      </c>
      <c r="I22" s="11">
        <f t="shared" si="8"/>
        <v>1260</v>
      </c>
      <c r="J22" s="11">
        <f t="shared" si="8"/>
        <v>2100</v>
      </c>
      <c r="K22" s="11">
        <f t="shared" si="8"/>
        <v>2940</v>
      </c>
      <c r="L22" s="11">
        <f t="shared" si="8"/>
        <v>3780</v>
      </c>
      <c r="M22" s="11">
        <f t="shared" si="8"/>
        <v>5040</v>
      </c>
      <c r="N22" s="11">
        <f t="shared" si="8"/>
        <v>6300</v>
      </c>
      <c r="O22" s="11">
        <f t="shared" si="8"/>
        <v>7560</v>
      </c>
      <c r="P22" s="11">
        <f t="shared" si="8"/>
        <v>9240</v>
      </c>
      <c r="Q22" s="11">
        <f t="shared" si="8"/>
        <v>10920</v>
      </c>
      <c r="R22" s="11">
        <f t="shared" si="8"/>
        <v>12600</v>
      </c>
      <c r="S22" s="11">
        <f t="shared" si="8"/>
        <v>14700</v>
      </c>
      <c r="T22" s="11">
        <f t="shared" si="8"/>
        <v>16800</v>
      </c>
      <c r="U22" s="11">
        <f t="shared" si="8"/>
        <v>18900</v>
      </c>
      <c r="V22" s="11">
        <f t="shared" si="8"/>
        <v>14700</v>
      </c>
      <c r="W22" s="11">
        <f t="shared" si="8"/>
        <v>16800</v>
      </c>
      <c r="X22" s="11">
        <f t="shared" si="8"/>
        <v>18900</v>
      </c>
      <c r="Y22" s="11">
        <f t="shared" si="8"/>
        <v>14700</v>
      </c>
    </row>
    <row r="23">
      <c r="A23" s="9" t="s">
        <v>120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0</v>
      </c>
      <c r="G23" s="11">
        <f t="shared" si="9"/>
        <v>220</v>
      </c>
      <c r="H23" s="11">
        <f t="shared" si="9"/>
        <v>440</v>
      </c>
      <c r="I23" s="11">
        <f t="shared" si="9"/>
        <v>660</v>
      </c>
      <c r="J23" s="11">
        <f t="shared" si="9"/>
        <v>1100</v>
      </c>
      <c r="K23" s="11">
        <f t="shared" si="9"/>
        <v>1540</v>
      </c>
      <c r="L23" s="11">
        <f t="shared" si="9"/>
        <v>1980</v>
      </c>
      <c r="M23" s="11">
        <f t="shared" si="9"/>
        <v>2640</v>
      </c>
      <c r="N23" s="11">
        <f t="shared" si="9"/>
        <v>3300</v>
      </c>
      <c r="O23" s="11">
        <f t="shared" si="9"/>
        <v>3960</v>
      </c>
      <c r="P23" s="11">
        <f t="shared" si="9"/>
        <v>4840</v>
      </c>
      <c r="Q23" s="11">
        <f t="shared" si="9"/>
        <v>3300</v>
      </c>
      <c r="R23" s="11">
        <f t="shared" si="9"/>
        <v>3960</v>
      </c>
      <c r="S23" s="11">
        <f t="shared" si="9"/>
        <v>4840</v>
      </c>
      <c r="T23" s="11">
        <f t="shared" si="9"/>
        <v>3300</v>
      </c>
      <c r="U23" s="11">
        <f t="shared" si="9"/>
        <v>3960</v>
      </c>
      <c r="V23" s="11">
        <f t="shared" si="9"/>
        <v>4840</v>
      </c>
      <c r="W23" s="11">
        <f t="shared" si="9"/>
        <v>3300</v>
      </c>
      <c r="X23" s="11">
        <f t="shared" si="9"/>
        <v>3960</v>
      </c>
      <c r="Y23" s="11">
        <f t="shared" si="9"/>
        <v>4840</v>
      </c>
    </row>
    <row r="24">
      <c r="A24" s="9" t="s">
        <v>63</v>
      </c>
      <c r="B24" s="11">
        <f t="shared" ref="B24:Y24" si="10">SUM(B21:B23)</f>
        <v>0</v>
      </c>
      <c r="C24" s="11">
        <f t="shared" si="10"/>
        <v>0</v>
      </c>
      <c r="D24" s="11">
        <f t="shared" si="10"/>
        <v>0</v>
      </c>
      <c r="E24" s="11">
        <f t="shared" si="10"/>
        <v>0</v>
      </c>
      <c r="F24" s="11">
        <f t="shared" si="10"/>
        <v>0</v>
      </c>
      <c r="G24" s="11">
        <f t="shared" si="10"/>
        <v>1240</v>
      </c>
      <c r="H24" s="11">
        <f t="shared" si="10"/>
        <v>2480</v>
      </c>
      <c r="I24" s="11">
        <f t="shared" si="10"/>
        <v>3720</v>
      </c>
      <c r="J24" s="11">
        <f t="shared" si="10"/>
        <v>6200</v>
      </c>
      <c r="K24" s="11">
        <f t="shared" si="10"/>
        <v>8680</v>
      </c>
      <c r="L24" s="11">
        <f t="shared" si="10"/>
        <v>11160</v>
      </c>
      <c r="M24" s="11">
        <f t="shared" si="10"/>
        <v>14880</v>
      </c>
      <c r="N24" s="11">
        <f t="shared" si="10"/>
        <v>18600</v>
      </c>
      <c r="O24" s="11">
        <f t="shared" si="10"/>
        <v>22320</v>
      </c>
      <c r="P24" s="11">
        <f t="shared" si="10"/>
        <v>27280</v>
      </c>
      <c r="Q24" s="11">
        <f t="shared" si="10"/>
        <v>29820</v>
      </c>
      <c r="R24" s="11">
        <f t="shared" si="10"/>
        <v>34560</v>
      </c>
      <c r="S24" s="11">
        <f t="shared" si="10"/>
        <v>32740</v>
      </c>
      <c r="T24" s="11">
        <f t="shared" si="10"/>
        <v>35700</v>
      </c>
      <c r="U24" s="11">
        <f t="shared" si="10"/>
        <v>40860</v>
      </c>
      <c r="V24" s="11">
        <f t="shared" si="10"/>
        <v>32740</v>
      </c>
      <c r="W24" s="11">
        <f t="shared" si="10"/>
        <v>35700</v>
      </c>
      <c r="X24" s="11">
        <f t="shared" si="10"/>
        <v>40860</v>
      </c>
      <c r="Y24" s="11">
        <f t="shared" si="10"/>
        <v>32740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102</v>
      </c>
      <c r="B1" s="9" t="s">
        <v>103</v>
      </c>
      <c r="C1" s="9" t="s">
        <v>104</v>
      </c>
      <c r="D1" s="9" t="s">
        <v>141</v>
      </c>
      <c r="E1" s="9" t="s">
        <v>106</v>
      </c>
      <c r="F1" s="9" t="s">
        <v>142</v>
      </c>
      <c r="G1" s="9" t="s">
        <v>143</v>
      </c>
      <c r="H1" s="9" t="s">
        <v>109</v>
      </c>
    </row>
    <row r="2">
      <c r="A2" s="9" t="s">
        <v>179</v>
      </c>
      <c r="B2" s="9" t="s">
        <v>111</v>
      </c>
      <c r="C2" s="9" t="s">
        <v>112</v>
      </c>
      <c r="D2" s="9">
        <v>1.0</v>
      </c>
      <c r="E2" s="9">
        <v>3600.0</v>
      </c>
      <c r="F2" s="9">
        <v>12.0</v>
      </c>
      <c r="G2" s="11">
        <f t="shared" ref="G2:G73" si="1">F2+D2</f>
        <v>13</v>
      </c>
      <c r="H2" s="11">
        <f t="shared" ref="H2:H73" si="2">E2/F2*F2</f>
        <v>3600</v>
      </c>
    </row>
    <row r="3">
      <c r="A3" s="9" t="s">
        <v>180</v>
      </c>
      <c r="B3" s="9" t="s">
        <v>116</v>
      </c>
      <c r="C3" s="9" t="s">
        <v>117</v>
      </c>
      <c r="D3" s="9">
        <v>1.0</v>
      </c>
      <c r="E3" s="9">
        <v>6000.0</v>
      </c>
      <c r="F3" s="9">
        <v>15.0</v>
      </c>
      <c r="G3" s="11">
        <f t="shared" si="1"/>
        <v>16</v>
      </c>
      <c r="H3" s="11">
        <f t="shared" si="2"/>
        <v>6000</v>
      </c>
    </row>
    <row r="4">
      <c r="A4" s="9" t="s">
        <v>181</v>
      </c>
      <c r="B4" s="9" t="s">
        <v>182</v>
      </c>
      <c r="C4" s="9" t="s">
        <v>121</v>
      </c>
      <c r="D4" s="9">
        <v>1.0</v>
      </c>
      <c r="E4" s="9">
        <v>1000.0</v>
      </c>
      <c r="F4" s="9">
        <v>10.0</v>
      </c>
      <c r="G4" s="11">
        <f t="shared" si="1"/>
        <v>11</v>
      </c>
      <c r="H4" s="11">
        <f t="shared" si="2"/>
        <v>1000</v>
      </c>
    </row>
    <row r="5">
      <c r="A5" s="9" t="s">
        <v>183</v>
      </c>
      <c r="B5" s="9" t="s">
        <v>111</v>
      </c>
      <c r="C5" s="9" t="s">
        <v>112</v>
      </c>
      <c r="D5" s="11">
        <f>D2+Assumptions!$B$24</f>
        <v>2</v>
      </c>
      <c r="E5" s="9">
        <v>3600.0</v>
      </c>
      <c r="F5" s="9">
        <v>12.0</v>
      </c>
      <c r="G5" s="11">
        <f t="shared" si="1"/>
        <v>14</v>
      </c>
      <c r="H5" s="11">
        <f t="shared" si="2"/>
        <v>3600</v>
      </c>
    </row>
    <row r="6">
      <c r="A6" s="9" t="s">
        <v>184</v>
      </c>
      <c r="B6" s="9" t="s">
        <v>116</v>
      </c>
      <c r="C6" s="9" t="s">
        <v>117</v>
      </c>
      <c r="D6" s="11">
        <f>D3+Assumptions!$B$24</f>
        <v>2</v>
      </c>
      <c r="E6" s="9">
        <v>6000.0</v>
      </c>
      <c r="F6" s="9">
        <v>15.0</v>
      </c>
      <c r="G6" s="11">
        <f t="shared" si="1"/>
        <v>17</v>
      </c>
      <c r="H6" s="11">
        <f t="shared" si="2"/>
        <v>6000</v>
      </c>
    </row>
    <row r="7">
      <c r="A7" s="9" t="s">
        <v>185</v>
      </c>
      <c r="B7" s="9" t="s">
        <v>182</v>
      </c>
      <c r="C7" s="9" t="s">
        <v>121</v>
      </c>
      <c r="D7" s="11">
        <f>D4+Assumptions!$B$24</f>
        <v>2</v>
      </c>
      <c r="E7" s="9">
        <v>1000.0</v>
      </c>
      <c r="F7" s="9">
        <v>10.0</v>
      </c>
      <c r="G7" s="11">
        <f t="shared" si="1"/>
        <v>12</v>
      </c>
      <c r="H7" s="11">
        <f t="shared" si="2"/>
        <v>1000</v>
      </c>
    </row>
    <row r="8">
      <c r="A8" s="9" t="s">
        <v>186</v>
      </c>
      <c r="B8" s="9" t="s">
        <v>111</v>
      </c>
      <c r="C8" s="9" t="s">
        <v>112</v>
      </c>
      <c r="D8" s="11">
        <f>D5+Assumptions!$B$24</f>
        <v>3</v>
      </c>
      <c r="E8" s="9">
        <v>3600.0</v>
      </c>
      <c r="F8" s="9">
        <v>12.0</v>
      </c>
      <c r="G8" s="11">
        <f t="shared" si="1"/>
        <v>15</v>
      </c>
      <c r="H8" s="11">
        <f t="shared" si="2"/>
        <v>3600</v>
      </c>
    </row>
    <row r="9">
      <c r="A9" s="9" t="s">
        <v>187</v>
      </c>
      <c r="B9" s="9" t="s">
        <v>116</v>
      </c>
      <c r="C9" s="9" t="s">
        <v>117</v>
      </c>
      <c r="D9" s="11">
        <f>D6+Assumptions!$B$24</f>
        <v>3</v>
      </c>
      <c r="E9" s="9">
        <v>6000.0</v>
      </c>
      <c r="F9" s="9">
        <v>15.0</v>
      </c>
      <c r="G9" s="11">
        <f t="shared" si="1"/>
        <v>18</v>
      </c>
      <c r="H9" s="11">
        <f t="shared" si="2"/>
        <v>6000</v>
      </c>
    </row>
    <row r="10">
      <c r="A10" s="9" t="s">
        <v>188</v>
      </c>
      <c r="B10" s="9" t="s">
        <v>182</v>
      </c>
      <c r="C10" s="9" t="s">
        <v>121</v>
      </c>
      <c r="D10" s="11">
        <f>D7+Assumptions!$B$24</f>
        <v>3</v>
      </c>
      <c r="E10" s="9">
        <v>1000.0</v>
      </c>
      <c r="F10" s="9">
        <v>10.0</v>
      </c>
      <c r="G10" s="11">
        <f t="shared" si="1"/>
        <v>13</v>
      </c>
      <c r="H10" s="11">
        <f t="shared" si="2"/>
        <v>1000</v>
      </c>
    </row>
    <row r="11">
      <c r="A11" s="9" t="s">
        <v>189</v>
      </c>
      <c r="B11" s="9" t="s">
        <v>111</v>
      </c>
      <c r="C11" s="9" t="s">
        <v>112</v>
      </c>
      <c r="D11" s="11">
        <f>D8+Assumptions!$B$24</f>
        <v>4</v>
      </c>
      <c r="E11" s="9">
        <v>3600.0</v>
      </c>
      <c r="F11" s="9">
        <v>12.0</v>
      </c>
      <c r="G11" s="11">
        <f t="shared" si="1"/>
        <v>16</v>
      </c>
      <c r="H11" s="11">
        <f t="shared" si="2"/>
        <v>3600</v>
      </c>
    </row>
    <row r="12">
      <c r="A12" s="9" t="s">
        <v>190</v>
      </c>
      <c r="B12" s="9" t="s">
        <v>116</v>
      </c>
      <c r="C12" s="9" t="s">
        <v>117</v>
      </c>
      <c r="D12" s="11">
        <f>D9+Assumptions!$B$24</f>
        <v>4</v>
      </c>
      <c r="E12" s="9">
        <v>6000.0</v>
      </c>
      <c r="F12" s="9">
        <v>15.0</v>
      </c>
      <c r="G12" s="11">
        <f t="shared" si="1"/>
        <v>19</v>
      </c>
      <c r="H12" s="11">
        <f t="shared" si="2"/>
        <v>6000</v>
      </c>
    </row>
    <row r="13">
      <c r="A13" s="9" t="s">
        <v>191</v>
      </c>
      <c r="B13" s="9" t="s">
        <v>182</v>
      </c>
      <c r="C13" s="9" t="s">
        <v>121</v>
      </c>
      <c r="D13" s="11">
        <f>D10+Assumptions!$B$24</f>
        <v>4</v>
      </c>
      <c r="E13" s="9">
        <v>1000.0</v>
      </c>
      <c r="F13" s="9">
        <v>10.0</v>
      </c>
      <c r="G13" s="11">
        <f t="shared" si="1"/>
        <v>14</v>
      </c>
      <c r="H13" s="11">
        <f t="shared" si="2"/>
        <v>1000</v>
      </c>
    </row>
    <row r="14">
      <c r="A14" s="9" t="s">
        <v>192</v>
      </c>
      <c r="B14" s="9" t="s">
        <v>111</v>
      </c>
      <c r="C14" s="9" t="s">
        <v>112</v>
      </c>
      <c r="D14" s="11">
        <f>D11+Assumptions!$B$24</f>
        <v>5</v>
      </c>
      <c r="E14" s="9">
        <v>3600.0</v>
      </c>
      <c r="F14" s="9">
        <v>12.0</v>
      </c>
      <c r="G14" s="11">
        <f t="shared" si="1"/>
        <v>17</v>
      </c>
      <c r="H14" s="11">
        <f t="shared" si="2"/>
        <v>3600</v>
      </c>
    </row>
    <row r="15">
      <c r="A15" s="9" t="s">
        <v>193</v>
      </c>
      <c r="B15" s="9" t="s">
        <v>116</v>
      </c>
      <c r="C15" s="9" t="s">
        <v>117</v>
      </c>
      <c r="D15" s="11">
        <f>D12+Assumptions!$B$24</f>
        <v>5</v>
      </c>
      <c r="E15" s="9">
        <v>6000.0</v>
      </c>
      <c r="F15" s="9">
        <v>15.0</v>
      </c>
      <c r="G15" s="11">
        <f t="shared" si="1"/>
        <v>20</v>
      </c>
      <c r="H15" s="11">
        <f t="shared" si="2"/>
        <v>6000</v>
      </c>
    </row>
    <row r="16">
      <c r="A16" s="9" t="s">
        <v>194</v>
      </c>
      <c r="B16" s="9" t="s">
        <v>182</v>
      </c>
      <c r="C16" s="9" t="s">
        <v>121</v>
      </c>
      <c r="D16" s="11">
        <f>D13+Assumptions!$B$24</f>
        <v>5</v>
      </c>
      <c r="E16" s="9">
        <v>1000.0</v>
      </c>
      <c r="F16" s="9">
        <v>10.0</v>
      </c>
      <c r="G16" s="11">
        <f t="shared" si="1"/>
        <v>15</v>
      </c>
      <c r="H16" s="11">
        <f t="shared" si="2"/>
        <v>1000</v>
      </c>
    </row>
    <row r="17">
      <c r="A17" s="9" t="s">
        <v>195</v>
      </c>
      <c r="B17" s="9" t="s">
        <v>111</v>
      </c>
      <c r="C17" s="9" t="s">
        <v>112</v>
      </c>
      <c r="D17" s="11">
        <f>D14+Assumptions!$B$24</f>
        <v>6</v>
      </c>
      <c r="E17" s="9">
        <v>3600.0</v>
      </c>
      <c r="F17" s="9">
        <v>12.0</v>
      </c>
      <c r="G17" s="11">
        <f t="shared" si="1"/>
        <v>18</v>
      </c>
      <c r="H17" s="11">
        <f t="shared" si="2"/>
        <v>3600</v>
      </c>
    </row>
    <row r="18">
      <c r="A18" s="9" t="s">
        <v>196</v>
      </c>
      <c r="B18" s="9" t="s">
        <v>116</v>
      </c>
      <c r="C18" s="9" t="s">
        <v>117</v>
      </c>
      <c r="D18" s="11">
        <f>D15+Assumptions!$B$24</f>
        <v>6</v>
      </c>
      <c r="E18" s="9">
        <v>6000.0</v>
      </c>
      <c r="F18" s="9">
        <v>15.0</v>
      </c>
      <c r="G18" s="11">
        <f t="shared" si="1"/>
        <v>21</v>
      </c>
      <c r="H18" s="11">
        <f t="shared" si="2"/>
        <v>6000</v>
      </c>
    </row>
    <row r="19">
      <c r="A19" s="9" t="s">
        <v>197</v>
      </c>
      <c r="B19" s="9" t="s">
        <v>182</v>
      </c>
      <c r="C19" s="9" t="s">
        <v>121</v>
      </c>
      <c r="D19" s="11">
        <f>D16+Assumptions!$B$24</f>
        <v>6</v>
      </c>
      <c r="E19" s="9">
        <v>1000.0</v>
      </c>
      <c r="F19" s="9">
        <v>10.0</v>
      </c>
      <c r="G19" s="11">
        <f t="shared" si="1"/>
        <v>16</v>
      </c>
      <c r="H19" s="11">
        <f t="shared" si="2"/>
        <v>1000</v>
      </c>
    </row>
    <row r="20">
      <c r="A20" s="9" t="s">
        <v>198</v>
      </c>
      <c r="B20" s="9" t="s">
        <v>111</v>
      </c>
      <c r="C20" s="9" t="s">
        <v>112</v>
      </c>
      <c r="D20" s="11">
        <f>D17+Assumptions!$B$24</f>
        <v>7</v>
      </c>
      <c r="E20" s="9">
        <v>3600.0</v>
      </c>
      <c r="F20" s="9">
        <v>12.0</v>
      </c>
      <c r="G20" s="11">
        <f t="shared" si="1"/>
        <v>19</v>
      </c>
      <c r="H20" s="11">
        <f t="shared" si="2"/>
        <v>3600</v>
      </c>
    </row>
    <row r="21">
      <c r="A21" s="9" t="s">
        <v>199</v>
      </c>
      <c r="B21" s="9" t="s">
        <v>116</v>
      </c>
      <c r="C21" s="9" t="s">
        <v>117</v>
      </c>
      <c r="D21" s="11">
        <f>D18+Assumptions!$B$24</f>
        <v>7</v>
      </c>
      <c r="E21" s="9">
        <v>6000.0</v>
      </c>
      <c r="F21" s="9">
        <v>15.0</v>
      </c>
      <c r="G21" s="11">
        <f t="shared" si="1"/>
        <v>22</v>
      </c>
      <c r="H21" s="11">
        <f t="shared" si="2"/>
        <v>6000</v>
      </c>
    </row>
    <row r="22">
      <c r="A22" s="9" t="s">
        <v>200</v>
      </c>
      <c r="B22" s="9" t="s">
        <v>182</v>
      </c>
      <c r="C22" s="9" t="s">
        <v>121</v>
      </c>
      <c r="D22" s="11">
        <f>D19+Assumptions!$B$24</f>
        <v>7</v>
      </c>
      <c r="E22" s="9">
        <v>1000.0</v>
      </c>
      <c r="F22" s="9">
        <v>10.0</v>
      </c>
      <c r="G22" s="11">
        <f t="shared" si="1"/>
        <v>17</v>
      </c>
      <c r="H22" s="11">
        <f t="shared" si="2"/>
        <v>1000</v>
      </c>
    </row>
    <row r="23">
      <c r="A23" s="9" t="s">
        <v>201</v>
      </c>
      <c r="B23" s="9" t="s">
        <v>111</v>
      </c>
      <c r="C23" s="9" t="s">
        <v>112</v>
      </c>
      <c r="D23" s="11">
        <f>D20+Assumptions!$B$24</f>
        <v>8</v>
      </c>
      <c r="E23" s="9">
        <v>3600.0</v>
      </c>
      <c r="F23" s="9">
        <v>12.0</v>
      </c>
      <c r="G23" s="11">
        <f t="shared" si="1"/>
        <v>20</v>
      </c>
      <c r="H23" s="11">
        <f t="shared" si="2"/>
        <v>3600</v>
      </c>
    </row>
    <row r="24">
      <c r="A24" s="9" t="s">
        <v>202</v>
      </c>
      <c r="B24" s="9" t="s">
        <v>116</v>
      </c>
      <c r="C24" s="9" t="s">
        <v>117</v>
      </c>
      <c r="D24" s="11">
        <f>D21+Assumptions!$B$24</f>
        <v>8</v>
      </c>
      <c r="E24" s="9">
        <v>6000.0</v>
      </c>
      <c r="F24" s="9">
        <v>15.0</v>
      </c>
      <c r="G24" s="11">
        <f t="shared" si="1"/>
        <v>23</v>
      </c>
      <c r="H24" s="11">
        <f t="shared" si="2"/>
        <v>6000</v>
      </c>
    </row>
    <row r="25">
      <c r="A25" s="9" t="s">
        <v>203</v>
      </c>
      <c r="B25" s="9" t="s">
        <v>182</v>
      </c>
      <c r="C25" s="9" t="s">
        <v>121</v>
      </c>
      <c r="D25" s="11">
        <f>D22+Assumptions!$B$24</f>
        <v>8</v>
      </c>
      <c r="E25" s="9">
        <v>1000.0</v>
      </c>
      <c r="F25" s="9">
        <v>10.0</v>
      </c>
      <c r="G25" s="11">
        <f t="shared" si="1"/>
        <v>18</v>
      </c>
      <c r="H25" s="11">
        <f t="shared" si="2"/>
        <v>1000</v>
      </c>
    </row>
    <row r="26">
      <c r="A26" s="9" t="s">
        <v>204</v>
      </c>
      <c r="B26" s="9" t="s">
        <v>111</v>
      </c>
      <c r="C26" s="9" t="s">
        <v>112</v>
      </c>
      <c r="D26" s="11">
        <f>D23+Assumptions!$B$24</f>
        <v>9</v>
      </c>
      <c r="E26" s="9">
        <v>3600.0</v>
      </c>
      <c r="F26" s="9">
        <v>12.0</v>
      </c>
      <c r="G26" s="11">
        <f t="shared" si="1"/>
        <v>21</v>
      </c>
      <c r="H26" s="11">
        <f t="shared" si="2"/>
        <v>3600</v>
      </c>
    </row>
    <row r="27">
      <c r="A27" s="9" t="s">
        <v>205</v>
      </c>
      <c r="B27" s="9" t="s">
        <v>116</v>
      </c>
      <c r="C27" s="9" t="s">
        <v>117</v>
      </c>
      <c r="D27" s="11">
        <f>D24+Assumptions!$B$24</f>
        <v>9</v>
      </c>
      <c r="E27" s="9">
        <v>6000.0</v>
      </c>
      <c r="F27" s="9">
        <v>15.0</v>
      </c>
      <c r="G27" s="11">
        <f t="shared" si="1"/>
        <v>24</v>
      </c>
      <c r="H27" s="11">
        <f t="shared" si="2"/>
        <v>6000</v>
      </c>
    </row>
    <row r="28">
      <c r="A28" s="9" t="s">
        <v>206</v>
      </c>
      <c r="B28" s="9" t="s">
        <v>182</v>
      </c>
      <c r="C28" s="9" t="s">
        <v>121</v>
      </c>
      <c r="D28" s="11">
        <f>D25+Assumptions!$B$24</f>
        <v>9</v>
      </c>
      <c r="E28" s="9">
        <v>1000.0</v>
      </c>
      <c r="F28" s="9">
        <v>10.0</v>
      </c>
      <c r="G28" s="11">
        <f t="shared" si="1"/>
        <v>19</v>
      </c>
      <c r="H28" s="11">
        <f t="shared" si="2"/>
        <v>1000</v>
      </c>
    </row>
    <row r="29">
      <c r="A29" s="9" t="s">
        <v>207</v>
      </c>
      <c r="B29" s="9" t="s">
        <v>111</v>
      </c>
      <c r="C29" s="9" t="s">
        <v>112</v>
      </c>
      <c r="D29" s="11">
        <f>D26+Assumptions!$B$24</f>
        <v>10</v>
      </c>
      <c r="E29" s="9">
        <v>3600.0</v>
      </c>
      <c r="F29" s="9">
        <v>12.0</v>
      </c>
      <c r="G29" s="11">
        <f t="shared" si="1"/>
        <v>22</v>
      </c>
      <c r="H29" s="11">
        <f t="shared" si="2"/>
        <v>3600</v>
      </c>
    </row>
    <row r="30">
      <c r="A30" s="9" t="s">
        <v>208</v>
      </c>
      <c r="B30" s="9" t="s">
        <v>116</v>
      </c>
      <c r="C30" s="9" t="s">
        <v>117</v>
      </c>
      <c r="D30" s="11">
        <f>D27+Assumptions!$B$24</f>
        <v>10</v>
      </c>
      <c r="E30" s="9">
        <v>6000.0</v>
      </c>
      <c r="F30" s="9">
        <v>15.0</v>
      </c>
      <c r="G30" s="11">
        <f t="shared" si="1"/>
        <v>25</v>
      </c>
      <c r="H30" s="11">
        <f t="shared" si="2"/>
        <v>6000</v>
      </c>
    </row>
    <row r="31">
      <c r="A31" s="9" t="s">
        <v>209</v>
      </c>
      <c r="B31" s="9" t="s">
        <v>182</v>
      </c>
      <c r="C31" s="9" t="s">
        <v>121</v>
      </c>
      <c r="D31" s="11">
        <f>D28+Assumptions!$B$24</f>
        <v>10</v>
      </c>
      <c r="E31" s="9">
        <v>1000.0</v>
      </c>
      <c r="F31" s="9">
        <v>10.0</v>
      </c>
      <c r="G31" s="11">
        <f t="shared" si="1"/>
        <v>20</v>
      </c>
      <c r="H31" s="11">
        <f t="shared" si="2"/>
        <v>1000</v>
      </c>
    </row>
    <row r="32">
      <c r="A32" s="9" t="s">
        <v>210</v>
      </c>
      <c r="B32" s="9" t="s">
        <v>111</v>
      </c>
      <c r="C32" s="9" t="s">
        <v>112</v>
      </c>
      <c r="D32" s="11">
        <f>D29+Assumptions!$B$24</f>
        <v>11</v>
      </c>
      <c r="E32" s="9">
        <v>3600.0</v>
      </c>
      <c r="F32" s="9">
        <v>12.0</v>
      </c>
      <c r="G32" s="11">
        <f t="shared" si="1"/>
        <v>23</v>
      </c>
      <c r="H32" s="11">
        <f t="shared" si="2"/>
        <v>3600</v>
      </c>
    </row>
    <row r="33">
      <c r="A33" s="9" t="s">
        <v>211</v>
      </c>
      <c r="B33" s="9" t="s">
        <v>116</v>
      </c>
      <c r="C33" s="9" t="s">
        <v>117</v>
      </c>
      <c r="D33" s="11">
        <f>D30+Assumptions!$B$24</f>
        <v>11</v>
      </c>
      <c r="E33" s="9">
        <v>6000.0</v>
      </c>
      <c r="F33" s="9">
        <v>15.0</v>
      </c>
      <c r="G33" s="11">
        <f t="shared" si="1"/>
        <v>26</v>
      </c>
      <c r="H33" s="11">
        <f t="shared" si="2"/>
        <v>6000</v>
      </c>
    </row>
    <row r="34">
      <c r="A34" s="9" t="s">
        <v>212</v>
      </c>
      <c r="B34" s="9" t="s">
        <v>182</v>
      </c>
      <c r="C34" s="9" t="s">
        <v>121</v>
      </c>
      <c r="D34" s="11">
        <f>D31+Assumptions!$B$24</f>
        <v>11</v>
      </c>
      <c r="E34" s="9">
        <v>1000.0</v>
      </c>
      <c r="F34" s="9">
        <v>10.0</v>
      </c>
      <c r="G34" s="11">
        <f t="shared" si="1"/>
        <v>21</v>
      </c>
      <c r="H34" s="11">
        <f t="shared" si="2"/>
        <v>1000</v>
      </c>
    </row>
    <row r="35">
      <c r="A35" s="9" t="s">
        <v>213</v>
      </c>
      <c r="B35" s="9" t="s">
        <v>111</v>
      </c>
      <c r="C35" s="9" t="s">
        <v>112</v>
      </c>
      <c r="D35" s="11">
        <f>D32+Assumptions!$B$24</f>
        <v>12</v>
      </c>
      <c r="E35" s="9">
        <v>3600.0</v>
      </c>
      <c r="F35" s="9">
        <v>12.0</v>
      </c>
      <c r="G35" s="11">
        <f t="shared" si="1"/>
        <v>24</v>
      </c>
      <c r="H35" s="11">
        <f t="shared" si="2"/>
        <v>3600</v>
      </c>
    </row>
    <row r="36">
      <c r="A36" s="9" t="s">
        <v>214</v>
      </c>
      <c r="B36" s="9" t="s">
        <v>116</v>
      </c>
      <c r="C36" s="9" t="s">
        <v>117</v>
      </c>
      <c r="D36" s="11">
        <f>D33+Assumptions!$B$24</f>
        <v>12</v>
      </c>
      <c r="E36" s="9">
        <v>6000.0</v>
      </c>
      <c r="F36" s="9">
        <v>15.0</v>
      </c>
      <c r="G36" s="11">
        <f t="shared" si="1"/>
        <v>27</v>
      </c>
      <c r="H36" s="11">
        <f t="shared" si="2"/>
        <v>6000</v>
      </c>
    </row>
    <row r="37">
      <c r="A37" s="9" t="s">
        <v>215</v>
      </c>
      <c r="B37" s="9" t="s">
        <v>182</v>
      </c>
      <c r="C37" s="9" t="s">
        <v>121</v>
      </c>
      <c r="D37" s="11">
        <f>D34+Assumptions!$B$24</f>
        <v>12</v>
      </c>
      <c r="E37" s="9">
        <v>1000.0</v>
      </c>
      <c r="F37" s="9">
        <v>10.0</v>
      </c>
      <c r="G37" s="11">
        <f t="shared" si="1"/>
        <v>22</v>
      </c>
      <c r="H37" s="11">
        <f t="shared" si="2"/>
        <v>1000</v>
      </c>
    </row>
    <row r="38">
      <c r="A38" s="9" t="s">
        <v>216</v>
      </c>
      <c r="B38" s="9" t="s">
        <v>111</v>
      </c>
      <c r="C38" s="9" t="s">
        <v>112</v>
      </c>
      <c r="D38" s="11">
        <f>D35+Assumptions!$B$24</f>
        <v>13</v>
      </c>
      <c r="E38" s="9">
        <v>3600.0</v>
      </c>
      <c r="F38" s="9">
        <v>12.0</v>
      </c>
      <c r="G38" s="11">
        <f t="shared" si="1"/>
        <v>25</v>
      </c>
      <c r="H38" s="11">
        <f t="shared" si="2"/>
        <v>3600</v>
      </c>
    </row>
    <row r="39">
      <c r="A39" s="9" t="s">
        <v>217</v>
      </c>
      <c r="B39" s="9" t="s">
        <v>116</v>
      </c>
      <c r="C39" s="9" t="s">
        <v>117</v>
      </c>
      <c r="D39" s="11">
        <f>D36+Assumptions!$B$24</f>
        <v>13</v>
      </c>
      <c r="E39" s="9">
        <v>6000.0</v>
      </c>
      <c r="F39" s="9">
        <v>15.0</v>
      </c>
      <c r="G39" s="11">
        <f t="shared" si="1"/>
        <v>28</v>
      </c>
      <c r="H39" s="11">
        <f t="shared" si="2"/>
        <v>6000</v>
      </c>
    </row>
    <row r="40">
      <c r="A40" s="9" t="s">
        <v>218</v>
      </c>
      <c r="B40" s="9" t="s">
        <v>182</v>
      </c>
      <c r="C40" s="9" t="s">
        <v>121</v>
      </c>
      <c r="D40" s="11">
        <f>D37+Assumptions!$B$24</f>
        <v>13</v>
      </c>
      <c r="E40" s="9">
        <v>1000.0</v>
      </c>
      <c r="F40" s="9">
        <v>10.0</v>
      </c>
      <c r="G40" s="11">
        <f t="shared" si="1"/>
        <v>23</v>
      </c>
      <c r="H40" s="11">
        <f t="shared" si="2"/>
        <v>1000</v>
      </c>
    </row>
    <row r="41">
      <c r="A41" s="9" t="s">
        <v>219</v>
      </c>
      <c r="B41" s="9" t="s">
        <v>111</v>
      </c>
      <c r="C41" s="9" t="s">
        <v>112</v>
      </c>
      <c r="D41" s="11">
        <f>D38+Assumptions!$B$24</f>
        <v>14</v>
      </c>
      <c r="E41" s="9">
        <v>3600.0</v>
      </c>
      <c r="F41" s="9">
        <v>12.0</v>
      </c>
      <c r="G41" s="11">
        <f t="shared" si="1"/>
        <v>26</v>
      </c>
      <c r="H41" s="11">
        <f t="shared" si="2"/>
        <v>3600</v>
      </c>
    </row>
    <row r="42">
      <c r="A42" s="9" t="s">
        <v>220</v>
      </c>
      <c r="B42" s="9" t="s">
        <v>116</v>
      </c>
      <c r="C42" s="9" t="s">
        <v>117</v>
      </c>
      <c r="D42" s="11">
        <f>D39+Assumptions!$B$24</f>
        <v>14</v>
      </c>
      <c r="E42" s="9">
        <v>6000.0</v>
      </c>
      <c r="F42" s="9">
        <v>15.0</v>
      </c>
      <c r="G42" s="11">
        <f t="shared" si="1"/>
        <v>29</v>
      </c>
      <c r="H42" s="11">
        <f t="shared" si="2"/>
        <v>6000</v>
      </c>
    </row>
    <row r="43">
      <c r="A43" s="9" t="s">
        <v>221</v>
      </c>
      <c r="B43" s="9" t="s">
        <v>182</v>
      </c>
      <c r="C43" s="9" t="s">
        <v>121</v>
      </c>
      <c r="D43" s="11">
        <f>D40+Assumptions!$B$24</f>
        <v>14</v>
      </c>
      <c r="E43" s="9">
        <v>1000.0</v>
      </c>
      <c r="F43" s="9">
        <v>10.0</v>
      </c>
      <c r="G43" s="11">
        <f t="shared" si="1"/>
        <v>24</v>
      </c>
      <c r="H43" s="11">
        <f t="shared" si="2"/>
        <v>1000</v>
      </c>
    </row>
    <row r="44">
      <c r="A44" s="9" t="s">
        <v>222</v>
      </c>
      <c r="B44" s="9" t="s">
        <v>111</v>
      </c>
      <c r="C44" s="9" t="s">
        <v>112</v>
      </c>
      <c r="D44" s="11">
        <f>D41+Assumptions!$B$24</f>
        <v>15</v>
      </c>
      <c r="E44" s="9">
        <v>3600.0</v>
      </c>
      <c r="F44" s="9">
        <v>12.0</v>
      </c>
      <c r="G44" s="11">
        <f t="shared" si="1"/>
        <v>27</v>
      </c>
      <c r="H44" s="11">
        <f t="shared" si="2"/>
        <v>3600</v>
      </c>
    </row>
    <row r="45">
      <c r="A45" s="9" t="s">
        <v>223</v>
      </c>
      <c r="B45" s="9" t="s">
        <v>116</v>
      </c>
      <c r="C45" s="9" t="s">
        <v>117</v>
      </c>
      <c r="D45" s="11">
        <f>D42+Assumptions!$B$24</f>
        <v>15</v>
      </c>
      <c r="E45" s="9">
        <v>6000.0</v>
      </c>
      <c r="F45" s="9">
        <v>15.0</v>
      </c>
      <c r="G45" s="11">
        <f t="shared" si="1"/>
        <v>30</v>
      </c>
      <c r="H45" s="11">
        <f t="shared" si="2"/>
        <v>6000</v>
      </c>
    </row>
    <row r="46">
      <c r="A46" s="9" t="s">
        <v>224</v>
      </c>
      <c r="B46" s="9" t="s">
        <v>182</v>
      </c>
      <c r="C46" s="9" t="s">
        <v>121</v>
      </c>
      <c r="D46" s="11">
        <f>D43+Assumptions!$B$24</f>
        <v>15</v>
      </c>
      <c r="E46" s="9">
        <v>1000.0</v>
      </c>
      <c r="F46" s="9">
        <v>10.0</v>
      </c>
      <c r="G46" s="11">
        <f t="shared" si="1"/>
        <v>25</v>
      </c>
      <c r="H46" s="11">
        <f t="shared" si="2"/>
        <v>1000</v>
      </c>
    </row>
    <row r="47">
      <c r="A47" s="9" t="s">
        <v>225</v>
      </c>
      <c r="B47" s="9" t="s">
        <v>111</v>
      </c>
      <c r="C47" s="9" t="s">
        <v>112</v>
      </c>
      <c r="D47" s="11">
        <f>D44+Assumptions!$B$24</f>
        <v>16</v>
      </c>
      <c r="E47" s="9">
        <v>3600.0</v>
      </c>
      <c r="F47" s="9">
        <v>12.0</v>
      </c>
      <c r="G47" s="11">
        <f t="shared" si="1"/>
        <v>28</v>
      </c>
      <c r="H47" s="11">
        <f t="shared" si="2"/>
        <v>3600</v>
      </c>
    </row>
    <row r="48">
      <c r="A48" s="9" t="s">
        <v>226</v>
      </c>
      <c r="B48" s="9" t="s">
        <v>116</v>
      </c>
      <c r="C48" s="9" t="s">
        <v>117</v>
      </c>
      <c r="D48" s="11">
        <f>D45+Assumptions!$B$24</f>
        <v>16</v>
      </c>
      <c r="E48" s="9">
        <v>6000.0</v>
      </c>
      <c r="F48" s="9">
        <v>15.0</v>
      </c>
      <c r="G48" s="11">
        <f t="shared" si="1"/>
        <v>31</v>
      </c>
      <c r="H48" s="11">
        <f t="shared" si="2"/>
        <v>6000</v>
      </c>
    </row>
    <row r="49">
      <c r="A49" s="9" t="s">
        <v>227</v>
      </c>
      <c r="B49" s="9" t="s">
        <v>182</v>
      </c>
      <c r="C49" s="9" t="s">
        <v>121</v>
      </c>
      <c r="D49" s="11">
        <f>D46+Assumptions!$B$24</f>
        <v>16</v>
      </c>
      <c r="E49" s="9">
        <v>1000.0</v>
      </c>
      <c r="F49" s="9">
        <v>10.0</v>
      </c>
      <c r="G49" s="11">
        <f t="shared" si="1"/>
        <v>26</v>
      </c>
      <c r="H49" s="11">
        <f t="shared" si="2"/>
        <v>1000</v>
      </c>
    </row>
    <row r="50">
      <c r="A50" s="9" t="s">
        <v>228</v>
      </c>
      <c r="B50" s="9" t="s">
        <v>111</v>
      </c>
      <c r="C50" s="9" t="s">
        <v>112</v>
      </c>
      <c r="D50" s="11">
        <f>D47+Assumptions!$B$24</f>
        <v>17</v>
      </c>
      <c r="E50" s="9">
        <v>3600.0</v>
      </c>
      <c r="F50" s="9">
        <v>12.0</v>
      </c>
      <c r="G50" s="11">
        <f t="shared" si="1"/>
        <v>29</v>
      </c>
      <c r="H50" s="11">
        <f t="shared" si="2"/>
        <v>3600</v>
      </c>
    </row>
    <row r="51">
      <c r="A51" s="9" t="s">
        <v>229</v>
      </c>
      <c r="B51" s="9" t="s">
        <v>116</v>
      </c>
      <c r="C51" s="9" t="s">
        <v>117</v>
      </c>
      <c r="D51" s="11">
        <f>D48+Assumptions!$B$24</f>
        <v>17</v>
      </c>
      <c r="E51" s="9">
        <v>6000.0</v>
      </c>
      <c r="F51" s="9">
        <v>15.0</v>
      </c>
      <c r="G51" s="11">
        <f t="shared" si="1"/>
        <v>32</v>
      </c>
      <c r="H51" s="11">
        <f t="shared" si="2"/>
        <v>6000</v>
      </c>
    </row>
    <row r="52">
      <c r="A52" s="9" t="s">
        <v>230</v>
      </c>
      <c r="B52" s="9" t="s">
        <v>182</v>
      </c>
      <c r="C52" s="9" t="s">
        <v>121</v>
      </c>
      <c r="D52" s="11">
        <f>D49+Assumptions!$B$24</f>
        <v>17</v>
      </c>
      <c r="E52" s="9">
        <v>1000.0</v>
      </c>
      <c r="F52" s="9">
        <v>10.0</v>
      </c>
      <c r="G52" s="11">
        <f t="shared" si="1"/>
        <v>27</v>
      </c>
      <c r="H52" s="11">
        <f t="shared" si="2"/>
        <v>1000</v>
      </c>
    </row>
    <row r="53">
      <c r="A53" s="9" t="s">
        <v>231</v>
      </c>
      <c r="B53" s="9" t="s">
        <v>111</v>
      </c>
      <c r="C53" s="9" t="s">
        <v>112</v>
      </c>
      <c r="D53" s="11">
        <f>D50+Assumptions!$B$24</f>
        <v>18</v>
      </c>
      <c r="E53" s="9">
        <v>3600.0</v>
      </c>
      <c r="F53" s="9">
        <v>12.0</v>
      </c>
      <c r="G53" s="11">
        <f t="shared" si="1"/>
        <v>30</v>
      </c>
      <c r="H53" s="11">
        <f t="shared" si="2"/>
        <v>3600</v>
      </c>
    </row>
    <row r="54">
      <c r="A54" s="9" t="s">
        <v>232</v>
      </c>
      <c r="B54" s="9" t="s">
        <v>116</v>
      </c>
      <c r="C54" s="9" t="s">
        <v>117</v>
      </c>
      <c r="D54" s="11">
        <f>D51+Assumptions!$B$24</f>
        <v>18</v>
      </c>
      <c r="E54" s="9">
        <v>6000.0</v>
      </c>
      <c r="F54" s="9">
        <v>15.0</v>
      </c>
      <c r="G54" s="11">
        <f t="shared" si="1"/>
        <v>33</v>
      </c>
      <c r="H54" s="11">
        <f t="shared" si="2"/>
        <v>6000</v>
      </c>
    </row>
    <row r="55">
      <c r="A55" s="9" t="s">
        <v>233</v>
      </c>
      <c r="B55" s="9" t="s">
        <v>182</v>
      </c>
      <c r="C55" s="9" t="s">
        <v>121</v>
      </c>
      <c r="D55" s="11">
        <f>D52+Assumptions!$B$24</f>
        <v>18</v>
      </c>
      <c r="E55" s="9">
        <v>1000.0</v>
      </c>
      <c r="F55" s="9">
        <v>10.0</v>
      </c>
      <c r="G55" s="11">
        <f t="shared" si="1"/>
        <v>28</v>
      </c>
      <c r="H55" s="11">
        <f t="shared" si="2"/>
        <v>1000</v>
      </c>
    </row>
    <row r="56">
      <c r="A56" s="9" t="s">
        <v>234</v>
      </c>
      <c r="B56" s="9" t="s">
        <v>111</v>
      </c>
      <c r="C56" s="9" t="s">
        <v>112</v>
      </c>
      <c r="D56" s="11">
        <f>D53+Assumptions!$B$24</f>
        <v>19</v>
      </c>
      <c r="E56" s="9">
        <v>3600.0</v>
      </c>
      <c r="F56" s="9">
        <v>12.0</v>
      </c>
      <c r="G56" s="11">
        <f t="shared" si="1"/>
        <v>31</v>
      </c>
      <c r="H56" s="11">
        <f t="shared" si="2"/>
        <v>3600</v>
      </c>
    </row>
    <row r="57">
      <c r="A57" s="9" t="s">
        <v>235</v>
      </c>
      <c r="B57" s="9" t="s">
        <v>116</v>
      </c>
      <c r="C57" s="9" t="s">
        <v>117</v>
      </c>
      <c r="D57" s="11">
        <f>D54+Assumptions!$B$24</f>
        <v>19</v>
      </c>
      <c r="E57" s="9">
        <v>6000.0</v>
      </c>
      <c r="F57" s="9">
        <v>15.0</v>
      </c>
      <c r="G57" s="11">
        <f t="shared" si="1"/>
        <v>34</v>
      </c>
      <c r="H57" s="11">
        <f t="shared" si="2"/>
        <v>6000</v>
      </c>
    </row>
    <row r="58">
      <c r="A58" s="9" t="s">
        <v>236</v>
      </c>
      <c r="B58" s="9" t="s">
        <v>182</v>
      </c>
      <c r="C58" s="9" t="s">
        <v>121</v>
      </c>
      <c r="D58" s="11">
        <f>D55+Assumptions!$B$24</f>
        <v>19</v>
      </c>
      <c r="E58" s="9">
        <v>1000.0</v>
      </c>
      <c r="F58" s="9">
        <v>10.0</v>
      </c>
      <c r="G58" s="11">
        <f t="shared" si="1"/>
        <v>29</v>
      </c>
      <c r="H58" s="11">
        <f t="shared" si="2"/>
        <v>1000</v>
      </c>
    </row>
    <row r="59">
      <c r="A59" s="9" t="s">
        <v>237</v>
      </c>
      <c r="B59" s="9" t="s">
        <v>111</v>
      </c>
      <c r="C59" s="9" t="s">
        <v>112</v>
      </c>
      <c r="D59" s="11">
        <f>D56+Assumptions!$B$24</f>
        <v>20</v>
      </c>
      <c r="E59" s="9">
        <v>3600.0</v>
      </c>
      <c r="F59" s="9">
        <v>12.0</v>
      </c>
      <c r="G59" s="11">
        <f t="shared" si="1"/>
        <v>32</v>
      </c>
      <c r="H59" s="11">
        <f t="shared" si="2"/>
        <v>3600</v>
      </c>
    </row>
    <row r="60">
      <c r="A60" s="9" t="s">
        <v>238</v>
      </c>
      <c r="B60" s="9" t="s">
        <v>116</v>
      </c>
      <c r="C60" s="9" t="s">
        <v>117</v>
      </c>
      <c r="D60" s="11">
        <f>D57+Assumptions!$B$24</f>
        <v>20</v>
      </c>
      <c r="E60" s="9">
        <v>6000.0</v>
      </c>
      <c r="F60" s="9">
        <v>15.0</v>
      </c>
      <c r="G60" s="11">
        <f t="shared" si="1"/>
        <v>35</v>
      </c>
      <c r="H60" s="11">
        <f t="shared" si="2"/>
        <v>6000</v>
      </c>
    </row>
    <row r="61">
      <c r="A61" s="9" t="s">
        <v>239</v>
      </c>
      <c r="B61" s="9" t="s">
        <v>182</v>
      </c>
      <c r="C61" s="9" t="s">
        <v>121</v>
      </c>
      <c r="D61" s="11">
        <f>D58+Assumptions!$B$24</f>
        <v>20</v>
      </c>
      <c r="E61" s="9">
        <v>1000.0</v>
      </c>
      <c r="F61" s="9">
        <v>10.0</v>
      </c>
      <c r="G61" s="11">
        <f t="shared" si="1"/>
        <v>30</v>
      </c>
      <c r="H61" s="11">
        <f t="shared" si="2"/>
        <v>1000</v>
      </c>
    </row>
    <row r="62">
      <c r="A62" s="9" t="s">
        <v>240</v>
      </c>
      <c r="B62" s="9" t="s">
        <v>111</v>
      </c>
      <c r="C62" s="9" t="s">
        <v>112</v>
      </c>
      <c r="D62" s="11">
        <f>D59+Assumptions!$B$24</f>
        <v>21</v>
      </c>
      <c r="E62" s="9">
        <v>3600.0</v>
      </c>
      <c r="F62" s="9">
        <v>12.0</v>
      </c>
      <c r="G62" s="11">
        <f t="shared" si="1"/>
        <v>33</v>
      </c>
      <c r="H62" s="11">
        <f t="shared" si="2"/>
        <v>3600</v>
      </c>
    </row>
    <row r="63">
      <c r="A63" s="9" t="s">
        <v>241</v>
      </c>
      <c r="B63" s="9" t="s">
        <v>116</v>
      </c>
      <c r="C63" s="9" t="s">
        <v>117</v>
      </c>
      <c r="D63" s="11">
        <f>D60+Assumptions!$B$24</f>
        <v>21</v>
      </c>
      <c r="E63" s="9">
        <v>6000.0</v>
      </c>
      <c r="F63" s="9">
        <v>15.0</v>
      </c>
      <c r="G63" s="11">
        <f t="shared" si="1"/>
        <v>36</v>
      </c>
      <c r="H63" s="11">
        <f t="shared" si="2"/>
        <v>6000</v>
      </c>
    </row>
    <row r="64">
      <c r="A64" s="9" t="s">
        <v>242</v>
      </c>
      <c r="B64" s="9" t="s">
        <v>182</v>
      </c>
      <c r="C64" s="9" t="s">
        <v>121</v>
      </c>
      <c r="D64" s="11">
        <f>D61+Assumptions!$B$24</f>
        <v>21</v>
      </c>
      <c r="E64" s="9">
        <v>1000.0</v>
      </c>
      <c r="F64" s="9">
        <v>10.0</v>
      </c>
      <c r="G64" s="11">
        <f t="shared" si="1"/>
        <v>31</v>
      </c>
      <c r="H64" s="11">
        <f t="shared" si="2"/>
        <v>1000</v>
      </c>
    </row>
    <row r="65">
      <c r="A65" s="9" t="s">
        <v>243</v>
      </c>
      <c r="B65" s="9" t="s">
        <v>111</v>
      </c>
      <c r="C65" s="9" t="s">
        <v>112</v>
      </c>
      <c r="D65" s="11">
        <f>D62+Assumptions!$B$24</f>
        <v>22</v>
      </c>
      <c r="E65" s="9">
        <v>3600.0</v>
      </c>
      <c r="F65" s="9">
        <v>12.0</v>
      </c>
      <c r="G65" s="11">
        <f t="shared" si="1"/>
        <v>34</v>
      </c>
      <c r="H65" s="11">
        <f t="shared" si="2"/>
        <v>3600</v>
      </c>
    </row>
    <row r="66">
      <c r="A66" s="9" t="s">
        <v>244</v>
      </c>
      <c r="B66" s="9" t="s">
        <v>116</v>
      </c>
      <c r="C66" s="9" t="s">
        <v>117</v>
      </c>
      <c r="D66" s="11">
        <f>D63+Assumptions!$B$24</f>
        <v>22</v>
      </c>
      <c r="E66" s="9">
        <v>6000.0</v>
      </c>
      <c r="F66" s="9">
        <v>15.0</v>
      </c>
      <c r="G66" s="11">
        <f t="shared" si="1"/>
        <v>37</v>
      </c>
      <c r="H66" s="11">
        <f t="shared" si="2"/>
        <v>6000</v>
      </c>
    </row>
    <row r="67">
      <c r="A67" s="9" t="s">
        <v>245</v>
      </c>
      <c r="B67" s="9" t="s">
        <v>182</v>
      </c>
      <c r="C67" s="9" t="s">
        <v>121</v>
      </c>
      <c r="D67" s="11">
        <f>D64+Assumptions!$B$24</f>
        <v>22</v>
      </c>
      <c r="E67" s="9">
        <v>1000.0</v>
      </c>
      <c r="F67" s="9">
        <v>10.0</v>
      </c>
      <c r="G67" s="11">
        <f t="shared" si="1"/>
        <v>32</v>
      </c>
      <c r="H67" s="11">
        <f t="shared" si="2"/>
        <v>1000</v>
      </c>
    </row>
    <row r="68">
      <c r="A68" s="9" t="s">
        <v>246</v>
      </c>
      <c r="B68" s="9" t="s">
        <v>111</v>
      </c>
      <c r="C68" s="9" t="s">
        <v>112</v>
      </c>
      <c r="D68" s="11">
        <f>D65+Assumptions!$B$24</f>
        <v>23</v>
      </c>
      <c r="E68" s="9">
        <v>3600.0</v>
      </c>
      <c r="F68" s="9">
        <v>12.0</v>
      </c>
      <c r="G68" s="11">
        <f t="shared" si="1"/>
        <v>35</v>
      </c>
      <c r="H68" s="11">
        <f t="shared" si="2"/>
        <v>3600</v>
      </c>
    </row>
    <row r="69">
      <c r="A69" s="9" t="s">
        <v>247</v>
      </c>
      <c r="B69" s="9" t="s">
        <v>116</v>
      </c>
      <c r="C69" s="9" t="s">
        <v>117</v>
      </c>
      <c r="D69" s="11">
        <f>D66+Assumptions!$B$24</f>
        <v>23</v>
      </c>
      <c r="E69" s="9">
        <v>6000.0</v>
      </c>
      <c r="F69" s="9">
        <v>15.0</v>
      </c>
      <c r="G69" s="11">
        <f t="shared" si="1"/>
        <v>38</v>
      </c>
      <c r="H69" s="11">
        <f t="shared" si="2"/>
        <v>6000</v>
      </c>
    </row>
    <row r="70">
      <c r="A70" s="9" t="s">
        <v>248</v>
      </c>
      <c r="B70" s="9" t="s">
        <v>182</v>
      </c>
      <c r="C70" s="9" t="s">
        <v>121</v>
      </c>
      <c r="D70" s="11">
        <f>D67+Assumptions!$B$24</f>
        <v>23</v>
      </c>
      <c r="E70" s="9">
        <v>1000.0</v>
      </c>
      <c r="F70" s="9">
        <v>10.0</v>
      </c>
      <c r="G70" s="11">
        <f t="shared" si="1"/>
        <v>33</v>
      </c>
      <c r="H70" s="11">
        <f t="shared" si="2"/>
        <v>1000</v>
      </c>
    </row>
    <row r="71">
      <c r="A71" s="9" t="s">
        <v>249</v>
      </c>
      <c r="B71" s="9" t="s">
        <v>111</v>
      </c>
      <c r="C71" s="9" t="s">
        <v>112</v>
      </c>
      <c r="D71" s="11">
        <f>D68+Assumptions!$B$24</f>
        <v>24</v>
      </c>
      <c r="E71" s="9">
        <v>3600.0</v>
      </c>
      <c r="F71" s="9">
        <v>12.0</v>
      </c>
      <c r="G71" s="11">
        <f t="shared" si="1"/>
        <v>36</v>
      </c>
      <c r="H71" s="11">
        <f t="shared" si="2"/>
        <v>3600</v>
      </c>
    </row>
    <row r="72">
      <c r="A72" s="9" t="s">
        <v>250</v>
      </c>
      <c r="B72" s="9" t="s">
        <v>116</v>
      </c>
      <c r="C72" s="9" t="s">
        <v>117</v>
      </c>
      <c r="D72" s="11">
        <f>D69+Assumptions!$B$24</f>
        <v>24</v>
      </c>
      <c r="E72" s="9">
        <v>6000.0</v>
      </c>
      <c r="F72" s="9">
        <v>15.0</v>
      </c>
      <c r="G72" s="11">
        <f t="shared" si="1"/>
        <v>39</v>
      </c>
      <c r="H72" s="11">
        <f t="shared" si="2"/>
        <v>6000</v>
      </c>
    </row>
    <row r="73">
      <c r="A73" s="9" t="s">
        <v>251</v>
      </c>
      <c r="B73" s="9" t="s">
        <v>182</v>
      </c>
      <c r="C73" s="9" t="s">
        <v>121</v>
      </c>
      <c r="D73" s="11">
        <f>D70+Assumptions!$B$24</f>
        <v>24</v>
      </c>
      <c r="E73" s="9">
        <v>1000.0</v>
      </c>
      <c r="F73" s="9">
        <v>10.0</v>
      </c>
      <c r="G73" s="11">
        <f t="shared" si="1"/>
        <v>34</v>
      </c>
      <c r="H73" s="11">
        <f t="shared" si="2"/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</v>
      </c>
      <c r="B1" s="9" t="s">
        <v>11</v>
      </c>
      <c r="C1" s="9" t="s">
        <v>12</v>
      </c>
    </row>
    <row r="2">
      <c r="A2" s="9" t="s">
        <v>13</v>
      </c>
      <c r="B2" s="9">
        <v>500.0</v>
      </c>
      <c r="C2" s="10">
        <v>0.65</v>
      </c>
      <c r="D2" s="9" t="s">
        <v>14</v>
      </c>
    </row>
    <row r="4">
      <c r="A4" s="9" t="s">
        <v>15</v>
      </c>
      <c r="B4" s="9" t="s">
        <v>16</v>
      </c>
      <c r="C4" s="9" t="s">
        <v>17</v>
      </c>
      <c r="D4" s="9" t="s">
        <v>18</v>
      </c>
    </row>
    <row r="5">
      <c r="B5" s="9">
        <v>250.0</v>
      </c>
      <c r="C5" s="9">
        <v>400.0</v>
      </c>
      <c r="D5" s="9">
        <v>700.0</v>
      </c>
    </row>
    <row r="7">
      <c r="A7" s="9" t="s">
        <v>19</v>
      </c>
      <c r="B7" s="9" t="s">
        <v>16</v>
      </c>
      <c r="C7" s="9" t="s">
        <v>17</v>
      </c>
      <c r="D7" s="9" t="s">
        <v>18</v>
      </c>
    </row>
    <row r="8">
      <c r="A8" s="9" t="s">
        <v>13</v>
      </c>
      <c r="B8" s="9">
        <v>1.2</v>
      </c>
      <c r="C8" s="9">
        <v>1.4</v>
      </c>
      <c r="D8" s="9">
        <v>1.8</v>
      </c>
    </row>
    <row r="10">
      <c r="A10" s="9" t="s">
        <v>20</v>
      </c>
      <c r="B10" s="9">
        <v>35.0</v>
      </c>
      <c r="C10" s="9">
        <v>35.0</v>
      </c>
      <c r="D10" s="9">
        <v>35.0</v>
      </c>
    </row>
    <row r="12">
      <c r="A12" s="9" t="s">
        <v>21</v>
      </c>
      <c r="B12" s="9" t="s">
        <v>16</v>
      </c>
      <c r="C12" s="9" t="s">
        <v>17</v>
      </c>
      <c r="D12" s="9" t="s">
        <v>18</v>
      </c>
    </row>
    <row r="13">
      <c r="A13" s="9" t="s">
        <v>22</v>
      </c>
      <c r="B13" s="9">
        <v>1.0</v>
      </c>
      <c r="C13" s="9">
        <v>2.0</v>
      </c>
      <c r="D13" s="9">
        <v>3.0</v>
      </c>
    </row>
    <row r="15">
      <c r="A15" s="9" t="s">
        <v>23</v>
      </c>
      <c r="B15" s="9" t="s">
        <v>16</v>
      </c>
      <c r="C15" s="9" t="s">
        <v>17</v>
      </c>
      <c r="D15" s="9" t="s">
        <v>18</v>
      </c>
    </row>
    <row r="16">
      <c r="A16" s="9" t="s">
        <v>24</v>
      </c>
      <c r="B16" s="9">
        <v>10000.0</v>
      </c>
      <c r="C16" s="9">
        <v>10000.0</v>
      </c>
      <c r="D16" s="9">
        <v>10000.0</v>
      </c>
    </row>
    <row r="18">
      <c r="A18" s="9" t="s">
        <v>25</v>
      </c>
      <c r="B18" s="9" t="s">
        <v>16</v>
      </c>
      <c r="C18" s="9" t="s">
        <v>17</v>
      </c>
      <c r="D18" s="9" t="s">
        <v>18</v>
      </c>
    </row>
    <row r="19">
      <c r="A19" s="9" t="s">
        <v>26</v>
      </c>
      <c r="B19" s="9">
        <v>15000.0</v>
      </c>
      <c r="C19" s="9">
        <v>20000.0</v>
      </c>
      <c r="D19" s="9">
        <v>25000.0</v>
      </c>
    </row>
    <row r="20">
      <c r="A20" s="9" t="s">
        <v>27</v>
      </c>
      <c r="B20" s="9">
        <v>4000.0</v>
      </c>
      <c r="C20" s="9">
        <v>6000.0</v>
      </c>
      <c r="D20" s="9">
        <v>10000.0</v>
      </c>
    </row>
    <row r="22">
      <c r="A22" s="9" t="s">
        <v>28</v>
      </c>
      <c r="B22" s="9" t="s">
        <v>16</v>
      </c>
      <c r="C22" s="9" t="s">
        <v>17</v>
      </c>
      <c r="D22" s="9" t="s">
        <v>18</v>
      </c>
    </row>
    <row r="23">
      <c r="A23" s="9" t="s">
        <v>29</v>
      </c>
      <c r="B23" s="9">
        <v>0.0</v>
      </c>
      <c r="C23" s="9">
        <v>0.0</v>
      </c>
      <c r="D23" s="9">
        <v>0.0</v>
      </c>
    </row>
    <row r="24">
      <c r="A24" s="9" t="s">
        <v>30</v>
      </c>
      <c r="B24" s="9">
        <v>1.0</v>
      </c>
      <c r="C24" s="9">
        <v>1.0</v>
      </c>
      <c r="D24" s="9">
        <v>1.0</v>
      </c>
    </row>
    <row r="25">
      <c r="B25" s="9" t="s">
        <v>31</v>
      </c>
      <c r="C25" s="9" t="s">
        <v>32</v>
      </c>
      <c r="D25" s="9" t="s">
        <v>33</v>
      </c>
    </row>
    <row r="26">
      <c r="C26" s="9" t="s">
        <v>34</v>
      </c>
      <c r="D26" s="9" t="s">
        <v>35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6" width="7.38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137</v>
      </c>
    </row>
    <row r="3">
      <c r="A3" s="9" t="s">
        <v>111</v>
      </c>
      <c r="B3" s="9">
        <v>0.0</v>
      </c>
      <c r="C3" s="11">
        <f t="shared" ref="C3:Y3" si="1">B21</f>
        <v>3600</v>
      </c>
      <c r="D3" s="11">
        <f t="shared" si="1"/>
        <v>7200</v>
      </c>
      <c r="E3" s="11">
        <f t="shared" si="1"/>
        <v>10800</v>
      </c>
      <c r="F3" s="11">
        <f t="shared" si="1"/>
        <v>14400</v>
      </c>
      <c r="G3" s="11">
        <f t="shared" si="1"/>
        <v>18000</v>
      </c>
      <c r="H3" s="11">
        <f t="shared" si="1"/>
        <v>21600</v>
      </c>
      <c r="I3" s="11">
        <f t="shared" si="1"/>
        <v>25200</v>
      </c>
      <c r="J3" s="11">
        <f t="shared" si="1"/>
        <v>28800</v>
      </c>
      <c r="K3" s="11">
        <f t="shared" si="1"/>
        <v>32400</v>
      </c>
      <c r="L3" s="11">
        <f t="shared" si="1"/>
        <v>36000</v>
      </c>
      <c r="M3" s="11">
        <f t="shared" si="1"/>
        <v>39600</v>
      </c>
      <c r="N3" s="11">
        <f t="shared" si="1"/>
        <v>43200</v>
      </c>
      <c r="O3" s="11">
        <f t="shared" si="1"/>
        <v>43200</v>
      </c>
      <c r="P3" s="11">
        <f t="shared" si="1"/>
        <v>43200</v>
      </c>
      <c r="Q3" s="11">
        <f t="shared" si="1"/>
        <v>43200</v>
      </c>
      <c r="R3" s="11">
        <f t="shared" si="1"/>
        <v>43200</v>
      </c>
      <c r="S3" s="11">
        <f t="shared" si="1"/>
        <v>43200</v>
      </c>
      <c r="T3" s="11">
        <f t="shared" si="1"/>
        <v>43200</v>
      </c>
      <c r="U3" s="11">
        <f t="shared" si="1"/>
        <v>43200</v>
      </c>
      <c r="V3" s="11">
        <f t="shared" si="1"/>
        <v>43200</v>
      </c>
      <c r="W3" s="11">
        <f t="shared" si="1"/>
        <v>43200</v>
      </c>
      <c r="X3" s="11">
        <f t="shared" si="1"/>
        <v>43200</v>
      </c>
      <c r="Y3" s="11">
        <f t="shared" si="1"/>
        <v>43200</v>
      </c>
    </row>
    <row r="4">
      <c r="A4" s="9" t="s">
        <v>116</v>
      </c>
      <c r="B4" s="9">
        <v>0.0</v>
      </c>
      <c r="C4" s="11">
        <f t="shared" ref="C4:Y4" si="2">B22</f>
        <v>6000</v>
      </c>
      <c r="D4" s="11">
        <f t="shared" si="2"/>
        <v>12000</v>
      </c>
      <c r="E4" s="11">
        <f t="shared" si="2"/>
        <v>18000</v>
      </c>
      <c r="F4" s="11">
        <f t="shared" si="2"/>
        <v>24000</v>
      </c>
      <c r="G4" s="11">
        <f t="shared" si="2"/>
        <v>30000</v>
      </c>
      <c r="H4" s="11">
        <f t="shared" si="2"/>
        <v>36000</v>
      </c>
      <c r="I4" s="11">
        <f t="shared" si="2"/>
        <v>42000</v>
      </c>
      <c r="J4" s="11">
        <f t="shared" si="2"/>
        <v>48000</v>
      </c>
      <c r="K4" s="11">
        <f t="shared" si="2"/>
        <v>54000</v>
      </c>
      <c r="L4" s="11">
        <f t="shared" si="2"/>
        <v>60000</v>
      </c>
      <c r="M4" s="11">
        <f t="shared" si="2"/>
        <v>66000</v>
      </c>
      <c r="N4" s="11">
        <f t="shared" si="2"/>
        <v>72000</v>
      </c>
      <c r="O4" s="11">
        <f t="shared" si="2"/>
        <v>78000</v>
      </c>
      <c r="P4" s="11">
        <f t="shared" si="2"/>
        <v>84000</v>
      </c>
      <c r="Q4" s="11">
        <f t="shared" si="2"/>
        <v>90000</v>
      </c>
      <c r="R4" s="11">
        <f t="shared" si="2"/>
        <v>90000</v>
      </c>
      <c r="S4" s="11">
        <f t="shared" si="2"/>
        <v>90000</v>
      </c>
      <c r="T4" s="11">
        <f t="shared" si="2"/>
        <v>90000</v>
      </c>
      <c r="U4" s="11">
        <f t="shared" si="2"/>
        <v>90000</v>
      </c>
      <c r="V4" s="11">
        <f t="shared" si="2"/>
        <v>90000</v>
      </c>
      <c r="W4" s="11">
        <f t="shared" si="2"/>
        <v>90000</v>
      </c>
      <c r="X4" s="11">
        <f t="shared" si="2"/>
        <v>90000</v>
      </c>
      <c r="Y4" s="11">
        <f t="shared" si="2"/>
        <v>90000</v>
      </c>
    </row>
    <row r="5">
      <c r="A5" s="9" t="s">
        <v>120</v>
      </c>
      <c r="B5" s="9">
        <v>0.0</v>
      </c>
      <c r="C5" s="11">
        <f t="shared" ref="C5:Y5" si="3">B23</f>
        <v>1000</v>
      </c>
      <c r="D5" s="11">
        <f t="shared" si="3"/>
        <v>2000</v>
      </c>
      <c r="E5" s="11">
        <f t="shared" si="3"/>
        <v>3000</v>
      </c>
      <c r="F5" s="11">
        <f t="shared" si="3"/>
        <v>4000</v>
      </c>
      <c r="G5" s="11">
        <f t="shared" si="3"/>
        <v>5000</v>
      </c>
      <c r="H5" s="11">
        <f t="shared" si="3"/>
        <v>6000</v>
      </c>
      <c r="I5" s="11">
        <f t="shared" si="3"/>
        <v>7000</v>
      </c>
      <c r="J5" s="11">
        <f t="shared" si="3"/>
        <v>8000</v>
      </c>
      <c r="K5" s="11">
        <f t="shared" si="3"/>
        <v>9000</v>
      </c>
      <c r="L5" s="11">
        <f t="shared" si="3"/>
        <v>10000</v>
      </c>
      <c r="M5" s="11">
        <f t="shared" si="3"/>
        <v>10000</v>
      </c>
      <c r="N5" s="11">
        <f t="shared" si="3"/>
        <v>10000</v>
      </c>
      <c r="O5" s="11">
        <f t="shared" si="3"/>
        <v>10000</v>
      </c>
      <c r="P5" s="11">
        <f t="shared" si="3"/>
        <v>10000</v>
      </c>
      <c r="Q5" s="11">
        <f t="shared" si="3"/>
        <v>10000</v>
      </c>
      <c r="R5" s="11">
        <f t="shared" si="3"/>
        <v>10000</v>
      </c>
      <c r="S5" s="11">
        <f t="shared" si="3"/>
        <v>10000</v>
      </c>
      <c r="T5" s="11">
        <f t="shared" si="3"/>
        <v>10000</v>
      </c>
      <c r="U5" s="11">
        <f t="shared" si="3"/>
        <v>10000</v>
      </c>
      <c r="V5" s="11">
        <f t="shared" si="3"/>
        <v>10000</v>
      </c>
      <c r="W5" s="11">
        <f t="shared" si="3"/>
        <v>10000</v>
      </c>
      <c r="X5" s="11">
        <f t="shared" si="3"/>
        <v>10000</v>
      </c>
      <c r="Y5" s="11">
        <f t="shared" si="3"/>
        <v>10000</v>
      </c>
    </row>
    <row r="6">
      <c r="A6" s="9" t="s">
        <v>63</v>
      </c>
      <c r="B6" s="11">
        <f t="shared" ref="B6:Y6" si="4">SUM(B3:B5)</f>
        <v>0</v>
      </c>
      <c r="C6" s="11">
        <f t="shared" si="4"/>
        <v>10600</v>
      </c>
      <c r="D6" s="11">
        <f t="shared" si="4"/>
        <v>21200</v>
      </c>
      <c r="E6" s="11">
        <f t="shared" si="4"/>
        <v>31800</v>
      </c>
      <c r="F6" s="11">
        <f t="shared" si="4"/>
        <v>42400</v>
      </c>
      <c r="G6" s="11">
        <f t="shared" si="4"/>
        <v>53000</v>
      </c>
      <c r="H6" s="11">
        <f t="shared" si="4"/>
        <v>63600</v>
      </c>
      <c r="I6" s="11">
        <f t="shared" si="4"/>
        <v>74200</v>
      </c>
      <c r="J6" s="11">
        <f t="shared" si="4"/>
        <v>84800</v>
      </c>
      <c r="K6" s="11">
        <f t="shared" si="4"/>
        <v>95400</v>
      </c>
      <c r="L6" s="11">
        <f t="shared" si="4"/>
        <v>106000</v>
      </c>
      <c r="M6" s="11">
        <f t="shared" si="4"/>
        <v>115600</v>
      </c>
      <c r="N6" s="11">
        <f t="shared" si="4"/>
        <v>125200</v>
      </c>
      <c r="O6" s="11">
        <f t="shared" si="4"/>
        <v>131200</v>
      </c>
      <c r="P6" s="11">
        <f t="shared" si="4"/>
        <v>137200</v>
      </c>
      <c r="Q6" s="11">
        <f t="shared" si="4"/>
        <v>143200</v>
      </c>
      <c r="R6" s="11">
        <f t="shared" si="4"/>
        <v>143200</v>
      </c>
      <c r="S6" s="11">
        <f t="shared" si="4"/>
        <v>143200</v>
      </c>
      <c r="T6" s="11">
        <f t="shared" si="4"/>
        <v>143200</v>
      </c>
      <c r="U6" s="11">
        <f t="shared" si="4"/>
        <v>143200</v>
      </c>
      <c r="V6" s="11">
        <f t="shared" si="4"/>
        <v>143200</v>
      </c>
      <c r="W6" s="11">
        <f t="shared" si="4"/>
        <v>143200</v>
      </c>
      <c r="X6" s="11">
        <f t="shared" si="4"/>
        <v>143200</v>
      </c>
      <c r="Y6" s="11">
        <f t="shared" si="4"/>
        <v>143200</v>
      </c>
    </row>
    <row r="8">
      <c r="A8" s="9" t="s">
        <v>138</v>
      </c>
    </row>
    <row r="9">
      <c r="A9" s="9" t="s">
        <v>111</v>
      </c>
      <c r="B9" s="9">
        <f>'Small Store-FAR'!E2</f>
        <v>3600</v>
      </c>
      <c r="C9" s="9">
        <f>'Small Store-FAR'!E5</f>
        <v>3600</v>
      </c>
      <c r="D9" s="9">
        <f>'Small Store-FAR'!E8</f>
        <v>3600</v>
      </c>
      <c r="E9" s="9">
        <f>'Small Store-FAR'!E11</f>
        <v>3600</v>
      </c>
      <c r="F9" s="9">
        <f>'Small Store-FAR'!E14</f>
        <v>3600</v>
      </c>
      <c r="G9" s="9">
        <f>'Small Store-FAR'!E17</f>
        <v>3600</v>
      </c>
      <c r="H9" s="9">
        <f>'Small Store-FAR'!E20</f>
        <v>3600</v>
      </c>
      <c r="I9" s="9">
        <f>'Small Store-FAR'!E23</f>
        <v>3600</v>
      </c>
      <c r="J9" s="9">
        <f>'Small Store-FAR'!E26</f>
        <v>3600</v>
      </c>
      <c r="K9" s="9">
        <f>'Small Store-FAR'!E29</f>
        <v>3600</v>
      </c>
      <c r="L9" s="9">
        <f>'Small Store-FAR'!E32</f>
        <v>3600</v>
      </c>
      <c r="M9" s="9">
        <f>'Small Store-FAR'!E35</f>
        <v>3600</v>
      </c>
      <c r="N9" s="9">
        <f>'Small Store-FAR'!E38</f>
        <v>3600</v>
      </c>
      <c r="O9" s="9">
        <f>'Small Store-FAR'!E41</f>
        <v>3600</v>
      </c>
      <c r="P9" s="9">
        <f>'Small Store-FAR'!E44</f>
        <v>3600</v>
      </c>
      <c r="Q9" s="9">
        <f>'Small Store-FAR'!E47</f>
        <v>3600</v>
      </c>
      <c r="R9" s="9">
        <f>'Small Store-FAR'!E50</f>
        <v>3600</v>
      </c>
      <c r="S9" s="9">
        <f>'Small Store-FAR'!E53</f>
        <v>3600</v>
      </c>
      <c r="T9" s="9">
        <f>'Small Store-FAR'!E56</f>
        <v>3600</v>
      </c>
      <c r="U9" s="9">
        <f>'Small Store-FAR'!E59</f>
        <v>3600</v>
      </c>
      <c r="V9" s="9">
        <f>'Small Store-FAR'!E62</f>
        <v>3600</v>
      </c>
      <c r="W9" s="9">
        <f>'Small Store-FAR'!E65</f>
        <v>3600</v>
      </c>
      <c r="X9" s="9">
        <f>'Small Store-FAR'!E68</f>
        <v>3600</v>
      </c>
      <c r="Y9" s="9">
        <f>'Small Store-FAR'!E71</f>
        <v>3600</v>
      </c>
    </row>
    <row r="10">
      <c r="A10" s="9" t="s">
        <v>116</v>
      </c>
      <c r="B10" s="9">
        <f>'Small Store-FAR'!E3</f>
        <v>6000</v>
      </c>
      <c r="C10" s="9">
        <f>'Small Store-FAR'!E6</f>
        <v>6000</v>
      </c>
      <c r="D10" s="9">
        <f>'Small Store-FAR'!E9</f>
        <v>6000</v>
      </c>
      <c r="E10" s="9">
        <f>'Small Store-FAR'!E12</f>
        <v>6000</v>
      </c>
      <c r="F10" s="9">
        <f>'Small Store-FAR'!E15</f>
        <v>6000</v>
      </c>
      <c r="G10" s="9">
        <f>'Small Store-FAR'!E18</f>
        <v>6000</v>
      </c>
      <c r="H10" s="9">
        <f>'Small Store-FAR'!E21</f>
        <v>6000</v>
      </c>
      <c r="I10" s="9">
        <f>'Small Store-FAR'!E24</f>
        <v>6000</v>
      </c>
      <c r="J10" s="9">
        <f>'Small Store-FAR'!E27</f>
        <v>6000</v>
      </c>
      <c r="K10" s="9">
        <f>'Small Store-FAR'!E30</f>
        <v>6000</v>
      </c>
      <c r="L10" s="9">
        <f>'Small Store-FAR'!E33</f>
        <v>6000</v>
      </c>
      <c r="M10" s="9">
        <f>'Small Store-FAR'!E36</f>
        <v>6000</v>
      </c>
      <c r="N10" s="9">
        <f>'Small Store-FAR'!E39</f>
        <v>6000</v>
      </c>
      <c r="O10" s="9">
        <f>'Small Store-FAR'!E42</f>
        <v>6000</v>
      </c>
      <c r="P10" s="9">
        <f>'Small Store-FAR'!E45</f>
        <v>6000</v>
      </c>
      <c r="Q10" s="9">
        <f>'Small Store-FAR'!E48</f>
        <v>6000</v>
      </c>
      <c r="R10" s="9">
        <f>'Small Store-FAR'!E51</f>
        <v>6000</v>
      </c>
      <c r="S10" s="9">
        <f>'Small Store-FAR'!E54</f>
        <v>6000</v>
      </c>
      <c r="T10" s="9">
        <f>'Small Store-FAR'!E57</f>
        <v>6000</v>
      </c>
      <c r="U10" s="9">
        <f>'Small Store-FAR'!E60</f>
        <v>6000</v>
      </c>
      <c r="V10" s="9">
        <f>'Small Store-FAR'!E63</f>
        <v>6000</v>
      </c>
      <c r="W10" s="9">
        <f>'Small Store-FAR'!E66</f>
        <v>6000</v>
      </c>
      <c r="X10" s="9">
        <f>'Small Store-FAR'!E69</f>
        <v>6000</v>
      </c>
      <c r="Y10" s="9">
        <f>'Small Store-FAR'!E72</f>
        <v>6000</v>
      </c>
    </row>
    <row r="11">
      <c r="A11" s="9" t="s">
        <v>120</v>
      </c>
      <c r="B11" s="9">
        <f>'Small Store-FAR'!E4</f>
        <v>1000</v>
      </c>
      <c r="C11" s="9">
        <f>'Small Store-FAR'!E7</f>
        <v>1000</v>
      </c>
      <c r="D11" s="9">
        <f>'Small Store-FAR'!E10</f>
        <v>1000</v>
      </c>
      <c r="E11" s="9">
        <f>'Small Store-FAR'!E13</f>
        <v>1000</v>
      </c>
      <c r="F11" s="9">
        <f>'Small Store-FAR'!E16</f>
        <v>1000</v>
      </c>
      <c r="G11" s="9">
        <f>'Small Store-FAR'!E19</f>
        <v>1000</v>
      </c>
      <c r="H11" s="9">
        <f>'Small Store-FAR'!E22</f>
        <v>1000</v>
      </c>
      <c r="I11" s="9">
        <f>'Small Store-FAR'!E25</f>
        <v>1000</v>
      </c>
      <c r="J11" s="9">
        <f>'Small Store-FAR'!E28</f>
        <v>1000</v>
      </c>
      <c r="K11" s="9">
        <f>'Small Store-FAR'!E31</f>
        <v>1000</v>
      </c>
      <c r="L11" s="11">
        <f>'Small Store-FAR'!E34</f>
        <v>1000</v>
      </c>
      <c r="M11" s="9">
        <f>'Small Store-FAR'!E37</f>
        <v>1000</v>
      </c>
      <c r="N11" s="9">
        <f>'Small Store-FAR'!E40</f>
        <v>1000</v>
      </c>
      <c r="O11" s="9">
        <f>'Small Store-FAR'!E43</f>
        <v>1000</v>
      </c>
      <c r="P11" s="9">
        <f>'Small Store-FAR'!E46</f>
        <v>1000</v>
      </c>
      <c r="Q11" s="11">
        <f>'Small Store-FAR'!E49</f>
        <v>1000</v>
      </c>
      <c r="R11" s="9">
        <f>'Small Store-FAR'!E52</f>
        <v>1000</v>
      </c>
      <c r="S11" s="9">
        <f>'Small Store-FAR'!E55</f>
        <v>1000</v>
      </c>
      <c r="T11" s="9">
        <f>'Small Store-FAR'!E58</f>
        <v>1000</v>
      </c>
      <c r="U11" s="9">
        <f>'Small Store-FAR'!E61</f>
        <v>1000</v>
      </c>
      <c r="V11" s="9">
        <f>'Small Store-FAR'!E64</f>
        <v>1000</v>
      </c>
      <c r="W11" s="9">
        <f>'Small Store-FAR'!E67</f>
        <v>1000</v>
      </c>
      <c r="X11" s="9">
        <f>'Small Store-FAR'!E70</f>
        <v>1000</v>
      </c>
      <c r="Y11" s="9">
        <f>'Small Store-FAR'!E73</f>
        <v>1000</v>
      </c>
    </row>
    <row r="12">
      <c r="A12" s="9" t="s">
        <v>63</v>
      </c>
      <c r="B12" s="11">
        <f t="shared" ref="B12:Y12" si="5">SUM(B9:B11)</f>
        <v>10600</v>
      </c>
      <c r="C12" s="11">
        <f t="shared" si="5"/>
        <v>10600</v>
      </c>
      <c r="D12" s="11">
        <f t="shared" si="5"/>
        <v>10600</v>
      </c>
      <c r="E12" s="11">
        <f t="shared" si="5"/>
        <v>10600</v>
      </c>
      <c r="F12" s="11">
        <f t="shared" si="5"/>
        <v>10600</v>
      </c>
      <c r="G12" s="11">
        <f t="shared" si="5"/>
        <v>10600</v>
      </c>
      <c r="H12" s="11">
        <f t="shared" si="5"/>
        <v>10600</v>
      </c>
      <c r="I12" s="11">
        <f t="shared" si="5"/>
        <v>10600</v>
      </c>
      <c r="J12" s="11">
        <f t="shared" si="5"/>
        <v>10600</v>
      </c>
      <c r="K12" s="11">
        <f t="shared" si="5"/>
        <v>10600</v>
      </c>
      <c r="L12" s="11">
        <f t="shared" si="5"/>
        <v>10600</v>
      </c>
      <c r="M12" s="11">
        <f t="shared" si="5"/>
        <v>10600</v>
      </c>
      <c r="N12" s="11">
        <f t="shared" si="5"/>
        <v>10600</v>
      </c>
      <c r="O12" s="11">
        <f t="shared" si="5"/>
        <v>10600</v>
      </c>
      <c r="P12" s="11">
        <f t="shared" si="5"/>
        <v>10600</v>
      </c>
      <c r="Q12" s="11">
        <f t="shared" si="5"/>
        <v>10600</v>
      </c>
      <c r="R12" s="11">
        <f t="shared" si="5"/>
        <v>10600</v>
      </c>
      <c r="S12" s="11">
        <f t="shared" si="5"/>
        <v>10600</v>
      </c>
      <c r="T12" s="11">
        <f t="shared" si="5"/>
        <v>10600</v>
      </c>
      <c r="U12" s="11">
        <f t="shared" si="5"/>
        <v>10600</v>
      </c>
      <c r="V12" s="11">
        <f t="shared" si="5"/>
        <v>10600</v>
      </c>
      <c r="W12" s="11">
        <f t="shared" si="5"/>
        <v>10600</v>
      </c>
      <c r="X12" s="11">
        <f t="shared" si="5"/>
        <v>10600</v>
      </c>
      <c r="Y12" s="11">
        <f t="shared" si="5"/>
        <v>10600</v>
      </c>
    </row>
    <row r="14">
      <c r="A14" s="9" t="s">
        <v>139</v>
      </c>
    </row>
    <row r="15">
      <c r="A15" s="9" t="s">
        <v>111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f>'Small Store-FAR'!E2</f>
        <v>3600</v>
      </c>
      <c r="O15" s="9">
        <f>'Small Store-FAR'!E5</f>
        <v>3600</v>
      </c>
      <c r="P15" s="9">
        <f>'Small Store-FAR'!E8</f>
        <v>3600</v>
      </c>
      <c r="Q15" s="9">
        <f>'Small Store-FAR'!E11</f>
        <v>3600</v>
      </c>
      <c r="R15" s="9">
        <f>'Small Store-FAR'!E14</f>
        <v>3600</v>
      </c>
      <c r="S15" s="9">
        <f>'Small Store-FAR'!E17</f>
        <v>3600</v>
      </c>
      <c r="T15" s="9">
        <f>'Small Store-FAR'!E20</f>
        <v>3600</v>
      </c>
      <c r="U15" s="9">
        <f>'Small Store-FAR'!E23</f>
        <v>3600</v>
      </c>
      <c r="V15" s="9">
        <f>'Small Store-FAR'!E26</f>
        <v>3600</v>
      </c>
      <c r="W15" s="9">
        <f>'Small Store-FAR'!E29</f>
        <v>3600</v>
      </c>
      <c r="X15" s="9">
        <f>'Small Store-FAR'!E32</f>
        <v>3600</v>
      </c>
      <c r="Y15" s="9">
        <f>'Small Store-FAR'!E35</f>
        <v>3600</v>
      </c>
    </row>
    <row r="16">
      <c r="A16" s="9" t="s">
        <v>116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f>'Small Store-FAR'!E3</f>
        <v>6000</v>
      </c>
      <c r="R16" s="9">
        <f>'Small Store-FAR'!E6</f>
        <v>6000</v>
      </c>
      <c r="S16" s="9">
        <f>'Small Store-FAR'!E9</f>
        <v>6000</v>
      </c>
      <c r="T16" s="9">
        <f>'Small Store-FAR'!E12</f>
        <v>6000</v>
      </c>
      <c r="U16" s="9">
        <f>'Small Store-FAR'!E15</f>
        <v>6000</v>
      </c>
      <c r="V16" s="9">
        <f>'Small Store-FAR'!E18</f>
        <v>6000</v>
      </c>
      <c r="W16" s="9">
        <f>'Small Store-FAR'!E21</f>
        <v>6000</v>
      </c>
      <c r="X16" s="9">
        <f>'Small Store-FAR'!E24</f>
        <v>6000</v>
      </c>
      <c r="Y16" s="9">
        <f>'Small Store-FAR'!E27</f>
        <v>6000</v>
      </c>
    </row>
    <row r="17">
      <c r="A17" s="9" t="s">
        <v>120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f>'Small Store-FAR'!E4</f>
        <v>1000</v>
      </c>
      <c r="M17" s="9">
        <f>'Small Store-FAR'!E7</f>
        <v>1000</v>
      </c>
      <c r="N17" s="9">
        <f>'Small Store-FAR'!E10</f>
        <v>1000</v>
      </c>
      <c r="O17" s="9">
        <f>'Small Store-FAR'!E13</f>
        <v>1000</v>
      </c>
      <c r="P17" s="9">
        <f>'Small Store-FAR'!E16</f>
        <v>1000</v>
      </c>
      <c r="Q17" s="9">
        <f>'Small Store-FAR'!E19</f>
        <v>1000</v>
      </c>
      <c r="R17" s="9">
        <f>'Small Store-FAR'!E22</f>
        <v>1000</v>
      </c>
      <c r="S17" s="11">
        <f>'Small Store-FAR'!E25</f>
        <v>1000</v>
      </c>
      <c r="T17" s="9">
        <f>'Small Store-FAR'!E28</f>
        <v>1000</v>
      </c>
      <c r="U17" s="9">
        <f>'Small Store-FAR'!E31</f>
        <v>1000</v>
      </c>
      <c r="V17" s="9">
        <f>'Small Store-FAR'!E34</f>
        <v>1000</v>
      </c>
      <c r="W17" s="9">
        <f>'Small Store-FAR'!E37</f>
        <v>1000</v>
      </c>
      <c r="X17" s="9">
        <f>'Small Store-FAR'!E40</f>
        <v>1000</v>
      </c>
      <c r="Y17" s="9">
        <f>'Small Store-FAR'!E43</f>
        <v>1000</v>
      </c>
    </row>
    <row r="18">
      <c r="A18" s="9" t="s">
        <v>63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1000</v>
      </c>
      <c r="M18" s="11">
        <f t="shared" si="6"/>
        <v>1000</v>
      </c>
      <c r="N18" s="11">
        <f t="shared" si="6"/>
        <v>4600</v>
      </c>
      <c r="O18" s="11">
        <f t="shared" si="6"/>
        <v>4600</v>
      </c>
      <c r="P18" s="11">
        <f t="shared" si="6"/>
        <v>4600</v>
      </c>
      <c r="Q18" s="11">
        <f t="shared" si="6"/>
        <v>10600</v>
      </c>
      <c r="R18" s="11">
        <f t="shared" si="6"/>
        <v>10600</v>
      </c>
      <c r="S18" s="11">
        <f t="shared" si="6"/>
        <v>10600</v>
      </c>
      <c r="T18" s="11">
        <f t="shared" si="6"/>
        <v>10600</v>
      </c>
      <c r="U18" s="11">
        <f t="shared" si="6"/>
        <v>10600</v>
      </c>
      <c r="V18" s="11">
        <f t="shared" si="6"/>
        <v>10600</v>
      </c>
      <c r="W18" s="11">
        <f t="shared" si="6"/>
        <v>10600</v>
      </c>
      <c r="X18" s="11">
        <f t="shared" si="6"/>
        <v>10600</v>
      </c>
      <c r="Y18" s="11">
        <f t="shared" si="6"/>
        <v>10600</v>
      </c>
    </row>
    <row r="20">
      <c r="A20" s="9" t="s">
        <v>140</v>
      </c>
    </row>
    <row r="21">
      <c r="A21" s="9" t="s">
        <v>111</v>
      </c>
      <c r="B21" s="11">
        <f t="shared" ref="B21:Y21" si="7">B3+B9-B15</f>
        <v>3600</v>
      </c>
      <c r="C21" s="11">
        <f t="shared" si="7"/>
        <v>7200</v>
      </c>
      <c r="D21" s="11">
        <f t="shared" si="7"/>
        <v>10800</v>
      </c>
      <c r="E21" s="11">
        <f t="shared" si="7"/>
        <v>14400</v>
      </c>
      <c r="F21" s="11">
        <f t="shared" si="7"/>
        <v>18000</v>
      </c>
      <c r="G21" s="11">
        <f t="shared" si="7"/>
        <v>21600</v>
      </c>
      <c r="H21" s="11">
        <f t="shared" si="7"/>
        <v>25200</v>
      </c>
      <c r="I21" s="11">
        <f t="shared" si="7"/>
        <v>28800</v>
      </c>
      <c r="J21" s="11">
        <f t="shared" si="7"/>
        <v>32400</v>
      </c>
      <c r="K21" s="11">
        <f t="shared" si="7"/>
        <v>36000</v>
      </c>
      <c r="L21" s="11">
        <f t="shared" si="7"/>
        <v>39600</v>
      </c>
      <c r="M21" s="11">
        <f t="shared" si="7"/>
        <v>43200</v>
      </c>
      <c r="N21" s="11">
        <f t="shared" si="7"/>
        <v>43200</v>
      </c>
      <c r="O21" s="11">
        <f t="shared" si="7"/>
        <v>43200</v>
      </c>
      <c r="P21" s="11">
        <f t="shared" si="7"/>
        <v>43200</v>
      </c>
      <c r="Q21" s="11">
        <f t="shared" si="7"/>
        <v>43200</v>
      </c>
      <c r="R21" s="11">
        <f t="shared" si="7"/>
        <v>43200</v>
      </c>
      <c r="S21" s="11">
        <f t="shared" si="7"/>
        <v>43200</v>
      </c>
      <c r="T21" s="11">
        <f t="shared" si="7"/>
        <v>43200</v>
      </c>
      <c r="U21" s="11">
        <f t="shared" si="7"/>
        <v>43200</v>
      </c>
      <c r="V21" s="11">
        <f t="shared" si="7"/>
        <v>43200</v>
      </c>
      <c r="W21" s="11">
        <f t="shared" si="7"/>
        <v>43200</v>
      </c>
      <c r="X21" s="11">
        <f t="shared" si="7"/>
        <v>43200</v>
      </c>
      <c r="Y21" s="11">
        <f t="shared" si="7"/>
        <v>43200</v>
      </c>
    </row>
    <row r="22">
      <c r="A22" s="9" t="s">
        <v>116</v>
      </c>
      <c r="B22" s="11">
        <f t="shared" ref="B22:Y22" si="8">B4+B10-B16</f>
        <v>6000</v>
      </c>
      <c r="C22" s="11">
        <f t="shared" si="8"/>
        <v>12000</v>
      </c>
      <c r="D22" s="11">
        <f t="shared" si="8"/>
        <v>18000</v>
      </c>
      <c r="E22" s="11">
        <f t="shared" si="8"/>
        <v>24000</v>
      </c>
      <c r="F22" s="11">
        <f t="shared" si="8"/>
        <v>30000</v>
      </c>
      <c r="G22" s="11">
        <f t="shared" si="8"/>
        <v>36000</v>
      </c>
      <c r="H22" s="11">
        <f t="shared" si="8"/>
        <v>42000</v>
      </c>
      <c r="I22" s="11">
        <f t="shared" si="8"/>
        <v>48000</v>
      </c>
      <c r="J22" s="11">
        <f t="shared" si="8"/>
        <v>54000</v>
      </c>
      <c r="K22" s="11">
        <f t="shared" si="8"/>
        <v>60000</v>
      </c>
      <c r="L22" s="11">
        <f t="shared" si="8"/>
        <v>66000</v>
      </c>
      <c r="M22" s="11">
        <f t="shared" si="8"/>
        <v>72000</v>
      </c>
      <c r="N22" s="11">
        <f t="shared" si="8"/>
        <v>78000</v>
      </c>
      <c r="O22" s="11">
        <f t="shared" si="8"/>
        <v>84000</v>
      </c>
      <c r="P22" s="11">
        <f t="shared" si="8"/>
        <v>90000</v>
      </c>
      <c r="Q22" s="11">
        <f t="shared" si="8"/>
        <v>90000</v>
      </c>
      <c r="R22" s="11">
        <f t="shared" si="8"/>
        <v>90000</v>
      </c>
      <c r="S22" s="11">
        <f t="shared" si="8"/>
        <v>90000</v>
      </c>
      <c r="T22" s="11">
        <f t="shared" si="8"/>
        <v>90000</v>
      </c>
      <c r="U22" s="11">
        <f t="shared" si="8"/>
        <v>90000</v>
      </c>
      <c r="V22" s="11">
        <f t="shared" si="8"/>
        <v>90000</v>
      </c>
      <c r="W22" s="11">
        <f t="shared" si="8"/>
        <v>90000</v>
      </c>
      <c r="X22" s="11">
        <f t="shared" si="8"/>
        <v>90000</v>
      </c>
      <c r="Y22" s="11">
        <f t="shared" si="8"/>
        <v>90000</v>
      </c>
    </row>
    <row r="23">
      <c r="A23" s="9" t="s">
        <v>120</v>
      </c>
      <c r="B23" s="11">
        <f t="shared" ref="B23:Y23" si="9">B5+B11-B17</f>
        <v>1000</v>
      </c>
      <c r="C23" s="11">
        <f t="shared" si="9"/>
        <v>2000</v>
      </c>
      <c r="D23" s="11">
        <f t="shared" si="9"/>
        <v>3000</v>
      </c>
      <c r="E23" s="11">
        <f t="shared" si="9"/>
        <v>4000</v>
      </c>
      <c r="F23" s="11">
        <f t="shared" si="9"/>
        <v>5000</v>
      </c>
      <c r="G23" s="11">
        <f t="shared" si="9"/>
        <v>6000</v>
      </c>
      <c r="H23" s="11">
        <f t="shared" si="9"/>
        <v>7000</v>
      </c>
      <c r="I23" s="11">
        <f t="shared" si="9"/>
        <v>8000</v>
      </c>
      <c r="J23" s="11">
        <f t="shared" si="9"/>
        <v>9000</v>
      </c>
      <c r="K23" s="11">
        <f t="shared" si="9"/>
        <v>10000</v>
      </c>
      <c r="L23" s="11">
        <f t="shared" si="9"/>
        <v>10000</v>
      </c>
      <c r="M23" s="11">
        <f t="shared" si="9"/>
        <v>10000</v>
      </c>
      <c r="N23" s="11">
        <f t="shared" si="9"/>
        <v>10000</v>
      </c>
      <c r="O23" s="11">
        <f t="shared" si="9"/>
        <v>10000</v>
      </c>
      <c r="P23" s="11">
        <f t="shared" si="9"/>
        <v>10000</v>
      </c>
      <c r="Q23" s="11">
        <f t="shared" si="9"/>
        <v>10000</v>
      </c>
      <c r="R23" s="11">
        <f t="shared" si="9"/>
        <v>10000</v>
      </c>
      <c r="S23" s="11">
        <f t="shared" si="9"/>
        <v>10000</v>
      </c>
      <c r="T23" s="11">
        <f t="shared" si="9"/>
        <v>10000</v>
      </c>
      <c r="U23" s="11">
        <f t="shared" si="9"/>
        <v>10000</v>
      </c>
      <c r="V23" s="11">
        <f t="shared" si="9"/>
        <v>10000</v>
      </c>
      <c r="W23" s="11">
        <f t="shared" si="9"/>
        <v>10000</v>
      </c>
      <c r="X23" s="11">
        <f t="shared" si="9"/>
        <v>10000</v>
      </c>
      <c r="Y23" s="11">
        <f t="shared" si="9"/>
        <v>10000</v>
      </c>
    </row>
    <row r="24">
      <c r="A24" s="9" t="s">
        <v>63</v>
      </c>
      <c r="B24" s="11">
        <f t="shared" ref="B24:Y24" si="10">SUM(B21:B23)</f>
        <v>10600</v>
      </c>
      <c r="C24" s="11">
        <f t="shared" si="10"/>
        <v>21200</v>
      </c>
      <c r="D24" s="11">
        <f t="shared" si="10"/>
        <v>31800</v>
      </c>
      <c r="E24" s="11">
        <f t="shared" si="10"/>
        <v>42400</v>
      </c>
      <c r="F24" s="11">
        <f t="shared" si="10"/>
        <v>53000</v>
      </c>
      <c r="G24" s="11">
        <f t="shared" si="10"/>
        <v>63600</v>
      </c>
      <c r="H24" s="11">
        <f t="shared" si="10"/>
        <v>74200</v>
      </c>
      <c r="I24" s="11">
        <f t="shared" si="10"/>
        <v>84800</v>
      </c>
      <c r="J24" s="11">
        <f t="shared" si="10"/>
        <v>95400</v>
      </c>
      <c r="K24" s="11">
        <f t="shared" si="10"/>
        <v>106000</v>
      </c>
      <c r="L24" s="11">
        <f t="shared" si="10"/>
        <v>115600</v>
      </c>
      <c r="M24" s="11">
        <f t="shared" si="10"/>
        <v>125200</v>
      </c>
      <c r="N24" s="11">
        <f t="shared" si="10"/>
        <v>131200</v>
      </c>
      <c r="O24" s="11">
        <f t="shared" si="10"/>
        <v>137200</v>
      </c>
      <c r="P24" s="11">
        <f t="shared" si="10"/>
        <v>143200</v>
      </c>
      <c r="Q24" s="11">
        <f t="shared" si="10"/>
        <v>143200</v>
      </c>
      <c r="R24" s="11">
        <f t="shared" si="10"/>
        <v>143200</v>
      </c>
      <c r="S24" s="11">
        <f t="shared" si="10"/>
        <v>143200</v>
      </c>
      <c r="T24" s="11">
        <f t="shared" si="10"/>
        <v>143200</v>
      </c>
      <c r="U24" s="11">
        <f t="shared" si="10"/>
        <v>143200</v>
      </c>
      <c r="V24" s="11">
        <f t="shared" si="10"/>
        <v>143200</v>
      </c>
      <c r="W24" s="11">
        <f t="shared" si="10"/>
        <v>143200</v>
      </c>
      <c r="X24" s="11">
        <f t="shared" si="10"/>
        <v>143200</v>
      </c>
      <c r="Y24" s="11">
        <f t="shared" si="10"/>
        <v>143200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5" width="8.13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137</v>
      </c>
    </row>
    <row r="3">
      <c r="A3" s="9" t="s">
        <v>111</v>
      </c>
      <c r="B3" s="9">
        <v>0.0</v>
      </c>
      <c r="C3" s="11">
        <f t="shared" ref="C3:Y3" si="1">B21</f>
        <v>300</v>
      </c>
      <c r="D3" s="11">
        <f t="shared" si="1"/>
        <v>900</v>
      </c>
      <c r="E3" s="11">
        <f t="shared" si="1"/>
        <v>1800</v>
      </c>
      <c r="F3" s="11">
        <f t="shared" si="1"/>
        <v>3000</v>
      </c>
      <c r="G3" s="11">
        <f t="shared" si="1"/>
        <v>4500</v>
      </c>
      <c r="H3" s="11">
        <f t="shared" si="1"/>
        <v>6300</v>
      </c>
      <c r="I3" s="11">
        <f t="shared" si="1"/>
        <v>8400</v>
      </c>
      <c r="J3" s="11">
        <f t="shared" si="1"/>
        <v>10800</v>
      </c>
      <c r="K3" s="11">
        <f t="shared" si="1"/>
        <v>13500</v>
      </c>
      <c r="L3" s="11">
        <f t="shared" si="1"/>
        <v>16500</v>
      </c>
      <c r="M3" s="11">
        <f t="shared" si="1"/>
        <v>19800</v>
      </c>
      <c r="N3" s="11">
        <f t="shared" si="1"/>
        <v>23400</v>
      </c>
      <c r="O3" s="11">
        <f t="shared" si="1"/>
        <v>23400</v>
      </c>
      <c r="P3" s="11">
        <f t="shared" si="1"/>
        <v>23400</v>
      </c>
      <c r="Q3" s="11">
        <f t="shared" si="1"/>
        <v>23400</v>
      </c>
      <c r="R3" s="11">
        <f t="shared" si="1"/>
        <v>23400</v>
      </c>
      <c r="S3" s="11">
        <f t="shared" si="1"/>
        <v>23400</v>
      </c>
      <c r="T3" s="11">
        <f t="shared" si="1"/>
        <v>23400</v>
      </c>
      <c r="U3" s="11">
        <f t="shared" si="1"/>
        <v>23400</v>
      </c>
      <c r="V3" s="11">
        <f t="shared" si="1"/>
        <v>23400</v>
      </c>
      <c r="W3" s="11">
        <f t="shared" si="1"/>
        <v>23400</v>
      </c>
      <c r="X3" s="11">
        <f t="shared" si="1"/>
        <v>23400</v>
      </c>
      <c r="Y3" s="11">
        <f t="shared" si="1"/>
        <v>23400</v>
      </c>
    </row>
    <row r="4">
      <c r="A4" s="9" t="s">
        <v>116</v>
      </c>
      <c r="B4" s="9">
        <v>0.0</v>
      </c>
      <c r="C4" s="11">
        <f t="shared" ref="C4:Y4" si="2">B22</f>
        <v>400</v>
      </c>
      <c r="D4" s="11">
        <f t="shared" si="2"/>
        <v>1200</v>
      </c>
      <c r="E4" s="11">
        <f t="shared" si="2"/>
        <v>2400</v>
      </c>
      <c r="F4" s="11">
        <f t="shared" si="2"/>
        <v>4000</v>
      </c>
      <c r="G4" s="11">
        <f t="shared" si="2"/>
        <v>6000</v>
      </c>
      <c r="H4" s="11">
        <f t="shared" si="2"/>
        <v>8400</v>
      </c>
      <c r="I4" s="11">
        <f t="shared" si="2"/>
        <v>11200</v>
      </c>
      <c r="J4" s="11">
        <f t="shared" si="2"/>
        <v>14400</v>
      </c>
      <c r="K4" s="11">
        <f t="shared" si="2"/>
        <v>18000</v>
      </c>
      <c r="L4" s="11">
        <f t="shared" si="2"/>
        <v>22000</v>
      </c>
      <c r="M4" s="11">
        <f t="shared" si="2"/>
        <v>26400</v>
      </c>
      <c r="N4" s="11">
        <f t="shared" si="2"/>
        <v>31200</v>
      </c>
      <c r="O4" s="11">
        <f t="shared" si="2"/>
        <v>36400</v>
      </c>
      <c r="P4" s="11">
        <f t="shared" si="2"/>
        <v>42000</v>
      </c>
      <c r="Q4" s="11">
        <f t="shared" si="2"/>
        <v>48000</v>
      </c>
      <c r="R4" s="11">
        <f t="shared" si="2"/>
        <v>48000</v>
      </c>
      <c r="S4" s="11">
        <f t="shared" si="2"/>
        <v>48000</v>
      </c>
      <c r="T4" s="11">
        <f t="shared" si="2"/>
        <v>48000</v>
      </c>
      <c r="U4" s="11">
        <f t="shared" si="2"/>
        <v>48000</v>
      </c>
      <c r="V4" s="11">
        <f t="shared" si="2"/>
        <v>48000</v>
      </c>
      <c r="W4" s="11">
        <f t="shared" si="2"/>
        <v>48000</v>
      </c>
      <c r="X4" s="11">
        <f t="shared" si="2"/>
        <v>48000</v>
      </c>
      <c r="Y4" s="11">
        <f t="shared" si="2"/>
        <v>48000</v>
      </c>
    </row>
    <row r="5">
      <c r="A5" s="9" t="s">
        <v>120</v>
      </c>
      <c r="B5" s="9">
        <v>0.0</v>
      </c>
      <c r="C5" s="11">
        <f t="shared" ref="C5:Y5" si="3">B23</f>
        <v>100</v>
      </c>
      <c r="D5" s="11">
        <f t="shared" si="3"/>
        <v>300</v>
      </c>
      <c r="E5" s="11">
        <f t="shared" si="3"/>
        <v>600</v>
      </c>
      <c r="F5" s="11">
        <f t="shared" si="3"/>
        <v>1000</v>
      </c>
      <c r="G5" s="11">
        <f t="shared" si="3"/>
        <v>1500</v>
      </c>
      <c r="H5" s="11">
        <f t="shared" si="3"/>
        <v>2100</v>
      </c>
      <c r="I5" s="11">
        <f t="shared" si="3"/>
        <v>2800</v>
      </c>
      <c r="J5" s="11">
        <f t="shared" si="3"/>
        <v>3600</v>
      </c>
      <c r="K5" s="11">
        <f t="shared" si="3"/>
        <v>4500</v>
      </c>
      <c r="L5" s="11">
        <f t="shared" si="3"/>
        <v>5500</v>
      </c>
      <c r="M5" s="11">
        <f t="shared" si="3"/>
        <v>5500</v>
      </c>
      <c r="N5" s="11">
        <f t="shared" si="3"/>
        <v>5500</v>
      </c>
      <c r="O5" s="11">
        <f t="shared" si="3"/>
        <v>5500</v>
      </c>
      <c r="P5" s="11">
        <f t="shared" si="3"/>
        <v>5500</v>
      </c>
      <c r="Q5" s="11">
        <f t="shared" si="3"/>
        <v>5500</v>
      </c>
      <c r="R5" s="11">
        <f t="shared" si="3"/>
        <v>5500</v>
      </c>
      <c r="S5" s="11">
        <f t="shared" si="3"/>
        <v>5500</v>
      </c>
      <c r="T5" s="11">
        <f t="shared" si="3"/>
        <v>5500</v>
      </c>
      <c r="U5" s="11">
        <f t="shared" si="3"/>
        <v>5500</v>
      </c>
      <c r="V5" s="11">
        <f t="shared" si="3"/>
        <v>5500</v>
      </c>
      <c r="W5" s="11">
        <f t="shared" si="3"/>
        <v>5500</v>
      </c>
      <c r="X5" s="11">
        <f t="shared" si="3"/>
        <v>5500</v>
      </c>
      <c r="Y5" s="11">
        <f t="shared" si="3"/>
        <v>5500</v>
      </c>
    </row>
    <row r="6">
      <c r="A6" s="9" t="s">
        <v>63</v>
      </c>
      <c r="B6" s="11">
        <f t="shared" ref="B6:Y6" si="4">SUM(B3:B5)</f>
        <v>0</v>
      </c>
      <c r="C6" s="11">
        <f t="shared" si="4"/>
        <v>800</v>
      </c>
      <c r="D6" s="11">
        <f t="shared" si="4"/>
        <v>2400</v>
      </c>
      <c r="E6" s="11">
        <f t="shared" si="4"/>
        <v>4800</v>
      </c>
      <c r="F6" s="11">
        <f t="shared" si="4"/>
        <v>8000</v>
      </c>
      <c r="G6" s="11">
        <f t="shared" si="4"/>
        <v>12000</v>
      </c>
      <c r="H6" s="11">
        <f t="shared" si="4"/>
        <v>16800</v>
      </c>
      <c r="I6" s="11">
        <f t="shared" si="4"/>
        <v>22400</v>
      </c>
      <c r="J6" s="11">
        <f t="shared" si="4"/>
        <v>28800</v>
      </c>
      <c r="K6" s="11">
        <f t="shared" si="4"/>
        <v>36000</v>
      </c>
      <c r="L6" s="11">
        <f t="shared" si="4"/>
        <v>44000</v>
      </c>
      <c r="M6" s="11">
        <f t="shared" si="4"/>
        <v>51700</v>
      </c>
      <c r="N6" s="11">
        <f t="shared" si="4"/>
        <v>60100</v>
      </c>
      <c r="O6" s="11">
        <f t="shared" si="4"/>
        <v>65300</v>
      </c>
      <c r="P6" s="11">
        <f t="shared" si="4"/>
        <v>70900</v>
      </c>
      <c r="Q6" s="11">
        <f t="shared" si="4"/>
        <v>76900</v>
      </c>
      <c r="R6" s="11">
        <f t="shared" si="4"/>
        <v>76900</v>
      </c>
      <c r="S6" s="11">
        <f t="shared" si="4"/>
        <v>76900</v>
      </c>
      <c r="T6" s="11">
        <f t="shared" si="4"/>
        <v>76900</v>
      </c>
      <c r="U6" s="11">
        <f t="shared" si="4"/>
        <v>76900</v>
      </c>
      <c r="V6" s="11">
        <f t="shared" si="4"/>
        <v>76900</v>
      </c>
      <c r="W6" s="11">
        <f t="shared" si="4"/>
        <v>76900</v>
      </c>
      <c r="X6" s="11">
        <f t="shared" si="4"/>
        <v>76900</v>
      </c>
      <c r="Y6" s="11">
        <f t="shared" si="4"/>
        <v>76900</v>
      </c>
    </row>
    <row r="8">
      <c r="A8" s="9" t="s">
        <v>67</v>
      </c>
    </row>
    <row r="9">
      <c r="A9" s="9" t="s">
        <v>111</v>
      </c>
      <c r="B9" s="11">
        <f>'Small Store-Fixed Asset Balance'!B21/'Small Store-FAR'!$F2</f>
        <v>300</v>
      </c>
      <c r="C9" s="11">
        <f>'Small Store-Fixed Asset Balance'!C21/'Small Store-FAR'!$F2</f>
        <v>600</v>
      </c>
      <c r="D9" s="11">
        <f>'Small Store-Fixed Asset Balance'!D21/'Small Store-FAR'!$F2</f>
        <v>900</v>
      </c>
      <c r="E9" s="11">
        <f>'Small Store-Fixed Asset Balance'!E21/'Small Store-FAR'!$F2</f>
        <v>1200</v>
      </c>
      <c r="F9" s="11">
        <f>'Small Store-Fixed Asset Balance'!F21/'Small Store-FAR'!$F2</f>
        <v>1500</v>
      </c>
      <c r="G9" s="11">
        <f>'Small Store-Fixed Asset Balance'!G21/'Small Store-FAR'!$F2</f>
        <v>1800</v>
      </c>
      <c r="H9" s="11">
        <f>'Small Store-Fixed Asset Balance'!H21/'Small Store-FAR'!$F2</f>
        <v>2100</v>
      </c>
      <c r="I9" s="11">
        <f>'Small Store-Fixed Asset Balance'!I21/'Small Store-FAR'!$F2</f>
        <v>2400</v>
      </c>
      <c r="J9" s="11">
        <f>'Small Store-Fixed Asset Balance'!J21/'Small Store-FAR'!$F2</f>
        <v>2700</v>
      </c>
      <c r="K9" s="11">
        <f>'Small Store-Fixed Asset Balance'!K21/'Small Store-FAR'!$F2</f>
        <v>3000</v>
      </c>
      <c r="L9" s="11">
        <f>'Small Store-Fixed Asset Balance'!L21/'Small Store-FAR'!$F2</f>
        <v>3300</v>
      </c>
      <c r="M9" s="11">
        <f>'Small Store-Fixed Asset Balance'!M21/'Small Store-FAR'!$F2</f>
        <v>3600</v>
      </c>
      <c r="N9" s="11">
        <f>'Small Store-Fixed Asset Balance'!N21/'Small Store-FAR'!$F2</f>
        <v>3600</v>
      </c>
      <c r="O9" s="11">
        <f>'Small Store-Fixed Asset Balance'!O21/'Small Store-FAR'!$F2</f>
        <v>3600</v>
      </c>
      <c r="P9" s="11">
        <f>'Small Store-Fixed Asset Balance'!P21/'Small Store-FAR'!$F2</f>
        <v>3600</v>
      </c>
      <c r="Q9" s="11">
        <f>'Small Store-Fixed Asset Balance'!Q21/'Small Store-FAR'!$F2</f>
        <v>3600</v>
      </c>
      <c r="R9" s="11">
        <f>'Small Store-Fixed Asset Balance'!R21/'Small Store-FAR'!$F2</f>
        <v>3600</v>
      </c>
      <c r="S9" s="11">
        <f>'Small Store-Fixed Asset Balance'!S21/'Small Store-FAR'!$F2</f>
        <v>3600</v>
      </c>
      <c r="T9" s="11">
        <f>'Small Store-Fixed Asset Balance'!T21/'Small Store-FAR'!$F2</f>
        <v>3600</v>
      </c>
      <c r="U9" s="11">
        <f>'Small Store-Fixed Asset Balance'!U21/'Small Store-FAR'!$F2</f>
        <v>3600</v>
      </c>
      <c r="V9" s="11">
        <f>'Small Store-Fixed Asset Balance'!V21/'Small Store-FAR'!$F2</f>
        <v>3600</v>
      </c>
      <c r="W9" s="11">
        <f>'Small Store-Fixed Asset Balance'!W21/'Small Store-FAR'!$F2</f>
        <v>3600</v>
      </c>
      <c r="X9" s="11">
        <f>'Small Store-Fixed Asset Balance'!X21/'Small Store-FAR'!$F2</f>
        <v>3600</v>
      </c>
      <c r="Y9" s="11">
        <f>'Small Store-Fixed Asset Balance'!Y21/'Small Store-FAR'!$F2</f>
        <v>3600</v>
      </c>
    </row>
    <row r="10">
      <c r="A10" s="9" t="s">
        <v>116</v>
      </c>
      <c r="B10" s="11">
        <f>'Small Store-Fixed Asset Balance'!B22/'Small Store-FAR'!$F3</f>
        <v>400</v>
      </c>
      <c r="C10" s="11">
        <f>'Small Store-Fixed Asset Balance'!C22/'Small Store-FAR'!$F3</f>
        <v>800</v>
      </c>
      <c r="D10" s="11">
        <f>'Small Store-Fixed Asset Balance'!D22/'Small Store-FAR'!$F3</f>
        <v>1200</v>
      </c>
      <c r="E10" s="11">
        <f>'Small Store-Fixed Asset Balance'!E22/'Small Store-FAR'!$F3</f>
        <v>1600</v>
      </c>
      <c r="F10" s="11">
        <f>'Small Store-Fixed Asset Balance'!F22/'Small Store-FAR'!$F3</f>
        <v>2000</v>
      </c>
      <c r="G10" s="11">
        <f>'Small Store-Fixed Asset Balance'!G22/'Small Store-FAR'!$F3</f>
        <v>2400</v>
      </c>
      <c r="H10" s="11">
        <f>'Small Store-Fixed Asset Balance'!H22/'Small Store-FAR'!$F3</f>
        <v>2800</v>
      </c>
      <c r="I10" s="11">
        <f>'Small Store-Fixed Asset Balance'!I22/'Small Store-FAR'!$F3</f>
        <v>3200</v>
      </c>
      <c r="J10" s="11">
        <f>'Small Store-Fixed Asset Balance'!J22/'Small Store-FAR'!$F3</f>
        <v>3600</v>
      </c>
      <c r="K10" s="11">
        <f>'Small Store-Fixed Asset Balance'!K22/'Small Store-FAR'!$F3</f>
        <v>4000</v>
      </c>
      <c r="L10" s="11">
        <f>'Small Store-Fixed Asset Balance'!L22/'Small Store-FAR'!$F3</f>
        <v>4400</v>
      </c>
      <c r="M10" s="11">
        <f>'Small Store-Fixed Asset Balance'!M22/'Small Store-FAR'!$F3</f>
        <v>4800</v>
      </c>
      <c r="N10" s="11">
        <f>'Small Store-Fixed Asset Balance'!N22/'Small Store-FAR'!$F3</f>
        <v>5200</v>
      </c>
      <c r="O10" s="11">
        <f>'Small Store-Fixed Asset Balance'!O22/'Small Store-FAR'!$F3</f>
        <v>5600</v>
      </c>
      <c r="P10" s="11">
        <f>'Small Store-Fixed Asset Balance'!P22/'Small Store-FAR'!$F3</f>
        <v>6000</v>
      </c>
      <c r="Q10" s="11">
        <f>'Small Store-Fixed Asset Balance'!Q22/'Small Store-FAR'!$F3</f>
        <v>6000</v>
      </c>
      <c r="R10" s="11">
        <f>'Small Store-Fixed Asset Balance'!R22/'Small Store-FAR'!$F3</f>
        <v>6000</v>
      </c>
      <c r="S10" s="11">
        <f>'Small Store-Fixed Asset Balance'!S22/'Small Store-FAR'!$F3</f>
        <v>6000</v>
      </c>
      <c r="T10" s="11">
        <f>'Small Store-Fixed Asset Balance'!T22/'Small Store-FAR'!$F3</f>
        <v>6000</v>
      </c>
      <c r="U10" s="11">
        <f>'Small Store-Fixed Asset Balance'!U22/'Small Store-FAR'!$F3</f>
        <v>6000</v>
      </c>
      <c r="V10" s="11">
        <f>'Small Store-Fixed Asset Balance'!V22/'Small Store-FAR'!$F3</f>
        <v>6000</v>
      </c>
      <c r="W10" s="11">
        <f>'Small Store-Fixed Asset Balance'!W22/'Small Store-FAR'!$F3</f>
        <v>6000</v>
      </c>
      <c r="X10" s="11">
        <f>'Small Store-Fixed Asset Balance'!X22/'Small Store-FAR'!$F3</f>
        <v>6000</v>
      </c>
      <c r="Y10" s="11">
        <f>'Small Store-Fixed Asset Balance'!Y22/'Small Store-FAR'!$F3</f>
        <v>6000</v>
      </c>
    </row>
    <row r="11">
      <c r="A11" s="9" t="s">
        <v>120</v>
      </c>
      <c r="B11" s="11">
        <f>'Small Store-Fixed Asset Balance'!B23/'Small Store-FAR'!$F4</f>
        <v>100</v>
      </c>
      <c r="C11" s="11">
        <f>'Small Store-Fixed Asset Balance'!C23/'Small Store-FAR'!$F4</f>
        <v>200</v>
      </c>
      <c r="D11" s="11">
        <f>'Small Store-Fixed Asset Balance'!D23/'Small Store-FAR'!$F4</f>
        <v>300</v>
      </c>
      <c r="E11" s="11">
        <f>'Small Store-Fixed Asset Balance'!E23/'Small Store-FAR'!$F4</f>
        <v>400</v>
      </c>
      <c r="F11" s="11">
        <f>'Small Store-Fixed Asset Balance'!F23/'Small Store-FAR'!$F4</f>
        <v>500</v>
      </c>
      <c r="G11" s="11">
        <f>'Small Store-Fixed Asset Balance'!G23/'Small Store-FAR'!$F4</f>
        <v>600</v>
      </c>
      <c r="H11" s="11">
        <f>'Small Store-Fixed Asset Balance'!H23/'Small Store-FAR'!$F4</f>
        <v>700</v>
      </c>
      <c r="I11" s="11">
        <f>'Small Store-Fixed Asset Balance'!I23/'Small Store-FAR'!$F4</f>
        <v>800</v>
      </c>
      <c r="J11" s="11">
        <f>'Small Store-Fixed Asset Balance'!J23/'Small Store-FAR'!$F4</f>
        <v>900</v>
      </c>
      <c r="K11" s="11">
        <f>'Small Store-Fixed Asset Balance'!K23/'Small Store-FAR'!$F4</f>
        <v>1000</v>
      </c>
      <c r="L11" s="11">
        <f>'Small Store-Fixed Asset Balance'!L23/'Small Store-FAR'!$F4</f>
        <v>1000</v>
      </c>
      <c r="M11" s="11">
        <f>'Small Store-Fixed Asset Balance'!M23/'Small Store-FAR'!$F4</f>
        <v>1000</v>
      </c>
      <c r="N11" s="11">
        <f>'Small Store-Fixed Asset Balance'!N23/'Small Store-FAR'!$F4</f>
        <v>1000</v>
      </c>
      <c r="O11" s="11">
        <f>'Small Store-Fixed Asset Balance'!O23/'Small Store-FAR'!$F4</f>
        <v>1000</v>
      </c>
      <c r="P11" s="11">
        <f>'Small Store-Fixed Asset Balance'!P23/'Small Store-FAR'!$F4</f>
        <v>1000</v>
      </c>
      <c r="Q11" s="11">
        <f>'Small Store-Fixed Asset Balance'!Q23/'Small Store-FAR'!$F4</f>
        <v>1000</v>
      </c>
      <c r="R11" s="11">
        <f>'Small Store-Fixed Asset Balance'!R23/'Small Store-FAR'!$F4</f>
        <v>1000</v>
      </c>
      <c r="S11" s="11">
        <f>'Small Store-Fixed Asset Balance'!S23/'Small Store-FAR'!$F4</f>
        <v>1000</v>
      </c>
      <c r="T11" s="11">
        <f>'Small Store-Fixed Asset Balance'!T23/'Small Store-FAR'!$F4</f>
        <v>1000</v>
      </c>
      <c r="U11" s="11">
        <f>'Small Store-Fixed Asset Balance'!U23/'Small Store-FAR'!$F4</f>
        <v>1000</v>
      </c>
      <c r="V11" s="11">
        <f>'Small Store-Fixed Asset Balance'!V23/'Small Store-FAR'!$F4</f>
        <v>1000</v>
      </c>
      <c r="W11" s="11">
        <f>'Small Store-Fixed Asset Balance'!W23/'Small Store-FAR'!$F4</f>
        <v>1000</v>
      </c>
      <c r="X11" s="11">
        <f>'Small Store-Fixed Asset Balance'!X23/'Small Store-FAR'!$F4</f>
        <v>1000</v>
      </c>
      <c r="Y11" s="11">
        <f>'Small Store-Fixed Asset Balance'!Y23/'Small Store-FAR'!$F4</f>
        <v>1000</v>
      </c>
    </row>
    <row r="12">
      <c r="A12" s="9" t="s">
        <v>63</v>
      </c>
      <c r="B12" s="11">
        <f t="shared" ref="B12:Y12" si="5">SUM(B9:B11)</f>
        <v>800</v>
      </c>
      <c r="C12" s="11">
        <f t="shared" si="5"/>
        <v>1600</v>
      </c>
      <c r="D12" s="11">
        <f t="shared" si="5"/>
        <v>2400</v>
      </c>
      <c r="E12" s="11">
        <f t="shared" si="5"/>
        <v>3200</v>
      </c>
      <c r="F12" s="11">
        <f t="shared" si="5"/>
        <v>4000</v>
      </c>
      <c r="G12" s="11">
        <f t="shared" si="5"/>
        <v>4800</v>
      </c>
      <c r="H12" s="11">
        <f t="shared" si="5"/>
        <v>5600</v>
      </c>
      <c r="I12" s="11">
        <f t="shared" si="5"/>
        <v>6400</v>
      </c>
      <c r="J12" s="11">
        <f t="shared" si="5"/>
        <v>7200</v>
      </c>
      <c r="K12" s="11">
        <f t="shared" si="5"/>
        <v>8000</v>
      </c>
      <c r="L12" s="11">
        <f t="shared" si="5"/>
        <v>8700</v>
      </c>
      <c r="M12" s="11">
        <f t="shared" si="5"/>
        <v>9400</v>
      </c>
      <c r="N12" s="11">
        <f t="shared" si="5"/>
        <v>9800</v>
      </c>
      <c r="O12" s="11">
        <f t="shared" si="5"/>
        <v>10200</v>
      </c>
      <c r="P12" s="11">
        <f t="shared" si="5"/>
        <v>10600</v>
      </c>
      <c r="Q12" s="11">
        <f t="shared" si="5"/>
        <v>10600</v>
      </c>
      <c r="R12" s="11">
        <f t="shared" si="5"/>
        <v>10600</v>
      </c>
      <c r="S12" s="11">
        <f t="shared" si="5"/>
        <v>10600</v>
      </c>
      <c r="T12" s="11">
        <f t="shared" si="5"/>
        <v>10600</v>
      </c>
      <c r="U12" s="11">
        <f t="shared" si="5"/>
        <v>10600</v>
      </c>
      <c r="V12" s="11">
        <f t="shared" si="5"/>
        <v>10600</v>
      </c>
      <c r="W12" s="11">
        <f t="shared" si="5"/>
        <v>10600</v>
      </c>
      <c r="X12" s="11">
        <f t="shared" si="5"/>
        <v>10600</v>
      </c>
      <c r="Y12" s="11">
        <f t="shared" si="5"/>
        <v>10600</v>
      </c>
    </row>
    <row r="14">
      <c r="A14" s="9" t="s">
        <v>109</v>
      </c>
    </row>
    <row r="15">
      <c r="A15" s="9" t="s">
        <v>111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f>'Small Store-FAR'!H2</f>
        <v>3600</v>
      </c>
      <c r="O15" s="9">
        <f>'Small Store-FAR'!H5</f>
        <v>3600</v>
      </c>
      <c r="P15" s="9">
        <f>'Small Store-FAR'!H8</f>
        <v>3600</v>
      </c>
      <c r="Q15" s="9">
        <f>'Small Store-FAR'!H11</f>
        <v>3600</v>
      </c>
      <c r="R15" s="9">
        <f>'Small Store-FAR'!H14</f>
        <v>3600</v>
      </c>
      <c r="S15" s="9">
        <f>'Small Store-FAR'!H17</f>
        <v>3600</v>
      </c>
      <c r="T15" s="9">
        <f>'Small Store-FAR'!H20</f>
        <v>3600</v>
      </c>
      <c r="U15" s="9">
        <f>'Small Store-FAR'!H23</f>
        <v>3600</v>
      </c>
      <c r="V15" s="9">
        <f>'Small Store-FAR'!H26</f>
        <v>3600</v>
      </c>
      <c r="W15" s="9">
        <f>'Small Store-FAR'!H29</f>
        <v>3600</v>
      </c>
      <c r="X15" s="9">
        <f>'Small Store-FAR'!H32</f>
        <v>3600</v>
      </c>
      <c r="Y15" s="9">
        <f>'Small Store-FAR'!H35</f>
        <v>3600</v>
      </c>
    </row>
    <row r="16">
      <c r="A16" s="9" t="s">
        <v>116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f>'Small Store-FAR'!H3</f>
        <v>6000</v>
      </c>
      <c r="R16" s="9">
        <f>'Small Store-FAR'!H6</f>
        <v>6000</v>
      </c>
      <c r="S16" s="9">
        <f>'Small Store-FAR'!H9</f>
        <v>6000</v>
      </c>
      <c r="T16" s="9">
        <f>'Small Store-FAR'!H12</f>
        <v>6000</v>
      </c>
      <c r="U16" s="9">
        <f>'Small Store-FAR'!H15</f>
        <v>6000</v>
      </c>
      <c r="V16" s="9">
        <f>'Small Store-FAR'!H18</f>
        <v>6000</v>
      </c>
      <c r="W16" s="9">
        <f>'Small Store-FAR'!H21</f>
        <v>6000</v>
      </c>
      <c r="X16" s="9">
        <f>'Small Store-FAR'!H24</f>
        <v>6000</v>
      </c>
      <c r="Y16" s="9">
        <f>'Small Store-FAR'!H27</f>
        <v>6000</v>
      </c>
    </row>
    <row r="17">
      <c r="A17" s="9" t="s">
        <v>120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f>'Small Store-FAR'!H4</f>
        <v>1000</v>
      </c>
      <c r="M17" s="9">
        <f>'Small Store-FAR'!H7</f>
        <v>1000</v>
      </c>
      <c r="N17" s="9">
        <f>'Small Store-FAR'!H10</f>
        <v>1000</v>
      </c>
      <c r="O17" s="9">
        <f>'Small Store-FAR'!H13</f>
        <v>1000</v>
      </c>
      <c r="P17" s="9">
        <f>'Small Store-FAR'!H16</f>
        <v>1000</v>
      </c>
      <c r="Q17" s="9">
        <f>'Small Store-FAR'!H19</f>
        <v>1000</v>
      </c>
      <c r="R17" s="9">
        <f>'Small Store-FAR'!H22</f>
        <v>1000</v>
      </c>
      <c r="S17" s="9">
        <f>'Small Store-FAR'!H25</f>
        <v>1000</v>
      </c>
      <c r="T17" s="9">
        <f>'Small Store-FAR'!H28</f>
        <v>1000</v>
      </c>
      <c r="U17" s="9">
        <f>'Small Store-FAR'!H31</f>
        <v>1000</v>
      </c>
      <c r="V17" s="11">
        <f>'Small Store-FAR'!H34</f>
        <v>1000</v>
      </c>
      <c r="W17" s="9">
        <f>'Small Store-FAR'!H37</f>
        <v>1000</v>
      </c>
      <c r="X17" s="9">
        <f>'Small Store-FAR'!H40</f>
        <v>1000</v>
      </c>
      <c r="Y17" s="9">
        <f>'Small Store-FAR'!H43</f>
        <v>1000</v>
      </c>
    </row>
    <row r="18">
      <c r="A18" s="9" t="s">
        <v>63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1000</v>
      </c>
      <c r="M18" s="11">
        <f t="shared" si="6"/>
        <v>1000</v>
      </c>
      <c r="N18" s="11">
        <f t="shared" si="6"/>
        <v>4600</v>
      </c>
      <c r="O18" s="11">
        <f t="shared" si="6"/>
        <v>4600</v>
      </c>
      <c r="P18" s="11">
        <f t="shared" si="6"/>
        <v>4600</v>
      </c>
      <c r="Q18" s="11">
        <f t="shared" si="6"/>
        <v>10600</v>
      </c>
      <c r="R18" s="11">
        <f t="shared" si="6"/>
        <v>10600</v>
      </c>
      <c r="S18" s="11">
        <f t="shared" si="6"/>
        <v>10600</v>
      </c>
      <c r="T18" s="11">
        <f t="shared" si="6"/>
        <v>10600</v>
      </c>
      <c r="U18" s="11">
        <f t="shared" si="6"/>
        <v>10600</v>
      </c>
      <c r="V18" s="11">
        <f t="shared" si="6"/>
        <v>10600</v>
      </c>
      <c r="W18" s="11">
        <f t="shared" si="6"/>
        <v>10600</v>
      </c>
      <c r="X18" s="11">
        <f t="shared" si="6"/>
        <v>10600</v>
      </c>
      <c r="Y18" s="11">
        <f t="shared" si="6"/>
        <v>10600</v>
      </c>
    </row>
    <row r="20">
      <c r="A20" s="9" t="s">
        <v>140</v>
      </c>
    </row>
    <row r="21">
      <c r="A21" s="9" t="s">
        <v>111</v>
      </c>
      <c r="B21" s="11">
        <f t="shared" ref="B21:Y21" si="7">B3+B9-B15</f>
        <v>300</v>
      </c>
      <c r="C21" s="11">
        <f t="shared" si="7"/>
        <v>900</v>
      </c>
      <c r="D21" s="11">
        <f t="shared" si="7"/>
        <v>1800</v>
      </c>
      <c r="E21" s="11">
        <f t="shared" si="7"/>
        <v>3000</v>
      </c>
      <c r="F21" s="11">
        <f t="shared" si="7"/>
        <v>4500</v>
      </c>
      <c r="G21" s="11">
        <f t="shared" si="7"/>
        <v>6300</v>
      </c>
      <c r="H21" s="11">
        <f t="shared" si="7"/>
        <v>8400</v>
      </c>
      <c r="I21" s="11">
        <f t="shared" si="7"/>
        <v>10800</v>
      </c>
      <c r="J21" s="11">
        <f t="shared" si="7"/>
        <v>13500</v>
      </c>
      <c r="K21" s="11">
        <f t="shared" si="7"/>
        <v>16500</v>
      </c>
      <c r="L21" s="11">
        <f t="shared" si="7"/>
        <v>19800</v>
      </c>
      <c r="M21" s="11">
        <f t="shared" si="7"/>
        <v>23400</v>
      </c>
      <c r="N21" s="11">
        <f t="shared" si="7"/>
        <v>23400</v>
      </c>
      <c r="O21" s="11">
        <f t="shared" si="7"/>
        <v>23400</v>
      </c>
      <c r="P21" s="11">
        <f t="shared" si="7"/>
        <v>23400</v>
      </c>
      <c r="Q21" s="11">
        <f t="shared" si="7"/>
        <v>23400</v>
      </c>
      <c r="R21" s="11">
        <f t="shared" si="7"/>
        <v>23400</v>
      </c>
      <c r="S21" s="11">
        <f t="shared" si="7"/>
        <v>23400</v>
      </c>
      <c r="T21" s="11">
        <f t="shared" si="7"/>
        <v>23400</v>
      </c>
      <c r="U21" s="11">
        <f t="shared" si="7"/>
        <v>23400</v>
      </c>
      <c r="V21" s="11">
        <f t="shared" si="7"/>
        <v>23400</v>
      </c>
      <c r="W21" s="11">
        <f t="shared" si="7"/>
        <v>23400</v>
      </c>
      <c r="X21" s="11">
        <f t="shared" si="7"/>
        <v>23400</v>
      </c>
      <c r="Y21" s="11">
        <f t="shared" si="7"/>
        <v>23400</v>
      </c>
    </row>
    <row r="22">
      <c r="A22" s="9" t="s">
        <v>116</v>
      </c>
      <c r="B22" s="11">
        <f t="shared" ref="B22:Y22" si="8">B4+B10-B16</f>
        <v>400</v>
      </c>
      <c r="C22" s="11">
        <f t="shared" si="8"/>
        <v>1200</v>
      </c>
      <c r="D22" s="11">
        <f t="shared" si="8"/>
        <v>2400</v>
      </c>
      <c r="E22" s="11">
        <f t="shared" si="8"/>
        <v>4000</v>
      </c>
      <c r="F22" s="11">
        <f t="shared" si="8"/>
        <v>6000</v>
      </c>
      <c r="G22" s="11">
        <f t="shared" si="8"/>
        <v>8400</v>
      </c>
      <c r="H22" s="11">
        <f t="shared" si="8"/>
        <v>11200</v>
      </c>
      <c r="I22" s="11">
        <f t="shared" si="8"/>
        <v>14400</v>
      </c>
      <c r="J22" s="11">
        <f t="shared" si="8"/>
        <v>18000</v>
      </c>
      <c r="K22" s="11">
        <f t="shared" si="8"/>
        <v>22000</v>
      </c>
      <c r="L22" s="11">
        <f t="shared" si="8"/>
        <v>26400</v>
      </c>
      <c r="M22" s="11">
        <f t="shared" si="8"/>
        <v>31200</v>
      </c>
      <c r="N22" s="11">
        <f t="shared" si="8"/>
        <v>36400</v>
      </c>
      <c r="O22" s="11">
        <f t="shared" si="8"/>
        <v>42000</v>
      </c>
      <c r="P22" s="11">
        <f t="shared" si="8"/>
        <v>48000</v>
      </c>
      <c r="Q22" s="11">
        <f t="shared" si="8"/>
        <v>48000</v>
      </c>
      <c r="R22" s="11">
        <f t="shared" si="8"/>
        <v>48000</v>
      </c>
      <c r="S22" s="11">
        <f t="shared" si="8"/>
        <v>48000</v>
      </c>
      <c r="T22" s="11">
        <f t="shared" si="8"/>
        <v>48000</v>
      </c>
      <c r="U22" s="11">
        <f t="shared" si="8"/>
        <v>48000</v>
      </c>
      <c r="V22" s="11">
        <f t="shared" si="8"/>
        <v>48000</v>
      </c>
      <c r="W22" s="11">
        <f t="shared" si="8"/>
        <v>48000</v>
      </c>
      <c r="X22" s="11">
        <f t="shared" si="8"/>
        <v>48000</v>
      </c>
      <c r="Y22" s="11">
        <f t="shared" si="8"/>
        <v>48000</v>
      </c>
    </row>
    <row r="23">
      <c r="A23" s="9" t="s">
        <v>120</v>
      </c>
      <c r="B23" s="11">
        <f t="shared" ref="B23:Y23" si="9">B5+B11-B17</f>
        <v>100</v>
      </c>
      <c r="C23" s="11">
        <f t="shared" si="9"/>
        <v>300</v>
      </c>
      <c r="D23" s="11">
        <f t="shared" si="9"/>
        <v>600</v>
      </c>
      <c r="E23" s="11">
        <f t="shared" si="9"/>
        <v>1000</v>
      </c>
      <c r="F23" s="11">
        <f t="shared" si="9"/>
        <v>1500</v>
      </c>
      <c r="G23" s="11">
        <f t="shared" si="9"/>
        <v>2100</v>
      </c>
      <c r="H23" s="11">
        <f t="shared" si="9"/>
        <v>2800</v>
      </c>
      <c r="I23" s="11">
        <f t="shared" si="9"/>
        <v>3600</v>
      </c>
      <c r="J23" s="11">
        <f t="shared" si="9"/>
        <v>4500</v>
      </c>
      <c r="K23" s="11">
        <f t="shared" si="9"/>
        <v>5500</v>
      </c>
      <c r="L23" s="11">
        <f t="shared" si="9"/>
        <v>5500</v>
      </c>
      <c r="M23" s="11">
        <f t="shared" si="9"/>
        <v>5500</v>
      </c>
      <c r="N23" s="11">
        <f t="shared" si="9"/>
        <v>5500</v>
      </c>
      <c r="O23" s="11">
        <f t="shared" si="9"/>
        <v>5500</v>
      </c>
      <c r="P23" s="11">
        <f t="shared" si="9"/>
        <v>5500</v>
      </c>
      <c r="Q23" s="11">
        <f t="shared" si="9"/>
        <v>5500</v>
      </c>
      <c r="R23" s="11">
        <f t="shared" si="9"/>
        <v>5500</v>
      </c>
      <c r="S23" s="11">
        <f t="shared" si="9"/>
        <v>5500</v>
      </c>
      <c r="T23" s="11">
        <f t="shared" si="9"/>
        <v>5500</v>
      </c>
      <c r="U23" s="11">
        <f t="shared" si="9"/>
        <v>5500</v>
      </c>
      <c r="V23" s="11">
        <f t="shared" si="9"/>
        <v>5500</v>
      </c>
      <c r="W23" s="11">
        <f t="shared" si="9"/>
        <v>5500</v>
      </c>
      <c r="X23" s="11">
        <f t="shared" si="9"/>
        <v>5500</v>
      </c>
      <c r="Y23" s="11">
        <f t="shared" si="9"/>
        <v>5500</v>
      </c>
    </row>
    <row r="24">
      <c r="A24" s="9" t="s">
        <v>63</v>
      </c>
      <c r="B24" s="11">
        <f t="shared" ref="B24:Y24" si="10">SUM(B21:B23)</f>
        <v>800</v>
      </c>
      <c r="C24" s="11">
        <f t="shared" si="10"/>
        <v>2400</v>
      </c>
      <c r="D24" s="11">
        <f t="shared" si="10"/>
        <v>4800</v>
      </c>
      <c r="E24" s="11">
        <f t="shared" si="10"/>
        <v>8000</v>
      </c>
      <c r="F24" s="11">
        <f t="shared" si="10"/>
        <v>12000</v>
      </c>
      <c r="G24" s="11">
        <f t="shared" si="10"/>
        <v>16800</v>
      </c>
      <c r="H24" s="11">
        <f t="shared" si="10"/>
        <v>22400</v>
      </c>
      <c r="I24" s="11">
        <f t="shared" si="10"/>
        <v>28800</v>
      </c>
      <c r="J24" s="11">
        <f t="shared" si="10"/>
        <v>36000</v>
      </c>
      <c r="K24" s="11">
        <f t="shared" si="10"/>
        <v>44000</v>
      </c>
      <c r="L24" s="11">
        <f t="shared" si="10"/>
        <v>51700</v>
      </c>
      <c r="M24" s="11">
        <f t="shared" si="10"/>
        <v>60100</v>
      </c>
      <c r="N24" s="11">
        <f t="shared" si="10"/>
        <v>65300</v>
      </c>
      <c r="O24" s="11">
        <f t="shared" si="10"/>
        <v>70900</v>
      </c>
      <c r="P24" s="11">
        <f t="shared" si="10"/>
        <v>76900</v>
      </c>
      <c r="Q24" s="11">
        <f t="shared" si="10"/>
        <v>76900</v>
      </c>
      <c r="R24" s="11">
        <f t="shared" si="10"/>
        <v>76900</v>
      </c>
      <c r="S24" s="11">
        <f t="shared" si="10"/>
        <v>76900</v>
      </c>
      <c r="T24" s="11">
        <f t="shared" si="10"/>
        <v>76900</v>
      </c>
      <c r="U24" s="11">
        <f t="shared" si="10"/>
        <v>76900</v>
      </c>
      <c r="V24" s="11">
        <f t="shared" si="10"/>
        <v>76900</v>
      </c>
      <c r="W24" s="11">
        <f t="shared" si="10"/>
        <v>76900</v>
      </c>
      <c r="X24" s="11">
        <f t="shared" si="10"/>
        <v>76900</v>
      </c>
      <c r="Y24" s="11">
        <f t="shared" si="10"/>
        <v>76900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38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60</v>
      </c>
    </row>
    <row r="3">
      <c r="A3" s="9" t="s">
        <v>16</v>
      </c>
      <c r="B3" s="11">
        <f>Assumptions!B23+Assumptions!B24</f>
        <v>1</v>
      </c>
      <c r="C3" s="11">
        <f>B3+Assumptions!$B$24</f>
        <v>2</v>
      </c>
      <c r="D3" s="11">
        <f>C3+Assumptions!$B$24</f>
        <v>3</v>
      </c>
      <c r="E3" s="11">
        <f>D3+Assumptions!$B$24</f>
        <v>4</v>
      </c>
      <c r="F3" s="11">
        <f>E3+Assumptions!$B$24</f>
        <v>5</v>
      </c>
      <c r="G3" s="11">
        <f>F3+Assumptions!$B$24</f>
        <v>6</v>
      </c>
      <c r="H3" s="11">
        <f>G3+Assumptions!$B$24</f>
        <v>7</v>
      </c>
      <c r="I3" s="11">
        <f>H3+Assumptions!$B$24</f>
        <v>8</v>
      </c>
      <c r="J3" s="11">
        <f>I3+Assumptions!$B$24</f>
        <v>9</v>
      </c>
      <c r="K3" s="11">
        <f>J3+Assumptions!$B$24</f>
        <v>10</v>
      </c>
      <c r="L3" s="11">
        <f>K3+Assumptions!$B$24</f>
        <v>11</v>
      </c>
      <c r="M3" s="11">
        <f>L3+Assumptions!$B$24</f>
        <v>12</v>
      </c>
      <c r="N3" s="11">
        <f>M3+Assumptions!$B$24</f>
        <v>13</v>
      </c>
      <c r="O3" s="11">
        <f>N3+Assumptions!$B$24</f>
        <v>14</v>
      </c>
      <c r="P3" s="11">
        <f>O3+Assumptions!$B$24</f>
        <v>15</v>
      </c>
      <c r="Q3" s="11">
        <f>P3+Assumptions!$B$24</f>
        <v>16</v>
      </c>
      <c r="R3" s="11">
        <f>Q3+Assumptions!$B$24</f>
        <v>17</v>
      </c>
      <c r="S3" s="11">
        <f>R3+Assumptions!$B$24</f>
        <v>18</v>
      </c>
      <c r="T3" s="11">
        <f>S3+Assumptions!$B$24</f>
        <v>19</v>
      </c>
      <c r="U3" s="11">
        <f>T3+Assumptions!$B$24</f>
        <v>20</v>
      </c>
      <c r="V3" s="11">
        <f>U3+Assumptions!$B$24</f>
        <v>21</v>
      </c>
      <c r="W3" s="11">
        <f>V3+Assumptions!$B$24</f>
        <v>22</v>
      </c>
      <c r="X3" s="11">
        <f>W3+Assumptions!$B$24</f>
        <v>23</v>
      </c>
      <c r="Y3" s="11">
        <f>X3+Assumptions!$B$24</f>
        <v>24</v>
      </c>
    </row>
    <row r="4">
      <c r="A4" s="9" t="s">
        <v>17</v>
      </c>
      <c r="B4" s="11">
        <f>Assumptions!$C23</f>
        <v>0</v>
      </c>
      <c r="C4" s="11">
        <f>Assumptions!$C23</f>
        <v>0</v>
      </c>
      <c r="D4" s="11">
        <f>Assumptions!$C23</f>
        <v>0</v>
      </c>
      <c r="E4" s="11">
        <f>Assumptions!$C23</f>
        <v>0</v>
      </c>
      <c r="F4" s="11">
        <f>Assumptions!$C23</f>
        <v>0</v>
      </c>
      <c r="G4" s="11">
        <f>F4+Assumptions!$C$24</f>
        <v>1</v>
      </c>
      <c r="H4" s="11">
        <f>G4+Assumptions!C23</f>
        <v>1</v>
      </c>
      <c r="I4" s="11">
        <f>H4+Assumptions!C23</f>
        <v>1</v>
      </c>
      <c r="J4" s="11">
        <f>I4+Assumptions!$C$24</f>
        <v>2</v>
      </c>
      <c r="K4" s="11">
        <f>J4+Assumptions!F23</f>
        <v>2</v>
      </c>
      <c r="L4" s="11">
        <f>K4+Assumptions!F23</f>
        <v>2</v>
      </c>
      <c r="M4" s="11">
        <f>L4+Assumptions!$C$24</f>
        <v>3</v>
      </c>
      <c r="N4" s="11">
        <f>M4+Assumptions!I23</f>
        <v>3</v>
      </c>
      <c r="O4" s="11">
        <f>N4+Assumptions!I23</f>
        <v>3</v>
      </c>
      <c r="P4" s="11">
        <f>O4+Assumptions!$C$24</f>
        <v>4</v>
      </c>
      <c r="Q4" s="11">
        <f>P4+Assumptions!L23</f>
        <v>4</v>
      </c>
      <c r="R4" s="11">
        <f>Q4+Assumptions!L23</f>
        <v>4</v>
      </c>
      <c r="S4" s="11">
        <f>R4+Assumptions!$C$24</f>
        <v>5</v>
      </c>
      <c r="T4" s="11">
        <f>S4+Assumptions!O23</f>
        <v>5</v>
      </c>
      <c r="U4" s="11">
        <f>T4+Assumptions!O23</f>
        <v>5</v>
      </c>
      <c r="V4" s="11">
        <f>U4+Assumptions!$C$24</f>
        <v>6</v>
      </c>
      <c r="W4" s="11">
        <f>V4+Assumptions!R23</f>
        <v>6</v>
      </c>
      <c r="X4" s="11">
        <f>W4+Assumptions!R23</f>
        <v>6</v>
      </c>
      <c r="Y4" s="11">
        <f>X4+Assumptions!$C$24</f>
        <v>7</v>
      </c>
    </row>
    <row r="5">
      <c r="A5" s="9" t="s">
        <v>18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11">
        <f>J5+Assumptions!$D$24</f>
        <v>1</v>
      </c>
      <c r="L5" s="11">
        <f t="shared" ref="L5:O5" si="1">K5+0</f>
        <v>1</v>
      </c>
      <c r="M5" s="11">
        <f t="shared" si="1"/>
        <v>1</v>
      </c>
      <c r="N5" s="11">
        <f t="shared" si="1"/>
        <v>1</v>
      </c>
      <c r="O5" s="11">
        <f t="shared" si="1"/>
        <v>1</v>
      </c>
      <c r="P5" s="11">
        <f>O5+Assumptions!$D$24</f>
        <v>2</v>
      </c>
      <c r="Q5" s="11">
        <f t="shared" ref="Q5:T5" si="2">P5+0</f>
        <v>2</v>
      </c>
      <c r="R5" s="11">
        <f t="shared" si="2"/>
        <v>2</v>
      </c>
      <c r="S5" s="11">
        <f t="shared" si="2"/>
        <v>2</v>
      </c>
      <c r="T5" s="11">
        <f t="shared" si="2"/>
        <v>2</v>
      </c>
      <c r="U5" s="11">
        <f>T5+Assumptions!$D$24</f>
        <v>3</v>
      </c>
      <c r="V5" s="11">
        <f t="shared" ref="V5:Y5" si="3">U5+0</f>
        <v>3</v>
      </c>
      <c r="W5" s="11">
        <f t="shared" si="3"/>
        <v>3</v>
      </c>
      <c r="X5" s="11">
        <f t="shared" si="3"/>
        <v>3</v>
      </c>
      <c r="Y5" s="11">
        <f t="shared" si="3"/>
        <v>3</v>
      </c>
    </row>
    <row r="6">
      <c r="A6" s="9"/>
    </row>
    <row r="7">
      <c r="A7" s="9" t="s">
        <v>61</v>
      </c>
    </row>
    <row r="8">
      <c r="A8" s="9" t="s">
        <v>16</v>
      </c>
      <c r="B8" s="11">
        <f>B3*Assumptions!$B$5</f>
        <v>250</v>
      </c>
      <c r="C8" s="11">
        <f>C3*Assumptions!$B$5</f>
        <v>500</v>
      </c>
      <c r="D8" s="11">
        <f>D3*Assumptions!$B$5</f>
        <v>750</v>
      </c>
      <c r="E8" s="11">
        <f>E3*Assumptions!$B$5</f>
        <v>1000</v>
      </c>
      <c r="F8" s="11">
        <f>F3*Assumptions!$B$5</f>
        <v>1250</v>
      </c>
      <c r="G8" s="11">
        <f>G3*Assumptions!$B$5</f>
        <v>1500</v>
      </c>
      <c r="H8" s="11">
        <f>H3*Assumptions!$B$5</f>
        <v>1750</v>
      </c>
      <c r="I8" s="11">
        <f>I3*Assumptions!$B$5</f>
        <v>2000</v>
      </c>
      <c r="J8" s="11">
        <f>J3*Assumptions!$B$5</f>
        <v>2250</v>
      </c>
      <c r="K8" s="11">
        <f>K3*Assumptions!$B$5</f>
        <v>2500</v>
      </c>
      <c r="L8" s="11">
        <f>L3*Assumptions!$B$5</f>
        <v>2750</v>
      </c>
      <c r="M8" s="11">
        <f>M3*Assumptions!$B$5</f>
        <v>3000</v>
      </c>
      <c r="N8" s="11">
        <f>N3*Assumptions!$B$5</f>
        <v>3250</v>
      </c>
      <c r="O8" s="11">
        <f>O3*Assumptions!$B$5</f>
        <v>3500</v>
      </c>
      <c r="P8" s="11">
        <f>P3*Assumptions!$B$5</f>
        <v>3750</v>
      </c>
      <c r="Q8" s="11">
        <f>Q3*Assumptions!$B$5</f>
        <v>4000</v>
      </c>
      <c r="R8" s="11">
        <f>R3*Assumptions!$B$5</f>
        <v>4250</v>
      </c>
      <c r="S8" s="11">
        <f>S3*Assumptions!$B$5</f>
        <v>4500</v>
      </c>
      <c r="T8" s="11">
        <f>T3*Assumptions!$B$5</f>
        <v>4750</v>
      </c>
      <c r="U8" s="11">
        <f>U3*Assumptions!$B$5</f>
        <v>5000</v>
      </c>
      <c r="V8" s="11">
        <f>V3*Assumptions!$B$5</f>
        <v>5250</v>
      </c>
      <c r="W8" s="11">
        <f>W3*Assumptions!$B$5</f>
        <v>5500</v>
      </c>
      <c r="X8" s="11">
        <f>X3*Assumptions!$B$5</f>
        <v>5750</v>
      </c>
      <c r="Y8" s="11">
        <f>Y3*Assumptions!$B$5</f>
        <v>6000</v>
      </c>
    </row>
    <row r="9">
      <c r="A9" s="9" t="s">
        <v>17</v>
      </c>
      <c r="B9" s="11">
        <f>B4*Assumptions!$C$5</f>
        <v>0</v>
      </c>
      <c r="C9" s="11">
        <f>C4*Assumptions!$C$5</f>
        <v>0</v>
      </c>
      <c r="D9" s="11">
        <f>D4*Assumptions!$C$5</f>
        <v>0</v>
      </c>
      <c r="E9" s="11">
        <f>E4*Assumptions!$C$5</f>
        <v>0</v>
      </c>
      <c r="F9" s="11">
        <f>F4*Assumptions!$C$5</f>
        <v>0</v>
      </c>
      <c r="G9" s="11">
        <f>G4*Assumptions!$C$5</f>
        <v>400</v>
      </c>
      <c r="H9" s="11">
        <f>H4*Assumptions!$C$5</f>
        <v>400</v>
      </c>
      <c r="I9" s="11">
        <f>I4*Assumptions!$C$5</f>
        <v>400</v>
      </c>
      <c r="J9" s="11">
        <f>J4*Assumptions!$C$5</f>
        <v>800</v>
      </c>
      <c r="K9" s="11">
        <f>K4*Assumptions!$C$5</f>
        <v>800</v>
      </c>
      <c r="L9" s="11">
        <f>L4*Assumptions!$C$5</f>
        <v>800</v>
      </c>
      <c r="M9" s="11">
        <f>M4*Assumptions!$C$5</f>
        <v>1200</v>
      </c>
      <c r="N9" s="11">
        <f>N4*Assumptions!$C$5</f>
        <v>1200</v>
      </c>
      <c r="O9" s="11">
        <f>O4*Assumptions!$C$5</f>
        <v>1200</v>
      </c>
      <c r="P9" s="11">
        <f>P4*Assumptions!$C$5</f>
        <v>1600</v>
      </c>
      <c r="Q9" s="11">
        <f>Q4*Assumptions!$C$5</f>
        <v>1600</v>
      </c>
      <c r="R9" s="11">
        <f>R4*Assumptions!$C$5</f>
        <v>1600</v>
      </c>
      <c r="S9" s="11">
        <f>S4*Assumptions!$C$5</f>
        <v>2000</v>
      </c>
      <c r="T9" s="11">
        <f>T4*Assumptions!$C$5</f>
        <v>2000</v>
      </c>
      <c r="U9" s="11">
        <f>U4*Assumptions!$C$5</f>
        <v>2000</v>
      </c>
      <c r="V9" s="11">
        <f>V4*Assumptions!$C$5</f>
        <v>2400</v>
      </c>
      <c r="W9" s="11">
        <f>W4*Assumptions!$C$5</f>
        <v>2400</v>
      </c>
      <c r="X9" s="11">
        <f>X4*Assumptions!$C$5</f>
        <v>2400</v>
      </c>
      <c r="Y9" s="11">
        <f>Y4*Assumptions!$C$5</f>
        <v>2800</v>
      </c>
    </row>
    <row r="10">
      <c r="A10" s="9" t="s">
        <v>18</v>
      </c>
      <c r="B10" s="11">
        <f>B5*Assumptions!$D$5</f>
        <v>0</v>
      </c>
      <c r="C10" s="11">
        <f>C5*Assumptions!$D$5</f>
        <v>0</v>
      </c>
      <c r="D10" s="11">
        <f>D5*Assumptions!$D$5</f>
        <v>0</v>
      </c>
      <c r="E10" s="11">
        <f>E5*Assumptions!$D$5</f>
        <v>0</v>
      </c>
      <c r="F10" s="11">
        <f>F5*Assumptions!$D$5</f>
        <v>0</v>
      </c>
      <c r="G10" s="11">
        <f>G5*Assumptions!$D$5</f>
        <v>0</v>
      </c>
      <c r="H10" s="11">
        <f>H5*Assumptions!$D$5</f>
        <v>0</v>
      </c>
      <c r="I10" s="11">
        <f>I5*Assumptions!$D$5</f>
        <v>0</v>
      </c>
      <c r="J10" s="11">
        <f>J5*Assumptions!$D$5</f>
        <v>0</v>
      </c>
      <c r="K10" s="11">
        <f>K5*Assumptions!$D$5</f>
        <v>700</v>
      </c>
      <c r="L10" s="11">
        <f>L5*Assumptions!$D$5</f>
        <v>700</v>
      </c>
      <c r="M10" s="11">
        <f>M5*Assumptions!$D$5</f>
        <v>700</v>
      </c>
      <c r="N10" s="11">
        <f>N5*Assumptions!$D$5</f>
        <v>700</v>
      </c>
      <c r="O10" s="11">
        <f>O5*Assumptions!$D$5</f>
        <v>700</v>
      </c>
      <c r="P10" s="11">
        <f>P5*Assumptions!$D$5</f>
        <v>1400</v>
      </c>
      <c r="Q10" s="11">
        <f>Q5*Assumptions!$D$5</f>
        <v>1400</v>
      </c>
      <c r="R10" s="11">
        <f>R5*Assumptions!$D$5</f>
        <v>1400</v>
      </c>
      <c r="S10" s="11">
        <f>S5*Assumptions!$D$5</f>
        <v>1400</v>
      </c>
      <c r="T10" s="11">
        <f>T5*Assumptions!$D$5</f>
        <v>1400</v>
      </c>
      <c r="U10" s="11">
        <f>U5*Assumptions!$D$5</f>
        <v>2100</v>
      </c>
      <c r="V10" s="11">
        <f>V5*Assumptions!$D$5</f>
        <v>2100</v>
      </c>
      <c r="W10" s="11">
        <f>W5*Assumptions!$D$5</f>
        <v>2100</v>
      </c>
      <c r="X10" s="11">
        <f>X5*Assumptions!$D$5</f>
        <v>2100</v>
      </c>
      <c r="Y10" s="11">
        <f>Y5*Assumptions!$D$5</f>
        <v>2100</v>
      </c>
    </row>
    <row r="11">
      <c r="A11" s="9"/>
    </row>
    <row r="12">
      <c r="A12" s="9" t="s">
        <v>24</v>
      </c>
    </row>
    <row r="13">
      <c r="A13" s="9" t="s">
        <v>16</v>
      </c>
    </row>
    <row r="14">
      <c r="A14" s="9" t="s">
        <v>13</v>
      </c>
      <c r="B14" s="11">
        <f>B8*Assumptions!$B$8</f>
        <v>300</v>
      </c>
      <c r="C14" s="11">
        <f>C8*Assumptions!$B$8</f>
        <v>600</v>
      </c>
      <c r="D14" s="11">
        <f>D8*Assumptions!$B$8</f>
        <v>900</v>
      </c>
      <c r="E14" s="11">
        <f>E8*Assumptions!$B$8</f>
        <v>1200</v>
      </c>
      <c r="F14" s="11">
        <f>F8*Assumptions!$B$8</f>
        <v>1500</v>
      </c>
      <c r="G14" s="11">
        <f>G8*Assumptions!$B$8</f>
        <v>1800</v>
      </c>
      <c r="H14" s="11">
        <f>H8*Assumptions!$B$8</f>
        <v>2100</v>
      </c>
      <c r="I14" s="11">
        <f>I8*Assumptions!$B$8</f>
        <v>2400</v>
      </c>
      <c r="J14" s="11">
        <f>J8*Assumptions!$B$8</f>
        <v>2700</v>
      </c>
      <c r="K14" s="11">
        <f>K8*Assumptions!$B$8</f>
        <v>3000</v>
      </c>
      <c r="L14" s="11">
        <f>L8*Assumptions!$B$8</f>
        <v>3300</v>
      </c>
      <c r="M14" s="11">
        <f>M8*Assumptions!$B$8</f>
        <v>3600</v>
      </c>
      <c r="N14" s="11">
        <f>N8*Assumptions!$B$8</f>
        <v>3900</v>
      </c>
      <c r="O14" s="11">
        <f>O8*Assumptions!$B$8</f>
        <v>4200</v>
      </c>
      <c r="P14" s="11">
        <f>P8*Assumptions!$B$8</f>
        <v>4500</v>
      </c>
      <c r="Q14" s="11">
        <f>Q8*Assumptions!$B$8</f>
        <v>4800</v>
      </c>
      <c r="R14" s="11">
        <f>R8*Assumptions!$B$8</f>
        <v>5100</v>
      </c>
      <c r="S14" s="11">
        <f>S8*Assumptions!$B$8</f>
        <v>5400</v>
      </c>
      <c r="T14" s="11">
        <f>T8*Assumptions!$B$8</f>
        <v>5700</v>
      </c>
      <c r="U14" s="11">
        <f>U8*Assumptions!$B$8</f>
        <v>6000</v>
      </c>
      <c r="V14" s="11">
        <f>V8*Assumptions!$B$8</f>
        <v>6300</v>
      </c>
      <c r="W14" s="11">
        <f>W8*Assumptions!$B$8</f>
        <v>6600</v>
      </c>
      <c r="X14" s="11">
        <f>X8*Assumptions!$B$8</f>
        <v>6900</v>
      </c>
      <c r="Y14" s="11">
        <f>Y8*Assumptions!$B$8</f>
        <v>7200</v>
      </c>
    </row>
    <row r="15">
      <c r="A15" s="9" t="s">
        <v>17</v>
      </c>
    </row>
    <row r="16">
      <c r="A16" s="9" t="s">
        <v>13</v>
      </c>
      <c r="B16" s="11">
        <f>B9*Assumptions!$C$8</f>
        <v>0</v>
      </c>
      <c r="C16" s="11">
        <f>C9*Assumptions!$C$8</f>
        <v>0</v>
      </c>
      <c r="D16" s="11">
        <f>D9*Assumptions!$C$8</f>
        <v>0</v>
      </c>
      <c r="E16" s="11">
        <f>E9*Assumptions!$C$8</f>
        <v>0</v>
      </c>
      <c r="F16" s="11">
        <f>F9*Assumptions!$C$8</f>
        <v>0</v>
      </c>
      <c r="G16" s="11">
        <f>G9*Assumptions!$C$8</f>
        <v>560</v>
      </c>
      <c r="H16" s="11">
        <f>H9*Assumptions!$C$8</f>
        <v>560</v>
      </c>
      <c r="I16" s="11">
        <f>I9*Assumptions!$C$8</f>
        <v>560</v>
      </c>
      <c r="J16" s="11">
        <f>J9*Assumptions!$C$8</f>
        <v>1120</v>
      </c>
      <c r="K16" s="11">
        <f>K9*Assumptions!$C$8</f>
        <v>1120</v>
      </c>
      <c r="L16" s="11">
        <f>L9*Assumptions!$C$8</f>
        <v>1120</v>
      </c>
      <c r="M16" s="11">
        <f>M9*Assumptions!$C$8</f>
        <v>1680</v>
      </c>
      <c r="N16" s="11">
        <f>N9*Assumptions!$C$8</f>
        <v>1680</v>
      </c>
      <c r="O16" s="11">
        <f>O9*Assumptions!$C$8</f>
        <v>1680</v>
      </c>
      <c r="P16" s="11">
        <f>P9*Assumptions!$C$8</f>
        <v>2240</v>
      </c>
      <c r="Q16" s="11">
        <f>Q9*Assumptions!$C$8</f>
        <v>2240</v>
      </c>
      <c r="R16" s="11">
        <f>R9*Assumptions!$C$8</f>
        <v>2240</v>
      </c>
      <c r="S16" s="11">
        <f>S9*Assumptions!$C$8</f>
        <v>2800</v>
      </c>
      <c r="T16" s="11">
        <f>T9*Assumptions!$C$8</f>
        <v>2800</v>
      </c>
      <c r="U16" s="11">
        <f>U9*Assumptions!$C$8</f>
        <v>2800</v>
      </c>
      <c r="V16" s="11">
        <f>V9*Assumptions!$C$8</f>
        <v>3360</v>
      </c>
      <c r="W16" s="11">
        <f>W9*Assumptions!$C$8</f>
        <v>3360</v>
      </c>
      <c r="X16" s="11">
        <f>X9*Assumptions!$C$8</f>
        <v>3360</v>
      </c>
      <c r="Y16" s="11">
        <f>Y9*Assumptions!$C$8</f>
        <v>3920</v>
      </c>
    </row>
    <row r="17">
      <c r="A17" s="9" t="s">
        <v>18</v>
      </c>
    </row>
    <row r="18">
      <c r="A18" s="9" t="s">
        <v>13</v>
      </c>
      <c r="B18" s="11">
        <f>B10*Assumptions!$D$8</f>
        <v>0</v>
      </c>
      <c r="C18" s="11">
        <f>C10*Assumptions!$D$8</f>
        <v>0</v>
      </c>
      <c r="D18" s="11">
        <f>D10*Assumptions!$D$8</f>
        <v>0</v>
      </c>
      <c r="E18" s="11">
        <f>E10*Assumptions!$D$8</f>
        <v>0</v>
      </c>
      <c r="F18" s="11">
        <f>F10*Assumptions!$D$8</f>
        <v>0</v>
      </c>
      <c r="G18" s="11">
        <f>G10*Assumptions!$D$8</f>
        <v>0</v>
      </c>
      <c r="H18" s="11">
        <f>H10*Assumptions!$D$8</f>
        <v>0</v>
      </c>
      <c r="I18" s="11">
        <f>I10*Assumptions!$D$8</f>
        <v>0</v>
      </c>
      <c r="J18" s="11">
        <f>J10*Assumptions!$D$8</f>
        <v>0</v>
      </c>
      <c r="K18" s="11">
        <f>K10*Assumptions!$D$8</f>
        <v>1260</v>
      </c>
      <c r="L18" s="11">
        <f>L10*Assumptions!$D$8</f>
        <v>1260</v>
      </c>
      <c r="M18" s="11">
        <f>M10*Assumptions!$D$8</f>
        <v>1260</v>
      </c>
      <c r="N18" s="11">
        <f>N10*Assumptions!$D$8</f>
        <v>1260</v>
      </c>
      <c r="O18" s="11">
        <f>O10*Assumptions!$D$8</f>
        <v>1260</v>
      </c>
      <c r="P18" s="11">
        <f>P10*Assumptions!$D$8</f>
        <v>2520</v>
      </c>
      <c r="Q18" s="11">
        <f>Q10*Assumptions!$D$8</f>
        <v>2520</v>
      </c>
      <c r="R18" s="11">
        <f>R10*Assumptions!$D$8</f>
        <v>2520</v>
      </c>
      <c r="S18" s="11">
        <f>S10*Assumptions!$D$8</f>
        <v>2520</v>
      </c>
      <c r="T18" s="11">
        <f>T10*Assumptions!$D$8</f>
        <v>2520</v>
      </c>
      <c r="U18" s="11">
        <f>U10*Assumptions!$D$8</f>
        <v>3780</v>
      </c>
      <c r="V18" s="11">
        <f>V10*Assumptions!$D$8</f>
        <v>3780</v>
      </c>
      <c r="W18" s="11">
        <f>W10*Assumptions!$D$8</f>
        <v>3780</v>
      </c>
      <c r="X18" s="11">
        <f>X10*Assumptions!$D$8</f>
        <v>3780</v>
      </c>
      <c r="Y18" s="11">
        <f>Y10*Assumptions!$D$8</f>
        <v>3780</v>
      </c>
    </row>
    <row r="20">
      <c r="A20" s="9" t="s">
        <v>62</v>
      </c>
    </row>
    <row r="21">
      <c r="A21" s="9" t="s">
        <v>16</v>
      </c>
      <c r="B21" s="11">
        <f t="shared" ref="B21:B23" si="5">B3-0</f>
        <v>1</v>
      </c>
      <c r="C21" s="11">
        <f t="shared" ref="C21:Y21" si="4">C3-B3</f>
        <v>1</v>
      </c>
      <c r="D21" s="11">
        <f t="shared" si="4"/>
        <v>1</v>
      </c>
      <c r="E21" s="11">
        <f t="shared" si="4"/>
        <v>1</v>
      </c>
      <c r="F21" s="11">
        <f t="shared" si="4"/>
        <v>1</v>
      </c>
      <c r="G21" s="11">
        <f t="shared" si="4"/>
        <v>1</v>
      </c>
      <c r="H21" s="11">
        <f t="shared" si="4"/>
        <v>1</v>
      </c>
      <c r="I21" s="11">
        <f t="shared" si="4"/>
        <v>1</v>
      </c>
      <c r="J21" s="11">
        <f t="shared" si="4"/>
        <v>1</v>
      </c>
      <c r="K21" s="11">
        <f t="shared" si="4"/>
        <v>1</v>
      </c>
      <c r="L21" s="11">
        <f t="shared" si="4"/>
        <v>1</v>
      </c>
      <c r="M21" s="11">
        <f t="shared" si="4"/>
        <v>1</v>
      </c>
      <c r="N21" s="11">
        <f t="shared" si="4"/>
        <v>1</v>
      </c>
      <c r="O21" s="11">
        <f t="shared" si="4"/>
        <v>1</v>
      </c>
      <c r="P21" s="11">
        <f t="shared" si="4"/>
        <v>1</v>
      </c>
      <c r="Q21" s="11">
        <f t="shared" si="4"/>
        <v>1</v>
      </c>
      <c r="R21" s="11">
        <f t="shared" si="4"/>
        <v>1</v>
      </c>
      <c r="S21" s="11">
        <f t="shared" si="4"/>
        <v>1</v>
      </c>
      <c r="T21" s="11">
        <f t="shared" si="4"/>
        <v>1</v>
      </c>
      <c r="U21" s="11">
        <f t="shared" si="4"/>
        <v>1</v>
      </c>
      <c r="V21" s="11">
        <f t="shared" si="4"/>
        <v>1</v>
      </c>
      <c r="W21" s="11">
        <f t="shared" si="4"/>
        <v>1</v>
      </c>
      <c r="X21" s="11">
        <f t="shared" si="4"/>
        <v>1</v>
      </c>
      <c r="Y21" s="11">
        <f t="shared" si="4"/>
        <v>1</v>
      </c>
    </row>
    <row r="22">
      <c r="A22" s="9" t="s">
        <v>17</v>
      </c>
      <c r="B22" s="11">
        <f t="shared" si="5"/>
        <v>0</v>
      </c>
      <c r="C22" s="11">
        <f t="shared" ref="C22:Y22" si="6">C4-B4</f>
        <v>0</v>
      </c>
      <c r="D22" s="11">
        <f t="shared" si="6"/>
        <v>0</v>
      </c>
      <c r="E22" s="11">
        <f t="shared" si="6"/>
        <v>0</v>
      </c>
      <c r="F22" s="11">
        <f t="shared" si="6"/>
        <v>0</v>
      </c>
      <c r="G22" s="11">
        <f t="shared" si="6"/>
        <v>1</v>
      </c>
      <c r="H22" s="11">
        <f t="shared" si="6"/>
        <v>0</v>
      </c>
      <c r="I22" s="11">
        <f t="shared" si="6"/>
        <v>0</v>
      </c>
      <c r="J22" s="11">
        <f t="shared" si="6"/>
        <v>1</v>
      </c>
      <c r="K22" s="11">
        <f t="shared" si="6"/>
        <v>0</v>
      </c>
      <c r="L22" s="11">
        <f t="shared" si="6"/>
        <v>0</v>
      </c>
      <c r="M22" s="11">
        <f t="shared" si="6"/>
        <v>1</v>
      </c>
      <c r="N22" s="11">
        <f t="shared" si="6"/>
        <v>0</v>
      </c>
      <c r="O22" s="11">
        <f t="shared" si="6"/>
        <v>0</v>
      </c>
      <c r="P22" s="11">
        <f t="shared" si="6"/>
        <v>1</v>
      </c>
      <c r="Q22" s="11">
        <f t="shared" si="6"/>
        <v>0</v>
      </c>
      <c r="R22" s="11">
        <f t="shared" si="6"/>
        <v>0</v>
      </c>
      <c r="S22" s="11">
        <f t="shared" si="6"/>
        <v>1</v>
      </c>
      <c r="T22" s="11">
        <f t="shared" si="6"/>
        <v>0</v>
      </c>
      <c r="U22" s="11">
        <f t="shared" si="6"/>
        <v>0</v>
      </c>
      <c r="V22" s="11">
        <f t="shared" si="6"/>
        <v>1</v>
      </c>
      <c r="W22" s="11">
        <f t="shared" si="6"/>
        <v>0</v>
      </c>
      <c r="X22" s="11">
        <f t="shared" si="6"/>
        <v>0</v>
      </c>
      <c r="Y22" s="11">
        <f t="shared" si="6"/>
        <v>1</v>
      </c>
    </row>
    <row r="23">
      <c r="A23" s="9" t="s">
        <v>18</v>
      </c>
      <c r="B23" s="11">
        <f t="shared" si="5"/>
        <v>0</v>
      </c>
      <c r="C23" s="11">
        <f t="shared" ref="C23:Y23" si="7">C5-B5</f>
        <v>0</v>
      </c>
      <c r="D23" s="11">
        <f t="shared" si="7"/>
        <v>0</v>
      </c>
      <c r="E23" s="11">
        <f t="shared" si="7"/>
        <v>0</v>
      </c>
      <c r="F23" s="11">
        <f t="shared" si="7"/>
        <v>0</v>
      </c>
      <c r="G23" s="11">
        <f t="shared" si="7"/>
        <v>0</v>
      </c>
      <c r="H23" s="11">
        <f t="shared" si="7"/>
        <v>0</v>
      </c>
      <c r="I23" s="11">
        <f t="shared" si="7"/>
        <v>0</v>
      </c>
      <c r="J23" s="11">
        <f t="shared" si="7"/>
        <v>0</v>
      </c>
      <c r="K23" s="11">
        <f t="shared" si="7"/>
        <v>1</v>
      </c>
      <c r="L23" s="11">
        <f t="shared" si="7"/>
        <v>0</v>
      </c>
      <c r="M23" s="11">
        <f t="shared" si="7"/>
        <v>0</v>
      </c>
      <c r="N23" s="11">
        <f t="shared" si="7"/>
        <v>0</v>
      </c>
      <c r="O23" s="11">
        <f t="shared" si="7"/>
        <v>0</v>
      </c>
      <c r="P23" s="11">
        <f t="shared" si="7"/>
        <v>1</v>
      </c>
      <c r="Q23" s="11">
        <f t="shared" si="7"/>
        <v>0</v>
      </c>
      <c r="R23" s="11">
        <f t="shared" si="7"/>
        <v>0</v>
      </c>
      <c r="S23" s="11">
        <f t="shared" si="7"/>
        <v>0</v>
      </c>
      <c r="T23" s="11">
        <f t="shared" si="7"/>
        <v>0</v>
      </c>
      <c r="U23" s="11">
        <f t="shared" si="7"/>
        <v>1</v>
      </c>
      <c r="V23" s="11">
        <f t="shared" si="7"/>
        <v>0</v>
      </c>
      <c r="W23" s="11">
        <f t="shared" si="7"/>
        <v>0</v>
      </c>
      <c r="X23" s="11">
        <f t="shared" si="7"/>
        <v>0</v>
      </c>
      <c r="Y23" s="11">
        <f t="shared" si="7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88"/>
  </cols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24</v>
      </c>
    </row>
    <row r="3">
      <c r="A3" s="9" t="s">
        <v>13</v>
      </c>
      <c r="B3" s="11">
        <f>'Sales and Costs-Small Store'!B3+'Sales and Costs-Medium Store'!B3+'Sales and Costs-Large Store'!B3</f>
        <v>150000</v>
      </c>
      <c r="C3" s="11">
        <f>'Sales and Costs-Small Store'!C3+'Sales and Costs-Medium Store'!C3+'Sales and Costs-Large Store'!C3</f>
        <v>300000</v>
      </c>
      <c r="D3" s="11">
        <f>'Sales and Costs-Small Store'!D3+'Sales and Costs-Medium Store'!D3+'Sales and Costs-Large Store'!D3</f>
        <v>450000</v>
      </c>
      <c r="E3" s="11">
        <f>'Sales and Costs-Small Store'!E3+'Sales and Costs-Medium Store'!E3+'Sales and Costs-Large Store'!E3</f>
        <v>600000</v>
      </c>
      <c r="F3" s="11">
        <f>'Sales and Costs-Small Store'!F3+'Sales and Costs-Medium Store'!F3+'Sales and Costs-Large Store'!F3</f>
        <v>750000</v>
      </c>
      <c r="G3" s="11">
        <f>'Sales and Costs-Small Store'!G3+'Sales and Costs-Medium Store'!G3+'Sales and Costs-Large Store'!G3</f>
        <v>1180000</v>
      </c>
      <c r="H3" s="11">
        <f>'Sales and Costs-Small Store'!H3+'Sales and Costs-Medium Store'!H3+'Sales and Costs-Large Store'!H3</f>
        <v>1330000</v>
      </c>
      <c r="I3" s="11">
        <f>'Sales and Costs-Small Store'!I3+'Sales and Costs-Medium Store'!I3+'Sales and Costs-Large Store'!I3</f>
        <v>1480000</v>
      </c>
      <c r="J3" s="11">
        <f>'Sales and Costs-Small Store'!J3+'Sales and Costs-Medium Store'!J3+'Sales and Costs-Large Store'!J3</f>
        <v>1910000</v>
      </c>
      <c r="K3" s="11">
        <f>'Sales and Costs-Small Store'!K3+'Sales and Costs-Medium Store'!K3+'Sales and Costs-Large Store'!K3</f>
        <v>2690000</v>
      </c>
      <c r="L3" s="11">
        <f>'Sales and Costs-Small Store'!L3+'Sales and Costs-Medium Store'!L3+'Sales and Costs-Large Store'!L3</f>
        <v>2840000</v>
      </c>
      <c r="M3" s="11">
        <f>'Sales and Costs-Small Store'!M3+'Sales and Costs-Medium Store'!M3+'Sales and Costs-Large Store'!M3</f>
        <v>3270000</v>
      </c>
      <c r="N3" s="11">
        <f>'Sales and Costs-Small Store'!N3+'Sales and Costs-Medium Store'!N3+'Sales and Costs-Large Store'!N3</f>
        <v>3420000</v>
      </c>
      <c r="O3" s="11">
        <f>'Sales and Costs-Small Store'!O3+'Sales and Costs-Medium Store'!O3+'Sales and Costs-Large Store'!O3</f>
        <v>3570000</v>
      </c>
      <c r="P3" s="11">
        <f>'Sales and Costs-Small Store'!P3+'Sales and Costs-Medium Store'!P3+'Sales and Costs-Large Store'!P3</f>
        <v>4630000</v>
      </c>
      <c r="Q3" s="11">
        <f>'Sales and Costs-Small Store'!Q3+'Sales and Costs-Medium Store'!Q3+'Sales and Costs-Large Store'!Q3</f>
        <v>4780000</v>
      </c>
      <c r="R3" s="11">
        <f>'Sales and Costs-Small Store'!R3+'Sales and Costs-Medium Store'!R3+'Sales and Costs-Large Store'!R3</f>
        <v>4930000</v>
      </c>
      <c r="S3" s="11">
        <f>'Sales and Costs-Small Store'!S3+'Sales and Costs-Medium Store'!S3+'Sales and Costs-Large Store'!S3</f>
        <v>5360000</v>
      </c>
      <c r="T3" s="11">
        <f>'Sales and Costs-Small Store'!T3+'Sales and Costs-Medium Store'!T3+'Sales and Costs-Large Store'!T3</f>
        <v>5510000</v>
      </c>
      <c r="U3" s="11">
        <f>'Sales and Costs-Small Store'!U3+'Sales and Costs-Medium Store'!U3+'Sales and Costs-Large Store'!U3</f>
        <v>6290000</v>
      </c>
      <c r="V3" s="11">
        <f>'Sales and Costs-Small Store'!V3+'Sales and Costs-Medium Store'!V3+'Sales and Costs-Large Store'!V3</f>
        <v>6720000</v>
      </c>
      <c r="W3" s="11">
        <f>'Sales and Costs-Small Store'!W3+'Sales and Costs-Medium Store'!W3+'Sales and Costs-Large Store'!W3</f>
        <v>6870000</v>
      </c>
      <c r="X3" s="11">
        <f>'Sales and Costs-Small Store'!X3+'Sales and Costs-Medium Store'!X3+'Sales and Costs-Large Store'!X3</f>
        <v>7020000</v>
      </c>
      <c r="Y3" s="11">
        <f>'Sales and Costs-Small Store'!Y3+'Sales and Costs-Medium Store'!Y3+'Sales and Costs-Large Store'!Y3</f>
        <v>7450000</v>
      </c>
    </row>
    <row r="4">
      <c r="A4" s="9" t="s">
        <v>63</v>
      </c>
      <c r="B4" s="11">
        <f t="shared" ref="B4:Y4" si="1">SUM(B3)</f>
        <v>150000</v>
      </c>
      <c r="C4" s="11">
        <f t="shared" si="1"/>
        <v>300000</v>
      </c>
      <c r="D4" s="11">
        <f t="shared" si="1"/>
        <v>450000</v>
      </c>
      <c r="E4" s="11">
        <f t="shared" si="1"/>
        <v>600000</v>
      </c>
      <c r="F4" s="11">
        <f t="shared" si="1"/>
        <v>750000</v>
      </c>
      <c r="G4" s="11">
        <f t="shared" si="1"/>
        <v>1180000</v>
      </c>
      <c r="H4" s="11">
        <f t="shared" si="1"/>
        <v>1330000</v>
      </c>
      <c r="I4" s="11">
        <f t="shared" si="1"/>
        <v>1480000</v>
      </c>
      <c r="J4" s="11">
        <f t="shared" si="1"/>
        <v>1910000</v>
      </c>
      <c r="K4" s="11">
        <f t="shared" si="1"/>
        <v>2690000</v>
      </c>
      <c r="L4" s="11">
        <f t="shared" si="1"/>
        <v>2840000</v>
      </c>
      <c r="M4" s="11">
        <f t="shared" si="1"/>
        <v>3270000</v>
      </c>
      <c r="N4" s="11">
        <f t="shared" si="1"/>
        <v>3420000</v>
      </c>
      <c r="O4" s="11">
        <f t="shared" si="1"/>
        <v>3570000</v>
      </c>
      <c r="P4" s="11">
        <f t="shared" si="1"/>
        <v>4630000</v>
      </c>
      <c r="Q4" s="11">
        <f t="shared" si="1"/>
        <v>4780000</v>
      </c>
      <c r="R4" s="11">
        <f t="shared" si="1"/>
        <v>4930000</v>
      </c>
      <c r="S4" s="11">
        <f t="shared" si="1"/>
        <v>5360000</v>
      </c>
      <c r="T4" s="11">
        <f t="shared" si="1"/>
        <v>5510000</v>
      </c>
      <c r="U4" s="11">
        <f t="shared" si="1"/>
        <v>6290000</v>
      </c>
      <c r="V4" s="11">
        <f t="shared" si="1"/>
        <v>6720000</v>
      </c>
      <c r="W4" s="11">
        <f t="shared" si="1"/>
        <v>6870000</v>
      </c>
      <c r="X4" s="11">
        <f t="shared" si="1"/>
        <v>7020000</v>
      </c>
      <c r="Y4" s="11">
        <f t="shared" si="1"/>
        <v>7450000</v>
      </c>
    </row>
    <row r="6">
      <c r="A6" s="9" t="s">
        <v>64</v>
      </c>
    </row>
    <row r="7">
      <c r="A7" s="9" t="s">
        <v>13</v>
      </c>
      <c r="B7" s="11">
        <f>'Sales and Costs-Small Store'!B7+'Sales and Costs-Medium Store'!B7+'Sales and Costs-Large Store'!B7</f>
        <v>97500</v>
      </c>
      <c r="C7" s="11">
        <f>'Sales and Costs-Small Store'!C7+'Sales and Costs-Medium Store'!C7+'Sales and Costs-Large Store'!C7</f>
        <v>195000</v>
      </c>
      <c r="D7" s="11">
        <f>'Sales and Costs-Small Store'!D7+'Sales and Costs-Medium Store'!D7+'Sales and Costs-Large Store'!D7</f>
        <v>292500</v>
      </c>
      <c r="E7" s="11">
        <f>'Sales and Costs-Small Store'!E7+'Sales and Costs-Medium Store'!E7+'Sales and Costs-Large Store'!E7</f>
        <v>390000</v>
      </c>
      <c r="F7" s="11">
        <f>'Sales and Costs-Small Store'!F7+'Sales and Costs-Medium Store'!F7+'Sales and Costs-Large Store'!F7</f>
        <v>487500</v>
      </c>
      <c r="G7" s="11">
        <f>'Sales and Costs-Small Store'!G7+'Sales and Costs-Medium Store'!G7+'Sales and Costs-Large Store'!G7</f>
        <v>767000</v>
      </c>
      <c r="H7" s="11">
        <f>'Sales and Costs-Small Store'!H7+'Sales and Costs-Medium Store'!H7+'Sales and Costs-Large Store'!H7</f>
        <v>864500</v>
      </c>
      <c r="I7" s="11">
        <f>'Sales and Costs-Small Store'!I7+'Sales and Costs-Medium Store'!I7+'Sales and Costs-Large Store'!I7</f>
        <v>962000</v>
      </c>
      <c r="J7" s="11">
        <f>'Sales and Costs-Small Store'!J7+'Sales and Costs-Medium Store'!J7+'Sales and Costs-Large Store'!J7</f>
        <v>1241500</v>
      </c>
      <c r="K7" s="11">
        <f>'Sales and Costs-Small Store'!K7+'Sales and Costs-Medium Store'!K7+'Sales and Costs-Large Store'!K7</f>
        <v>1748500</v>
      </c>
      <c r="L7" s="11">
        <f>'Sales and Costs-Small Store'!L7+'Sales and Costs-Medium Store'!L7+'Sales and Costs-Large Store'!L7</f>
        <v>1846000</v>
      </c>
      <c r="M7" s="11">
        <f>'Sales and Costs-Small Store'!M7+'Sales and Costs-Medium Store'!M7+'Sales and Costs-Large Store'!M7</f>
        <v>2125500</v>
      </c>
      <c r="N7" s="11">
        <f>'Sales and Costs-Small Store'!N7+'Sales and Costs-Medium Store'!N7+'Sales and Costs-Large Store'!N7</f>
        <v>2223000</v>
      </c>
      <c r="O7" s="11">
        <f>'Sales and Costs-Small Store'!O7+'Sales and Costs-Medium Store'!O7+'Sales and Costs-Large Store'!O7</f>
        <v>2320500</v>
      </c>
      <c r="P7" s="11">
        <f>'Sales and Costs-Small Store'!P7+'Sales and Costs-Medium Store'!P7+'Sales and Costs-Large Store'!P7</f>
        <v>3009500</v>
      </c>
      <c r="Q7" s="11">
        <f>'Sales and Costs-Small Store'!Q7+'Sales and Costs-Medium Store'!Q7+'Sales and Costs-Large Store'!Q7</f>
        <v>3107000</v>
      </c>
      <c r="R7" s="11">
        <f>'Sales and Costs-Small Store'!R7+'Sales and Costs-Medium Store'!R7+'Sales and Costs-Large Store'!R7</f>
        <v>3204500</v>
      </c>
      <c r="S7" s="11">
        <f>'Sales and Costs-Small Store'!S7+'Sales and Costs-Medium Store'!S7+'Sales and Costs-Large Store'!S7</f>
        <v>3484000</v>
      </c>
      <c r="T7" s="11">
        <f>'Sales and Costs-Small Store'!T7+'Sales and Costs-Medium Store'!T7+'Sales and Costs-Large Store'!T7</f>
        <v>3581500</v>
      </c>
      <c r="U7" s="11">
        <f>'Sales and Costs-Small Store'!U7+'Sales and Costs-Medium Store'!U7+'Sales and Costs-Large Store'!U7</f>
        <v>4088500</v>
      </c>
      <c r="V7" s="11">
        <f>'Sales and Costs-Small Store'!V7+'Sales and Costs-Medium Store'!V7+'Sales and Costs-Large Store'!V7</f>
        <v>4368000</v>
      </c>
      <c r="W7" s="11">
        <f>'Sales and Costs-Small Store'!W7+'Sales and Costs-Medium Store'!W7+'Sales and Costs-Large Store'!W7</f>
        <v>4465500</v>
      </c>
      <c r="X7" s="11">
        <f>'Sales and Costs-Small Store'!X7+'Sales and Costs-Medium Store'!X7+'Sales and Costs-Large Store'!X7</f>
        <v>4563000</v>
      </c>
      <c r="Y7" s="11">
        <f>'Sales and Costs-Small Store'!Y7+'Sales and Costs-Medium Store'!Y7+'Sales and Costs-Large Store'!Y7</f>
        <v>4842500</v>
      </c>
    </row>
    <row r="8">
      <c r="A8" s="9" t="s">
        <v>63</v>
      </c>
      <c r="B8" s="11">
        <f t="shared" ref="B8:Y8" si="2">SUM(B7)</f>
        <v>97500</v>
      </c>
      <c r="C8" s="11">
        <f t="shared" si="2"/>
        <v>195000</v>
      </c>
      <c r="D8" s="11">
        <f t="shared" si="2"/>
        <v>292500</v>
      </c>
      <c r="E8" s="11">
        <f t="shared" si="2"/>
        <v>390000</v>
      </c>
      <c r="F8" s="11">
        <f t="shared" si="2"/>
        <v>487500</v>
      </c>
      <c r="G8" s="11">
        <f t="shared" si="2"/>
        <v>767000</v>
      </c>
      <c r="H8" s="11">
        <f t="shared" si="2"/>
        <v>864500</v>
      </c>
      <c r="I8" s="11">
        <f t="shared" si="2"/>
        <v>962000</v>
      </c>
      <c r="J8" s="11">
        <f t="shared" si="2"/>
        <v>1241500</v>
      </c>
      <c r="K8" s="11">
        <f t="shared" si="2"/>
        <v>1748500</v>
      </c>
      <c r="L8" s="11">
        <f t="shared" si="2"/>
        <v>1846000</v>
      </c>
      <c r="M8" s="11">
        <f t="shared" si="2"/>
        <v>2125500</v>
      </c>
      <c r="N8" s="11">
        <f t="shared" si="2"/>
        <v>2223000</v>
      </c>
      <c r="O8" s="11">
        <f t="shared" si="2"/>
        <v>2320500</v>
      </c>
      <c r="P8" s="11">
        <f t="shared" si="2"/>
        <v>3009500</v>
      </c>
      <c r="Q8" s="11">
        <f t="shared" si="2"/>
        <v>3107000</v>
      </c>
      <c r="R8" s="11">
        <f t="shared" si="2"/>
        <v>3204500</v>
      </c>
      <c r="S8" s="11">
        <f t="shared" si="2"/>
        <v>3484000</v>
      </c>
      <c r="T8" s="11">
        <f t="shared" si="2"/>
        <v>3581500</v>
      </c>
      <c r="U8" s="11">
        <f t="shared" si="2"/>
        <v>4088500</v>
      </c>
      <c r="V8" s="11">
        <f t="shared" si="2"/>
        <v>4368000</v>
      </c>
      <c r="W8" s="11">
        <f t="shared" si="2"/>
        <v>4465500</v>
      </c>
      <c r="X8" s="11">
        <f t="shared" si="2"/>
        <v>4563000</v>
      </c>
      <c r="Y8" s="11">
        <f t="shared" si="2"/>
        <v>4842500</v>
      </c>
    </row>
    <row r="10">
      <c r="A10" s="9" t="s">
        <v>25</v>
      </c>
    </row>
    <row r="11">
      <c r="A11" s="9" t="s">
        <v>26</v>
      </c>
      <c r="B11" s="11">
        <f>'Sales and Costs-Small Store'!B11+'Sales and Costs-Medium Store'!B11+'Sales and Costs-Large Store'!B11</f>
        <v>15000</v>
      </c>
      <c r="C11" s="11">
        <f>'Sales and Costs-Small Store'!C11+'Sales and Costs-Medium Store'!C11+'Sales and Costs-Large Store'!C11</f>
        <v>30000</v>
      </c>
      <c r="D11" s="11">
        <f>'Sales and Costs-Small Store'!D11+'Sales and Costs-Medium Store'!D11+'Sales and Costs-Large Store'!D11</f>
        <v>45000</v>
      </c>
      <c r="E11" s="11">
        <f>'Sales and Costs-Small Store'!E11+'Sales and Costs-Medium Store'!E11+'Sales and Costs-Large Store'!E11</f>
        <v>60000</v>
      </c>
      <c r="F11" s="11">
        <f>'Sales and Costs-Small Store'!F11+'Sales and Costs-Medium Store'!F11+'Sales and Costs-Large Store'!F11</f>
        <v>75000</v>
      </c>
      <c r="G11" s="11">
        <f>'Sales and Costs-Small Store'!G11+'Sales and Costs-Medium Store'!G11+'Sales and Costs-Large Store'!G11</f>
        <v>110000</v>
      </c>
      <c r="H11" s="11">
        <f>'Sales and Costs-Small Store'!H11+'Sales and Costs-Medium Store'!H11+'Sales and Costs-Large Store'!H11</f>
        <v>125000</v>
      </c>
      <c r="I11" s="11">
        <f>'Sales and Costs-Small Store'!I11+'Sales and Costs-Medium Store'!I11+'Sales and Costs-Large Store'!I11</f>
        <v>140000</v>
      </c>
      <c r="J11" s="11">
        <f>'Sales and Costs-Small Store'!J11+'Sales and Costs-Medium Store'!J11+'Sales and Costs-Large Store'!J11</f>
        <v>175000</v>
      </c>
      <c r="K11" s="11">
        <f>'Sales and Costs-Small Store'!K11+'Sales and Costs-Medium Store'!K11+'Sales and Costs-Large Store'!K11</f>
        <v>215000</v>
      </c>
      <c r="L11" s="11">
        <f>'Sales and Costs-Small Store'!L11+'Sales and Costs-Medium Store'!L11+'Sales and Costs-Large Store'!L11</f>
        <v>230000</v>
      </c>
      <c r="M11" s="11">
        <f>'Sales and Costs-Small Store'!M11+'Sales and Costs-Medium Store'!M11+'Sales and Costs-Large Store'!M11</f>
        <v>265000</v>
      </c>
      <c r="N11" s="11">
        <f>'Sales and Costs-Small Store'!N11+'Sales and Costs-Medium Store'!N11+'Sales and Costs-Large Store'!N11</f>
        <v>280000</v>
      </c>
      <c r="O11" s="11">
        <f>'Sales and Costs-Small Store'!O11+'Sales and Costs-Medium Store'!O11+'Sales and Costs-Large Store'!O11</f>
        <v>295000</v>
      </c>
      <c r="P11" s="11">
        <f>'Sales and Costs-Small Store'!P11+'Sales and Costs-Medium Store'!P11+'Sales and Costs-Large Store'!P11</f>
        <v>355000</v>
      </c>
      <c r="Q11" s="11">
        <f>'Sales and Costs-Small Store'!Q11+'Sales and Costs-Medium Store'!Q11+'Sales and Costs-Large Store'!Q11</f>
        <v>370000</v>
      </c>
      <c r="R11" s="11">
        <f>'Sales and Costs-Small Store'!R11+'Sales and Costs-Medium Store'!R11+'Sales and Costs-Large Store'!R11</f>
        <v>385000</v>
      </c>
      <c r="S11" s="11">
        <f>'Sales and Costs-Small Store'!S11+'Sales and Costs-Medium Store'!S11+'Sales and Costs-Large Store'!S11</f>
        <v>420000</v>
      </c>
      <c r="T11" s="11">
        <f>'Sales and Costs-Small Store'!T11+'Sales and Costs-Medium Store'!T11+'Sales and Costs-Large Store'!T11</f>
        <v>435000</v>
      </c>
      <c r="U11" s="11">
        <f>'Sales and Costs-Small Store'!U11+'Sales and Costs-Medium Store'!U11+'Sales and Costs-Large Store'!U11</f>
        <v>475000</v>
      </c>
      <c r="V11" s="11">
        <f>'Sales and Costs-Small Store'!V11+'Sales and Costs-Medium Store'!V11+'Sales and Costs-Large Store'!V11</f>
        <v>510000</v>
      </c>
      <c r="W11" s="11">
        <f>'Sales and Costs-Small Store'!W11+'Sales and Costs-Medium Store'!W11+'Sales and Costs-Large Store'!W11</f>
        <v>525000</v>
      </c>
      <c r="X11" s="11">
        <f>'Sales and Costs-Small Store'!X11+'Sales and Costs-Medium Store'!X11+'Sales and Costs-Large Store'!X11</f>
        <v>540000</v>
      </c>
      <c r="Y11" s="11">
        <f>'Sales and Costs-Small Store'!Y11+'Sales and Costs-Medium Store'!Y11+'Sales and Costs-Large Store'!Y11</f>
        <v>575000</v>
      </c>
    </row>
    <row r="12">
      <c r="A12" s="9" t="s">
        <v>27</v>
      </c>
      <c r="B12" s="11">
        <f>'Sales and Costs-Small Store'!B12+'Sales and Costs-Medium Store'!B12+'Sales and Costs-Large Store'!B12</f>
        <v>4000</v>
      </c>
      <c r="C12" s="11">
        <f>'Sales and Costs-Small Store'!C12+'Sales and Costs-Medium Store'!C12+'Sales and Costs-Large Store'!C12</f>
        <v>8000</v>
      </c>
      <c r="D12" s="11">
        <f>'Sales and Costs-Small Store'!D12+'Sales and Costs-Medium Store'!D12+'Sales and Costs-Large Store'!D12</f>
        <v>12000</v>
      </c>
      <c r="E12" s="11">
        <f>'Sales and Costs-Small Store'!E12+'Sales and Costs-Medium Store'!E12+'Sales and Costs-Large Store'!E12</f>
        <v>16000</v>
      </c>
      <c r="F12" s="11">
        <f>'Sales and Costs-Small Store'!F12+'Sales and Costs-Medium Store'!F12+'Sales and Costs-Large Store'!F12</f>
        <v>20000</v>
      </c>
      <c r="G12" s="11">
        <f>'Sales and Costs-Small Store'!G12+'Sales and Costs-Medium Store'!G12+'Sales and Costs-Large Store'!G12</f>
        <v>30000</v>
      </c>
      <c r="H12" s="11">
        <f>'Sales and Costs-Small Store'!H12+'Sales and Costs-Medium Store'!H12+'Sales and Costs-Large Store'!H12</f>
        <v>34000</v>
      </c>
      <c r="I12" s="11">
        <f>'Sales and Costs-Small Store'!I12+'Sales and Costs-Medium Store'!I12+'Sales and Costs-Large Store'!I12</f>
        <v>38000</v>
      </c>
      <c r="J12" s="11">
        <f>'Sales and Costs-Small Store'!J12+'Sales and Costs-Medium Store'!J12+'Sales and Costs-Large Store'!J12</f>
        <v>48000</v>
      </c>
      <c r="K12" s="11">
        <f>'Sales and Costs-Small Store'!K12+'Sales and Costs-Medium Store'!K12+'Sales and Costs-Large Store'!K12</f>
        <v>62000</v>
      </c>
      <c r="L12" s="11">
        <f>'Sales and Costs-Small Store'!L12+'Sales and Costs-Medium Store'!L12+'Sales and Costs-Large Store'!L12</f>
        <v>66000</v>
      </c>
      <c r="M12" s="11">
        <f>'Sales and Costs-Small Store'!M12+'Sales and Costs-Medium Store'!M12+'Sales and Costs-Large Store'!M12</f>
        <v>76000</v>
      </c>
      <c r="N12" s="11">
        <f>'Sales and Costs-Small Store'!N12+'Sales and Costs-Medium Store'!N12+'Sales and Costs-Large Store'!N12</f>
        <v>80000</v>
      </c>
      <c r="O12" s="11">
        <f>'Sales and Costs-Small Store'!O12+'Sales and Costs-Medium Store'!O12+'Sales and Costs-Large Store'!O12</f>
        <v>84000</v>
      </c>
      <c r="P12" s="11">
        <f>'Sales and Costs-Small Store'!P12+'Sales and Costs-Medium Store'!P12+'Sales and Costs-Large Store'!P12</f>
        <v>104000</v>
      </c>
      <c r="Q12" s="11">
        <f>'Sales and Costs-Small Store'!Q12+'Sales and Costs-Medium Store'!Q12+'Sales and Costs-Large Store'!Q12</f>
        <v>108000</v>
      </c>
      <c r="R12" s="11">
        <f>'Sales and Costs-Small Store'!R12+'Sales and Costs-Medium Store'!R12+'Sales and Costs-Large Store'!R12</f>
        <v>112000</v>
      </c>
      <c r="S12" s="11">
        <f>'Sales and Costs-Small Store'!S12+'Sales and Costs-Medium Store'!S12+'Sales and Costs-Large Store'!S12</f>
        <v>122000</v>
      </c>
      <c r="T12" s="11">
        <f>'Sales and Costs-Small Store'!T12+'Sales and Costs-Medium Store'!T12+'Sales and Costs-Large Store'!T12</f>
        <v>126000</v>
      </c>
      <c r="U12" s="11">
        <f>'Sales and Costs-Small Store'!U12+'Sales and Costs-Medium Store'!U12+'Sales and Costs-Large Store'!U12</f>
        <v>140000</v>
      </c>
      <c r="V12" s="11">
        <f>'Sales and Costs-Small Store'!V12+'Sales and Costs-Medium Store'!V12+'Sales and Costs-Large Store'!V12</f>
        <v>150000</v>
      </c>
      <c r="W12" s="11">
        <f>'Sales and Costs-Small Store'!W12+'Sales and Costs-Medium Store'!W12+'Sales and Costs-Large Store'!W12</f>
        <v>154000</v>
      </c>
      <c r="X12" s="11">
        <f>'Sales and Costs-Small Store'!X12+'Sales and Costs-Medium Store'!X12+'Sales and Costs-Large Store'!X12</f>
        <v>158000</v>
      </c>
      <c r="Y12" s="11">
        <f>'Sales and Costs-Small Store'!Y12+'Sales and Costs-Medium Store'!Y12+'Sales and Costs-Large Store'!Y12</f>
        <v>168000</v>
      </c>
    </row>
    <row r="13">
      <c r="A13" s="9" t="s">
        <v>65</v>
      </c>
      <c r="B13" s="11">
        <f>'Sales and Costs-Small Store'!B13+'Sales and Costs-Medium Store'!B13+'Sales and Costs-Large Store'!B13</f>
        <v>10000</v>
      </c>
      <c r="C13" s="11">
        <f>'Sales and Costs-Small Store'!C13+'Sales and Costs-Medium Store'!C13+'Sales and Costs-Large Store'!C13</f>
        <v>20000</v>
      </c>
      <c r="D13" s="11">
        <f>'Sales and Costs-Small Store'!D13+'Sales and Costs-Medium Store'!D13+'Sales and Costs-Large Store'!D13</f>
        <v>30000</v>
      </c>
      <c r="E13" s="11">
        <f>'Sales and Costs-Small Store'!E13+'Sales and Costs-Medium Store'!E13+'Sales and Costs-Large Store'!E13</f>
        <v>40000</v>
      </c>
      <c r="F13" s="11">
        <f>'Sales and Costs-Small Store'!F13+'Sales and Costs-Medium Store'!F13+'Sales and Costs-Large Store'!F13</f>
        <v>50000</v>
      </c>
      <c r="G13" s="11">
        <f>'Sales and Costs-Small Store'!G13+'Sales and Costs-Medium Store'!G13+'Sales and Costs-Large Store'!G13</f>
        <v>80000</v>
      </c>
      <c r="H13" s="11">
        <f>'Sales and Costs-Small Store'!H13+'Sales and Costs-Medium Store'!H13+'Sales and Costs-Large Store'!H13</f>
        <v>90000</v>
      </c>
      <c r="I13" s="11">
        <f>'Sales and Costs-Small Store'!I13+'Sales and Costs-Medium Store'!I13+'Sales and Costs-Large Store'!I13</f>
        <v>100000</v>
      </c>
      <c r="J13" s="11">
        <f>'Sales and Costs-Small Store'!J13+'Sales and Costs-Medium Store'!J13+'Sales and Costs-Large Store'!J13</f>
        <v>130000</v>
      </c>
      <c r="K13" s="11">
        <f>'Sales and Costs-Small Store'!K13+'Sales and Costs-Medium Store'!K13+'Sales and Costs-Large Store'!K13</f>
        <v>170000</v>
      </c>
      <c r="L13" s="11">
        <f>'Sales and Costs-Small Store'!L13+'Sales and Costs-Medium Store'!L13+'Sales and Costs-Large Store'!L13</f>
        <v>180000</v>
      </c>
      <c r="M13" s="11">
        <f>'Sales and Costs-Small Store'!M13+'Sales and Costs-Medium Store'!M13+'Sales and Costs-Large Store'!M13</f>
        <v>210000</v>
      </c>
      <c r="N13" s="11">
        <f>'Sales and Costs-Small Store'!N13+'Sales and Costs-Medium Store'!N13+'Sales and Costs-Large Store'!N13</f>
        <v>220000</v>
      </c>
      <c r="O13" s="11">
        <f>'Sales and Costs-Small Store'!O13+'Sales and Costs-Medium Store'!O13+'Sales and Costs-Large Store'!O13</f>
        <v>230000</v>
      </c>
      <c r="P13" s="11">
        <f>'Sales and Costs-Small Store'!P13+'Sales and Costs-Medium Store'!P13+'Sales and Costs-Large Store'!P13</f>
        <v>290000</v>
      </c>
      <c r="Q13" s="11">
        <f>'Sales and Costs-Small Store'!Q13+'Sales and Costs-Medium Store'!Q13+'Sales and Costs-Large Store'!Q13</f>
        <v>300000</v>
      </c>
      <c r="R13" s="11">
        <f>'Sales and Costs-Small Store'!R13+'Sales and Costs-Medium Store'!R13+'Sales and Costs-Large Store'!R13</f>
        <v>310000</v>
      </c>
      <c r="S13" s="11">
        <f>'Sales and Costs-Small Store'!S13+'Sales and Costs-Medium Store'!S13+'Sales and Costs-Large Store'!S13</f>
        <v>340000</v>
      </c>
      <c r="T13" s="11">
        <f>'Sales and Costs-Small Store'!T13+'Sales and Costs-Medium Store'!T13+'Sales and Costs-Large Store'!T13</f>
        <v>350000</v>
      </c>
      <c r="U13" s="11">
        <f>'Sales and Costs-Small Store'!U13+'Sales and Costs-Medium Store'!U13+'Sales and Costs-Large Store'!U13</f>
        <v>390000</v>
      </c>
      <c r="V13" s="11">
        <f>'Sales and Costs-Small Store'!V13+'Sales and Costs-Medium Store'!V13+'Sales and Costs-Large Store'!V13</f>
        <v>420000</v>
      </c>
      <c r="W13" s="11">
        <f>'Sales and Costs-Small Store'!W13+'Sales and Costs-Medium Store'!W13+'Sales and Costs-Large Store'!W13</f>
        <v>430000</v>
      </c>
      <c r="X13" s="11">
        <f>'Sales and Costs-Small Store'!X13+'Sales and Costs-Medium Store'!X13+'Sales and Costs-Large Store'!X13</f>
        <v>440000</v>
      </c>
      <c r="Y13" s="11">
        <f>'Sales and Costs-Small Store'!Y13+'Sales and Costs-Medium Store'!Y13+'Sales and Costs-Large Store'!Y13</f>
        <v>470000</v>
      </c>
    </row>
    <row r="14">
      <c r="A14" s="9" t="s">
        <v>66</v>
      </c>
      <c r="B14" s="11">
        <f>'Sales and Costs-Small Store'!B14+'Sales and Costs-Medium Store'!B14+'Sales and Costs-Large Store'!B14</f>
        <v>8750</v>
      </c>
      <c r="C14" s="11">
        <f>'Sales and Costs-Small Store'!C14+'Sales and Costs-Medium Store'!C14+'Sales and Costs-Large Store'!C14</f>
        <v>17500</v>
      </c>
      <c r="D14" s="11">
        <f>'Sales and Costs-Small Store'!D14+'Sales and Costs-Medium Store'!D14+'Sales and Costs-Large Store'!D14</f>
        <v>26250</v>
      </c>
      <c r="E14" s="11">
        <f>'Sales and Costs-Small Store'!E14+'Sales and Costs-Medium Store'!E14+'Sales and Costs-Large Store'!E14</f>
        <v>35000</v>
      </c>
      <c r="F14" s="11">
        <f>'Sales and Costs-Small Store'!F14+'Sales and Costs-Medium Store'!F14+'Sales and Costs-Large Store'!F14</f>
        <v>43750</v>
      </c>
      <c r="G14" s="11">
        <f>'Sales and Costs-Small Store'!G14+'Sales and Costs-Medium Store'!G14+'Sales and Costs-Large Store'!G14</f>
        <v>66500</v>
      </c>
      <c r="H14" s="11">
        <f>'Sales and Costs-Small Store'!H14+'Sales and Costs-Medium Store'!H14+'Sales and Costs-Large Store'!H14</f>
        <v>75250</v>
      </c>
      <c r="I14" s="11">
        <f>'Sales and Costs-Small Store'!I14+'Sales and Costs-Medium Store'!I14+'Sales and Costs-Large Store'!I14</f>
        <v>84000</v>
      </c>
      <c r="J14" s="11">
        <f>'Sales and Costs-Small Store'!J14+'Sales and Costs-Medium Store'!J14+'Sales and Costs-Large Store'!J14</f>
        <v>106750</v>
      </c>
      <c r="K14" s="11">
        <f>'Sales and Costs-Small Store'!K14+'Sales and Costs-Medium Store'!K14+'Sales and Costs-Large Store'!K14</f>
        <v>140000</v>
      </c>
      <c r="L14" s="11">
        <f>'Sales and Costs-Small Store'!L14+'Sales and Costs-Medium Store'!L14+'Sales and Costs-Large Store'!L14</f>
        <v>148750</v>
      </c>
      <c r="M14" s="11">
        <f>'Sales and Costs-Small Store'!M14+'Sales and Costs-Medium Store'!M14+'Sales and Costs-Large Store'!M14</f>
        <v>171500</v>
      </c>
      <c r="N14" s="11">
        <f>'Sales and Costs-Small Store'!N14+'Sales and Costs-Medium Store'!N14+'Sales and Costs-Large Store'!N14</f>
        <v>180250</v>
      </c>
      <c r="O14" s="11">
        <f>'Sales and Costs-Small Store'!O14+'Sales and Costs-Medium Store'!O14+'Sales and Costs-Large Store'!O14</f>
        <v>189000</v>
      </c>
      <c r="P14" s="11">
        <f>'Sales and Costs-Small Store'!P14+'Sales and Costs-Medium Store'!P14+'Sales and Costs-Large Store'!P14</f>
        <v>236250</v>
      </c>
      <c r="Q14" s="11">
        <f>'Sales and Costs-Small Store'!Q14+'Sales and Costs-Medium Store'!Q14+'Sales and Costs-Large Store'!Q14</f>
        <v>245000</v>
      </c>
      <c r="R14" s="11">
        <f>'Sales and Costs-Small Store'!R14+'Sales and Costs-Medium Store'!R14+'Sales and Costs-Large Store'!R14</f>
        <v>253750</v>
      </c>
      <c r="S14" s="11">
        <f>'Sales and Costs-Small Store'!S14+'Sales and Costs-Medium Store'!S14+'Sales and Costs-Large Store'!S14</f>
        <v>276500</v>
      </c>
      <c r="T14" s="11">
        <f>'Sales and Costs-Small Store'!T14+'Sales and Costs-Medium Store'!T14+'Sales and Costs-Large Store'!T14</f>
        <v>285250</v>
      </c>
      <c r="U14" s="11">
        <f>'Sales and Costs-Small Store'!U14+'Sales and Costs-Medium Store'!U14+'Sales and Costs-Large Store'!U14</f>
        <v>318500</v>
      </c>
      <c r="V14" s="11">
        <f>'Sales and Costs-Small Store'!V14+'Sales and Costs-Medium Store'!V14+'Sales and Costs-Large Store'!V14</f>
        <v>341250</v>
      </c>
      <c r="W14" s="11">
        <f>'Sales and Costs-Small Store'!W14+'Sales and Costs-Medium Store'!W14+'Sales and Costs-Large Store'!W14</f>
        <v>350000</v>
      </c>
      <c r="X14" s="11">
        <f>'Sales and Costs-Small Store'!X14+'Sales and Costs-Medium Store'!X14+'Sales and Costs-Large Store'!X14</f>
        <v>358750</v>
      </c>
      <c r="Y14" s="11">
        <f>'Sales and Costs-Small Store'!Y14+'Sales and Costs-Medium Store'!Y14+'Sales and Costs-Large Store'!Y14</f>
        <v>381500</v>
      </c>
    </row>
    <row r="15">
      <c r="A15" s="9" t="s">
        <v>67</v>
      </c>
      <c r="B15" s="11">
        <f>'Sales and Costs-Small Store'!B15+'Sales and Costs-Medium Store'!B15+'Sales and Costs-Large Store'!B15</f>
        <v>800</v>
      </c>
      <c r="C15" s="11">
        <f>'Sales and Costs-Small Store'!C15+'Sales and Costs-Medium Store'!C15+'Sales and Costs-Large Store'!C15</f>
        <v>1600</v>
      </c>
      <c r="D15" s="11">
        <f>'Sales and Costs-Small Store'!D15+'Sales and Costs-Medium Store'!D15+'Sales and Costs-Large Store'!D15</f>
        <v>2400</v>
      </c>
      <c r="E15" s="11">
        <f>'Sales and Costs-Small Store'!E15+'Sales and Costs-Medium Store'!E15+'Sales and Costs-Large Store'!E15</f>
        <v>3200</v>
      </c>
      <c r="F15" s="11">
        <f>'Sales and Costs-Small Store'!F15+'Sales and Costs-Medium Store'!F15+'Sales and Costs-Large Store'!F15</f>
        <v>4000</v>
      </c>
      <c r="G15" s="11">
        <f>'Sales and Costs-Small Store'!G15+'Sales and Costs-Medium Store'!G15+'Sales and Costs-Large Store'!G15</f>
        <v>6040</v>
      </c>
      <c r="H15" s="11">
        <f>'Sales and Costs-Small Store'!H15+'Sales and Costs-Medium Store'!H15+'Sales and Costs-Large Store'!H15</f>
        <v>6840</v>
      </c>
      <c r="I15" s="11">
        <f>'Sales and Costs-Small Store'!I15+'Sales and Costs-Medium Store'!I15+'Sales and Costs-Large Store'!I15</f>
        <v>7640</v>
      </c>
      <c r="J15" s="11">
        <f>'Sales and Costs-Small Store'!J15+'Sales and Costs-Medium Store'!J15+'Sales and Costs-Large Store'!J15</f>
        <v>9680</v>
      </c>
      <c r="K15" s="11">
        <f>'Sales and Costs-Small Store'!K15+'Sales and Costs-Medium Store'!K15+'Sales and Costs-Large Store'!K15</f>
        <v>12570</v>
      </c>
      <c r="L15" s="11">
        <f>'Sales and Costs-Small Store'!L15+'Sales and Costs-Medium Store'!L15+'Sales and Costs-Large Store'!L15</f>
        <v>13270</v>
      </c>
      <c r="M15" s="11">
        <f>'Sales and Costs-Small Store'!M15+'Sales and Costs-Medium Store'!M15+'Sales and Costs-Large Store'!M15</f>
        <v>15210</v>
      </c>
      <c r="N15" s="11">
        <f>'Sales and Costs-Small Store'!N15+'Sales and Costs-Medium Store'!N15+'Sales and Costs-Large Store'!N15</f>
        <v>15610</v>
      </c>
      <c r="O15" s="11">
        <f>'Sales and Costs-Small Store'!O15+'Sales and Costs-Medium Store'!O15+'Sales and Costs-Large Store'!O15</f>
        <v>16010</v>
      </c>
      <c r="P15" s="11">
        <f>'Sales and Costs-Small Store'!P15+'Sales and Costs-Medium Store'!P15+'Sales and Costs-Large Store'!P15</f>
        <v>19740</v>
      </c>
      <c r="Q15" s="11">
        <f>'Sales and Costs-Small Store'!Q15+'Sales and Costs-Medium Store'!Q15+'Sales and Costs-Large Store'!Q15</f>
        <v>19520</v>
      </c>
      <c r="R15" s="11">
        <f>'Sales and Costs-Small Store'!R15+'Sales and Costs-Medium Store'!R15+'Sales and Costs-Large Store'!R15</f>
        <v>19520</v>
      </c>
      <c r="S15" s="11">
        <f>'Sales and Costs-Small Store'!S15+'Sales and Costs-Medium Store'!S15+'Sales and Costs-Large Store'!S15</f>
        <v>20160</v>
      </c>
      <c r="T15" s="11">
        <f>'Sales and Costs-Small Store'!T15+'Sales and Costs-Medium Store'!T15+'Sales and Costs-Large Store'!T15</f>
        <v>19940</v>
      </c>
      <c r="U15" s="11">
        <f>'Sales and Costs-Small Store'!U15+'Sales and Costs-Medium Store'!U15+'Sales and Costs-Large Store'!U15</f>
        <v>21790</v>
      </c>
      <c r="V15" s="11">
        <f>'Sales and Costs-Small Store'!V15+'Sales and Costs-Medium Store'!V15+'Sales and Costs-Large Store'!V15</f>
        <v>22010</v>
      </c>
      <c r="W15" s="11">
        <f>'Sales and Costs-Small Store'!W15+'Sales and Costs-Medium Store'!W15+'Sales and Costs-Large Store'!W15</f>
        <v>20740</v>
      </c>
      <c r="X15" s="11">
        <f>'Sales and Costs-Small Store'!X15+'Sales and Costs-Medium Store'!X15+'Sales and Costs-Large Store'!X15</f>
        <v>20740</v>
      </c>
      <c r="Y15" s="11">
        <f>'Sales and Costs-Small Store'!Y15+'Sales and Costs-Medium Store'!Y15+'Sales and Costs-Large Store'!Y15</f>
        <v>20960</v>
      </c>
    </row>
    <row r="16">
      <c r="A16" s="9" t="s">
        <v>63</v>
      </c>
      <c r="B16" s="11">
        <f t="shared" ref="B16:Y16" si="3">SUM(B11:B15)</f>
        <v>38550</v>
      </c>
      <c r="C16" s="11">
        <f t="shared" si="3"/>
        <v>77100</v>
      </c>
      <c r="D16" s="11">
        <f t="shared" si="3"/>
        <v>115650</v>
      </c>
      <c r="E16" s="11">
        <f t="shared" si="3"/>
        <v>154200</v>
      </c>
      <c r="F16" s="11">
        <f t="shared" si="3"/>
        <v>192750</v>
      </c>
      <c r="G16" s="11">
        <f t="shared" si="3"/>
        <v>292540</v>
      </c>
      <c r="H16" s="11">
        <f t="shared" si="3"/>
        <v>331090</v>
      </c>
      <c r="I16" s="11">
        <f t="shared" si="3"/>
        <v>369640</v>
      </c>
      <c r="J16" s="11">
        <f t="shared" si="3"/>
        <v>469430</v>
      </c>
      <c r="K16" s="11">
        <f t="shared" si="3"/>
        <v>599570</v>
      </c>
      <c r="L16" s="11">
        <f t="shared" si="3"/>
        <v>638020</v>
      </c>
      <c r="M16" s="11">
        <f t="shared" si="3"/>
        <v>737710</v>
      </c>
      <c r="N16" s="11">
        <f t="shared" si="3"/>
        <v>775860</v>
      </c>
      <c r="O16" s="11">
        <f t="shared" si="3"/>
        <v>814010</v>
      </c>
      <c r="P16" s="11">
        <f t="shared" si="3"/>
        <v>1004990</v>
      </c>
      <c r="Q16" s="11">
        <f t="shared" si="3"/>
        <v>1042520</v>
      </c>
      <c r="R16" s="11">
        <f t="shared" si="3"/>
        <v>1080270</v>
      </c>
      <c r="S16" s="11">
        <f t="shared" si="3"/>
        <v>1178660</v>
      </c>
      <c r="T16" s="11">
        <f t="shared" si="3"/>
        <v>1216190</v>
      </c>
      <c r="U16" s="11">
        <f t="shared" si="3"/>
        <v>1345290</v>
      </c>
      <c r="V16" s="11">
        <f t="shared" si="3"/>
        <v>1443260</v>
      </c>
      <c r="W16" s="11">
        <f t="shared" si="3"/>
        <v>1479740</v>
      </c>
      <c r="X16" s="11">
        <f t="shared" si="3"/>
        <v>1517490</v>
      </c>
      <c r="Y16" s="11">
        <f t="shared" si="3"/>
        <v>1615460</v>
      </c>
    </row>
    <row r="18">
      <c r="A18" s="9" t="s">
        <v>68</v>
      </c>
      <c r="B18" s="11">
        <f t="shared" ref="B18:Y18" si="4">B16+B8</f>
        <v>136050</v>
      </c>
      <c r="C18" s="11">
        <f t="shared" si="4"/>
        <v>272100</v>
      </c>
      <c r="D18" s="11">
        <f t="shared" si="4"/>
        <v>408150</v>
      </c>
      <c r="E18" s="11">
        <f t="shared" si="4"/>
        <v>544200</v>
      </c>
      <c r="F18" s="11">
        <f t="shared" si="4"/>
        <v>680250</v>
      </c>
      <c r="G18" s="11">
        <f t="shared" si="4"/>
        <v>1059540</v>
      </c>
      <c r="H18" s="11">
        <f t="shared" si="4"/>
        <v>1195590</v>
      </c>
      <c r="I18" s="11">
        <f t="shared" si="4"/>
        <v>1331640</v>
      </c>
      <c r="J18" s="11">
        <f t="shared" si="4"/>
        <v>1710930</v>
      </c>
      <c r="K18" s="11">
        <f t="shared" si="4"/>
        <v>2348070</v>
      </c>
      <c r="L18" s="11">
        <f t="shared" si="4"/>
        <v>2484020</v>
      </c>
      <c r="M18" s="11">
        <f t="shared" si="4"/>
        <v>2863210</v>
      </c>
      <c r="N18" s="11">
        <f t="shared" si="4"/>
        <v>2998860</v>
      </c>
      <c r="O18" s="11">
        <f t="shared" si="4"/>
        <v>3134510</v>
      </c>
      <c r="P18" s="11">
        <f t="shared" si="4"/>
        <v>4014490</v>
      </c>
      <c r="Q18" s="11">
        <f t="shared" si="4"/>
        <v>4149520</v>
      </c>
      <c r="R18" s="11">
        <f t="shared" si="4"/>
        <v>4284770</v>
      </c>
      <c r="S18" s="11">
        <f t="shared" si="4"/>
        <v>4662660</v>
      </c>
      <c r="T18" s="11">
        <f t="shared" si="4"/>
        <v>4797690</v>
      </c>
      <c r="U18" s="11">
        <f t="shared" si="4"/>
        <v>5433790</v>
      </c>
      <c r="V18" s="11">
        <f t="shared" si="4"/>
        <v>5811260</v>
      </c>
      <c r="W18" s="11">
        <f t="shared" si="4"/>
        <v>5945240</v>
      </c>
      <c r="X18" s="11">
        <f t="shared" si="4"/>
        <v>6080490</v>
      </c>
      <c r="Y18" s="11">
        <f t="shared" si="4"/>
        <v>6457960</v>
      </c>
    </row>
    <row r="20">
      <c r="A20" s="9" t="s">
        <v>69</v>
      </c>
      <c r="B20" s="11">
        <f t="shared" ref="B20:Y20" si="5">B4-B18</f>
        <v>13950</v>
      </c>
      <c r="C20" s="11">
        <f t="shared" si="5"/>
        <v>27900</v>
      </c>
      <c r="D20" s="11">
        <f t="shared" si="5"/>
        <v>41850</v>
      </c>
      <c r="E20" s="11">
        <f t="shared" si="5"/>
        <v>55800</v>
      </c>
      <c r="F20" s="11">
        <f t="shared" si="5"/>
        <v>69750</v>
      </c>
      <c r="G20" s="11">
        <f t="shared" si="5"/>
        <v>120460</v>
      </c>
      <c r="H20" s="11">
        <f t="shared" si="5"/>
        <v>134410</v>
      </c>
      <c r="I20" s="11">
        <f t="shared" si="5"/>
        <v>148360</v>
      </c>
      <c r="J20" s="11">
        <f t="shared" si="5"/>
        <v>199070</v>
      </c>
      <c r="K20" s="11">
        <f t="shared" si="5"/>
        <v>341930</v>
      </c>
      <c r="L20" s="11">
        <f t="shared" si="5"/>
        <v>355980</v>
      </c>
      <c r="M20" s="11">
        <f t="shared" si="5"/>
        <v>406790</v>
      </c>
      <c r="N20" s="11">
        <f t="shared" si="5"/>
        <v>421140</v>
      </c>
      <c r="O20" s="11">
        <f t="shared" si="5"/>
        <v>435490</v>
      </c>
      <c r="P20" s="11">
        <f t="shared" si="5"/>
        <v>615510</v>
      </c>
      <c r="Q20" s="11">
        <f t="shared" si="5"/>
        <v>630480</v>
      </c>
      <c r="R20" s="11">
        <f t="shared" si="5"/>
        <v>645230</v>
      </c>
      <c r="S20" s="11">
        <f t="shared" si="5"/>
        <v>697340</v>
      </c>
      <c r="T20" s="11">
        <f t="shared" si="5"/>
        <v>712310</v>
      </c>
      <c r="U20" s="11">
        <f t="shared" si="5"/>
        <v>856210</v>
      </c>
      <c r="V20" s="11">
        <f t="shared" si="5"/>
        <v>908740</v>
      </c>
      <c r="W20" s="11">
        <f t="shared" si="5"/>
        <v>924760</v>
      </c>
      <c r="X20" s="11">
        <f t="shared" si="5"/>
        <v>939510</v>
      </c>
      <c r="Y20" s="11">
        <f t="shared" si="5"/>
        <v>992040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9" t="s">
        <v>70</v>
      </c>
    </row>
    <row r="3">
      <c r="A3" s="9" t="s">
        <v>13</v>
      </c>
      <c r="B3" s="11">
        <f>'Cons-Sales and Costs'!B7</f>
        <v>97500</v>
      </c>
      <c r="C3" s="11">
        <f>'Cons-Sales and Costs'!C7</f>
        <v>195000</v>
      </c>
      <c r="D3" s="11">
        <f>'Cons-Sales and Costs'!D7</f>
        <v>292500</v>
      </c>
      <c r="E3" s="11">
        <f>'Cons-Sales and Costs'!E7</f>
        <v>390000</v>
      </c>
      <c r="F3" s="11">
        <f>'Cons-Sales and Costs'!F7</f>
        <v>487500</v>
      </c>
      <c r="G3" s="11">
        <f>'Cons-Sales and Costs'!G7</f>
        <v>767000</v>
      </c>
      <c r="H3" s="11">
        <f>'Cons-Sales and Costs'!H7</f>
        <v>864500</v>
      </c>
      <c r="I3" s="11">
        <f>'Cons-Sales and Costs'!I7</f>
        <v>962000</v>
      </c>
      <c r="J3" s="11">
        <f>'Cons-Sales and Costs'!J7</f>
        <v>1241500</v>
      </c>
      <c r="K3" s="11">
        <f>'Cons-Sales and Costs'!K7</f>
        <v>1748500</v>
      </c>
      <c r="L3" s="11">
        <f>'Cons-Sales and Costs'!L7</f>
        <v>1846000</v>
      </c>
      <c r="M3" s="11">
        <f>'Cons-Sales and Costs'!M7</f>
        <v>2125500</v>
      </c>
      <c r="N3" s="11">
        <f>'Cons-Sales and Costs'!N7</f>
        <v>2223000</v>
      </c>
      <c r="O3" s="11">
        <f>'Cons-Sales and Costs'!O7</f>
        <v>2320500</v>
      </c>
      <c r="P3" s="11">
        <f>'Cons-Sales and Costs'!P7</f>
        <v>3009500</v>
      </c>
      <c r="Q3" s="11">
        <f>'Cons-Sales and Costs'!Q7</f>
        <v>3107000</v>
      </c>
      <c r="R3" s="11">
        <f>'Cons-Sales and Costs'!R7</f>
        <v>3204500</v>
      </c>
      <c r="S3" s="11">
        <f>'Cons-Sales and Costs'!S7</f>
        <v>3484000</v>
      </c>
      <c r="T3" s="11">
        <f>'Cons-Sales and Costs'!T7</f>
        <v>3581500</v>
      </c>
      <c r="U3" s="11">
        <f>'Cons-Sales and Costs'!U7</f>
        <v>4088500</v>
      </c>
      <c r="V3" s="11">
        <f>'Cons-Sales and Costs'!V7</f>
        <v>4368000</v>
      </c>
      <c r="W3" s="11">
        <f>'Cons-Sales and Costs'!W7</f>
        <v>4465500</v>
      </c>
      <c r="X3" s="11">
        <f>'Cons-Sales and Costs'!X7</f>
        <v>4563000</v>
      </c>
      <c r="Y3" s="11">
        <f>'Cons-Sales and Costs'!Y7</f>
        <v>4842500</v>
      </c>
    </row>
    <row r="4">
      <c r="A4" s="9" t="s">
        <v>63</v>
      </c>
      <c r="B4" s="11">
        <f t="shared" ref="B4:Y4" si="1">SUM(B3)</f>
        <v>97500</v>
      </c>
      <c r="C4" s="11">
        <f t="shared" si="1"/>
        <v>195000</v>
      </c>
      <c r="D4" s="11">
        <f t="shared" si="1"/>
        <v>292500</v>
      </c>
      <c r="E4" s="11">
        <f t="shared" si="1"/>
        <v>390000</v>
      </c>
      <c r="F4" s="11">
        <f t="shared" si="1"/>
        <v>487500</v>
      </c>
      <c r="G4" s="11">
        <f t="shared" si="1"/>
        <v>767000</v>
      </c>
      <c r="H4" s="11">
        <f t="shared" si="1"/>
        <v>864500</v>
      </c>
      <c r="I4" s="11">
        <f t="shared" si="1"/>
        <v>962000</v>
      </c>
      <c r="J4" s="11">
        <f t="shared" si="1"/>
        <v>1241500</v>
      </c>
      <c r="K4" s="11">
        <f t="shared" si="1"/>
        <v>1748500</v>
      </c>
      <c r="L4" s="11">
        <f t="shared" si="1"/>
        <v>1846000</v>
      </c>
      <c r="M4" s="11">
        <f t="shared" si="1"/>
        <v>2125500</v>
      </c>
      <c r="N4" s="11">
        <f t="shared" si="1"/>
        <v>2223000</v>
      </c>
      <c r="O4" s="11">
        <f t="shared" si="1"/>
        <v>2320500</v>
      </c>
      <c r="P4" s="11">
        <f t="shared" si="1"/>
        <v>3009500</v>
      </c>
      <c r="Q4" s="11">
        <f t="shared" si="1"/>
        <v>3107000</v>
      </c>
      <c r="R4" s="11">
        <f t="shared" si="1"/>
        <v>3204500</v>
      </c>
      <c r="S4" s="11">
        <f t="shared" si="1"/>
        <v>3484000</v>
      </c>
      <c r="T4" s="11">
        <f t="shared" si="1"/>
        <v>3581500</v>
      </c>
      <c r="U4" s="11">
        <f t="shared" si="1"/>
        <v>4088500</v>
      </c>
      <c r="V4" s="11">
        <f t="shared" si="1"/>
        <v>4368000</v>
      </c>
      <c r="W4" s="11">
        <f t="shared" si="1"/>
        <v>4465500</v>
      </c>
      <c r="X4" s="11">
        <f t="shared" si="1"/>
        <v>4563000</v>
      </c>
      <c r="Y4" s="11">
        <f t="shared" si="1"/>
        <v>4842500</v>
      </c>
    </row>
    <row r="6">
      <c r="A6" s="9" t="s">
        <v>71</v>
      </c>
    </row>
    <row r="7">
      <c r="A7" s="9" t="s">
        <v>13</v>
      </c>
      <c r="B7" s="9">
        <v>0.0</v>
      </c>
      <c r="C7" s="9">
        <v>0.0</v>
      </c>
      <c r="D7" s="11">
        <f t="shared" ref="D7:Y7" si="2">B3</f>
        <v>97500</v>
      </c>
      <c r="E7" s="11">
        <f t="shared" si="2"/>
        <v>195000</v>
      </c>
      <c r="F7" s="11">
        <f t="shared" si="2"/>
        <v>292500</v>
      </c>
      <c r="G7" s="11">
        <f t="shared" si="2"/>
        <v>390000</v>
      </c>
      <c r="H7" s="11">
        <f t="shared" si="2"/>
        <v>487500</v>
      </c>
      <c r="I7" s="11">
        <f t="shared" si="2"/>
        <v>767000</v>
      </c>
      <c r="J7" s="11">
        <f t="shared" si="2"/>
        <v>864500</v>
      </c>
      <c r="K7" s="11">
        <f t="shared" si="2"/>
        <v>962000</v>
      </c>
      <c r="L7" s="11">
        <f t="shared" si="2"/>
        <v>1241500</v>
      </c>
      <c r="M7" s="11">
        <f t="shared" si="2"/>
        <v>1748500</v>
      </c>
      <c r="N7" s="11">
        <f t="shared" si="2"/>
        <v>1846000</v>
      </c>
      <c r="O7" s="11">
        <f t="shared" si="2"/>
        <v>2125500</v>
      </c>
      <c r="P7" s="11">
        <f t="shared" si="2"/>
        <v>2223000</v>
      </c>
      <c r="Q7" s="11">
        <f t="shared" si="2"/>
        <v>2320500</v>
      </c>
      <c r="R7" s="11">
        <f t="shared" si="2"/>
        <v>3009500</v>
      </c>
      <c r="S7" s="11">
        <f t="shared" si="2"/>
        <v>3107000</v>
      </c>
      <c r="T7" s="11">
        <f t="shared" si="2"/>
        <v>3204500</v>
      </c>
      <c r="U7" s="11">
        <f t="shared" si="2"/>
        <v>3484000</v>
      </c>
      <c r="V7" s="11">
        <f t="shared" si="2"/>
        <v>3581500</v>
      </c>
      <c r="W7" s="11">
        <f t="shared" si="2"/>
        <v>4088500</v>
      </c>
      <c r="X7" s="11">
        <f t="shared" si="2"/>
        <v>4368000</v>
      </c>
      <c r="Y7" s="11">
        <f t="shared" si="2"/>
        <v>4465500</v>
      </c>
    </row>
    <row r="8">
      <c r="A8" s="9" t="s">
        <v>63</v>
      </c>
      <c r="B8" s="11">
        <f t="shared" ref="B8:Y8" si="3">SUM(B7)</f>
        <v>0</v>
      </c>
      <c r="C8" s="11">
        <f t="shared" si="3"/>
        <v>0</v>
      </c>
      <c r="D8" s="11">
        <f t="shared" si="3"/>
        <v>97500</v>
      </c>
      <c r="E8" s="11">
        <f t="shared" si="3"/>
        <v>195000</v>
      </c>
      <c r="F8" s="11">
        <f t="shared" si="3"/>
        <v>292500</v>
      </c>
      <c r="G8" s="11">
        <f t="shared" si="3"/>
        <v>390000</v>
      </c>
      <c r="H8" s="11">
        <f t="shared" si="3"/>
        <v>487500</v>
      </c>
      <c r="I8" s="11">
        <f t="shared" si="3"/>
        <v>767000</v>
      </c>
      <c r="J8" s="11">
        <f t="shared" si="3"/>
        <v>864500</v>
      </c>
      <c r="K8" s="11">
        <f t="shared" si="3"/>
        <v>962000</v>
      </c>
      <c r="L8" s="11">
        <f t="shared" si="3"/>
        <v>1241500</v>
      </c>
      <c r="M8" s="11">
        <f t="shared" si="3"/>
        <v>1748500</v>
      </c>
      <c r="N8" s="11">
        <f t="shared" si="3"/>
        <v>1846000</v>
      </c>
      <c r="O8" s="11">
        <f t="shared" si="3"/>
        <v>2125500</v>
      </c>
      <c r="P8" s="11">
        <f t="shared" si="3"/>
        <v>2223000</v>
      </c>
      <c r="Q8" s="11">
        <f t="shared" si="3"/>
        <v>2320500</v>
      </c>
      <c r="R8" s="11">
        <f t="shared" si="3"/>
        <v>3009500</v>
      </c>
      <c r="S8" s="11">
        <f t="shared" si="3"/>
        <v>3107000</v>
      </c>
      <c r="T8" s="11">
        <f t="shared" si="3"/>
        <v>3204500</v>
      </c>
      <c r="U8" s="11">
        <f t="shared" si="3"/>
        <v>3484000</v>
      </c>
      <c r="V8" s="11">
        <f t="shared" si="3"/>
        <v>3581500</v>
      </c>
      <c r="W8" s="11">
        <f t="shared" si="3"/>
        <v>4088500</v>
      </c>
      <c r="X8" s="11">
        <f t="shared" si="3"/>
        <v>4368000</v>
      </c>
      <c r="Y8" s="11">
        <f t="shared" si="3"/>
        <v>4465500</v>
      </c>
    </row>
    <row r="10">
      <c r="A10" s="9" t="s">
        <v>72</v>
      </c>
    </row>
    <row r="11">
      <c r="A11" s="9" t="s">
        <v>13</v>
      </c>
      <c r="B11" s="11">
        <f>B3-B7</f>
        <v>97500</v>
      </c>
      <c r="C11" s="11">
        <f t="shared" ref="C11:Y11" si="4">B11+C3-C7</f>
        <v>292500</v>
      </c>
      <c r="D11" s="11">
        <f t="shared" si="4"/>
        <v>487500</v>
      </c>
      <c r="E11" s="11">
        <f t="shared" si="4"/>
        <v>682500</v>
      </c>
      <c r="F11" s="11">
        <f t="shared" si="4"/>
        <v>877500</v>
      </c>
      <c r="G11" s="11">
        <f t="shared" si="4"/>
        <v>1254500</v>
      </c>
      <c r="H11" s="11">
        <f t="shared" si="4"/>
        <v>1631500</v>
      </c>
      <c r="I11" s="11">
        <f t="shared" si="4"/>
        <v>1826500</v>
      </c>
      <c r="J11" s="11">
        <f t="shared" si="4"/>
        <v>2203500</v>
      </c>
      <c r="K11" s="11">
        <f t="shared" si="4"/>
        <v>2990000</v>
      </c>
      <c r="L11" s="11">
        <f t="shared" si="4"/>
        <v>3594500</v>
      </c>
      <c r="M11" s="11">
        <f t="shared" si="4"/>
        <v>3971500</v>
      </c>
      <c r="N11" s="11">
        <f t="shared" si="4"/>
        <v>4348500</v>
      </c>
      <c r="O11" s="11">
        <f t="shared" si="4"/>
        <v>4543500</v>
      </c>
      <c r="P11" s="11">
        <f t="shared" si="4"/>
        <v>5330000</v>
      </c>
      <c r="Q11" s="11">
        <f t="shared" si="4"/>
        <v>6116500</v>
      </c>
      <c r="R11" s="11">
        <f t="shared" si="4"/>
        <v>6311500</v>
      </c>
      <c r="S11" s="11">
        <f t="shared" si="4"/>
        <v>6688500</v>
      </c>
      <c r="T11" s="11">
        <f t="shared" si="4"/>
        <v>7065500</v>
      </c>
      <c r="U11" s="11">
        <f t="shared" si="4"/>
        <v>7670000</v>
      </c>
      <c r="V11" s="11">
        <f t="shared" si="4"/>
        <v>8456500</v>
      </c>
      <c r="W11" s="11">
        <f t="shared" si="4"/>
        <v>8833500</v>
      </c>
      <c r="X11" s="11">
        <f t="shared" si="4"/>
        <v>9028500</v>
      </c>
      <c r="Y11" s="11">
        <f t="shared" si="4"/>
        <v>9405500</v>
      </c>
    </row>
    <row r="12">
      <c r="A12" s="9" t="s">
        <v>63</v>
      </c>
      <c r="B12" s="11">
        <f t="shared" ref="B12:Y12" si="5">SUM(B11)</f>
        <v>97500</v>
      </c>
      <c r="C12" s="11">
        <f t="shared" si="5"/>
        <v>292500</v>
      </c>
      <c r="D12" s="11">
        <f t="shared" si="5"/>
        <v>487500</v>
      </c>
      <c r="E12" s="11">
        <f t="shared" si="5"/>
        <v>682500</v>
      </c>
      <c r="F12" s="11">
        <f t="shared" si="5"/>
        <v>877500</v>
      </c>
      <c r="G12" s="11">
        <f t="shared" si="5"/>
        <v>1254500</v>
      </c>
      <c r="H12" s="11">
        <f t="shared" si="5"/>
        <v>1631500</v>
      </c>
      <c r="I12" s="11">
        <f t="shared" si="5"/>
        <v>1826500</v>
      </c>
      <c r="J12" s="11">
        <f t="shared" si="5"/>
        <v>2203500</v>
      </c>
      <c r="K12" s="11">
        <f t="shared" si="5"/>
        <v>2990000</v>
      </c>
      <c r="L12" s="11">
        <f t="shared" si="5"/>
        <v>3594500</v>
      </c>
      <c r="M12" s="11">
        <f t="shared" si="5"/>
        <v>3971500</v>
      </c>
      <c r="N12" s="11">
        <f t="shared" si="5"/>
        <v>4348500</v>
      </c>
      <c r="O12" s="11">
        <f t="shared" si="5"/>
        <v>4543500</v>
      </c>
      <c r="P12" s="11">
        <f t="shared" si="5"/>
        <v>5330000</v>
      </c>
      <c r="Q12" s="11">
        <f t="shared" si="5"/>
        <v>6116500</v>
      </c>
      <c r="R12" s="11">
        <f t="shared" si="5"/>
        <v>6311500</v>
      </c>
      <c r="S12" s="11">
        <f t="shared" si="5"/>
        <v>6688500</v>
      </c>
      <c r="T12" s="11">
        <f t="shared" si="5"/>
        <v>7065500</v>
      </c>
      <c r="U12" s="11">
        <f t="shared" si="5"/>
        <v>7670000</v>
      </c>
      <c r="V12" s="11">
        <f t="shared" si="5"/>
        <v>8456500</v>
      </c>
      <c r="W12" s="11">
        <f t="shared" si="5"/>
        <v>8833500</v>
      </c>
      <c r="X12" s="11">
        <f t="shared" si="5"/>
        <v>9028500</v>
      </c>
      <c r="Y12" s="11">
        <f t="shared" si="5"/>
        <v>9405500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12" t="s">
        <v>24</v>
      </c>
    </row>
    <row r="3">
      <c r="A3" s="12" t="s">
        <v>73</v>
      </c>
      <c r="B3" s="11">
        <f>'Cons-Sales and Costs'!B3</f>
        <v>150000</v>
      </c>
      <c r="C3" s="11">
        <f>'Cons-Sales and Costs'!C3</f>
        <v>300000</v>
      </c>
      <c r="D3" s="11">
        <f>'Cons-Sales and Costs'!D3</f>
        <v>450000</v>
      </c>
      <c r="E3" s="11">
        <f>'Cons-Sales and Costs'!E3</f>
        <v>600000</v>
      </c>
      <c r="F3" s="11">
        <f>'Cons-Sales and Costs'!F3</f>
        <v>750000</v>
      </c>
      <c r="G3" s="11">
        <f>'Cons-Sales and Costs'!G3</f>
        <v>1180000</v>
      </c>
      <c r="H3" s="11">
        <f>'Cons-Sales and Costs'!H3</f>
        <v>1330000</v>
      </c>
      <c r="I3" s="11">
        <f>'Cons-Sales and Costs'!I3</f>
        <v>1480000</v>
      </c>
      <c r="J3" s="11">
        <f>'Cons-Sales and Costs'!J3</f>
        <v>1910000</v>
      </c>
      <c r="K3" s="11">
        <f>'Cons-Sales and Costs'!K3</f>
        <v>2690000</v>
      </c>
      <c r="L3" s="11">
        <f>'Cons-Sales and Costs'!L3</f>
        <v>2840000</v>
      </c>
      <c r="M3" s="11">
        <f>'Cons-Sales and Costs'!M3</f>
        <v>3270000</v>
      </c>
      <c r="N3" s="11">
        <f>'Cons-Sales and Costs'!N3</f>
        <v>3420000</v>
      </c>
      <c r="O3" s="11">
        <f>'Cons-Sales and Costs'!O3</f>
        <v>3570000</v>
      </c>
      <c r="P3" s="11">
        <f>'Cons-Sales and Costs'!P3</f>
        <v>4630000</v>
      </c>
      <c r="Q3" s="11">
        <f>'Cons-Sales and Costs'!Q3</f>
        <v>4780000</v>
      </c>
      <c r="R3" s="11">
        <f>'Cons-Sales and Costs'!R3</f>
        <v>4930000</v>
      </c>
      <c r="S3" s="11">
        <f>'Cons-Sales and Costs'!S3</f>
        <v>5360000</v>
      </c>
      <c r="T3" s="11">
        <f>'Cons-Sales and Costs'!T3</f>
        <v>5510000</v>
      </c>
      <c r="U3" s="11">
        <f>'Cons-Sales and Costs'!U3</f>
        <v>6290000</v>
      </c>
      <c r="V3" s="11">
        <f>'Cons-Sales and Costs'!V3</f>
        <v>6720000</v>
      </c>
      <c r="W3" s="11">
        <f>'Cons-Sales and Costs'!W3</f>
        <v>6870000</v>
      </c>
      <c r="X3" s="11">
        <f>'Cons-Sales and Costs'!X3</f>
        <v>7020000</v>
      </c>
      <c r="Y3" s="11">
        <f>'Cons-Sales and Costs'!Y3</f>
        <v>7450000</v>
      </c>
    </row>
    <row r="4">
      <c r="A4" s="12" t="s">
        <v>63</v>
      </c>
      <c r="B4" s="11">
        <f t="shared" ref="B4:Y4" si="1">SUM(B3)</f>
        <v>150000</v>
      </c>
      <c r="C4" s="11">
        <f t="shared" si="1"/>
        <v>300000</v>
      </c>
      <c r="D4" s="11">
        <f t="shared" si="1"/>
        <v>450000</v>
      </c>
      <c r="E4" s="11">
        <f t="shared" si="1"/>
        <v>600000</v>
      </c>
      <c r="F4" s="11">
        <f t="shared" si="1"/>
        <v>750000</v>
      </c>
      <c r="G4" s="11">
        <f t="shared" si="1"/>
        <v>1180000</v>
      </c>
      <c r="H4" s="11">
        <f t="shared" si="1"/>
        <v>1330000</v>
      </c>
      <c r="I4" s="11">
        <f t="shared" si="1"/>
        <v>1480000</v>
      </c>
      <c r="J4" s="11">
        <f t="shared" si="1"/>
        <v>1910000</v>
      </c>
      <c r="K4" s="11">
        <f t="shared" si="1"/>
        <v>2690000</v>
      </c>
      <c r="L4" s="11">
        <f t="shared" si="1"/>
        <v>2840000</v>
      </c>
      <c r="M4" s="11">
        <f t="shared" si="1"/>
        <v>3270000</v>
      </c>
      <c r="N4" s="11">
        <f t="shared" si="1"/>
        <v>3420000</v>
      </c>
      <c r="O4" s="11">
        <f t="shared" si="1"/>
        <v>3570000</v>
      </c>
      <c r="P4" s="11">
        <f t="shared" si="1"/>
        <v>4630000</v>
      </c>
      <c r="Q4" s="11">
        <f t="shared" si="1"/>
        <v>4780000</v>
      </c>
      <c r="R4" s="11">
        <f t="shared" si="1"/>
        <v>4930000</v>
      </c>
      <c r="S4" s="11">
        <f t="shared" si="1"/>
        <v>5360000</v>
      </c>
      <c r="T4" s="11">
        <f t="shared" si="1"/>
        <v>5510000</v>
      </c>
      <c r="U4" s="11">
        <f t="shared" si="1"/>
        <v>6290000</v>
      </c>
      <c r="V4" s="11">
        <f t="shared" si="1"/>
        <v>6720000</v>
      </c>
      <c r="W4" s="11">
        <f t="shared" si="1"/>
        <v>6870000</v>
      </c>
      <c r="X4" s="11">
        <f t="shared" si="1"/>
        <v>7020000</v>
      </c>
      <c r="Y4" s="11">
        <f t="shared" si="1"/>
        <v>7450000</v>
      </c>
    </row>
    <row r="5">
      <c r="A5" s="12"/>
    </row>
    <row r="6">
      <c r="A6" s="12" t="s">
        <v>74</v>
      </c>
    </row>
    <row r="7">
      <c r="A7" s="12" t="s">
        <v>73</v>
      </c>
      <c r="B7" s="9">
        <v>0.0</v>
      </c>
      <c r="C7" s="9">
        <v>0.0</v>
      </c>
      <c r="D7" s="9">
        <v>0.0</v>
      </c>
      <c r="E7" s="11">
        <f>B3+C3+D3+E3</f>
        <v>1500000</v>
      </c>
      <c r="F7" s="9">
        <v>0.0</v>
      </c>
      <c r="G7" s="9">
        <v>0.0</v>
      </c>
      <c r="H7" s="9">
        <v>0.0</v>
      </c>
      <c r="I7" s="11">
        <f>F3+G3+H3+I3</f>
        <v>4740000</v>
      </c>
      <c r="J7" s="9">
        <v>0.0</v>
      </c>
      <c r="K7" s="9">
        <v>0.0</v>
      </c>
      <c r="L7" s="9">
        <v>0.0</v>
      </c>
      <c r="M7" s="11">
        <f>J3+K3+L3+M3</f>
        <v>10710000</v>
      </c>
      <c r="N7" s="9">
        <v>0.0</v>
      </c>
      <c r="O7" s="9">
        <v>0.0</v>
      </c>
      <c r="P7" s="9">
        <v>0.0</v>
      </c>
      <c r="Q7" s="11">
        <f>N3+O3+P3+Q3</f>
        <v>16400000</v>
      </c>
      <c r="R7" s="9">
        <v>0.0</v>
      </c>
      <c r="S7" s="9">
        <v>0.0</v>
      </c>
      <c r="T7" s="9">
        <v>0.0</v>
      </c>
      <c r="U7" s="11">
        <f>R3+S3+T3+U3</f>
        <v>22090000</v>
      </c>
      <c r="V7" s="9">
        <v>0.0</v>
      </c>
      <c r="W7" s="9">
        <v>0.0</v>
      </c>
      <c r="X7" s="9">
        <v>0.0</v>
      </c>
      <c r="Y7" s="11">
        <f>V3+W3+X3+Y3</f>
        <v>28060000</v>
      </c>
    </row>
    <row r="8">
      <c r="A8" s="12" t="s">
        <v>63</v>
      </c>
      <c r="B8" s="11">
        <f t="shared" ref="B8:Y8" si="2">SUM(B7)</f>
        <v>0</v>
      </c>
      <c r="C8" s="11">
        <f t="shared" si="2"/>
        <v>0</v>
      </c>
      <c r="D8" s="11">
        <f t="shared" si="2"/>
        <v>0</v>
      </c>
      <c r="E8" s="11">
        <f t="shared" si="2"/>
        <v>1500000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4740000</v>
      </c>
      <c r="J8" s="11">
        <f t="shared" si="2"/>
        <v>0</v>
      </c>
      <c r="K8" s="11">
        <f t="shared" si="2"/>
        <v>0</v>
      </c>
      <c r="L8" s="11">
        <f t="shared" si="2"/>
        <v>0</v>
      </c>
      <c r="M8" s="11">
        <f t="shared" si="2"/>
        <v>10710000</v>
      </c>
      <c r="N8" s="11">
        <f t="shared" si="2"/>
        <v>0</v>
      </c>
      <c r="O8" s="11">
        <f t="shared" si="2"/>
        <v>0</v>
      </c>
      <c r="P8" s="11">
        <f t="shared" si="2"/>
        <v>0</v>
      </c>
      <c r="Q8" s="11">
        <f t="shared" si="2"/>
        <v>16400000</v>
      </c>
      <c r="R8" s="11">
        <f t="shared" si="2"/>
        <v>0</v>
      </c>
      <c r="S8" s="11">
        <f t="shared" si="2"/>
        <v>0</v>
      </c>
      <c r="T8" s="11">
        <f t="shared" si="2"/>
        <v>0</v>
      </c>
      <c r="U8" s="11">
        <f t="shared" si="2"/>
        <v>22090000</v>
      </c>
      <c r="V8" s="11">
        <f t="shared" si="2"/>
        <v>0</v>
      </c>
      <c r="W8" s="11">
        <f t="shared" si="2"/>
        <v>0</v>
      </c>
      <c r="X8" s="11">
        <f t="shared" si="2"/>
        <v>0</v>
      </c>
      <c r="Y8" s="11">
        <f t="shared" si="2"/>
        <v>28060000</v>
      </c>
    </row>
    <row r="9">
      <c r="A9" s="12"/>
    </row>
    <row r="10">
      <c r="A10" s="12" t="s">
        <v>75</v>
      </c>
    </row>
    <row r="11">
      <c r="A11" s="12" t="s">
        <v>73</v>
      </c>
      <c r="B11" s="11">
        <f>B3-B7</f>
        <v>150000</v>
      </c>
      <c r="C11" s="11">
        <f t="shared" ref="C11:Y11" si="3">B11+C3-C7</f>
        <v>450000</v>
      </c>
      <c r="D11" s="11">
        <f t="shared" si="3"/>
        <v>900000</v>
      </c>
      <c r="E11" s="11">
        <f t="shared" si="3"/>
        <v>0</v>
      </c>
      <c r="F11" s="11">
        <f t="shared" si="3"/>
        <v>750000</v>
      </c>
      <c r="G11" s="11">
        <f t="shared" si="3"/>
        <v>1930000</v>
      </c>
      <c r="H11" s="11">
        <f t="shared" si="3"/>
        <v>3260000</v>
      </c>
      <c r="I11" s="11">
        <f t="shared" si="3"/>
        <v>0</v>
      </c>
      <c r="J11" s="11">
        <f t="shared" si="3"/>
        <v>1910000</v>
      </c>
      <c r="K11" s="11">
        <f t="shared" si="3"/>
        <v>4600000</v>
      </c>
      <c r="L11" s="11">
        <f t="shared" si="3"/>
        <v>7440000</v>
      </c>
      <c r="M11" s="11">
        <f t="shared" si="3"/>
        <v>0</v>
      </c>
      <c r="N11" s="11">
        <f t="shared" si="3"/>
        <v>3420000</v>
      </c>
      <c r="O11" s="11">
        <f t="shared" si="3"/>
        <v>6990000</v>
      </c>
      <c r="P11" s="11">
        <f t="shared" si="3"/>
        <v>11620000</v>
      </c>
      <c r="Q11" s="11">
        <f t="shared" si="3"/>
        <v>0</v>
      </c>
      <c r="R11" s="11">
        <f t="shared" si="3"/>
        <v>4930000</v>
      </c>
      <c r="S11" s="11">
        <f t="shared" si="3"/>
        <v>10290000</v>
      </c>
      <c r="T11" s="11">
        <f t="shared" si="3"/>
        <v>15800000</v>
      </c>
      <c r="U11" s="11">
        <f t="shared" si="3"/>
        <v>0</v>
      </c>
      <c r="V11" s="11">
        <f t="shared" si="3"/>
        <v>6720000</v>
      </c>
      <c r="W11" s="11">
        <f t="shared" si="3"/>
        <v>13590000</v>
      </c>
      <c r="X11" s="11">
        <f t="shared" si="3"/>
        <v>20610000</v>
      </c>
      <c r="Y11" s="11">
        <f t="shared" si="3"/>
        <v>0</v>
      </c>
    </row>
    <row r="12">
      <c r="A12" s="12" t="s">
        <v>63</v>
      </c>
      <c r="B12" s="11">
        <f t="shared" ref="B12:Y12" si="4">SUM(B11)</f>
        <v>150000</v>
      </c>
      <c r="C12" s="11">
        <f t="shared" si="4"/>
        <v>450000</v>
      </c>
      <c r="D12" s="11">
        <f t="shared" si="4"/>
        <v>900000</v>
      </c>
      <c r="E12" s="11">
        <f t="shared" si="4"/>
        <v>0</v>
      </c>
      <c r="F12" s="11">
        <f t="shared" si="4"/>
        <v>750000</v>
      </c>
      <c r="G12" s="11">
        <f t="shared" si="4"/>
        <v>1930000</v>
      </c>
      <c r="H12" s="11">
        <f t="shared" si="4"/>
        <v>3260000</v>
      </c>
      <c r="I12" s="11">
        <f t="shared" si="4"/>
        <v>0</v>
      </c>
      <c r="J12" s="11">
        <f t="shared" si="4"/>
        <v>1910000</v>
      </c>
      <c r="K12" s="11">
        <f t="shared" si="4"/>
        <v>4600000</v>
      </c>
      <c r="L12" s="11">
        <f t="shared" si="4"/>
        <v>7440000</v>
      </c>
      <c r="M12" s="11">
        <f t="shared" si="4"/>
        <v>0</v>
      </c>
      <c r="N12" s="11">
        <f t="shared" si="4"/>
        <v>3420000</v>
      </c>
      <c r="O12" s="11">
        <f t="shared" si="4"/>
        <v>6990000</v>
      </c>
      <c r="P12" s="11">
        <f t="shared" si="4"/>
        <v>11620000</v>
      </c>
      <c r="Q12" s="11">
        <f t="shared" si="4"/>
        <v>0</v>
      </c>
      <c r="R12" s="11">
        <f t="shared" si="4"/>
        <v>4930000</v>
      </c>
      <c r="S12" s="11">
        <f t="shared" si="4"/>
        <v>10290000</v>
      </c>
      <c r="T12" s="11">
        <f t="shared" si="4"/>
        <v>15800000</v>
      </c>
      <c r="U12" s="11">
        <f t="shared" si="4"/>
        <v>0</v>
      </c>
      <c r="V12" s="11">
        <f t="shared" si="4"/>
        <v>6720000</v>
      </c>
      <c r="W12" s="11">
        <f t="shared" si="4"/>
        <v>13590000</v>
      </c>
      <c r="X12" s="11">
        <f t="shared" si="4"/>
        <v>20610000</v>
      </c>
      <c r="Y12" s="11">
        <f t="shared" si="4"/>
        <v>0</v>
      </c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12" t="s">
        <v>76</v>
      </c>
    </row>
    <row r="3">
      <c r="A3" s="12"/>
    </row>
    <row r="4">
      <c r="A4" s="12" t="s">
        <v>77</v>
      </c>
      <c r="B4" s="11">
        <f>'Large Store-Fixed Asset Balance'!B12+'Medium Store-Fixed Asset Balanc'!B12+'Small Store-Fixed Asset Balance'!B12</f>
        <v>10600</v>
      </c>
      <c r="C4" s="11">
        <f>'Large Store-Fixed Asset Balance'!C12+'Medium Store-Fixed Asset Balanc'!C12+'Small Store-Fixed Asset Balance'!C12</f>
        <v>10600</v>
      </c>
      <c r="D4" s="11">
        <f>'Large Store-Fixed Asset Balance'!D12+'Medium Store-Fixed Asset Balanc'!D12+'Small Store-Fixed Asset Balance'!D12</f>
        <v>10600</v>
      </c>
      <c r="E4" s="11">
        <f>'Large Store-Fixed Asset Balance'!E12+'Medium Store-Fixed Asset Balanc'!E12+'Small Store-Fixed Asset Balance'!E12</f>
        <v>10600</v>
      </c>
      <c r="F4" s="11">
        <f>'Large Store-Fixed Asset Balance'!F12+'Medium Store-Fixed Asset Balanc'!F12+'Small Store-Fixed Asset Balance'!F12</f>
        <v>10600</v>
      </c>
      <c r="G4" s="11">
        <f>'Large Store-Fixed Asset Balance'!G12+'Medium Store-Fixed Asset Balanc'!G12+'Small Store-Fixed Asset Balance'!G12</f>
        <v>26300</v>
      </c>
      <c r="H4" s="11">
        <f>'Large Store-Fixed Asset Balance'!H12+'Medium Store-Fixed Asset Balanc'!H12+'Small Store-Fixed Asset Balance'!H12</f>
        <v>10600</v>
      </c>
      <c r="I4" s="11">
        <f>'Large Store-Fixed Asset Balance'!I12+'Medium Store-Fixed Asset Balanc'!I12+'Small Store-Fixed Asset Balance'!I12</f>
        <v>10600</v>
      </c>
      <c r="J4" s="11">
        <f>'Large Store-Fixed Asset Balance'!J12+'Medium Store-Fixed Asset Balanc'!J12+'Small Store-Fixed Asset Balance'!J12</f>
        <v>26300</v>
      </c>
      <c r="K4" s="11">
        <f>'Large Store-Fixed Asset Balance'!K12+'Medium Store-Fixed Asset Balanc'!K12+'Small Store-Fixed Asset Balance'!K12</f>
        <v>37600</v>
      </c>
      <c r="L4" s="11">
        <f>'Large Store-Fixed Asset Balance'!L12+'Medium Store-Fixed Asset Balanc'!L12+'Small Store-Fixed Asset Balance'!L12</f>
        <v>10600</v>
      </c>
      <c r="M4" s="11">
        <f>'Large Store-Fixed Asset Balance'!M12+'Medium Store-Fixed Asset Balanc'!M12+'Small Store-Fixed Asset Balance'!M12</f>
        <v>26300</v>
      </c>
      <c r="N4" s="11">
        <f>'Large Store-Fixed Asset Balance'!N12+'Medium Store-Fixed Asset Balanc'!N12+'Small Store-Fixed Asset Balance'!N12</f>
        <v>10600</v>
      </c>
      <c r="O4" s="11">
        <f>'Large Store-Fixed Asset Balance'!O12+'Medium Store-Fixed Asset Balanc'!O12+'Small Store-Fixed Asset Balance'!O12</f>
        <v>10600</v>
      </c>
      <c r="P4" s="11">
        <f>'Large Store-Fixed Asset Balance'!P12+'Medium Store-Fixed Asset Balanc'!P12+'Small Store-Fixed Asset Balance'!P12</f>
        <v>53300</v>
      </c>
      <c r="Q4" s="11">
        <f>'Large Store-Fixed Asset Balance'!Q12+'Medium Store-Fixed Asset Balanc'!Q12+'Small Store-Fixed Asset Balance'!Q12</f>
        <v>10600</v>
      </c>
      <c r="R4" s="11">
        <f>'Large Store-Fixed Asset Balance'!R12+'Medium Store-Fixed Asset Balanc'!R12+'Small Store-Fixed Asset Balance'!R12</f>
        <v>10600</v>
      </c>
      <c r="S4" s="11">
        <f>'Large Store-Fixed Asset Balance'!S12+'Medium Store-Fixed Asset Balanc'!S12+'Small Store-Fixed Asset Balance'!S12</f>
        <v>26300</v>
      </c>
      <c r="T4" s="11">
        <f>'Large Store-Fixed Asset Balance'!T12+'Medium Store-Fixed Asset Balanc'!T12+'Small Store-Fixed Asset Balance'!T12</f>
        <v>10600</v>
      </c>
      <c r="U4" s="11">
        <f>'Large Store-Fixed Asset Balance'!U12+'Medium Store-Fixed Asset Balanc'!U12+'Small Store-Fixed Asset Balance'!U12</f>
        <v>37600</v>
      </c>
      <c r="V4" s="11">
        <f>'Large Store-Fixed Asset Balance'!V12+'Medium Store-Fixed Asset Balanc'!V12+'Small Store-Fixed Asset Balance'!V12</f>
        <v>26300</v>
      </c>
      <c r="W4" s="11">
        <f>'Large Store-Fixed Asset Balance'!W12+'Medium Store-Fixed Asset Balanc'!W12+'Small Store-Fixed Asset Balance'!W12</f>
        <v>10600</v>
      </c>
      <c r="X4" s="11">
        <f>'Large Store-Fixed Asset Balance'!X12+'Medium Store-Fixed Asset Balanc'!X12+'Small Store-Fixed Asset Balance'!X12</f>
        <v>10600</v>
      </c>
      <c r="Y4" s="11">
        <f>'Large Store-Fixed Asset Balance'!Y12+'Medium Store-Fixed Asset Balanc'!Y12+'Small Store-Fixed Asset Balance'!Y12</f>
        <v>26300</v>
      </c>
    </row>
    <row r="5">
      <c r="A5" s="12"/>
    </row>
    <row r="6">
      <c r="A6" s="12" t="s">
        <v>78</v>
      </c>
      <c r="B6" s="11">
        <f>'Large Store-Fixed Asset Balance'!B24+'Medium Store-Fixed Asset Balanc'!B24+'Small Store-Fixed Asset Balance'!B24</f>
        <v>10600</v>
      </c>
      <c r="C6" s="11">
        <f>'Large Store-Fixed Asset Balance'!C24+'Medium Store-Fixed Asset Balanc'!C24+'Small Store-Fixed Asset Balance'!C24</f>
        <v>21200</v>
      </c>
      <c r="D6" s="11">
        <f>'Large Store-Fixed Asset Balance'!D24+'Medium Store-Fixed Asset Balanc'!D24+'Small Store-Fixed Asset Balance'!D24</f>
        <v>31800</v>
      </c>
      <c r="E6" s="11">
        <f>'Large Store-Fixed Asset Balance'!E24+'Medium Store-Fixed Asset Balanc'!E24+'Small Store-Fixed Asset Balance'!E24</f>
        <v>42400</v>
      </c>
      <c r="F6" s="11">
        <f>'Large Store-Fixed Asset Balance'!F24+'Medium Store-Fixed Asset Balanc'!F24+'Small Store-Fixed Asset Balance'!F24</f>
        <v>53000</v>
      </c>
      <c r="G6" s="11">
        <f>'Large Store-Fixed Asset Balance'!G24+'Medium Store-Fixed Asset Balanc'!G24+'Small Store-Fixed Asset Balance'!G24</f>
        <v>79300</v>
      </c>
      <c r="H6" s="11">
        <f>'Large Store-Fixed Asset Balance'!H24+'Medium Store-Fixed Asset Balanc'!H24+'Small Store-Fixed Asset Balance'!H24</f>
        <v>89900</v>
      </c>
      <c r="I6" s="11">
        <f>'Large Store-Fixed Asset Balance'!I24+'Medium Store-Fixed Asset Balanc'!I24+'Small Store-Fixed Asset Balance'!I24</f>
        <v>100500</v>
      </c>
      <c r="J6" s="11">
        <f>'Large Store-Fixed Asset Balance'!J24+'Medium Store-Fixed Asset Balanc'!J24+'Small Store-Fixed Asset Balance'!J24</f>
        <v>126800</v>
      </c>
      <c r="K6" s="11">
        <f>'Large Store-Fixed Asset Balance'!K24+'Medium Store-Fixed Asset Balanc'!K24+'Small Store-Fixed Asset Balance'!K24</f>
        <v>164400</v>
      </c>
      <c r="L6" s="11">
        <f>'Large Store-Fixed Asset Balance'!L24+'Medium Store-Fixed Asset Balanc'!L24+'Small Store-Fixed Asset Balance'!L24</f>
        <v>174000</v>
      </c>
      <c r="M6" s="11">
        <f>'Large Store-Fixed Asset Balance'!M24+'Medium Store-Fixed Asset Balanc'!M24+'Small Store-Fixed Asset Balance'!M24</f>
        <v>199300</v>
      </c>
      <c r="N6" s="11">
        <f>'Large Store-Fixed Asset Balance'!N24+'Medium Store-Fixed Asset Balanc'!N24+'Small Store-Fixed Asset Balance'!N24</f>
        <v>205300</v>
      </c>
      <c r="O6" s="11">
        <f>'Large Store-Fixed Asset Balance'!O24+'Medium Store-Fixed Asset Balanc'!O24+'Small Store-Fixed Asset Balance'!O24</f>
        <v>211300</v>
      </c>
      <c r="P6" s="11">
        <f>'Large Store-Fixed Asset Balance'!P24+'Medium Store-Fixed Asset Balanc'!P24+'Small Store-Fixed Asset Balance'!P24</f>
        <v>260000</v>
      </c>
      <c r="Q6" s="11">
        <f>'Large Store-Fixed Asset Balance'!Q24+'Medium Store-Fixed Asset Balanc'!Q24+'Small Store-Fixed Asset Balance'!Q24</f>
        <v>257800</v>
      </c>
      <c r="R6" s="11">
        <f>'Large Store-Fixed Asset Balance'!R24+'Medium Store-Fixed Asset Balanc'!R24+'Small Store-Fixed Asset Balance'!R24</f>
        <v>257800</v>
      </c>
      <c r="S6" s="11">
        <f>'Large Store-Fixed Asset Balance'!S24+'Medium Store-Fixed Asset Balanc'!S24+'Small Store-Fixed Asset Balance'!S24</f>
        <v>266300</v>
      </c>
      <c r="T6" s="11">
        <f>'Large Store-Fixed Asset Balance'!T24+'Medium Store-Fixed Asset Balanc'!T24+'Small Store-Fixed Asset Balance'!T24</f>
        <v>264100</v>
      </c>
      <c r="U6" s="11">
        <f>'Large Store-Fixed Asset Balance'!U24+'Medium Store-Fixed Asset Balanc'!U24+'Small Store-Fixed Asset Balance'!U24</f>
        <v>288700</v>
      </c>
      <c r="V6" s="11">
        <f>'Large Store-Fixed Asset Balance'!V24+'Medium Store-Fixed Asset Balanc'!V24+'Small Store-Fixed Asset Balance'!V24</f>
        <v>290900</v>
      </c>
      <c r="W6" s="11">
        <f>'Large Store-Fixed Asset Balance'!W24+'Medium Store-Fixed Asset Balanc'!W24+'Small Store-Fixed Asset Balance'!W24</f>
        <v>276100</v>
      </c>
      <c r="X6" s="11">
        <f>'Large Store-Fixed Asset Balance'!X24+'Medium Store-Fixed Asset Balanc'!X24+'Small Store-Fixed Asset Balance'!X24</f>
        <v>276100</v>
      </c>
      <c r="Y6" s="11">
        <f>'Large Store-Fixed Asset Balance'!Y24+'Medium Store-Fixed Asset Balanc'!Y24+'Small Store-Fixed Asset Balance'!Y24</f>
        <v>278300</v>
      </c>
    </row>
    <row r="7">
      <c r="A7" s="12"/>
    </row>
    <row r="8">
      <c r="A8" s="12"/>
    </row>
    <row r="9">
      <c r="A9" s="12" t="s">
        <v>79</v>
      </c>
      <c r="B9" s="11">
        <f>'Large Store-Depreciation'!B12+'Medium Store-Depreciation'!B12+'Small Store-Depreciation'!B12</f>
        <v>800</v>
      </c>
      <c r="C9" s="11">
        <f>'Large Store-Depreciation'!C12+'Medium Store-Depreciation'!C12+'Small Store-Depreciation'!C12</f>
        <v>1600</v>
      </c>
      <c r="D9" s="11">
        <f>'Large Store-Depreciation'!D12+'Medium Store-Depreciation'!D12+'Small Store-Depreciation'!D12</f>
        <v>2400</v>
      </c>
      <c r="E9" s="11">
        <f>'Large Store-Depreciation'!E12+'Medium Store-Depreciation'!E12+'Small Store-Depreciation'!E12</f>
        <v>3200</v>
      </c>
      <c r="F9" s="11">
        <f>'Large Store-Depreciation'!F12+'Medium Store-Depreciation'!F12+'Small Store-Depreciation'!F12</f>
        <v>4000</v>
      </c>
      <c r="G9" s="11">
        <f>'Large Store-Depreciation'!G12+'Medium Store-Depreciation'!G12+'Small Store-Depreciation'!G12</f>
        <v>6040</v>
      </c>
      <c r="H9" s="11">
        <f>'Large Store-Depreciation'!H12+'Medium Store-Depreciation'!H12+'Small Store-Depreciation'!H12</f>
        <v>6840</v>
      </c>
      <c r="I9" s="11">
        <f>'Large Store-Depreciation'!I12+'Medium Store-Depreciation'!I12+'Small Store-Depreciation'!I12</f>
        <v>7640</v>
      </c>
      <c r="J9" s="11">
        <f>'Large Store-Depreciation'!J12+'Medium Store-Depreciation'!J12+'Small Store-Depreciation'!J12</f>
        <v>9680</v>
      </c>
      <c r="K9" s="11">
        <f>'Large Store-Depreciation'!K12+'Medium Store-Depreciation'!K12+'Small Store-Depreciation'!K12</f>
        <v>12570</v>
      </c>
      <c r="L9" s="11">
        <f>'Large Store-Depreciation'!L12+'Medium Store-Depreciation'!L12+'Small Store-Depreciation'!L12</f>
        <v>13270</v>
      </c>
      <c r="M9" s="11">
        <f>'Large Store-Depreciation'!M12+'Medium Store-Depreciation'!M12+'Small Store-Depreciation'!M12</f>
        <v>15210</v>
      </c>
      <c r="N9" s="11">
        <f>'Large Store-Depreciation'!N12+'Medium Store-Depreciation'!N12+'Small Store-Depreciation'!N12</f>
        <v>15610</v>
      </c>
      <c r="O9" s="11">
        <f>'Large Store-Depreciation'!O12+'Medium Store-Depreciation'!O12+'Small Store-Depreciation'!O12</f>
        <v>16010</v>
      </c>
      <c r="P9" s="11">
        <f>'Large Store-Depreciation'!P12+'Medium Store-Depreciation'!P12+'Small Store-Depreciation'!P12</f>
        <v>19740</v>
      </c>
      <c r="Q9" s="11">
        <f>'Large Store-Depreciation'!Q12+'Medium Store-Depreciation'!Q12+'Small Store-Depreciation'!Q12</f>
        <v>19520</v>
      </c>
      <c r="R9" s="11">
        <f>'Large Store-Depreciation'!R12+'Medium Store-Depreciation'!R12+'Small Store-Depreciation'!R12</f>
        <v>19520</v>
      </c>
      <c r="S9" s="11">
        <f>'Large Store-Depreciation'!S12+'Medium Store-Depreciation'!S12+'Small Store-Depreciation'!S12</f>
        <v>20160</v>
      </c>
      <c r="T9" s="11">
        <f>'Large Store-Depreciation'!T12+'Medium Store-Depreciation'!T12+'Small Store-Depreciation'!T12</f>
        <v>19940</v>
      </c>
      <c r="U9" s="11">
        <f>'Large Store-Depreciation'!U12+'Medium Store-Depreciation'!U12+'Small Store-Depreciation'!U12</f>
        <v>21790</v>
      </c>
      <c r="V9" s="11">
        <f>'Large Store-Depreciation'!V12+'Medium Store-Depreciation'!V12+'Small Store-Depreciation'!V12</f>
        <v>22010</v>
      </c>
      <c r="W9" s="11">
        <f>'Large Store-Depreciation'!W12+'Medium Store-Depreciation'!W12+'Small Store-Depreciation'!W12</f>
        <v>20740</v>
      </c>
      <c r="X9" s="11">
        <f>'Large Store-Depreciation'!X12+'Medium Store-Depreciation'!X12+'Small Store-Depreciation'!X12</f>
        <v>20740</v>
      </c>
      <c r="Y9" s="11">
        <f>'Large Store-Depreciation'!Y12+'Medium Store-Depreciation'!Y12+'Small Store-Depreciation'!Y12</f>
        <v>20960</v>
      </c>
    </row>
    <row r="10">
      <c r="A10" s="12"/>
    </row>
    <row r="11">
      <c r="A11" s="12" t="s">
        <v>80</v>
      </c>
      <c r="B11" s="11">
        <f>'Large Store-Depreciation'!B24+'Medium Store-Depreciation'!B24+'Small Store-Depreciation'!B24</f>
        <v>800</v>
      </c>
      <c r="C11" s="11">
        <f>'Large Store-Depreciation'!C24+'Medium Store-Depreciation'!C24+'Small Store-Depreciation'!C24</f>
        <v>2400</v>
      </c>
      <c r="D11" s="11">
        <f>'Large Store-Depreciation'!D24+'Medium Store-Depreciation'!D24+'Small Store-Depreciation'!D24</f>
        <v>4800</v>
      </c>
      <c r="E11" s="11">
        <f>'Large Store-Depreciation'!E24+'Medium Store-Depreciation'!E24+'Small Store-Depreciation'!E24</f>
        <v>8000</v>
      </c>
      <c r="F11" s="11">
        <f>'Large Store-Depreciation'!F24+'Medium Store-Depreciation'!F24+'Small Store-Depreciation'!F24</f>
        <v>12000</v>
      </c>
      <c r="G11" s="11">
        <f>'Large Store-Depreciation'!G24+'Medium Store-Depreciation'!G24+'Small Store-Depreciation'!G24</f>
        <v>18040</v>
      </c>
      <c r="H11" s="11">
        <f>'Large Store-Depreciation'!H24+'Medium Store-Depreciation'!H24+'Small Store-Depreciation'!H24</f>
        <v>24880</v>
      </c>
      <c r="I11" s="11">
        <f>'Large Store-Depreciation'!I24+'Medium Store-Depreciation'!I24+'Small Store-Depreciation'!I24</f>
        <v>32520</v>
      </c>
      <c r="J11" s="11">
        <f>'Large Store-Depreciation'!J24+'Medium Store-Depreciation'!J24+'Small Store-Depreciation'!J24</f>
        <v>42200</v>
      </c>
      <c r="K11" s="11">
        <f>'Large Store-Depreciation'!K24+'Medium Store-Depreciation'!K24+'Small Store-Depreciation'!K24</f>
        <v>54770</v>
      </c>
      <c r="L11" s="11">
        <f>'Large Store-Depreciation'!L24+'Medium Store-Depreciation'!L24+'Small Store-Depreciation'!L24</f>
        <v>67040</v>
      </c>
      <c r="M11" s="11">
        <f>'Large Store-Depreciation'!M24+'Medium Store-Depreciation'!M24+'Small Store-Depreciation'!M24</f>
        <v>81250</v>
      </c>
      <c r="N11" s="11">
        <f>'Large Store-Depreciation'!N24+'Medium Store-Depreciation'!N24+'Small Store-Depreciation'!N24</f>
        <v>92260</v>
      </c>
      <c r="O11" s="11">
        <f>'Large Store-Depreciation'!O24+'Medium Store-Depreciation'!O24+'Small Store-Depreciation'!O24</f>
        <v>103670</v>
      </c>
      <c r="P11" s="11">
        <f>'Large Store-Depreciation'!P24+'Medium Store-Depreciation'!P24+'Small Store-Depreciation'!P24</f>
        <v>118810</v>
      </c>
      <c r="Q11" s="11">
        <f>'Large Store-Depreciation'!Q24+'Medium Store-Depreciation'!Q24+'Small Store-Depreciation'!Q24</f>
        <v>125530</v>
      </c>
      <c r="R11" s="11">
        <f>'Large Store-Depreciation'!R24+'Medium Store-Depreciation'!R24+'Small Store-Depreciation'!R24</f>
        <v>134450</v>
      </c>
      <c r="S11" s="11">
        <f>'Large Store-Depreciation'!S24+'Medium Store-Depreciation'!S24+'Small Store-Depreciation'!S24</f>
        <v>136810</v>
      </c>
      <c r="T11" s="11">
        <f>'Large Store-Depreciation'!T24+'Medium Store-Depreciation'!T24+'Small Store-Depreciation'!T24</f>
        <v>143950</v>
      </c>
      <c r="U11" s="11">
        <f>'Large Store-Depreciation'!U24+'Medium Store-Depreciation'!U24+'Small Store-Depreciation'!U24</f>
        <v>152740</v>
      </c>
      <c r="V11" s="11">
        <f>'Large Store-Depreciation'!V24+'Medium Store-Depreciation'!V24+'Small Store-Depreciation'!V24</f>
        <v>150650</v>
      </c>
      <c r="W11" s="11">
        <f>'Large Store-Depreciation'!W24+'Medium Store-Depreciation'!W24+'Small Store-Depreciation'!W24</f>
        <v>145990</v>
      </c>
      <c r="X11" s="11">
        <f>'Large Store-Depreciation'!X24+'Medium Store-Depreciation'!X24+'Small Store-Depreciation'!X24</f>
        <v>156130</v>
      </c>
      <c r="Y11" s="11">
        <f>'Large Store-Depreciation'!Y24+'Medium Store-Depreciation'!Y24+'Small Store-Depreciation'!Y24</f>
        <v>152990</v>
      </c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12" t="s">
        <v>81</v>
      </c>
    </row>
    <row r="3">
      <c r="A3" s="12" t="s">
        <v>82</v>
      </c>
      <c r="B3" s="11">
        <f>'Cons-Collections'!B8</f>
        <v>0</v>
      </c>
      <c r="C3" s="11">
        <f>'Cons-Collections'!C8</f>
        <v>0</v>
      </c>
      <c r="D3" s="11">
        <f>'Cons-Collections'!D8</f>
        <v>0</v>
      </c>
      <c r="E3" s="11">
        <f>'Cons-Collections'!E8</f>
        <v>1500000</v>
      </c>
      <c r="F3" s="11">
        <f>'Cons-Collections'!F8</f>
        <v>0</v>
      </c>
      <c r="G3" s="11">
        <f>'Cons-Collections'!G8</f>
        <v>0</v>
      </c>
      <c r="H3" s="11">
        <f>'Cons-Collections'!H8</f>
        <v>0</v>
      </c>
      <c r="I3" s="11">
        <f>'Cons-Collections'!I8</f>
        <v>4740000</v>
      </c>
      <c r="J3" s="11">
        <f>'Cons-Collections'!J8</f>
        <v>0</v>
      </c>
      <c r="K3" s="11">
        <f>'Cons-Collections'!K8</f>
        <v>0</v>
      </c>
      <c r="L3" s="11">
        <f>'Cons-Collections'!L8</f>
        <v>0</v>
      </c>
      <c r="M3" s="11">
        <f>'Cons-Collections'!M8</f>
        <v>10710000</v>
      </c>
      <c r="N3" s="11">
        <f>'Cons-Collections'!N8</f>
        <v>0</v>
      </c>
      <c r="O3" s="11">
        <f>'Cons-Collections'!O8</f>
        <v>0</v>
      </c>
      <c r="P3" s="11">
        <f>'Cons-Collections'!P8</f>
        <v>0</v>
      </c>
      <c r="Q3" s="11">
        <f>'Cons-Collections'!Q8</f>
        <v>16400000</v>
      </c>
      <c r="R3" s="11">
        <f>'Cons-Collections'!R8</f>
        <v>0</v>
      </c>
      <c r="S3" s="11">
        <f>'Cons-Collections'!S8</f>
        <v>0</v>
      </c>
      <c r="T3" s="11">
        <f>'Cons-Collections'!T8</f>
        <v>0</v>
      </c>
      <c r="U3" s="11">
        <f>'Cons-Collections'!U8</f>
        <v>22090000</v>
      </c>
      <c r="V3" s="11">
        <f>'Cons-Collections'!V8</f>
        <v>0</v>
      </c>
      <c r="W3" s="11">
        <f>'Cons-Collections'!W8</f>
        <v>0</v>
      </c>
      <c r="X3" s="11">
        <f>'Cons-Collections'!X8</f>
        <v>0</v>
      </c>
      <c r="Y3" s="11">
        <f>'Cons-Collections'!Y8</f>
        <v>28060000</v>
      </c>
    </row>
    <row r="4">
      <c r="A4" s="12" t="s">
        <v>83</v>
      </c>
      <c r="B4" s="11">
        <f t="shared" ref="B4:Y4" si="1">SUM(B3)</f>
        <v>0</v>
      </c>
      <c r="C4" s="11">
        <f t="shared" si="1"/>
        <v>0</v>
      </c>
      <c r="D4" s="11">
        <f t="shared" si="1"/>
        <v>0</v>
      </c>
      <c r="E4" s="11">
        <f t="shared" si="1"/>
        <v>1500000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4740000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10710000</v>
      </c>
      <c r="N4" s="11">
        <f t="shared" si="1"/>
        <v>0</v>
      </c>
      <c r="O4" s="11">
        <f t="shared" si="1"/>
        <v>0</v>
      </c>
      <c r="P4" s="11">
        <f t="shared" si="1"/>
        <v>0</v>
      </c>
      <c r="Q4" s="11">
        <f t="shared" si="1"/>
        <v>16400000</v>
      </c>
      <c r="R4" s="11">
        <f t="shared" si="1"/>
        <v>0</v>
      </c>
      <c r="S4" s="11">
        <f t="shared" si="1"/>
        <v>0</v>
      </c>
      <c r="T4" s="11">
        <f t="shared" si="1"/>
        <v>0</v>
      </c>
      <c r="U4" s="11">
        <f t="shared" si="1"/>
        <v>22090000</v>
      </c>
      <c r="V4" s="11">
        <f t="shared" si="1"/>
        <v>0</v>
      </c>
      <c r="W4" s="11">
        <f t="shared" si="1"/>
        <v>0</v>
      </c>
      <c r="X4" s="11">
        <f t="shared" si="1"/>
        <v>0</v>
      </c>
      <c r="Y4" s="11">
        <f t="shared" si="1"/>
        <v>28060000</v>
      </c>
    </row>
    <row r="5">
      <c r="A5" s="12"/>
    </row>
    <row r="6">
      <c r="A6" s="12" t="s">
        <v>84</v>
      </c>
    </row>
    <row r="7">
      <c r="A7" s="12" t="s">
        <v>85</v>
      </c>
      <c r="B7" s="11">
        <f>'Cons-Purchases'!B8</f>
        <v>0</v>
      </c>
      <c r="C7" s="11">
        <f>'Cons-Purchases'!C8</f>
        <v>0</v>
      </c>
      <c r="D7" s="11">
        <f>'Cons-Purchases'!D8</f>
        <v>97500</v>
      </c>
      <c r="E7" s="11">
        <f>'Cons-Purchases'!E8</f>
        <v>195000</v>
      </c>
      <c r="F7" s="11">
        <f>'Cons-Purchases'!F8</f>
        <v>292500</v>
      </c>
      <c r="G7" s="11">
        <f>'Cons-Purchases'!G8</f>
        <v>390000</v>
      </c>
      <c r="H7" s="11">
        <f>'Cons-Purchases'!H8</f>
        <v>487500</v>
      </c>
      <c r="I7" s="11">
        <f>'Cons-Purchases'!I8</f>
        <v>767000</v>
      </c>
      <c r="J7" s="11">
        <f>'Cons-Purchases'!J8</f>
        <v>864500</v>
      </c>
      <c r="K7" s="11">
        <f>'Cons-Purchases'!K8</f>
        <v>962000</v>
      </c>
      <c r="L7" s="11">
        <f>'Cons-Purchases'!L8</f>
        <v>1241500</v>
      </c>
      <c r="M7" s="11">
        <f>'Cons-Purchases'!M8</f>
        <v>1748500</v>
      </c>
      <c r="N7" s="11">
        <f>'Cons-Purchases'!N8</f>
        <v>1846000</v>
      </c>
      <c r="O7" s="11">
        <f>'Cons-Purchases'!O8</f>
        <v>2125500</v>
      </c>
      <c r="P7" s="11">
        <f>'Cons-Purchases'!P8</f>
        <v>2223000</v>
      </c>
      <c r="Q7" s="11">
        <f>'Cons-Purchases'!Q8</f>
        <v>2320500</v>
      </c>
      <c r="R7" s="11">
        <f>'Cons-Purchases'!R8</f>
        <v>3009500</v>
      </c>
      <c r="S7" s="11">
        <f>'Cons-Purchases'!S8</f>
        <v>3107000</v>
      </c>
      <c r="T7" s="11">
        <f>'Cons-Purchases'!T8</f>
        <v>3204500</v>
      </c>
      <c r="U7" s="11">
        <f>'Cons-Purchases'!U8</f>
        <v>3484000</v>
      </c>
      <c r="V7" s="11">
        <f>'Cons-Purchases'!V8</f>
        <v>3581500</v>
      </c>
      <c r="W7" s="11">
        <f>'Cons-Purchases'!W8</f>
        <v>4088500</v>
      </c>
      <c r="X7" s="11">
        <f>'Cons-Purchases'!X8</f>
        <v>4368000</v>
      </c>
      <c r="Y7" s="11">
        <f>'Cons-Purchases'!Y8</f>
        <v>4465500</v>
      </c>
    </row>
    <row r="8">
      <c r="A8" s="12" t="s">
        <v>86</v>
      </c>
      <c r="B8" s="11">
        <f>SUM('Cons-Sales and Costs'!B11:B14)</f>
        <v>37750</v>
      </c>
      <c r="C8" s="11">
        <f>SUM('Cons-Sales and Costs'!C11:C14)</f>
        <v>75500</v>
      </c>
      <c r="D8" s="11">
        <f>SUM('Cons-Sales and Costs'!D11:D14)</f>
        <v>113250</v>
      </c>
      <c r="E8" s="11">
        <f>SUM('Cons-Sales and Costs'!E11:E14)</f>
        <v>151000</v>
      </c>
      <c r="F8" s="11">
        <f>SUM('Cons-Sales and Costs'!F11:F14)</f>
        <v>188750</v>
      </c>
      <c r="G8" s="11">
        <f>SUM('Cons-Sales and Costs'!G11:G14)</f>
        <v>286500</v>
      </c>
      <c r="H8" s="11">
        <f>SUM('Cons-Sales and Costs'!H11:H14)</f>
        <v>324250</v>
      </c>
      <c r="I8" s="11">
        <f>SUM('Cons-Sales and Costs'!I11:I14)</f>
        <v>362000</v>
      </c>
      <c r="J8" s="11">
        <f>SUM('Cons-Sales and Costs'!J11:J14)</f>
        <v>459750</v>
      </c>
      <c r="K8" s="11">
        <f>SUM('Cons-Sales and Costs'!K11:K14)</f>
        <v>587000</v>
      </c>
      <c r="L8" s="11">
        <f>SUM('Cons-Sales and Costs'!L11:L14)</f>
        <v>624750</v>
      </c>
      <c r="M8" s="11">
        <f>SUM('Cons-Sales and Costs'!M11:M14)</f>
        <v>722500</v>
      </c>
      <c r="N8" s="11">
        <f>SUM('Cons-Sales and Costs'!N11:N14)</f>
        <v>760250</v>
      </c>
      <c r="O8" s="11">
        <f>SUM('Cons-Sales and Costs'!O11:O14)</f>
        <v>798000</v>
      </c>
      <c r="P8" s="11">
        <f>SUM('Cons-Sales and Costs'!P11:P14)</f>
        <v>985250</v>
      </c>
      <c r="Q8" s="11">
        <f>SUM('Cons-Sales and Costs'!Q11:Q14)</f>
        <v>1023000</v>
      </c>
      <c r="R8" s="11">
        <f>SUM('Cons-Sales and Costs'!R11:R14)</f>
        <v>1060750</v>
      </c>
      <c r="S8" s="11">
        <f>SUM('Cons-Sales and Costs'!S11:S14)</f>
        <v>1158500</v>
      </c>
      <c r="T8" s="11">
        <f>SUM('Cons-Sales and Costs'!T11:T14)</f>
        <v>1196250</v>
      </c>
      <c r="U8" s="11">
        <f>SUM('Cons-Sales and Costs'!U11:U14)</f>
        <v>1323500</v>
      </c>
      <c r="V8" s="11">
        <f>SUM('Cons-Sales and Costs'!V11:V14)</f>
        <v>1421250</v>
      </c>
      <c r="W8" s="11">
        <f>SUM('Cons-Sales and Costs'!W11:W14)</f>
        <v>1459000</v>
      </c>
      <c r="X8" s="11">
        <f>SUM('Cons-Sales and Costs'!X11:X14)</f>
        <v>1496750</v>
      </c>
      <c r="Y8" s="11">
        <f>SUM('Cons-Sales and Costs'!Y11:Y14)</f>
        <v>1594500</v>
      </c>
    </row>
    <row r="9">
      <c r="A9" s="12" t="s">
        <v>87</v>
      </c>
      <c r="B9" s="11">
        <f>'Cons-Asset Statements'!B4</f>
        <v>10600</v>
      </c>
      <c r="C9" s="11">
        <f>'Cons-Asset Statements'!C4</f>
        <v>10600</v>
      </c>
      <c r="D9" s="11">
        <f>'Cons-Asset Statements'!D4</f>
        <v>10600</v>
      </c>
      <c r="E9" s="11">
        <f>'Cons-Asset Statements'!E4</f>
        <v>10600</v>
      </c>
      <c r="F9" s="11">
        <f>'Cons-Asset Statements'!F4</f>
        <v>10600</v>
      </c>
      <c r="G9" s="11">
        <f>'Cons-Asset Statements'!G4</f>
        <v>26300</v>
      </c>
      <c r="H9" s="11">
        <f>'Cons-Asset Statements'!H4</f>
        <v>10600</v>
      </c>
      <c r="I9" s="11">
        <f>'Cons-Asset Statements'!I4</f>
        <v>10600</v>
      </c>
      <c r="J9" s="11">
        <f>'Cons-Asset Statements'!J4</f>
        <v>26300</v>
      </c>
      <c r="K9" s="11">
        <f>'Cons-Asset Statements'!K4</f>
        <v>37600</v>
      </c>
      <c r="L9" s="11">
        <f>'Cons-Asset Statements'!L4</f>
        <v>10600</v>
      </c>
      <c r="M9" s="11">
        <f>'Cons-Asset Statements'!M4</f>
        <v>26300</v>
      </c>
      <c r="N9" s="11">
        <f>'Cons-Asset Statements'!N4</f>
        <v>10600</v>
      </c>
      <c r="O9" s="11">
        <f>'Cons-Asset Statements'!O4</f>
        <v>10600</v>
      </c>
      <c r="P9" s="11">
        <f>'Cons-Asset Statements'!P4</f>
        <v>53300</v>
      </c>
      <c r="Q9" s="11">
        <f>'Cons-Asset Statements'!Q4</f>
        <v>10600</v>
      </c>
      <c r="R9" s="11">
        <f>'Cons-Asset Statements'!R4</f>
        <v>10600</v>
      </c>
      <c r="S9" s="11">
        <f>'Cons-Asset Statements'!S4</f>
        <v>26300</v>
      </c>
      <c r="T9" s="11">
        <f>'Cons-Asset Statements'!T4</f>
        <v>10600</v>
      </c>
      <c r="U9" s="11">
        <f>'Cons-Asset Statements'!U4</f>
        <v>37600</v>
      </c>
      <c r="V9" s="11">
        <f>'Cons-Asset Statements'!V4</f>
        <v>26300</v>
      </c>
      <c r="W9" s="11">
        <f>'Cons-Asset Statements'!W4</f>
        <v>10600</v>
      </c>
      <c r="X9" s="11">
        <f>'Cons-Asset Statements'!X4</f>
        <v>10600</v>
      </c>
      <c r="Y9" s="11">
        <f>'Cons-Asset Statements'!Y4</f>
        <v>26300</v>
      </c>
    </row>
    <row r="10">
      <c r="A10" s="12" t="s">
        <v>88</v>
      </c>
      <c r="B10" s="11">
        <f t="shared" ref="B10:Y10" si="2">SUM(B7:B9)</f>
        <v>48350</v>
      </c>
      <c r="C10" s="11">
        <f t="shared" si="2"/>
        <v>86100</v>
      </c>
      <c r="D10" s="11">
        <f t="shared" si="2"/>
        <v>221350</v>
      </c>
      <c r="E10" s="11">
        <f t="shared" si="2"/>
        <v>356600</v>
      </c>
      <c r="F10" s="11">
        <f t="shared" si="2"/>
        <v>491850</v>
      </c>
      <c r="G10" s="11">
        <f t="shared" si="2"/>
        <v>702800</v>
      </c>
      <c r="H10" s="11">
        <f t="shared" si="2"/>
        <v>822350</v>
      </c>
      <c r="I10" s="11">
        <f t="shared" si="2"/>
        <v>1139600</v>
      </c>
      <c r="J10" s="11">
        <f t="shared" si="2"/>
        <v>1350550</v>
      </c>
      <c r="K10" s="11">
        <f t="shared" si="2"/>
        <v>1586600</v>
      </c>
      <c r="L10" s="11">
        <f t="shared" si="2"/>
        <v>1876850</v>
      </c>
      <c r="M10" s="11">
        <f t="shared" si="2"/>
        <v>2497300</v>
      </c>
      <c r="N10" s="11">
        <f t="shared" si="2"/>
        <v>2616850</v>
      </c>
      <c r="O10" s="11">
        <f t="shared" si="2"/>
        <v>2934100</v>
      </c>
      <c r="P10" s="11">
        <f t="shared" si="2"/>
        <v>3261550</v>
      </c>
      <c r="Q10" s="11">
        <f t="shared" si="2"/>
        <v>3354100</v>
      </c>
      <c r="R10" s="11">
        <f t="shared" si="2"/>
        <v>4080850</v>
      </c>
      <c r="S10" s="11">
        <f t="shared" si="2"/>
        <v>4291800</v>
      </c>
      <c r="T10" s="11">
        <f t="shared" si="2"/>
        <v>4411350</v>
      </c>
      <c r="U10" s="11">
        <f t="shared" si="2"/>
        <v>4845100</v>
      </c>
      <c r="V10" s="11">
        <f t="shared" si="2"/>
        <v>5029050</v>
      </c>
      <c r="W10" s="11">
        <f t="shared" si="2"/>
        <v>5558100</v>
      </c>
      <c r="X10" s="11">
        <f t="shared" si="2"/>
        <v>5875350</v>
      </c>
      <c r="Y10" s="11">
        <f t="shared" si="2"/>
        <v>6086300</v>
      </c>
    </row>
    <row r="11">
      <c r="A11" s="12"/>
    </row>
    <row r="12">
      <c r="A12" s="12" t="s">
        <v>89</v>
      </c>
      <c r="B12" s="11">
        <f t="shared" ref="B12:Y12" si="3">B4-B10</f>
        <v>-48350</v>
      </c>
      <c r="C12" s="11">
        <f t="shared" si="3"/>
        <v>-86100</v>
      </c>
      <c r="D12" s="11">
        <f t="shared" si="3"/>
        <v>-221350</v>
      </c>
      <c r="E12" s="11">
        <f t="shared" si="3"/>
        <v>1143400</v>
      </c>
      <c r="F12" s="11">
        <f t="shared" si="3"/>
        <v>-491850</v>
      </c>
      <c r="G12" s="11">
        <f t="shared" si="3"/>
        <v>-702800</v>
      </c>
      <c r="H12" s="11">
        <f t="shared" si="3"/>
        <v>-822350</v>
      </c>
      <c r="I12" s="11">
        <f t="shared" si="3"/>
        <v>3600400</v>
      </c>
      <c r="J12" s="11">
        <f t="shared" si="3"/>
        <v>-1350550</v>
      </c>
      <c r="K12" s="11">
        <f t="shared" si="3"/>
        <v>-1586600</v>
      </c>
      <c r="L12" s="11">
        <f t="shared" si="3"/>
        <v>-1876850</v>
      </c>
      <c r="M12" s="11">
        <f t="shared" si="3"/>
        <v>8212700</v>
      </c>
      <c r="N12" s="11">
        <f t="shared" si="3"/>
        <v>-2616850</v>
      </c>
      <c r="O12" s="11">
        <f t="shared" si="3"/>
        <v>-2934100</v>
      </c>
      <c r="P12" s="11">
        <f t="shared" si="3"/>
        <v>-3261550</v>
      </c>
      <c r="Q12" s="11">
        <f t="shared" si="3"/>
        <v>13045900</v>
      </c>
      <c r="R12" s="11">
        <f t="shared" si="3"/>
        <v>-4080850</v>
      </c>
      <c r="S12" s="11">
        <f t="shared" si="3"/>
        <v>-4291800</v>
      </c>
      <c r="T12" s="11">
        <f t="shared" si="3"/>
        <v>-4411350</v>
      </c>
      <c r="U12" s="11">
        <f t="shared" si="3"/>
        <v>17244900</v>
      </c>
      <c r="V12" s="11">
        <f t="shared" si="3"/>
        <v>-5029050</v>
      </c>
      <c r="W12" s="11">
        <f t="shared" si="3"/>
        <v>-5558100</v>
      </c>
      <c r="X12" s="11">
        <f t="shared" si="3"/>
        <v>-5875350</v>
      </c>
      <c r="Y12" s="11">
        <f t="shared" si="3"/>
        <v>21973700</v>
      </c>
    </row>
    <row r="13">
      <c r="A13" s="12"/>
    </row>
    <row r="14">
      <c r="A14" s="12" t="s">
        <v>90</v>
      </c>
      <c r="B14" s="9">
        <v>0.0</v>
      </c>
      <c r="C14" s="11">
        <f t="shared" ref="C14:Y14" si="4">B16</f>
        <v>-48350</v>
      </c>
      <c r="D14" s="11">
        <f t="shared" si="4"/>
        <v>-134450</v>
      </c>
      <c r="E14" s="11">
        <f t="shared" si="4"/>
        <v>-355800</v>
      </c>
      <c r="F14" s="11">
        <f t="shared" si="4"/>
        <v>787600</v>
      </c>
      <c r="G14" s="11">
        <f t="shared" si="4"/>
        <v>295750</v>
      </c>
      <c r="H14" s="11">
        <f t="shared" si="4"/>
        <v>-407050</v>
      </c>
      <c r="I14" s="11">
        <f t="shared" si="4"/>
        <v>-1229400</v>
      </c>
      <c r="J14" s="11">
        <f t="shared" si="4"/>
        <v>2371000</v>
      </c>
      <c r="K14" s="11">
        <f t="shared" si="4"/>
        <v>1020450</v>
      </c>
      <c r="L14" s="11">
        <f t="shared" si="4"/>
        <v>-566150</v>
      </c>
      <c r="M14" s="11">
        <f t="shared" si="4"/>
        <v>-2443000</v>
      </c>
      <c r="N14" s="11">
        <f t="shared" si="4"/>
        <v>5769700</v>
      </c>
      <c r="O14" s="11">
        <f t="shared" si="4"/>
        <v>3152850</v>
      </c>
      <c r="P14" s="11">
        <f t="shared" si="4"/>
        <v>218750</v>
      </c>
      <c r="Q14" s="11">
        <f t="shared" si="4"/>
        <v>-3042800</v>
      </c>
      <c r="R14" s="11">
        <f t="shared" si="4"/>
        <v>10003100</v>
      </c>
      <c r="S14" s="11">
        <f t="shared" si="4"/>
        <v>5922250</v>
      </c>
      <c r="T14" s="11">
        <f t="shared" si="4"/>
        <v>1630450</v>
      </c>
      <c r="U14" s="11">
        <f t="shared" si="4"/>
        <v>-2780900</v>
      </c>
      <c r="V14" s="11">
        <f t="shared" si="4"/>
        <v>14464000</v>
      </c>
      <c r="W14" s="11">
        <f t="shared" si="4"/>
        <v>9434950</v>
      </c>
      <c r="X14" s="11">
        <f t="shared" si="4"/>
        <v>3876850</v>
      </c>
      <c r="Y14" s="11">
        <f t="shared" si="4"/>
        <v>-1998500</v>
      </c>
    </row>
    <row r="15">
      <c r="A15" s="12" t="s">
        <v>89</v>
      </c>
      <c r="B15" s="11">
        <f t="shared" ref="B15:Y15" si="5">B12</f>
        <v>-48350</v>
      </c>
      <c r="C15" s="11">
        <f t="shared" si="5"/>
        <v>-86100</v>
      </c>
      <c r="D15" s="11">
        <f t="shared" si="5"/>
        <v>-221350</v>
      </c>
      <c r="E15" s="11">
        <f t="shared" si="5"/>
        <v>1143400</v>
      </c>
      <c r="F15" s="11">
        <f t="shared" si="5"/>
        <v>-491850</v>
      </c>
      <c r="G15" s="11">
        <f t="shared" si="5"/>
        <v>-702800</v>
      </c>
      <c r="H15" s="11">
        <f t="shared" si="5"/>
        <v>-822350</v>
      </c>
      <c r="I15" s="11">
        <f t="shared" si="5"/>
        <v>3600400</v>
      </c>
      <c r="J15" s="11">
        <f t="shared" si="5"/>
        <v>-1350550</v>
      </c>
      <c r="K15" s="11">
        <f t="shared" si="5"/>
        <v>-1586600</v>
      </c>
      <c r="L15" s="11">
        <f t="shared" si="5"/>
        <v>-1876850</v>
      </c>
      <c r="M15" s="11">
        <f t="shared" si="5"/>
        <v>8212700</v>
      </c>
      <c r="N15" s="11">
        <f t="shared" si="5"/>
        <v>-2616850</v>
      </c>
      <c r="O15" s="11">
        <f t="shared" si="5"/>
        <v>-2934100</v>
      </c>
      <c r="P15" s="11">
        <f t="shared" si="5"/>
        <v>-3261550</v>
      </c>
      <c r="Q15" s="11">
        <f t="shared" si="5"/>
        <v>13045900</v>
      </c>
      <c r="R15" s="11">
        <f t="shared" si="5"/>
        <v>-4080850</v>
      </c>
      <c r="S15" s="11">
        <f t="shared" si="5"/>
        <v>-4291800</v>
      </c>
      <c r="T15" s="11">
        <f t="shared" si="5"/>
        <v>-4411350</v>
      </c>
      <c r="U15" s="11">
        <f t="shared" si="5"/>
        <v>17244900</v>
      </c>
      <c r="V15" s="11">
        <f t="shared" si="5"/>
        <v>-5029050</v>
      </c>
      <c r="W15" s="11">
        <f t="shared" si="5"/>
        <v>-5558100</v>
      </c>
      <c r="X15" s="11">
        <f t="shared" si="5"/>
        <v>-5875350</v>
      </c>
      <c r="Y15" s="11">
        <f t="shared" si="5"/>
        <v>21973700</v>
      </c>
    </row>
    <row r="16">
      <c r="A16" s="12" t="s">
        <v>91</v>
      </c>
      <c r="B16" s="11">
        <f t="shared" ref="B16:Y16" si="6">B14+B15</f>
        <v>-48350</v>
      </c>
      <c r="C16" s="11">
        <f t="shared" si="6"/>
        <v>-134450</v>
      </c>
      <c r="D16" s="11">
        <f t="shared" si="6"/>
        <v>-355800</v>
      </c>
      <c r="E16" s="11">
        <f t="shared" si="6"/>
        <v>787600</v>
      </c>
      <c r="F16" s="11">
        <f t="shared" si="6"/>
        <v>295750</v>
      </c>
      <c r="G16" s="11">
        <f t="shared" si="6"/>
        <v>-407050</v>
      </c>
      <c r="H16" s="11">
        <f t="shared" si="6"/>
        <v>-1229400</v>
      </c>
      <c r="I16" s="11">
        <f t="shared" si="6"/>
        <v>2371000</v>
      </c>
      <c r="J16" s="11">
        <f t="shared" si="6"/>
        <v>1020450</v>
      </c>
      <c r="K16" s="11">
        <f t="shared" si="6"/>
        <v>-566150</v>
      </c>
      <c r="L16" s="11">
        <f t="shared" si="6"/>
        <v>-2443000</v>
      </c>
      <c r="M16" s="11">
        <f t="shared" si="6"/>
        <v>5769700</v>
      </c>
      <c r="N16" s="11">
        <f t="shared" si="6"/>
        <v>3152850</v>
      </c>
      <c r="O16" s="11">
        <f t="shared" si="6"/>
        <v>218750</v>
      </c>
      <c r="P16" s="11">
        <f t="shared" si="6"/>
        <v>-3042800</v>
      </c>
      <c r="Q16" s="11">
        <f t="shared" si="6"/>
        <v>10003100</v>
      </c>
      <c r="R16" s="11">
        <f t="shared" si="6"/>
        <v>5922250</v>
      </c>
      <c r="S16" s="11">
        <f t="shared" si="6"/>
        <v>1630450</v>
      </c>
      <c r="T16" s="11">
        <f t="shared" si="6"/>
        <v>-2780900</v>
      </c>
      <c r="U16" s="11">
        <f t="shared" si="6"/>
        <v>14464000</v>
      </c>
      <c r="V16" s="11">
        <f t="shared" si="6"/>
        <v>9434950</v>
      </c>
      <c r="W16" s="11">
        <f t="shared" si="6"/>
        <v>3876850</v>
      </c>
      <c r="X16" s="11">
        <f t="shared" si="6"/>
        <v>-1998500</v>
      </c>
      <c r="Y16" s="11">
        <f t="shared" si="6"/>
        <v>19975200</v>
      </c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9" t="s">
        <v>59</v>
      </c>
    </row>
    <row r="2">
      <c r="A2" s="12" t="s">
        <v>92</v>
      </c>
    </row>
    <row r="3">
      <c r="A3" s="12" t="s">
        <v>93</v>
      </c>
      <c r="B3" s="11">
        <f>'Cons-Cash Details'!B16</f>
        <v>-48350</v>
      </c>
      <c r="C3" s="11">
        <f>'Cons-Cash Details'!C16</f>
        <v>-134450</v>
      </c>
      <c r="D3" s="11">
        <f>'Cons-Cash Details'!D16</f>
        <v>-355800</v>
      </c>
      <c r="E3" s="11">
        <f>'Cons-Cash Details'!E16</f>
        <v>787600</v>
      </c>
      <c r="F3" s="11">
        <f>'Cons-Cash Details'!F16</f>
        <v>295750</v>
      </c>
      <c r="G3" s="11">
        <f>'Cons-Cash Details'!G16</f>
        <v>-407050</v>
      </c>
      <c r="H3" s="11">
        <f>'Cons-Cash Details'!H16</f>
        <v>-1229400</v>
      </c>
      <c r="I3" s="11">
        <f>'Cons-Cash Details'!I16</f>
        <v>2371000</v>
      </c>
      <c r="J3" s="11">
        <f>'Cons-Cash Details'!J16</f>
        <v>1020450</v>
      </c>
      <c r="K3" s="11">
        <f>'Cons-Cash Details'!K16</f>
        <v>-566150</v>
      </c>
      <c r="L3" s="11">
        <f>'Cons-Cash Details'!L16</f>
        <v>-2443000</v>
      </c>
      <c r="M3" s="11">
        <f>'Cons-Cash Details'!M16</f>
        <v>5769700</v>
      </c>
      <c r="N3" s="11">
        <f>'Cons-Cash Details'!N16</f>
        <v>3152850</v>
      </c>
      <c r="O3" s="11">
        <f>'Cons-Cash Details'!O16</f>
        <v>218750</v>
      </c>
      <c r="P3" s="11">
        <f>'Cons-Cash Details'!P16</f>
        <v>-3042800</v>
      </c>
      <c r="Q3" s="11">
        <f>'Cons-Cash Details'!Q16</f>
        <v>10003100</v>
      </c>
      <c r="R3" s="11">
        <f>'Cons-Cash Details'!R16</f>
        <v>5922250</v>
      </c>
      <c r="S3" s="11">
        <f>'Cons-Cash Details'!S16</f>
        <v>1630450</v>
      </c>
      <c r="T3" s="11">
        <f>'Cons-Cash Details'!T16</f>
        <v>-2780900</v>
      </c>
      <c r="U3" s="11">
        <f>'Cons-Cash Details'!U16</f>
        <v>14464000</v>
      </c>
      <c r="V3" s="11">
        <f>'Cons-Cash Details'!V16</f>
        <v>9434950</v>
      </c>
      <c r="W3" s="11">
        <f>'Cons-Cash Details'!W16</f>
        <v>3876850</v>
      </c>
      <c r="X3" s="11">
        <f>'Cons-Cash Details'!X16</f>
        <v>-1998500</v>
      </c>
      <c r="Y3" s="11">
        <f>'Cons-Cash Details'!Y16</f>
        <v>19975200</v>
      </c>
    </row>
    <row r="4">
      <c r="A4" s="12" t="s">
        <v>75</v>
      </c>
      <c r="B4" s="11">
        <f>'Cons-Collections'!B12</f>
        <v>150000</v>
      </c>
      <c r="C4" s="11">
        <f>'Cons-Collections'!C12</f>
        <v>450000</v>
      </c>
      <c r="D4" s="11">
        <f>'Cons-Collections'!D12</f>
        <v>900000</v>
      </c>
      <c r="E4" s="11">
        <f>'Cons-Collections'!E12</f>
        <v>0</v>
      </c>
      <c r="F4" s="11">
        <f>'Cons-Collections'!F12</f>
        <v>750000</v>
      </c>
      <c r="G4" s="11">
        <f>'Cons-Collections'!G12</f>
        <v>1930000</v>
      </c>
      <c r="H4" s="11">
        <f>'Cons-Collections'!H12</f>
        <v>3260000</v>
      </c>
      <c r="I4" s="11">
        <f>'Cons-Collections'!I12</f>
        <v>0</v>
      </c>
      <c r="J4" s="11">
        <f>'Cons-Collections'!J12</f>
        <v>1910000</v>
      </c>
      <c r="K4" s="11">
        <f>'Cons-Collections'!K12</f>
        <v>4600000</v>
      </c>
      <c r="L4" s="11">
        <f>'Cons-Collections'!L12</f>
        <v>7440000</v>
      </c>
      <c r="M4" s="11">
        <f>'Cons-Collections'!M12</f>
        <v>0</v>
      </c>
      <c r="N4" s="11">
        <f>'Cons-Collections'!N12</f>
        <v>3420000</v>
      </c>
      <c r="O4" s="11">
        <f>'Cons-Collections'!O12</f>
        <v>6990000</v>
      </c>
      <c r="P4" s="11">
        <f>'Cons-Collections'!P12</f>
        <v>11620000</v>
      </c>
      <c r="Q4" s="11">
        <f>'Cons-Collections'!Q12</f>
        <v>0</v>
      </c>
      <c r="R4" s="11">
        <f>'Cons-Collections'!R12</f>
        <v>4930000</v>
      </c>
      <c r="S4" s="11">
        <f>'Cons-Collections'!S12</f>
        <v>10290000</v>
      </c>
      <c r="T4" s="11">
        <f>'Cons-Collections'!T12</f>
        <v>15800000</v>
      </c>
      <c r="U4" s="11">
        <f>'Cons-Collections'!U12</f>
        <v>0</v>
      </c>
      <c r="V4" s="11">
        <f>'Cons-Collections'!V12</f>
        <v>6720000</v>
      </c>
      <c r="W4" s="11">
        <f>'Cons-Collections'!W12</f>
        <v>13590000</v>
      </c>
      <c r="X4" s="11">
        <f>'Cons-Collections'!X12</f>
        <v>20610000</v>
      </c>
      <c r="Y4" s="11">
        <f>'Cons-Collections'!Y12</f>
        <v>0</v>
      </c>
    </row>
    <row r="5">
      <c r="A5" s="12" t="s">
        <v>87</v>
      </c>
      <c r="B5" s="11">
        <f>'Cons-Asset Statements'!B6-'Cons-Asset Statements'!B11</f>
        <v>9800</v>
      </c>
      <c r="C5" s="11">
        <f>'Cons-Asset Statements'!C6-'Cons-Asset Statements'!C11</f>
        <v>18800</v>
      </c>
      <c r="D5" s="11">
        <f>'Cons-Asset Statements'!D6-'Cons-Asset Statements'!D11</f>
        <v>27000</v>
      </c>
      <c r="E5" s="11">
        <f>'Cons-Asset Statements'!E6-'Cons-Asset Statements'!E11</f>
        <v>34400</v>
      </c>
      <c r="F5" s="11">
        <f>'Cons-Asset Statements'!F6-'Cons-Asset Statements'!F11</f>
        <v>41000</v>
      </c>
      <c r="G5" s="11">
        <f>'Cons-Asset Statements'!G6-'Cons-Asset Statements'!G11</f>
        <v>61260</v>
      </c>
      <c r="H5" s="11">
        <f>'Cons-Asset Statements'!H6-'Cons-Asset Statements'!H11</f>
        <v>65020</v>
      </c>
      <c r="I5" s="11">
        <f>'Cons-Asset Statements'!I6-'Cons-Asset Statements'!I11</f>
        <v>67980</v>
      </c>
      <c r="J5" s="11">
        <f>'Cons-Asset Statements'!J6-'Cons-Asset Statements'!J11</f>
        <v>84600</v>
      </c>
      <c r="K5" s="11">
        <f>'Cons-Asset Statements'!K6-'Cons-Asset Statements'!K11</f>
        <v>109630</v>
      </c>
      <c r="L5" s="11">
        <f>'Cons-Asset Statements'!L6-'Cons-Asset Statements'!L11</f>
        <v>106960</v>
      </c>
      <c r="M5" s="11">
        <f>'Cons-Asset Statements'!M6-'Cons-Asset Statements'!M11</f>
        <v>118050</v>
      </c>
      <c r="N5" s="11">
        <f>'Cons-Asset Statements'!N6-'Cons-Asset Statements'!N11</f>
        <v>113040</v>
      </c>
      <c r="O5" s="11">
        <f>'Cons-Asset Statements'!O6-'Cons-Asset Statements'!O11</f>
        <v>107630</v>
      </c>
      <c r="P5" s="11">
        <f>'Cons-Asset Statements'!P6-'Cons-Asset Statements'!P11</f>
        <v>141190</v>
      </c>
      <c r="Q5" s="11">
        <f>'Cons-Asset Statements'!Q6-'Cons-Asset Statements'!Q11</f>
        <v>132270</v>
      </c>
      <c r="R5" s="11">
        <f>'Cons-Asset Statements'!R6-'Cons-Asset Statements'!R11</f>
        <v>123350</v>
      </c>
      <c r="S5" s="11">
        <f>'Cons-Asset Statements'!S6-'Cons-Asset Statements'!S11</f>
        <v>129490</v>
      </c>
      <c r="T5" s="11">
        <f>'Cons-Asset Statements'!T6-'Cons-Asset Statements'!T11</f>
        <v>120150</v>
      </c>
      <c r="U5" s="11">
        <f>'Cons-Asset Statements'!U6-'Cons-Asset Statements'!U11</f>
        <v>135960</v>
      </c>
      <c r="V5" s="11">
        <f>'Cons-Asset Statements'!V6-'Cons-Asset Statements'!V11</f>
        <v>140250</v>
      </c>
      <c r="W5" s="11">
        <f>'Cons-Asset Statements'!W6-'Cons-Asset Statements'!W11</f>
        <v>130110</v>
      </c>
      <c r="X5" s="11">
        <f>'Cons-Asset Statements'!X6-'Cons-Asset Statements'!X11</f>
        <v>119970</v>
      </c>
      <c r="Y5" s="11">
        <f>'Cons-Asset Statements'!Y6-'Cons-Asset Statements'!Y11</f>
        <v>125310</v>
      </c>
    </row>
    <row r="6">
      <c r="A6" s="12" t="s">
        <v>94</v>
      </c>
      <c r="B6" s="11">
        <f t="shared" ref="B6:Y6" si="1">SUM(B3:B5)</f>
        <v>111450</v>
      </c>
      <c r="C6" s="11">
        <f t="shared" si="1"/>
        <v>334350</v>
      </c>
      <c r="D6" s="11">
        <f t="shared" si="1"/>
        <v>571200</v>
      </c>
      <c r="E6" s="11">
        <f t="shared" si="1"/>
        <v>822000</v>
      </c>
      <c r="F6" s="11">
        <f t="shared" si="1"/>
        <v>1086750</v>
      </c>
      <c r="G6" s="11">
        <f t="shared" si="1"/>
        <v>1584210</v>
      </c>
      <c r="H6" s="11">
        <f t="shared" si="1"/>
        <v>2095620</v>
      </c>
      <c r="I6" s="11">
        <f t="shared" si="1"/>
        <v>2438980</v>
      </c>
      <c r="J6" s="11">
        <f t="shared" si="1"/>
        <v>3015050</v>
      </c>
      <c r="K6" s="11">
        <f t="shared" si="1"/>
        <v>4143480</v>
      </c>
      <c r="L6" s="11">
        <f t="shared" si="1"/>
        <v>5103960</v>
      </c>
      <c r="M6" s="11">
        <f t="shared" si="1"/>
        <v>5887750</v>
      </c>
      <c r="N6" s="11">
        <f t="shared" si="1"/>
        <v>6685890</v>
      </c>
      <c r="O6" s="11">
        <f t="shared" si="1"/>
        <v>7316380</v>
      </c>
      <c r="P6" s="11">
        <f t="shared" si="1"/>
        <v>8718390</v>
      </c>
      <c r="Q6" s="11">
        <f t="shared" si="1"/>
        <v>10135370</v>
      </c>
      <c r="R6" s="11">
        <f t="shared" si="1"/>
        <v>10975600</v>
      </c>
      <c r="S6" s="11">
        <f t="shared" si="1"/>
        <v>12049940</v>
      </c>
      <c r="T6" s="11">
        <f t="shared" si="1"/>
        <v>13139250</v>
      </c>
      <c r="U6" s="11">
        <f t="shared" si="1"/>
        <v>14599960</v>
      </c>
      <c r="V6" s="11">
        <f t="shared" si="1"/>
        <v>16295200</v>
      </c>
      <c r="W6" s="11">
        <f t="shared" si="1"/>
        <v>17596960</v>
      </c>
      <c r="X6" s="11">
        <f t="shared" si="1"/>
        <v>18731470</v>
      </c>
      <c r="Y6" s="11">
        <f t="shared" si="1"/>
        <v>20100510</v>
      </c>
    </row>
    <row r="7">
      <c r="A7" s="12"/>
    </row>
    <row r="8">
      <c r="A8" s="12" t="s">
        <v>95</v>
      </c>
    </row>
    <row r="9">
      <c r="A9" s="12" t="s">
        <v>72</v>
      </c>
      <c r="B9" s="11">
        <f>'Cons-Purchases'!B12</f>
        <v>97500</v>
      </c>
      <c r="C9" s="11">
        <f>'Cons-Purchases'!C12</f>
        <v>292500</v>
      </c>
      <c r="D9" s="11">
        <f>'Cons-Purchases'!D12</f>
        <v>487500</v>
      </c>
      <c r="E9" s="11">
        <f>'Cons-Purchases'!E12</f>
        <v>682500</v>
      </c>
      <c r="F9" s="11">
        <f>'Cons-Purchases'!F12</f>
        <v>877500</v>
      </c>
      <c r="G9" s="11">
        <f>'Cons-Purchases'!G12</f>
        <v>1254500</v>
      </c>
      <c r="H9" s="11">
        <f>'Cons-Purchases'!H12</f>
        <v>1631500</v>
      </c>
      <c r="I9" s="11">
        <f>'Cons-Purchases'!I12</f>
        <v>1826500</v>
      </c>
      <c r="J9" s="11">
        <f>'Cons-Purchases'!J12</f>
        <v>2203500</v>
      </c>
      <c r="K9" s="11">
        <f>'Cons-Purchases'!K12</f>
        <v>2990000</v>
      </c>
      <c r="L9" s="11">
        <f>'Cons-Purchases'!L12</f>
        <v>3594500</v>
      </c>
      <c r="M9" s="11">
        <f>'Cons-Purchases'!M12</f>
        <v>3971500</v>
      </c>
      <c r="N9" s="11">
        <f>'Cons-Purchases'!N12</f>
        <v>4348500</v>
      </c>
      <c r="O9" s="11">
        <f>'Cons-Purchases'!O12</f>
        <v>4543500</v>
      </c>
      <c r="P9" s="11">
        <f>'Cons-Purchases'!P12</f>
        <v>5330000</v>
      </c>
      <c r="Q9" s="11">
        <f>'Cons-Purchases'!Q12</f>
        <v>6116500</v>
      </c>
      <c r="R9" s="11">
        <f>'Cons-Purchases'!R12</f>
        <v>6311500</v>
      </c>
      <c r="S9" s="11">
        <f>'Cons-Purchases'!S12</f>
        <v>6688500</v>
      </c>
      <c r="T9" s="11">
        <f>'Cons-Purchases'!T12</f>
        <v>7065500</v>
      </c>
      <c r="U9" s="11">
        <f>'Cons-Purchases'!U12</f>
        <v>7670000</v>
      </c>
      <c r="V9" s="11">
        <f>'Cons-Purchases'!V12</f>
        <v>8456500</v>
      </c>
      <c r="W9" s="11">
        <f>'Cons-Purchases'!W12</f>
        <v>8833500</v>
      </c>
      <c r="X9" s="11">
        <f>'Cons-Purchases'!X12</f>
        <v>9028500</v>
      </c>
      <c r="Y9" s="11">
        <f>'Cons-Purchases'!Y12</f>
        <v>9405500</v>
      </c>
    </row>
    <row r="10">
      <c r="A10" s="12" t="s">
        <v>96</v>
      </c>
      <c r="B10" s="11">
        <f t="shared" ref="B10:Y10" si="2">SUM(B9)</f>
        <v>97500</v>
      </c>
      <c r="C10" s="11">
        <f t="shared" si="2"/>
        <v>292500</v>
      </c>
      <c r="D10" s="11">
        <f t="shared" si="2"/>
        <v>487500</v>
      </c>
      <c r="E10" s="11">
        <f t="shared" si="2"/>
        <v>682500</v>
      </c>
      <c r="F10" s="11">
        <f t="shared" si="2"/>
        <v>877500</v>
      </c>
      <c r="G10" s="11">
        <f t="shared" si="2"/>
        <v>1254500</v>
      </c>
      <c r="H10" s="11">
        <f t="shared" si="2"/>
        <v>1631500</v>
      </c>
      <c r="I10" s="11">
        <f t="shared" si="2"/>
        <v>1826500</v>
      </c>
      <c r="J10" s="11">
        <f t="shared" si="2"/>
        <v>2203500</v>
      </c>
      <c r="K10" s="11">
        <f t="shared" si="2"/>
        <v>2990000</v>
      </c>
      <c r="L10" s="11">
        <f t="shared" si="2"/>
        <v>3594500</v>
      </c>
      <c r="M10" s="11">
        <f t="shared" si="2"/>
        <v>3971500</v>
      </c>
      <c r="N10" s="11">
        <f t="shared" si="2"/>
        <v>4348500</v>
      </c>
      <c r="O10" s="11">
        <f t="shared" si="2"/>
        <v>4543500</v>
      </c>
      <c r="P10" s="11">
        <f t="shared" si="2"/>
        <v>5330000</v>
      </c>
      <c r="Q10" s="11">
        <f t="shared" si="2"/>
        <v>6116500</v>
      </c>
      <c r="R10" s="11">
        <f t="shared" si="2"/>
        <v>6311500</v>
      </c>
      <c r="S10" s="11">
        <f t="shared" si="2"/>
        <v>6688500</v>
      </c>
      <c r="T10" s="11">
        <f t="shared" si="2"/>
        <v>7065500</v>
      </c>
      <c r="U10" s="11">
        <f t="shared" si="2"/>
        <v>7670000</v>
      </c>
      <c r="V10" s="11">
        <f t="shared" si="2"/>
        <v>8456500</v>
      </c>
      <c r="W10" s="11">
        <f t="shared" si="2"/>
        <v>8833500</v>
      </c>
      <c r="X10" s="11">
        <f t="shared" si="2"/>
        <v>9028500</v>
      </c>
      <c r="Y10" s="11">
        <f t="shared" si="2"/>
        <v>9405500</v>
      </c>
    </row>
    <row r="11">
      <c r="A11" s="12"/>
    </row>
    <row r="12">
      <c r="A12" s="12" t="s">
        <v>97</v>
      </c>
      <c r="B12" s="11">
        <f t="shared" ref="B12:Y12" si="3">B6-B10</f>
        <v>13950</v>
      </c>
      <c r="C12" s="11">
        <f t="shared" si="3"/>
        <v>41850</v>
      </c>
      <c r="D12" s="11">
        <f t="shared" si="3"/>
        <v>83700</v>
      </c>
      <c r="E12" s="11">
        <f t="shared" si="3"/>
        <v>139500</v>
      </c>
      <c r="F12" s="11">
        <f t="shared" si="3"/>
        <v>209250</v>
      </c>
      <c r="G12" s="11">
        <f t="shared" si="3"/>
        <v>329710</v>
      </c>
      <c r="H12" s="11">
        <f t="shared" si="3"/>
        <v>464120</v>
      </c>
      <c r="I12" s="11">
        <f t="shared" si="3"/>
        <v>612480</v>
      </c>
      <c r="J12" s="11">
        <f t="shared" si="3"/>
        <v>811550</v>
      </c>
      <c r="K12" s="11">
        <f t="shared" si="3"/>
        <v>1153480</v>
      </c>
      <c r="L12" s="11">
        <f t="shared" si="3"/>
        <v>1509460</v>
      </c>
      <c r="M12" s="11">
        <f t="shared" si="3"/>
        <v>1916250</v>
      </c>
      <c r="N12" s="11">
        <f t="shared" si="3"/>
        <v>2337390</v>
      </c>
      <c r="O12" s="11">
        <f t="shared" si="3"/>
        <v>2772880</v>
      </c>
      <c r="P12" s="11">
        <f t="shared" si="3"/>
        <v>3388390</v>
      </c>
      <c r="Q12" s="11">
        <f t="shared" si="3"/>
        <v>4018870</v>
      </c>
      <c r="R12" s="11">
        <f t="shared" si="3"/>
        <v>4664100</v>
      </c>
      <c r="S12" s="11">
        <f t="shared" si="3"/>
        <v>5361440</v>
      </c>
      <c r="T12" s="11">
        <f t="shared" si="3"/>
        <v>6073750</v>
      </c>
      <c r="U12" s="11">
        <f t="shared" si="3"/>
        <v>6929960</v>
      </c>
      <c r="V12" s="11">
        <f t="shared" si="3"/>
        <v>7838700</v>
      </c>
      <c r="W12" s="11">
        <f t="shared" si="3"/>
        <v>8763460</v>
      </c>
      <c r="X12" s="11">
        <f t="shared" si="3"/>
        <v>9702970</v>
      </c>
      <c r="Y12" s="11">
        <f t="shared" si="3"/>
        <v>10695010</v>
      </c>
    </row>
    <row r="13">
      <c r="A13" s="12"/>
    </row>
    <row r="14">
      <c r="A14" s="12" t="s">
        <v>98</v>
      </c>
      <c r="B14" s="9">
        <v>0.0</v>
      </c>
      <c r="C14" s="11">
        <f t="shared" ref="C14:Y14" si="4">B16</f>
        <v>13950</v>
      </c>
      <c r="D14" s="11">
        <f t="shared" si="4"/>
        <v>41850</v>
      </c>
      <c r="E14" s="11">
        <f t="shared" si="4"/>
        <v>83700</v>
      </c>
      <c r="F14" s="11">
        <f t="shared" si="4"/>
        <v>139500</v>
      </c>
      <c r="G14" s="11">
        <f t="shared" si="4"/>
        <v>209250</v>
      </c>
      <c r="H14" s="11">
        <f t="shared" si="4"/>
        <v>329710</v>
      </c>
      <c r="I14" s="11">
        <f t="shared" si="4"/>
        <v>464120</v>
      </c>
      <c r="J14" s="11">
        <f t="shared" si="4"/>
        <v>612480</v>
      </c>
      <c r="K14" s="11">
        <f t="shared" si="4"/>
        <v>811550</v>
      </c>
      <c r="L14" s="11">
        <f t="shared" si="4"/>
        <v>1153480</v>
      </c>
      <c r="M14" s="11">
        <f t="shared" si="4"/>
        <v>1509460</v>
      </c>
      <c r="N14" s="11">
        <f t="shared" si="4"/>
        <v>1916250</v>
      </c>
      <c r="O14" s="11">
        <f t="shared" si="4"/>
        <v>2337390</v>
      </c>
      <c r="P14" s="11">
        <f t="shared" si="4"/>
        <v>2772880</v>
      </c>
      <c r="Q14" s="11">
        <f t="shared" si="4"/>
        <v>3388390</v>
      </c>
      <c r="R14" s="11">
        <f t="shared" si="4"/>
        <v>4018870</v>
      </c>
      <c r="S14" s="11">
        <f t="shared" si="4"/>
        <v>4664100</v>
      </c>
      <c r="T14" s="11">
        <f t="shared" si="4"/>
        <v>5361440</v>
      </c>
      <c r="U14" s="11">
        <f t="shared" si="4"/>
        <v>6073750</v>
      </c>
      <c r="V14" s="11">
        <f t="shared" si="4"/>
        <v>6929960</v>
      </c>
      <c r="W14" s="11">
        <f t="shared" si="4"/>
        <v>7838700</v>
      </c>
      <c r="X14" s="11">
        <f t="shared" si="4"/>
        <v>8763460</v>
      </c>
      <c r="Y14" s="11">
        <f t="shared" si="4"/>
        <v>9702970</v>
      </c>
    </row>
    <row r="15">
      <c r="A15" s="12" t="s">
        <v>99</v>
      </c>
      <c r="B15" s="11">
        <f>'Cons-Sales and Costs'!B20</f>
        <v>13950</v>
      </c>
      <c r="C15" s="11">
        <f>'Cons-Sales and Costs'!C20</f>
        <v>27900</v>
      </c>
      <c r="D15" s="11">
        <f>'Cons-Sales and Costs'!D20</f>
        <v>41850</v>
      </c>
      <c r="E15" s="11">
        <f>'Cons-Sales and Costs'!E20</f>
        <v>55800</v>
      </c>
      <c r="F15" s="11">
        <f>'Cons-Sales and Costs'!F20</f>
        <v>69750</v>
      </c>
      <c r="G15" s="11">
        <f>'Cons-Sales and Costs'!G20</f>
        <v>120460</v>
      </c>
      <c r="H15" s="11">
        <f>'Cons-Sales and Costs'!H20</f>
        <v>134410</v>
      </c>
      <c r="I15" s="11">
        <f>'Cons-Sales and Costs'!I20</f>
        <v>148360</v>
      </c>
      <c r="J15" s="11">
        <f>'Cons-Sales and Costs'!J20</f>
        <v>199070</v>
      </c>
      <c r="K15" s="11">
        <f>'Cons-Sales and Costs'!K20</f>
        <v>341930</v>
      </c>
      <c r="L15" s="11">
        <f>'Cons-Sales and Costs'!L20</f>
        <v>355980</v>
      </c>
      <c r="M15" s="11">
        <f>'Cons-Sales and Costs'!M20</f>
        <v>406790</v>
      </c>
      <c r="N15" s="11">
        <f>'Cons-Sales and Costs'!N20</f>
        <v>421140</v>
      </c>
      <c r="O15" s="11">
        <f>'Cons-Sales and Costs'!O20</f>
        <v>435490</v>
      </c>
      <c r="P15" s="11">
        <f>'Cons-Sales and Costs'!P20</f>
        <v>615510</v>
      </c>
      <c r="Q15" s="11">
        <f>'Cons-Sales and Costs'!Q20</f>
        <v>630480</v>
      </c>
      <c r="R15" s="11">
        <f>'Cons-Sales and Costs'!R20</f>
        <v>645230</v>
      </c>
      <c r="S15" s="11">
        <f>'Cons-Sales and Costs'!S20</f>
        <v>697340</v>
      </c>
      <c r="T15" s="11">
        <f>'Cons-Sales and Costs'!T20</f>
        <v>712310</v>
      </c>
      <c r="U15" s="11">
        <f>'Cons-Sales and Costs'!U20</f>
        <v>856210</v>
      </c>
      <c r="V15" s="11">
        <f>'Cons-Sales and Costs'!V20</f>
        <v>908740</v>
      </c>
      <c r="W15" s="11">
        <f>'Cons-Sales and Costs'!W20</f>
        <v>924760</v>
      </c>
      <c r="X15" s="11">
        <f>'Cons-Sales and Costs'!X20</f>
        <v>939510</v>
      </c>
      <c r="Y15" s="11">
        <f>'Cons-Sales and Costs'!Y20</f>
        <v>992040</v>
      </c>
    </row>
    <row r="16">
      <c r="A16" s="12" t="s">
        <v>100</v>
      </c>
      <c r="B16" s="11">
        <f t="shared" ref="B16:Y16" si="5">B14+B15</f>
        <v>13950</v>
      </c>
      <c r="C16" s="11">
        <f t="shared" si="5"/>
        <v>41850</v>
      </c>
      <c r="D16" s="11">
        <f t="shared" si="5"/>
        <v>83700</v>
      </c>
      <c r="E16" s="11">
        <f t="shared" si="5"/>
        <v>139500</v>
      </c>
      <c r="F16" s="11">
        <f t="shared" si="5"/>
        <v>209250</v>
      </c>
      <c r="G16" s="11">
        <f t="shared" si="5"/>
        <v>329710</v>
      </c>
      <c r="H16" s="11">
        <f t="shared" si="5"/>
        <v>464120</v>
      </c>
      <c r="I16" s="11">
        <f t="shared" si="5"/>
        <v>612480</v>
      </c>
      <c r="J16" s="11">
        <f t="shared" si="5"/>
        <v>811550</v>
      </c>
      <c r="K16" s="11">
        <f t="shared" si="5"/>
        <v>1153480</v>
      </c>
      <c r="L16" s="11">
        <f t="shared" si="5"/>
        <v>1509460</v>
      </c>
      <c r="M16" s="11">
        <f t="shared" si="5"/>
        <v>1916250</v>
      </c>
      <c r="N16" s="11">
        <f t="shared" si="5"/>
        <v>2337390</v>
      </c>
      <c r="O16" s="11">
        <f t="shared" si="5"/>
        <v>2772880</v>
      </c>
      <c r="P16" s="11">
        <f t="shared" si="5"/>
        <v>3388390</v>
      </c>
      <c r="Q16" s="11">
        <f t="shared" si="5"/>
        <v>4018870</v>
      </c>
      <c r="R16" s="11">
        <f t="shared" si="5"/>
        <v>4664100</v>
      </c>
      <c r="S16" s="11">
        <f t="shared" si="5"/>
        <v>5361440</v>
      </c>
      <c r="T16" s="11">
        <f t="shared" si="5"/>
        <v>6073750</v>
      </c>
      <c r="U16" s="11">
        <f t="shared" si="5"/>
        <v>6929960</v>
      </c>
      <c r="V16" s="11">
        <f t="shared" si="5"/>
        <v>7838700</v>
      </c>
      <c r="W16" s="11">
        <f t="shared" si="5"/>
        <v>8763460</v>
      </c>
      <c r="X16" s="11">
        <f t="shared" si="5"/>
        <v>9702970</v>
      </c>
      <c r="Y16" s="11">
        <f t="shared" si="5"/>
        <v>10695010</v>
      </c>
    </row>
    <row r="17">
      <c r="A17" s="12"/>
    </row>
    <row r="18">
      <c r="A18" s="12" t="s">
        <v>101</v>
      </c>
      <c r="B18" s="11">
        <f t="shared" ref="B18:Y18" si="6">B16-B12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0</v>
      </c>
      <c r="M18" s="11">
        <f t="shared" si="6"/>
        <v>0</v>
      </c>
      <c r="N18" s="11">
        <f t="shared" si="6"/>
        <v>0</v>
      </c>
      <c r="O18" s="11">
        <f t="shared" si="6"/>
        <v>0</v>
      </c>
      <c r="P18" s="11">
        <f t="shared" si="6"/>
        <v>0</v>
      </c>
      <c r="Q18" s="11">
        <f t="shared" si="6"/>
        <v>0</v>
      </c>
      <c r="R18" s="11">
        <f t="shared" si="6"/>
        <v>0</v>
      </c>
      <c r="S18" s="11">
        <f t="shared" si="6"/>
        <v>0</v>
      </c>
      <c r="T18" s="11">
        <f t="shared" si="6"/>
        <v>0</v>
      </c>
      <c r="U18" s="11">
        <f t="shared" si="6"/>
        <v>0</v>
      </c>
      <c r="V18" s="11">
        <f t="shared" si="6"/>
        <v>0</v>
      </c>
      <c r="W18" s="11">
        <f t="shared" si="6"/>
        <v>0</v>
      </c>
      <c r="X18" s="11">
        <f t="shared" si="6"/>
        <v>0</v>
      </c>
      <c r="Y18" s="11">
        <f t="shared" si="6"/>
        <v>0</v>
      </c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