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 state="visible" name="Assumptions" sheetId="2" r:id="rId5"/>
    <sheet state="visible" name="FAR" sheetId="3" r:id="rId6"/>
    <sheet state="visible" name="Fixed Asset Balance" sheetId="4" r:id="rId7"/>
    <sheet state="visible" name="Depreciation" sheetId="5" r:id="rId8"/>
    <sheet state="visible" name="Calcs-1" sheetId="6" r:id="rId9"/>
    <sheet state="visible" name="Sales and Costs" sheetId="7" r:id="rId10"/>
    <sheet state="visible" name="Stocks" sheetId="8" r:id="rId11"/>
    <sheet state="visible" name="Purchases" sheetId="9" r:id="rId12"/>
    <sheet state="visible" name="Collections" sheetId="10" r:id="rId13"/>
    <sheet state="visible" name="Capital" sheetId="11" r:id="rId14"/>
    <sheet state="visible" name="Loan and Interest" sheetId="12" r:id="rId15"/>
    <sheet state="visible" name="Cash Details" sheetId="13" r:id="rId16"/>
    <sheet state="visible" name="Balances" sheetId="14" r:id="rId17"/>
  </sheets>
  <definedNames/>
  <calcPr/>
</workbook>
</file>

<file path=xl/sharedStrings.xml><?xml version="1.0" encoding="utf-8"?>
<sst xmlns="http://schemas.openxmlformats.org/spreadsheetml/2006/main" count="507" uniqueCount="143">
  <si>
    <t>Description</t>
  </si>
  <si>
    <t>CellPower Solutions deals in selling OEM Batteries and Aftermarket Batteries</t>
  </si>
  <si>
    <t>Every month they purchase 575 OEM Batteries and 755 Aftermarket Batteries..</t>
  </si>
  <si>
    <t>They sell 515 OEM Batteries  and 627 Aftermarket Batteries.</t>
  </si>
  <si>
    <t>The purchase price of each OEM Batteries is Rs. 850 and Aftermarket Batteries is Rs. 432. They make the payment for purchases every 3 months and make the balance zero in the month they make payment.</t>
  </si>
  <si>
    <t>It sells one OEM Batteries for Rs.1852 and Aftermarket Batteries for Rs. 1095 to Customer1. Customer1 pays after one month.</t>
  </si>
  <si>
    <t>In the first month they issued 6743 shares of Rs. 31 each and in month 6 they issued 7366 shares of Rs. 41 each to its shareholders who paid for these shares in cash.</t>
  </si>
  <si>
    <t>They employ 2 sales persons to each of whom Rs. 22500 salary per month is paid. The rent of the office is Rs. 25700 per month and electricity Expenses are Rs. 8631 per month.</t>
  </si>
  <si>
    <t>In month 1 CellPower Solutions takes a 12 months term loan of Rs. 2500000 from SBI with interest rate of 13.5% Per Annum. They are paying the Interest on a monthly basis at the end of the month. Loan is repaid after the term of the loan is completed.</t>
  </si>
  <si>
    <t>In month 3 CellPower Solutions takes a 18 months term loan of Rs. 500000 from ICICI with interest rate of 10.5% Per Annum. They are paying the Interest on a monthly basis at the end of the month. Loan is repaid after the term of the loan is completed.</t>
  </si>
  <si>
    <t>In month 5 CellPower Solutions takes a 18 months term loan of Rs. 600000 from ICICI with interest rate of 10.5% Per Annum. They are paying the Interest on a monthly basis at the end of the month. Loan is repaid after the term of the loan is completed.</t>
  </si>
  <si>
    <t>They purchased Van (VN005) for Rs. 450000 in cash in the starting of the month 1.  The life of the VAN is 15 months. They also purchased furniture (F125R0) for Rs. 220000 in month 16.  The life of the Furniture is 12 months.</t>
  </si>
  <si>
    <t>They repaid all the loans due on the date of repayment.</t>
  </si>
  <si>
    <t>They paid a dividend of Rs. 25 per share in month 6, month 12, month 18 and month 24. It is paid on all the shares issued up to that day.</t>
  </si>
  <si>
    <t>They paid 25% tax on the profit after interest.</t>
  </si>
  <si>
    <t>Make a model for 24 months.</t>
  </si>
  <si>
    <t>Purchase</t>
  </si>
  <si>
    <t>Quantity</t>
  </si>
  <si>
    <t>Purchase Price</t>
  </si>
  <si>
    <t>Payments</t>
  </si>
  <si>
    <t>OEM</t>
  </si>
  <si>
    <t>every 3 months</t>
  </si>
  <si>
    <t>AfterMarket</t>
  </si>
  <si>
    <t>Sales</t>
  </si>
  <si>
    <t>Selling Price</t>
  </si>
  <si>
    <t>After 1 month</t>
  </si>
  <si>
    <t>Share Issue</t>
  </si>
  <si>
    <t>Month 1</t>
  </si>
  <si>
    <t>Month 6</t>
  </si>
  <si>
    <t>Issue Price</t>
  </si>
  <si>
    <t>Number of Shares</t>
  </si>
  <si>
    <t>Staff</t>
  </si>
  <si>
    <t>Number</t>
  </si>
  <si>
    <t>Salary</t>
  </si>
  <si>
    <t>Sales person</t>
  </si>
  <si>
    <t>Other Costs</t>
  </si>
  <si>
    <t>Rent</t>
  </si>
  <si>
    <t>Electricity</t>
  </si>
  <si>
    <t>Loan</t>
  </si>
  <si>
    <t>Taken Month</t>
  </si>
  <si>
    <t>Loan Amount</t>
  </si>
  <si>
    <t>Interest</t>
  </si>
  <si>
    <t>Payment</t>
  </si>
  <si>
    <t>Loan Period</t>
  </si>
  <si>
    <t>Loan Repaid</t>
  </si>
  <si>
    <t>12-months-SBI</t>
  </si>
  <si>
    <t>Monthly</t>
  </si>
  <si>
    <t>18-months-ICICI</t>
  </si>
  <si>
    <t>Dividend</t>
  </si>
  <si>
    <t>Month</t>
  </si>
  <si>
    <t>Dividend Per share</t>
  </si>
  <si>
    <t>Tax</t>
  </si>
  <si>
    <t>profit after interest</t>
  </si>
  <si>
    <t>Item Code</t>
  </si>
  <si>
    <t>Item Type</t>
  </si>
  <si>
    <t>Item Details</t>
  </si>
  <si>
    <t>Month of Purchase</t>
  </si>
  <si>
    <t>Price</t>
  </si>
  <si>
    <t>Life Time</t>
  </si>
  <si>
    <t>Month of Disposal</t>
  </si>
  <si>
    <t>Disposal Depreciation</t>
  </si>
  <si>
    <t>Van</t>
  </si>
  <si>
    <t>Furniture</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</si>
  <si>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</si>
  <si>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</si>
  <si>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</si>
  <si>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</si>
  <si>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</si>
  <si>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</si>
  <si>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</si>
  <si>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</si>
  <si>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</si>
  <si>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</si>
  <si>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</si>
  <si>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</si>
  <si>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</si>
  <si>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</si>
  <si>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</si>
  <si>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</si>
  <si>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</si>
  <si>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</si>
  <si>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</si>
  <si>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</si>
  <si>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</si>
  <si>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</si>
  <si>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</si>
  <si>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</si>
  <si>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Opening Balance</t>
  </si>
  <si>
    <t>Total</t>
  </si>
  <si>
    <t>Disposal</t>
  </si>
  <si>
    <t>Closing Balance</t>
  </si>
  <si>
    <t>Depreciation</t>
  </si>
  <si>
    <t>Purchases</t>
  </si>
  <si>
    <t>Cost of goods sold</t>
  </si>
  <si>
    <t>Other costs</t>
  </si>
  <si>
    <t>Total Cost</t>
  </si>
  <si>
    <t>Profit</t>
  </si>
  <si>
    <t>Opening Stock</t>
  </si>
  <si>
    <t>Change in Stock</t>
  </si>
  <si>
    <t>Closing Stock</t>
  </si>
  <si>
    <t>Purchase Payments</t>
  </si>
  <si>
    <t>Payment Outstanding</t>
  </si>
  <si>
    <t>Customer 1</t>
  </si>
  <si>
    <t>Collections</t>
  </si>
  <si>
    <t>Cash to be collected</t>
  </si>
  <si>
    <t>Issue Price (Rs)</t>
  </si>
  <si>
    <t>Equity Share Issue(numbers)</t>
  </si>
  <si>
    <t>Opening Number of Shares</t>
  </si>
  <si>
    <t>Number of Shares issued in a month</t>
  </si>
  <si>
    <t>Closing Number of Shares</t>
  </si>
  <si>
    <t>Equity Share Capital (in Rs)</t>
  </si>
  <si>
    <t>Share capital Issued</t>
  </si>
  <si>
    <t>Closing  Balance</t>
  </si>
  <si>
    <t>Dividend Paid</t>
  </si>
  <si>
    <t>Loans</t>
  </si>
  <si>
    <t>Loan Taken</t>
  </si>
  <si>
    <t>Cash Inflow</t>
  </si>
  <si>
    <t>Collections from Customers</t>
  </si>
  <si>
    <t>Cash from Loan</t>
  </si>
  <si>
    <t>Cash Received from Equity Share Capital</t>
  </si>
  <si>
    <t>Cash Outflow</t>
  </si>
  <si>
    <t>Fixed Asset</t>
  </si>
  <si>
    <t>Payment for purchases</t>
  </si>
  <si>
    <t>Interest Paid</t>
  </si>
  <si>
    <t>Tax Paid</t>
  </si>
  <si>
    <t>Net Cash for the month</t>
  </si>
  <si>
    <t>Cash Inhand</t>
  </si>
  <si>
    <t>Opening Cash</t>
  </si>
  <si>
    <t>Closing Cash</t>
  </si>
  <si>
    <t>Assets</t>
  </si>
  <si>
    <t>Fixed asset</t>
  </si>
  <si>
    <t>Stocks</t>
  </si>
  <si>
    <t>Total Assets</t>
  </si>
  <si>
    <t>Liabilities</t>
  </si>
  <si>
    <t>Loan Term</t>
  </si>
  <si>
    <t>Total Liabilities</t>
  </si>
  <si>
    <t>Difference 1</t>
  </si>
  <si>
    <t>Equity</t>
  </si>
  <si>
    <t>Equity Share Capital</t>
  </si>
  <si>
    <t>Accumulated Profit</t>
  </si>
  <si>
    <t>Opening Profit</t>
  </si>
  <si>
    <t>Net Profit for the month</t>
  </si>
  <si>
    <t>Difference 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</si>
</sst>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font>
    <font>
      <sz val="12.0"/>
      <color theme="1"/>
      <name val="Arial"/>
    </font>
    <font>
      <color theme="1"/>
      <name val="Arial"/>
    </font>
    <font>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AF9F9"/>
        <bgColor rgb="FFFAF9F9"/>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2" fontId="2" numFmtId="0" xfId="0" applyAlignment="1" applyFill="1" applyFont="1">
      <alignment shrinkToFit="0" vertical="bottom" wrapText="1"/>
    </xf>
    <xf borderId="0" fillId="2" fontId="2" numFmtId="0" xfId="0" applyAlignment="1" applyFont="1">
      <alignment readingOrder="0" shrinkToFit="0" vertical="bottom" wrapText="1"/>
    </xf>
    <xf borderId="0" fillId="0" fontId="3" numFmtId="0" xfId="0" applyAlignment="1" applyFont="1">
      <alignment vertical="bottom"/>
    </xf>
    <xf borderId="0" fillId="0" fontId="4" numFmtId="0" xfId="0" applyAlignment="1" applyFont="1">
      <alignment readingOrder="0"/>
    </xf>
    <xf borderId="0" fillId="0" fontId="4" numFmtId="10" xfId="0" applyAlignment="1" applyFont="1" applyNumberFormat="1">
      <alignment readingOrder="0"/>
    </xf>
    <xf borderId="0" fillId="0" fontId="4" numFmtId="0" xfId="0" applyFont="1"/>
    <xf borderId="0" fillId="0" fontId="4" numFmtId="9" xfId="0" applyAlignment="1" applyFont="1" applyNumberFormat="1">
      <alignment readingOrder="0"/>
    </xf>
    <xf borderId="0" fillId="0" fontId="4" numFmtId="1" xfId="0" applyFont="1" applyNumberFormat="1"/>
    <xf borderId="0" fillId="0" fontId="4" numFmtId="1" xfId="0" applyAlignment="1" applyFont="1" applyNumberFormat="1">
      <alignment readingOrder="0"/>
    </xf>
    <xf borderId="0" fillId="0" fontId="3" numFmtId="0" xfId="0" applyAlignment="1" applyFont="1">
      <alignment shrinkToFit="0" vertical="bottom" wrapText="0"/>
    </xf>
    <xf borderId="0" fillId="3" fontId="3"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25"/>
  </cols>
  <sheetData>
    <row r="1">
      <c r="A1" s="1" t="s">
        <v>0</v>
      </c>
    </row>
    <row r="2">
      <c r="A2" s="2" t="s">
        <v>1</v>
      </c>
    </row>
    <row r="3">
      <c r="A3" s="3" t="s">
        <v>2</v>
      </c>
    </row>
    <row r="4">
      <c r="A4" s="2" t="s">
        <v>3</v>
      </c>
    </row>
    <row r="5">
      <c r="A5" s="2" t="s">
        <v>4</v>
      </c>
    </row>
    <row r="6">
      <c r="A6" s="2" t="s">
        <v>5</v>
      </c>
    </row>
    <row r="7">
      <c r="A7" s="3" t="s">
        <v>6</v>
      </c>
    </row>
    <row r="8">
      <c r="A8" s="2" t="s">
        <v>7</v>
      </c>
    </row>
    <row r="9">
      <c r="A9" s="3" t="s">
        <v>8</v>
      </c>
    </row>
    <row r="10">
      <c r="A10" s="3" t="s">
        <v>9</v>
      </c>
    </row>
    <row r="11">
      <c r="A11" s="3" t="s">
        <v>10</v>
      </c>
    </row>
    <row r="12">
      <c r="A12" s="4" t="s">
        <v>11</v>
      </c>
    </row>
    <row r="13">
      <c r="A13" s="3" t="s">
        <v>12</v>
      </c>
    </row>
    <row r="14">
      <c r="A14" s="3" t="s">
        <v>13</v>
      </c>
    </row>
    <row r="15">
      <c r="A15" s="2" t="s">
        <v>14</v>
      </c>
    </row>
    <row r="16">
      <c r="A16" s="2"/>
    </row>
    <row r="17">
      <c r="A17" s="2" t="s">
        <v>15</v>
      </c>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row r="1001">
      <c r="A1001"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16</v>
      </c>
      <c r="B1" s="6" t="s">
        <v>17</v>
      </c>
      <c r="C1" s="6" t="s">
        <v>18</v>
      </c>
      <c r="D1" s="6" t="s">
        <v>19</v>
      </c>
    </row>
    <row r="2">
      <c r="A2" s="6" t="s">
        <v>20</v>
      </c>
      <c r="B2" s="6">
        <v>575.0</v>
      </c>
      <c r="C2" s="6">
        <v>850.0</v>
      </c>
      <c r="D2" s="6" t="s">
        <v>21</v>
      </c>
    </row>
    <row r="3">
      <c r="A3" s="6" t="s">
        <v>22</v>
      </c>
      <c r="B3" s="6">
        <v>755.0</v>
      </c>
      <c r="C3" s="6">
        <v>432.0</v>
      </c>
      <c r="D3" s="6" t="s">
        <v>21</v>
      </c>
    </row>
    <row r="5">
      <c r="A5" s="6" t="s">
        <v>23</v>
      </c>
      <c r="B5" s="6" t="s">
        <v>17</v>
      </c>
      <c r="C5" s="6" t="s">
        <v>24</v>
      </c>
    </row>
    <row r="6">
      <c r="A6" s="6" t="s">
        <v>20</v>
      </c>
      <c r="B6" s="6">
        <v>515.0</v>
      </c>
      <c r="C6" s="6">
        <v>1852.0</v>
      </c>
      <c r="D6" s="6" t="s">
        <v>25</v>
      </c>
    </row>
    <row r="7">
      <c r="A7" s="6" t="s">
        <v>22</v>
      </c>
      <c r="B7" s="6">
        <v>627.0</v>
      </c>
      <c r="C7" s="6">
        <v>1095.0</v>
      </c>
      <c r="D7" s="6" t="s">
        <v>25</v>
      </c>
    </row>
    <row r="9">
      <c r="A9" s="6" t="s">
        <v>26</v>
      </c>
      <c r="B9" s="6" t="s">
        <v>27</v>
      </c>
      <c r="C9" s="6" t="s">
        <v>28</v>
      </c>
    </row>
    <row r="10">
      <c r="A10" s="6" t="s">
        <v>29</v>
      </c>
      <c r="B10" s="6">
        <v>31.0</v>
      </c>
      <c r="C10" s="6">
        <v>41.0</v>
      </c>
    </row>
    <row r="11">
      <c r="A11" s="6" t="s">
        <v>30</v>
      </c>
      <c r="B11" s="6">
        <v>6743.0</v>
      </c>
      <c r="C11" s="6">
        <v>7366.0</v>
      </c>
    </row>
    <row r="13">
      <c r="A13" s="6" t="s">
        <v>31</v>
      </c>
      <c r="B13" s="6" t="s">
        <v>32</v>
      </c>
      <c r="C13" s="6" t="s">
        <v>33</v>
      </c>
    </row>
    <row r="14">
      <c r="A14" s="6" t="s">
        <v>34</v>
      </c>
      <c r="B14" s="6">
        <v>2.0</v>
      </c>
      <c r="C14" s="6">
        <v>22500.0</v>
      </c>
    </row>
    <row r="16">
      <c r="A16" s="6" t="s">
        <v>35</v>
      </c>
    </row>
    <row r="17">
      <c r="A17" s="6" t="s">
        <v>36</v>
      </c>
      <c r="B17" s="6">
        <v>25700.0</v>
      </c>
    </row>
    <row r="18">
      <c r="A18" s="6" t="s">
        <v>37</v>
      </c>
      <c r="B18" s="6">
        <v>8631.0</v>
      </c>
    </row>
    <row r="20">
      <c r="A20" s="6" t="s">
        <v>38</v>
      </c>
      <c r="B20" s="6" t="s">
        <v>39</v>
      </c>
      <c r="C20" s="6" t="s">
        <v>40</v>
      </c>
      <c r="D20" s="6" t="s">
        <v>41</v>
      </c>
      <c r="E20" s="6" t="s">
        <v>42</v>
      </c>
      <c r="F20" s="6" t="s">
        <v>43</v>
      </c>
      <c r="G20" s="6" t="s">
        <v>44</v>
      </c>
    </row>
    <row r="21">
      <c r="A21" s="6" t="s">
        <v>45</v>
      </c>
      <c r="B21" s="6">
        <v>1.0</v>
      </c>
      <c r="C21" s="6">
        <v>2500000.0</v>
      </c>
      <c r="D21" s="7">
        <v>0.135</v>
      </c>
      <c r="E21" s="6" t="s">
        <v>46</v>
      </c>
      <c r="F21" s="6">
        <v>12.0</v>
      </c>
      <c r="G21" s="8">
        <f t="shared" ref="G21:G23" si="1">F21+B21</f>
        <v>13</v>
      </c>
    </row>
    <row r="22">
      <c r="A22" s="6" t="s">
        <v>47</v>
      </c>
      <c r="B22" s="6">
        <v>3.0</v>
      </c>
      <c r="C22" s="6">
        <v>500000.0</v>
      </c>
      <c r="D22" s="7">
        <v>0.105</v>
      </c>
      <c r="E22" s="6" t="s">
        <v>46</v>
      </c>
      <c r="F22" s="6">
        <v>18.0</v>
      </c>
      <c r="G22" s="8">
        <f t="shared" si="1"/>
        <v>21</v>
      </c>
    </row>
    <row r="23">
      <c r="A23" s="6" t="s">
        <v>47</v>
      </c>
      <c r="B23" s="6">
        <v>5.0</v>
      </c>
      <c r="C23" s="6">
        <v>600000.0</v>
      </c>
      <c r="D23" s="7">
        <v>0.105</v>
      </c>
      <c r="E23" s="6" t="s">
        <v>46</v>
      </c>
      <c r="F23" s="6">
        <v>18.0</v>
      </c>
      <c r="G23" s="8">
        <f t="shared" si="1"/>
        <v>23</v>
      </c>
    </row>
    <row r="25">
      <c r="A25" s="6" t="s">
        <v>48</v>
      </c>
    </row>
    <row r="26">
      <c r="A26" s="6" t="s">
        <v>49</v>
      </c>
      <c r="B26" s="6">
        <v>6.0</v>
      </c>
      <c r="C26" s="6">
        <v>12.0</v>
      </c>
      <c r="D26" s="6">
        <v>18.0</v>
      </c>
      <c r="E26" s="6">
        <v>24.0</v>
      </c>
    </row>
    <row r="27">
      <c r="A27" s="6" t="s">
        <v>50</v>
      </c>
      <c r="B27" s="6">
        <v>25.0</v>
      </c>
      <c r="C27" s="6">
        <v>25.0</v>
      </c>
      <c r="D27" s="6">
        <v>25.0</v>
      </c>
      <c r="E27" s="6">
        <v>25.0</v>
      </c>
    </row>
    <row r="29">
      <c r="A29" s="6" t="s">
        <v>51</v>
      </c>
      <c r="B29" s="9">
        <v>0.25</v>
      </c>
      <c r="C29" s="6" t="s">
        <v>52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53</v>
      </c>
      <c r="B1" s="6" t="s">
        <v>54</v>
      </c>
      <c r="C1" s="6" t="s">
        <v>55</v>
      </c>
      <c r="D1" s="6" t="s">
        <v>56</v>
      </c>
      <c r="E1" s="6" t="s">
        <v>57</v>
      </c>
      <c r="F1" s="6" t="s">
        <v>58</v>
      </c>
      <c r="G1" s="6" t="s">
        <v>59</v>
      </c>
      <c r="H1" s="6" t="s">
        <v>60</v>
      </c>
    </row>
    <row r="2">
      <c r="B2" s="6" t="s">
        <v>61</v>
      </c>
      <c r="D2" s="6">
        <v>1.0</v>
      </c>
      <c r="E2" s="6">
        <v>450000.0</v>
      </c>
      <c r="F2" s="6">
        <v>15.0</v>
      </c>
      <c r="G2" s="8">
        <f t="shared" ref="G2:G3" si="1">F2+D2</f>
        <v>16</v>
      </c>
      <c r="H2" s="8">
        <f t="shared" ref="H2:H3" si="2">E2/F2*F2</f>
        <v>450000</v>
      </c>
    </row>
    <row r="3">
      <c r="B3" s="6" t="s">
        <v>62</v>
      </c>
      <c r="D3" s="6">
        <v>16.0</v>
      </c>
      <c r="E3" s="6">
        <v>220000.0</v>
      </c>
      <c r="F3" s="6">
        <v>12.0</v>
      </c>
      <c r="G3" s="8">
        <f t="shared" si="1"/>
        <v>28</v>
      </c>
      <c r="H3" s="8">
        <f t="shared" si="2"/>
        <v>220000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63</v>
      </c>
      <c r="C1" s="6" t="s">
        <v>64</v>
      </c>
      <c r="D1" s="6" t="s">
        <v>65</v>
      </c>
      <c r="E1" s="6" t="s">
        <v>66</v>
      </c>
      <c r="F1" s="6" t="s">
        <v>67</v>
      </c>
      <c r="G1" s="6" t="s">
        <v>68</v>
      </c>
      <c r="H1" s="6" t="s">
        <v>69</v>
      </c>
      <c r="I1" s="6" t="s">
        <v>70</v>
      </c>
      <c r="J1" s="6" t="s">
        <v>71</v>
      </c>
      <c r="K1" s="6" t="s">
        <v>72</v>
      </c>
      <c r="L1" s="6" t="s">
        <v>73</v>
      </c>
      <c r="M1" s="6" t="s">
        <v>74</v>
      </c>
      <c r="N1" s="6" t="s">
        <v>75</v>
      </c>
      <c r="O1" s="6" t="s">
        <v>76</v>
      </c>
      <c r="P1" s="6" t="s">
        <v>77</v>
      </c>
      <c r="Q1" s="6" t="s">
        <v>78</v>
      </c>
      <c r="R1" s="6" t="s">
        <v>79</v>
      </c>
      <c r="S1" s="6" t="s">
        <v>80</v>
      </c>
      <c r="T1" s="6" t="s">
        <v>81</v>
      </c>
      <c r="U1" s="6" t="s">
        <v>82</v>
      </c>
      <c r="V1" s="6" t="s">
        <v>83</v>
      </c>
      <c r="W1" s="6" t="s">
        <v>84</v>
      </c>
      <c r="X1" s="6" t="s">
        <v>85</v>
      </c>
      <c r="Y1" s="6" t="s">
        <v>86</v>
      </c>
    </row>
    <row r="2">
      <c r="A2" s="6" t="s">
        <v>87</v>
      </c>
    </row>
    <row r="3">
      <c r="A3" s="6" t="s">
        <v>61</v>
      </c>
      <c r="B3" s="6">
        <v>0.0</v>
      </c>
      <c r="C3" s="8">
        <f t="shared" ref="C3:Y3" si="1">B18</f>
        <v>450000</v>
      </c>
      <c r="D3" s="8">
        <f t="shared" si="1"/>
        <v>450000</v>
      </c>
      <c r="E3" s="8">
        <f t="shared" si="1"/>
        <v>450000</v>
      </c>
      <c r="F3" s="8">
        <f t="shared" si="1"/>
        <v>450000</v>
      </c>
      <c r="G3" s="8">
        <f t="shared" si="1"/>
        <v>450000</v>
      </c>
      <c r="H3" s="8">
        <f t="shared" si="1"/>
        <v>450000</v>
      </c>
      <c r="I3" s="8">
        <f t="shared" si="1"/>
        <v>450000</v>
      </c>
      <c r="J3" s="8">
        <f t="shared" si="1"/>
        <v>450000</v>
      </c>
      <c r="K3" s="8">
        <f t="shared" si="1"/>
        <v>450000</v>
      </c>
      <c r="L3" s="8">
        <f t="shared" si="1"/>
        <v>450000</v>
      </c>
      <c r="M3" s="8">
        <f t="shared" si="1"/>
        <v>450000</v>
      </c>
      <c r="N3" s="8">
        <f t="shared" si="1"/>
        <v>450000</v>
      </c>
      <c r="O3" s="8">
        <f t="shared" si="1"/>
        <v>450000</v>
      </c>
      <c r="P3" s="8">
        <f t="shared" si="1"/>
        <v>450000</v>
      </c>
      <c r="Q3" s="8">
        <f t="shared" si="1"/>
        <v>450000</v>
      </c>
      <c r="R3" s="8">
        <f t="shared" si="1"/>
        <v>0</v>
      </c>
      <c r="S3" s="8">
        <f t="shared" si="1"/>
        <v>0</v>
      </c>
      <c r="T3" s="8">
        <f t="shared" si="1"/>
        <v>0</v>
      </c>
      <c r="U3" s="8">
        <f t="shared" si="1"/>
        <v>0</v>
      </c>
      <c r="V3" s="8">
        <f t="shared" si="1"/>
        <v>0</v>
      </c>
      <c r="W3" s="8">
        <f t="shared" si="1"/>
        <v>0</v>
      </c>
      <c r="X3" s="8">
        <f t="shared" si="1"/>
        <v>0</v>
      </c>
      <c r="Y3" s="8">
        <f t="shared" si="1"/>
        <v>0</v>
      </c>
    </row>
    <row r="4">
      <c r="A4" s="6" t="s">
        <v>62</v>
      </c>
      <c r="B4" s="6">
        <v>0.0</v>
      </c>
      <c r="C4" s="8">
        <f t="shared" ref="C4:Y4" si="2">B19</f>
        <v>0</v>
      </c>
      <c r="D4" s="8">
        <f t="shared" si="2"/>
        <v>0</v>
      </c>
      <c r="E4" s="8">
        <f t="shared" si="2"/>
        <v>0</v>
      </c>
      <c r="F4" s="8">
        <f t="shared" si="2"/>
        <v>0</v>
      </c>
      <c r="G4" s="8">
        <f t="shared" si="2"/>
        <v>0</v>
      </c>
      <c r="H4" s="8">
        <f t="shared" si="2"/>
        <v>0</v>
      </c>
      <c r="I4" s="8">
        <f t="shared" si="2"/>
        <v>0</v>
      </c>
      <c r="J4" s="8">
        <f t="shared" si="2"/>
        <v>0</v>
      </c>
      <c r="K4" s="8">
        <f t="shared" si="2"/>
        <v>0</v>
      </c>
      <c r="L4" s="8">
        <f t="shared" si="2"/>
        <v>0</v>
      </c>
      <c r="M4" s="8">
        <f t="shared" si="2"/>
        <v>0</v>
      </c>
      <c r="N4" s="8">
        <f t="shared" si="2"/>
        <v>0</v>
      </c>
      <c r="O4" s="8">
        <f t="shared" si="2"/>
        <v>0</v>
      </c>
      <c r="P4" s="8">
        <f t="shared" si="2"/>
        <v>0</v>
      </c>
      <c r="Q4" s="8">
        <f t="shared" si="2"/>
        <v>0</v>
      </c>
      <c r="R4" s="8">
        <f t="shared" si="2"/>
        <v>220000</v>
      </c>
      <c r="S4" s="8">
        <f t="shared" si="2"/>
        <v>220000</v>
      </c>
      <c r="T4" s="8">
        <f t="shared" si="2"/>
        <v>220000</v>
      </c>
      <c r="U4" s="8">
        <f t="shared" si="2"/>
        <v>220000</v>
      </c>
      <c r="V4" s="8">
        <f t="shared" si="2"/>
        <v>220000</v>
      </c>
      <c r="W4" s="8">
        <f t="shared" si="2"/>
        <v>220000</v>
      </c>
      <c r="X4" s="8">
        <f t="shared" si="2"/>
        <v>220000</v>
      </c>
      <c r="Y4" s="8">
        <f t="shared" si="2"/>
        <v>220000</v>
      </c>
    </row>
    <row r="5">
      <c r="A5" s="6" t="s">
        <v>88</v>
      </c>
      <c r="B5" s="8">
        <f t="shared" ref="B5:Y5" si="3">SUM(B3:B4)</f>
        <v>0</v>
      </c>
      <c r="C5" s="8">
        <f t="shared" si="3"/>
        <v>450000</v>
      </c>
      <c r="D5" s="8">
        <f t="shared" si="3"/>
        <v>450000</v>
      </c>
      <c r="E5" s="8">
        <f t="shared" si="3"/>
        <v>450000</v>
      </c>
      <c r="F5" s="8">
        <f t="shared" si="3"/>
        <v>450000</v>
      </c>
      <c r="G5" s="8">
        <f t="shared" si="3"/>
        <v>450000</v>
      </c>
      <c r="H5" s="8">
        <f t="shared" si="3"/>
        <v>450000</v>
      </c>
      <c r="I5" s="8">
        <f t="shared" si="3"/>
        <v>450000</v>
      </c>
      <c r="J5" s="8">
        <f t="shared" si="3"/>
        <v>450000</v>
      </c>
      <c r="K5" s="8">
        <f t="shared" si="3"/>
        <v>450000</v>
      </c>
      <c r="L5" s="8">
        <f t="shared" si="3"/>
        <v>450000</v>
      </c>
      <c r="M5" s="8">
        <f t="shared" si="3"/>
        <v>450000</v>
      </c>
      <c r="N5" s="8">
        <f t="shared" si="3"/>
        <v>450000</v>
      </c>
      <c r="O5" s="8">
        <f t="shared" si="3"/>
        <v>450000</v>
      </c>
      <c r="P5" s="8">
        <f t="shared" si="3"/>
        <v>450000</v>
      </c>
      <c r="Q5" s="8">
        <f t="shared" si="3"/>
        <v>450000</v>
      </c>
      <c r="R5" s="8">
        <f t="shared" si="3"/>
        <v>220000</v>
      </c>
      <c r="S5" s="8">
        <f t="shared" si="3"/>
        <v>220000</v>
      </c>
      <c r="T5" s="8">
        <f t="shared" si="3"/>
        <v>220000</v>
      </c>
      <c r="U5" s="8">
        <f t="shared" si="3"/>
        <v>220000</v>
      </c>
      <c r="V5" s="8">
        <f t="shared" si="3"/>
        <v>220000</v>
      </c>
      <c r="W5" s="8">
        <f t="shared" si="3"/>
        <v>220000</v>
      </c>
      <c r="X5" s="8">
        <f t="shared" si="3"/>
        <v>220000</v>
      </c>
      <c r="Y5" s="8">
        <f t="shared" si="3"/>
        <v>220000</v>
      </c>
    </row>
    <row r="7">
      <c r="A7" s="6" t="s">
        <v>16</v>
      </c>
    </row>
    <row r="8">
      <c r="A8" s="6" t="s">
        <v>61</v>
      </c>
      <c r="B8" s="6">
        <f>FAR!E2</f>
        <v>450000</v>
      </c>
      <c r="C8" s="6">
        <v>0.0</v>
      </c>
      <c r="D8" s="6">
        <v>0.0</v>
      </c>
      <c r="E8" s="6">
        <v>0.0</v>
      </c>
      <c r="F8" s="6">
        <v>0.0</v>
      </c>
      <c r="G8" s="6">
        <v>0.0</v>
      </c>
      <c r="H8" s="6">
        <v>0.0</v>
      </c>
      <c r="I8" s="6">
        <v>0.0</v>
      </c>
      <c r="J8" s="6">
        <v>0.0</v>
      </c>
      <c r="K8" s="6">
        <v>0.0</v>
      </c>
      <c r="L8" s="6">
        <v>0.0</v>
      </c>
      <c r="M8" s="6">
        <v>0.0</v>
      </c>
      <c r="N8" s="6">
        <v>0.0</v>
      </c>
      <c r="O8" s="6">
        <v>0.0</v>
      </c>
      <c r="P8" s="6">
        <v>0.0</v>
      </c>
      <c r="Q8" s="6">
        <v>0.0</v>
      </c>
      <c r="R8" s="6">
        <v>0.0</v>
      </c>
      <c r="S8" s="6">
        <v>0.0</v>
      </c>
      <c r="T8" s="6">
        <v>0.0</v>
      </c>
      <c r="U8" s="6">
        <v>0.0</v>
      </c>
      <c r="V8" s="6">
        <v>0.0</v>
      </c>
      <c r="W8" s="6">
        <v>0.0</v>
      </c>
      <c r="X8" s="6">
        <v>0.0</v>
      </c>
      <c r="Y8" s="6">
        <v>0.0</v>
      </c>
    </row>
    <row r="9">
      <c r="A9" s="6" t="s">
        <v>62</v>
      </c>
      <c r="B9" s="6">
        <v>0.0</v>
      </c>
      <c r="C9" s="6">
        <v>0.0</v>
      </c>
      <c r="D9" s="6">
        <v>0.0</v>
      </c>
      <c r="E9" s="6">
        <v>0.0</v>
      </c>
      <c r="F9" s="6">
        <v>0.0</v>
      </c>
      <c r="G9" s="6">
        <v>0.0</v>
      </c>
      <c r="H9" s="6">
        <v>0.0</v>
      </c>
      <c r="I9" s="6">
        <v>0.0</v>
      </c>
      <c r="J9" s="6">
        <v>0.0</v>
      </c>
      <c r="K9" s="6">
        <v>0.0</v>
      </c>
      <c r="L9" s="6">
        <v>0.0</v>
      </c>
      <c r="M9" s="6">
        <v>0.0</v>
      </c>
      <c r="N9" s="6">
        <v>0.0</v>
      </c>
      <c r="O9" s="6">
        <v>0.0</v>
      </c>
      <c r="P9" s="6">
        <v>0.0</v>
      </c>
      <c r="Q9" s="8">
        <f>FAR!E3</f>
        <v>220000</v>
      </c>
      <c r="R9" s="6">
        <v>0.0</v>
      </c>
      <c r="S9" s="6">
        <v>0.0</v>
      </c>
      <c r="T9" s="6">
        <v>0.0</v>
      </c>
      <c r="U9" s="6">
        <v>0.0</v>
      </c>
      <c r="V9" s="6">
        <v>0.0</v>
      </c>
      <c r="W9" s="6">
        <v>0.0</v>
      </c>
      <c r="X9" s="6">
        <v>0.0</v>
      </c>
      <c r="Y9" s="6">
        <v>0.0</v>
      </c>
    </row>
    <row r="10">
      <c r="A10" s="6" t="s">
        <v>88</v>
      </c>
      <c r="B10" s="8">
        <f t="shared" ref="B10:Y10" si="4">SUM(B8:B9)</f>
        <v>450000</v>
      </c>
      <c r="C10" s="8">
        <f t="shared" si="4"/>
        <v>0</v>
      </c>
      <c r="D10" s="8">
        <f t="shared" si="4"/>
        <v>0</v>
      </c>
      <c r="E10" s="8">
        <f t="shared" si="4"/>
        <v>0</v>
      </c>
      <c r="F10" s="8">
        <f t="shared" si="4"/>
        <v>0</v>
      </c>
      <c r="G10" s="8">
        <f t="shared" si="4"/>
        <v>0</v>
      </c>
      <c r="H10" s="8">
        <f t="shared" si="4"/>
        <v>0</v>
      </c>
      <c r="I10" s="8">
        <f t="shared" si="4"/>
        <v>0</v>
      </c>
      <c r="J10" s="8">
        <f t="shared" si="4"/>
        <v>0</v>
      </c>
      <c r="K10" s="8">
        <f t="shared" si="4"/>
        <v>0</v>
      </c>
      <c r="L10" s="8">
        <f t="shared" si="4"/>
        <v>0</v>
      </c>
      <c r="M10" s="8">
        <f t="shared" si="4"/>
        <v>0</v>
      </c>
      <c r="N10" s="8">
        <f t="shared" si="4"/>
        <v>0</v>
      </c>
      <c r="O10" s="8">
        <f t="shared" si="4"/>
        <v>0</v>
      </c>
      <c r="P10" s="8">
        <f t="shared" si="4"/>
        <v>0</v>
      </c>
      <c r="Q10" s="8">
        <f t="shared" si="4"/>
        <v>220000</v>
      </c>
      <c r="R10" s="8">
        <f t="shared" si="4"/>
        <v>0</v>
      </c>
      <c r="S10" s="8">
        <f t="shared" si="4"/>
        <v>0</v>
      </c>
      <c r="T10" s="8">
        <f t="shared" si="4"/>
        <v>0</v>
      </c>
      <c r="U10" s="8">
        <f t="shared" si="4"/>
        <v>0</v>
      </c>
      <c r="V10" s="8">
        <f t="shared" si="4"/>
        <v>0</v>
      </c>
      <c r="W10" s="8">
        <f t="shared" si="4"/>
        <v>0</v>
      </c>
      <c r="X10" s="8">
        <f t="shared" si="4"/>
        <v>0</v>
      </c>
      <c r="Y10" s="8">
        <f t="shared" si="4"/>
        <v>0</v>
      </c>
    </row>
    <row r="12">
      <c r="A12" s="6" t="s">
        <v>89</v>
      </c>
    </row>
    <row r="13">
      <c r="A13" s="6" t="s">
        <v>61</v>
      </c>
      <c r="B13" s="6">
        <v>0.0</v>
      </c>
      <c r="C13" s="6">
        <v>0.0</v>
      </c>
      <c r="D13" s="6">
        <v>0.0</v>
      </c>
      <c r="E13" s="6">
        <v>0.0</v>
      </c>
      <c r="F13" s="6">
        <v>0.0</v>
      </c>
      <c r="G13" s="6">
        <v>0.0</v>
      </c>
      <c r="H13" s="6">
        <v>0.0</v>
      </c>
      <c r="I13" s="6">
        <v>0.0</v>
      </c>
      <c r="J13" s="6">
        <v>0.0</v>
      </c>
      <c r="K13" s="6">
        <v>0.0</v>
      </c>
      <c r="L13" s="6">
        <v>0.0</v>
      </c>
      <c r="M13" s="6">
        <v>0.0</v>
      </c>
      <c r="N13" s="6">
        <v>0.0</v>
      </c>
      <c r="O13" s="6">
        <v>0.0</v>
      </c>
      <c r="P13" s="6">
        <v>0.0</v>
      </c>
      <c r="Q13" s="8">
        <f>FAR!E2</f>
        <v>450000</v>
      </c>
      <c r="R13" s="6">
        <v>0.0</v>
      </c>
      <c r="S13" s="6">
        <v>0.0</v>
      </c>
      <c r="T13" s="6">
        <v>0.0</v>
      </c>
      <c r="U13" s="6">
        <v>0.0</v>
      </c>
      <c r="V13" s="6">
        <v>0.0</v>
      </c>
      <c r="W13" s="6">
        <v>0.0</v>
      </c>
      <c r="X13" s="6">
        <v>0.0</v>
      </c>
      <c r="Y13" s="6">
        <v>0.0</v>
      </c>
    </row>
    <row r="14">
      <c r="A14" s="6" t="s">
        <v>62</v>
      </c>
      <c r="B14" s="6">
        <v>0.0</v>
      </c>
      <c r="C14" s="6">
        <v>0.0</v>
      </c>
      <c r="D14" s="6">
        <v>0.0</v>
      </c>
      <c r="E14" s="6">
        <v>0.0</v>
      </c>
      <c r="F14" s="6">
        <v>0.0</v>
      </c>
      <c r="G14" s="6">
        <v>0.0</v>
      </c>
      <c r="H14" s="6">
        <v>0.0</v>
      </c>
      <c r="I14" s="6">
        <v>0.0</v>
      </c>
      <c r="J14" s="6">
        <v>0.0</v>
      </c>
      <c r="K14" s="6">
        <v>0.0</v>
      </c>
      <c r="L14" s="6">
        <v>0.0</v>
      </c>
      <c r="M14" s="6">
        <v>0.0</v>
      </c>
      <c r="N14" s="6">
        <v>0.0</v>
      </c>
      <c r="O14" s="6">
        <v>0.0</v>
      </c>
      <c r="P14" s="6">
        <v>0.0</v>
      </c>
      <c r="Q14" s="6">
        <v>0.0</v>
      </c>
      <c r="R14" s="6">
        <v>0.0</v>
      </c>
      <c r="S14" s="6">
        <v>0.0</v>
      </c>
      <c r="T14" s="6">
        <v>0.0</v>
      </c>
      <c r="U14" s="6">
        <v>0.0</v>
      </c>
      <c r="V14" s="6">
        <v>0.0</v>
      </c>
      <c r="W14" s="6">
        <v>0.0</v>
      </c>
      <c r="X14" s="6">
        <v>0.0</v>
      </c>
      <c r="Y14" s="6">
        <v>0.0</v>
      </c>
    </row>
    <row r="15">
      <c r="A15" s="6" t="s">
        <v>88</v>
      </c>
      <c r="B15" s="8">
        <f t="shared" ref="B15:Y15" si="5">SUM(B13:B14)</f>
        <v>0</v>
      </c>
      <c r="C15" s="8">
        <f t="shared" si="5"/>
        <v>0</v>
      </c>
      <c r="D15" s="8">
        <f t="shared" si="5"/>
        <v>0</v>
      </c>
      <c r="E15" s="8">
        <f t="shared" si="5"/>
        <v>0</v>
      </c>
      <c r="F15" s="8">
        <f t="shared" si="5"/>
        <v>0</v>
      </c>
      <c r="G15" s="8">
        <f t="shared" si="5"/>
        <v>0</v>
      </c>
      <c r="H15" s="8">
        <f t="shared" si="5"/>
        <v>0</v>
      </c>
      <c r="I15" s="8">
        <f t="shared" si="5"/>
        <v>0</v>
      </c>
      <c r="J15" s="8">
        <f t="shared" si="5"/>
        <v>0</v>
      </c>
      <c r="K15" s="8">
        <f t="shared" si="5"/>
        <v>0</v>
      </c>
      <c r="L15" s="8">
        <f t="shared" si="5"/>
        <v>0</v>
      </c>
      <c r="M15" s="8">
        <f t="shared" si="5"/>
        <v>0</v>
      </c>
      <c r="N15" s="8">
        <f t="shared" si="5"/>
        <v>0</v>
      </c>
      <c r="O15" s="8">
        <f t="shared" si="5"/>
        <v>0</v>
      </c>
      <c r="P15" s="8">
        <f t="shared" si="5"/>
        <v>0</v>
      </c>
      <c r="Q15" s="8">
        <f t="shared" si="5"/>
        <v>450000</v>
      </c>
      <c r="R15" s="8">
        <f t="shared" si="5"/>
        <v>0</v>
      </c>
      <c r="S15" s="8">
        <f t="shared" si="5"/>
        <v>0</v>
      </c>
      <c r="T15" s="8">
        <f t="shared" si="5"/>
        <v>0</v>
      </c>
      <c r="U15" s="8">
        <f t="shared" si="5"/>
        <v>0</v>
      </c>
      <c r="V15" s="8">
        <f t="shared" si="5"/>
        <v>0</v>
      </c>
      <c r="W15" s="8">
        <f t="shared" si="5"/>
        <v>0</v>
      </c>
      <c r="X15" s="8">
        <f t="shared" si="5"/>
        <v>0</v>
      </c>
      <c r="Y15" s="8">
        <f t="shared" si="5"/>
        <v>0</v>
      </c>
    </row>
    <row r="17">
      <c r="A17" s="6" t="s">
        <v>90</v>
      </c>
    </row>
    <row r="18">
      <c r="A18" s="6" t="s">
        <v>61</v>
      </c>
      <c r="B18" s="8">
        <f t="shared" ref="B18:Y18" si="6">B3+B8-B13</f>
        <v>450000</v>
      </c>
      <c r="C18" s="8">
        <f t="shared" si="6"/>
        <v>450000</v>
      </c>
      <c r="D18" s="8">
        <f t="shared" si="6"/>
        <v>450000</v>
      </c>
      <c r="E18" s="8">
        <f t="shared" si="6"/>
        <v>450000</v>
      </c>
      <c r="F18" s="8">
        <f t="shared" si="6"/>
        <v>450000</v>
      </c>
      <c r="G18" s="8">
        <f t="shared" si="6"/>
        <v>450000</v>
      </c>
      <c r="H18" s="8">
        <f t="shared" si="6"/>
        <v>450000</v>
      </c>
      <c r="I18" s="8">
        <f t="shared" si="6"/>
        <v>450000</v>
      </c>
      <c r="J18" s="8">
        <f t="shared" si="6"/>
        <v>450000</v>
      </c>
      <c r="K18" s="8">
        <f t="shared" si="6"/>
        <v>450000</v>
      </c>
      <c r="L18" s="8">
        <f t="shared" si="6"/>
        <v>450000</v>
      </c>
      <c r="M18" s="8">
        <f t="shared" si="6"/>
        <v>450000</v>
      </c>
      <c r="N18" s="8">
        <f t="shared" si="6"/>
        <v>450000</v>
      </c>
      <c r="O18" s="8">
        <f t="shared" si="6"/>
        <v>450000</v>
      </c>
      <c r="P18" s="8">
        <f t="shared" si="6"/>
        <v>450000</v>
      </c>
      <c r="Q18" s="8">
        <f t="shared" si="6"/>
        <v>0</v>
      </c>
      <c r="R18" s="8">
        <f t="shared" si="6"/>
        <v>0</v>
      </c>
      <c r="S18" s="8">
        <f t="shared" si="6"/>
        <v>0</v>
      </c>
      <c r="T18" s="8">
        <f t="shared" si="6"/>
        <v>0</v>
      </c>
      <c r="U18" s="8">
        <f t="shared" si="6"/>
        <v>0</v>
      </c>
      <c r="V18" s="8">
        <f t="shared" si="6"/>
        <v>0</v>
      </c>
      <c r="W18" s="8">
        <f t="shared" si="6"/>
        <v>0</v>
      </c>
      <c r="X18" s="8">
        <f t="shared" si="6"/>
        <v>0</v>
      </c>
      <c r="Y18" s="8">
        <f t="shared" si="6"/>
        <v>0</v>
      </c>
    </row>
    <row r="19">
      <c r="A19" s="6" t="s">
        <v>62</v>
      </c>
      <c r="B19" s="8">
        <f t="shared" ref="B19:Y19" si="7">B4+B9-B14</f>
        <v>0</v>
      </c>
      <c r="C19" s="8">
        <f t="shared" si="7"/>
        <v>0</v>
      </c>
      <c r="D19" s="8">
        <f t="shared" si="7"/>
        <v>0</v>
      </c>
      <c r="E19" s="8">
        <f t="shared" si="7"/>
        <v>0</v>
      </c>
      <c r="F19" s="8">
        <f t="shared" si="7"/>
        <v>0</v>
      </c>
      <c r="G19" s="8">
        <f t="shared" si="7"/>
        <v>0</v>
      </c>
      <c r="H19" s="8">
        <f t="shared" si="7"/>
        <v>0</v>
      </c>
      <c r="I19" s="8">
        <f t="shared" si="7"/>
        <v>0</v>
      </c>
      <c r="J19" s="8">
        <f t="shared" si="7"/>
        <v>0</v>
      </c>
      <c r="K19" s="8">
        <f t="shared" si="7"/>
        <v>0</v>
      </c>
      <c r="L19" s="8">
        <f t="shared" si="7"/>
        <v>0</v>
      </c>
      <c r="M19" s="8">
        <f t="shared" si="7"/>
        <v>0</v>
      </c>
      <c r="N19" s="8">
        <f t="shared" si="7"/>
        <v>0</v>
      </c>
      <c r="O19" s="8">
        <f t="shared" si="7"/>
        <v>0</v>
      </c>
      <c r="P19" s="8">
        <f t="shared" si="7"/>
        <v>0</v>
      </c>
      <c r="Q19" s="8">
        <f t="shared" si="7"/>
        <v>220000</v>
      </c>
      <c r="R19" s="8">
        <f t="shared" si="7"/>
        <v>220000</v>
      </c>
      <c r="S19" s="8">
        <f t="shared" si="7"/>
        <v>220000</v>
      </c>
      <c r="T19" s="8">
        <f t="shared" si="7"/>
        <v>220000</v>
      </c>
      <c r="U19" s="8">
        <f t="shared" si="7"/>
        <v>220000</v>
      </c>
      <c r="V19" s="8">
        <f t="shared" si="7"/>
        <v>220000</v>
      </c>
      <c r="W19" s="8">
        <f t="shared" si="7"/>
        <v>220000</v>
      </c>
      <c r="X19" s="8">
        <f t="shared" si="7"/>
        <v>220000</v>
      </c>
      <c r="Y19" s="8">
        <f t="shared" si="7"/>
        <v>220000</v>
      </c>
    </row>
    <row r="20">
      <c r="A20" s="6" t="s">
        <v>88</v>
      </c>
      <c r="B20" s="8">
        <f t="shared" ref="B20:Y20" si="8">SUM(B18:B19)</f>
        <v>450000</v>
      </c>
      <c r="C20" s="8">
        <f t="shared" si="8"/>
        <v>450000</v>
      </c>
      <c r="D20" s="8">
        <f t="shared" si="8"/>
        <v>450000</v>
      </c>
      <c r="E20" s="8">
        <f t="shared" si="8"/>
        <v>450000</v>
      </c>
      <c r="F20" s="8">
        <f t="shared" si="8"/>
        <v>450000</v>
      </c>
      <c r="G20" s="8">
        <f t="shared" si="8"/>
        <v>450000</v>
      </c>
      <c r="H20" s="8">
        <f t="shared" si="8"/>
        <v>450000</v>
      </c>
      <c r="I20" s="8">
        <f t="shared" si="8"/>
        <v>450000</v>
      </c>
      <c r="J20" s="8">
        <f t="shared" si="8"/>
        <v>450000</v>
      </c>
      <c r="K20" s="8">
        <f t="shared" si="8"/>
        <v>450000</v>
      </c>
      <c r="L20" s="8">
        <f t="shared" si="8"/>
        <v>450000</v>
      </c>
      <c r="M20" s="8">
        <f t="shared" si="8"/>
        <v>450000</v>
      </c>
      <c r="N20" s="8">
        <f t="shared" si="8"/>
        <v>450000</v>
      </c>
      <c r="O20" s="8">
        <f t="shared" si="8"/>
        <v>450000</v>
      </c>
      <c r="P20" s="8">
        <f t="shared" si="8"/>
        <v>450000</v>
      </c>
      <c r="Q20" s="8">
        <f t="shared" si="8"/>
        <v>220000</v>
      </c>
      <c r="R20" s="8">
        <f t="shared" si="8"/>
        <v>220000</v>
      </c>
      <c r="S20" s="8">
        <f t="shared" si="8"/>
        <v>220000</v>
      </c>
      <c r="T20" s="8">
        <f t="shared" si="8"/>
        <v>220000</v>
      </c>
      <c r="U20" s="8">
        <f t="shared" si="8"/>
        <v>220000</v>
      </c>
      <c r="V20" s="8">
        <f t="shared" si="8"/>
        <v>220000</v>
      </c>
      <c r="W20" s="8">
        <f t="shared" si="8"/>
        <v>220000</v>
      </c>
      <c r="X20" s="8">
        <f t="shared" si="8"/>
        <v>220000</v>
      </c>
      <c r="Y20" s="8">
        <f t="shared" si="8"/>
        <v>220000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63</v>
      </c>
      <c r="C1" s="6" t="s">
        <v>64</v>
      </c>
      <c r="D1" s="6" t="s">
        <v>65</v>
      </c>
      <c r="E1" s="6" t="s">
        <v>66</v>
      </c>
      <c r="F1" s="6" t="s">
        <v>67</v>
      </c>
      <c r="G1" s="6" t="s">
        <v>68</v>
      </c>
      <c r="H1" s="6" t="s">
        <v>69</v>
      </c>
      <c r="I1" s="6" t="s">
        <v>70</v>
      </c>
      <c r="J1" s="6" t="s">
        <v>71</v>
      </c>
      <c r="K1" s="6" t="s">
        <v>72</v>
      </c>
      <c r="L1" s="6" t="s">
        <v>73</v>
      </c>
      <c r="M1" s="6" t="s">
        <v>74</v>
      </c>
      <c r="N1" s="6" t="s">
        <v>75</v>
      </c>
      <c r="O1" s="6" t="s">
        <v>76</v>
      </c>
      <c r="P1" s="6" t="s">
        <v>77</v>
      </c>
      <c r="Q1" s="6" t="s">
        <v>78</v>
      </c>
      <c r="R1" s="6" t="s">
        <v>79</v>
      </c>
      <c r="S1" s="6" t="s">
        <v>80</v>
      </c>
      <c r="T1" s="6" t="s">
        <v>81</v>
      </c>
      <c r="U1" s="6" t="s">
        <v>82</v>
      </c>
      <c r="V1" s="6" t="s">
        <v>83</v>
      </c>
      <c r="W1" s="6" t="s">
        <v>84</v>
      </c>
      <c r="X1" s="6" t="s">
        <v>85</v>
      </c>
      <c r="Y1" s="6" t="s">
        <v>86</v>
      </c>
    </row>
    <row r="2">
      <c r="A2" s="6" t="s">
        <v>87</v>
      </c>
    </row>
    <row r="3">
      <c r="A3" s="6" t="s">
        <v>61</v>
      </c>
      <c r="B3" s="6">
        <v>0.0</v>
      </c>
      <c r="C3" s="10">
        <f t="shared" ref="C3:Y3" si="1">B18</f>
        <v>30000</v>
      </c>
      <c r="D3" s="10">
        <f t="shared" si="1"/>
        <v>60000</v>
      </c>
      <c r="E3" s="10">
        <f t="shared" si="1"/>
        <v>90000</v>
      </c>
      <c r="F3" s="10">
        <f t="shared" si="1"/>
        <v>120000</v>
      </c>
      <c r="G3" s="10">
        <f t="shared" si="1"/>
        <v>150000</v>
      </c>
      <c r="H3" s="10">
        <f t="shared" si="1"/>
        <v>180000</v>
      </c>
      <c r="I3" s="10">
        <f t="shared" si="1"/>
        <v>210000</v>
      </c>
      <c r="J3" s="10">
        <f t="shared" si="1"/>
        <v>240000</v>
      </c>
      <c r="K3" s="10">
        <f t="shared" si="1"/>
        <v>270000</v>
      </c>
      <c r="L3" s="10">
        <f t="shared" si="1"/>
        <v>300000</v>
      </c>
      <c r="M3" s="10">
        <f t="shared" si="1"/>
        <v>330000</v>
      </c>
      <c r="N3" s="10">
        <f t="shared" si="1"/>
        <v>360000</v>
      </c>
      <c r="O3" s="10">
        <f t="shared" si="1"/>
        <v>390000</v>
      </c>
      <c r="P3" s="10">
        <f t="shared" si="1"/>
        <v>420000</v>
      </c>
      <c r="Q3" s="10">
        <f t="shared" si="1"/>
        <v>450000</v>
      </c>
      <c r="R3" s="10">
        <f t="shared" si="1"/>
        <v>0</v>
      </c>
      <c r="S3" s="10">
        <f t="shared" si="1"/>
        <v>0</v>
      </c>
      <c r="T3" s="10">
        <f t="shared" si="1"/>
        <v>0</v>
      </c>
      <c r="U3" s="10">
        <f t="shared" si="1"/>
        <v>0</v>
      </c>
      <c r="V3" s="10">
        <f t="shared" si="1"/>
        <v>0</v>
      </c>
      <c r="W3" s="10">
        <f t="shared" si="1"/>
        <v>0</v>
      </c>
      <c r="X3" s="10">
        <f t="shared" si="1"/>
        <v>0</v>
      </c>
      <c r="Y3" s="10">
        <f t="shared" si="1"/>
        <v>0</v>
      </c>
    </row>
    <row r="4">
      <c r="A4" s="6" t="s">
        <v>62</v>
      </c>
      <c r="B4" s="6">
        <v>0.0</v>
      </c>
      <c r="C4" s="10">
        <f t="shared" ref="C4:Y4" si="2">B19</f>
        <v>0</v>
      </c>
      <c r="D4" s="10">
        <f t="shared" si="2"/>
        <v>0</v>
      </c>
      <c r="E4" s="10">
        <f t="shared" si="2"/>
        <v>0</v>
      </c>
      <c r="F4" s="10">
        <f t="shared" si="2"/>
        <v>0</v>
      </c>
      <c r="G4" s="10">
        <f t="shared" si="2"/>
        <v>0</v>
      </c>
      <c r="H4" s="10">
        <f t="shared" si="2"/>
        <v>0</v>
      </c>
      <c r="I4" s="10">
        <f t="shared" si="2"/>
        <v>0</v>
      </c>
      <c r="J4" s="10">
        <f t="shared" si="2"/>
        <v>0</v>
      </c>
      <c r="K4" s="10">
        <f t="shared" si="2"/>
        <v>0</v>
      </c>
      <c r="L4" s="10">
        <f t="shared" si="2"/>
        <v>0</v>
      </c>
      <c r="M4" s="10">
        <f t="shared" si="2"/>
        <v>0</v>
      </c>
      <c r="N4" s="10">
        <f t="shared" si="2"/>
        <v>0</v>
      </c>
      <c r="O4" s="10">
        <f t="shared" si="2"/>
        <v>0</v>
      </c>
      <c r="P4" s="10">
        <f t="shared" si="2"/>
        <v>0</v>
      </c>
      <c r="Q4" s="10">
        <f t="shared" si="2"/>
        <v>0</v>
      </c>
      <c r="R4" s="10">
        <f t="shared" si="2"/>
        <v>18333.33333</v>
      </c>
      <c r="S4" s="10">
        <f t="shared" si="2"/>
        <v>36666.66667</v>
      </c>
      <c r="T4" s="10">
        <f t="shared" si="2"/>
        <v>55000</v>
      </c>
      <c r="U4" s="10">
        <f t="shared" si="2"/>
        <v>73333.33333</v>
      </c>
      <c r="V4" s="10">
        <f t="shared" si="2"/>
        <v>91666.66667</v>
      </c>
      <c r="W4" s="10">
        <f t="shared" si="2"/>
        <v>110000</v>
      </c>
      <c r="X4" s="10">
        <f t="shared" si="2"/>
        <v>128333.3333</v>
      </c>
      <c r="Y4" s="10">
        <f t="shared" si="2"/>
        <v>146666.6667</v>
      </c>
    </row>
    <row r="5">
      <c r="A5" s="6" t="s">
        <v>88</v>
      </c>
      <c r="B5" s="8">
        <f t="shared" ref="B5:Y5" si="3">SUM(B3:B4)</f>
        <v>0</v>
      </c>
      <c r="C5" s="10">
        <f t="shared" si="3"/>
        <v>30000</v>
      </c>
      <c r="D5" s="10">
        <f t="shared" si="3"/>
        <v>60000</v>
      </c>
      <c r="E5" s="10">
        <f t="shared" si="3"/>
        <v>90000</v>
      </c>
      <c r="F5" s="10">
        <f t="shared" si="3"/>
        <v>120000</v>
      </c>
      <c r="G5" s="10">
        <f t="shared" si="3"/>
        <v>150000</v>
      </c>
      <c r="H5" s="10">
        <f t="shared" si="3"/>
        <v>180000</v>
      </c>
      <c r="I5" s="10">
        <f t="shared" si="3"/>
        <v>210000</v>
      </c>
      <c r="J5" s="10">
        <f t="shared" si="3"/>
        <v>240000</v>
      </c>
      <c r="K5" s="10">
        <f t="shared" si="3"/>
        <v>270000</v>
      </c>
      <c r="L5" s="10">
        <f t="shared" si="3"/>
        <v>300000</v>
      </c>
      <c r="M5" s="10">
        <f t="shared" si="3"/>
        <v>330000</v>
      </c>
      <c r="N5" s="10">
        <f t="shared" si="3"/>
        <v>360000</v>
      </c>
      <c r="O5" s="10">
        <f t="shared" si="3"/>
        <v>390000</v>
      </c>
      <c r="P5" s="10">
        <f t="shared" si="3"/>
        <v>420000</v>
      </c>
      <c r="Q5" s="10">
        <f t="shared" si="3"/>
        <v>450000</v>
      </c>
      <c r="R5" s="10">
        <f t="shared" si="3"/>
        <v>18333.33333</v>
      </c>
      <c r="S5" s="10">
        <f t="shared" si="3"/>
        <v>36666.66667</v>
      </c>
      <c r="T5" s="10">
        <f t="shared" si="3"/>
        <v>55000</v>
      </c>
      <c r="U5" s="10">
        <f t="shared" si="3"/>
        <v>73333.33333</v>
      </c>
      <c r="V5" s="10">
        <f t="shared" si="3"/>
        <v>91666.66667</v>
      </c>
      <c r="W5" s="10">
        <f t="shared" si="3"/>
        <v>110000</v>
      </c>
      <c r="X5" s="10">
        <f t="shared" si="3"/>
        <v>128333.3333</v>
      </c>
      <c r="Y5" s="10">
        <f t="shared" si="3"/>
        <v>146666.6667</v>
      </c>
    </row>
    <row r="7">
      <c r="A7" s="6" t="s">
        <v>91</v>
      </c>
    </row>
    <row r="8">
      <c r="A8" s="6" t="s">
        <v>61</v>
      </c>
      <c r="B8" s="10">
        <f>'Fixed Asset Balance'!B18/FAR!$F2</f>
        <v>30000</v>
      </c>
      <c r="C8" s="10">
        <f>'Fixed Asset Balance'!C18/FAR!$F2</f>
        <v>30000</v>
      </c>
      <c r="D8" s="10">
        <f>'Fixed Asset Balance'!D18/FAR!$F2</f>
        <v>30000</v>
      </c>
      <c r="E8" s="10">
        <f>'Fixed Asset Balance'!E18/FAR!$F2</f>
        <v>30000</v>
      </c>
      <c r="F8" s="10">
        <f>'Fixed Asset Balance'!F18/FAR!$F2</f>
        <v>30000</v>
      </c>
      <c r="G8" s="10">
        <f>'Fixed Asset Balance'!G18/FAR!$F2</f>
        <v>30000</v>
      </c>
      <c r="H8" s="10">
        <f>'Fixed Asset Balance'!H18/FAR!$F2</f>
        <v>30000</v>
      </c>
      <c r="I8" s="10">
        <f>'Fixed Asset Balance'!I18/FAR!$F2</f>
        <v>30000</v>
      </c>
      <c r="J8" s="10">
        <f>'Fixed Asset Balance'!J18/FAR!$F2</f>
        <v>30000</v>
      </c>
      <c r="K8" s="10">
        <f>'Fixed Asset Balance'!K18/FAR!$F2</f>
        <v>30000</v>
      </c>
      <c r="L8" s="10">
        <f>'Fixed Asset Balance'!L18/FAR!$F2</f>
        <v>30000</v>
      </c>
      <c r="M8" s="10">
        <f>'Fixed Asset Balance'!M18/FAR!$F2</f>
        <v>30000</v>
      </c>
      <c r="N8" s="10">
        <f>'Fixed Asset Balance'!N18/FAR!$F2</f>
        <v>30000</v>
      </c>
      <c r="O8" s="10">
        <f>'Fixed Asset Balance'!O18/FAR!$F2</f>
        <v>30000</v>
      </c>
      <c r="P8" s="10">
        <f>'Fixed Asset Balance'!P18/FAR!$F2</f>
        <v>30000</v>
      </c>
      <c r="Q8" s="10">
        <f>'Fixed Asset Balance'!Q18/FAR!$F2</f>
        <v>0</v>
      </c>
      <c r="R8" s="10">
        <f>'Fixed Asset Balance'!R18/FAR!$F2</f>
        <v>0</v>
      </c>
      <c r="S8" s="10">
        <f>'Fixed Asset Balance'!S18/FAR!$F2</f>
        <v>0</v>
      </c>
      <c r="T8" s="10">
        <f>'Fixed Asset Balance'!T18/FAR!$F2</f>
        <v>0</v>
      </c>
      <c r="U8" s="10">
        <f>'Fixed Asset Balance'!U18/FAR!$F2</f>
        <v>0</v>
      </c>
      <c r="V8" s="10">
        <f>'Fixed Asset Balance'!V18/FAR!$F2</f>
        <v>0</v>
      </c>
      <c r="W8" s="10">
        <f>'Fixed Asset Balance'!W18/FAR!$F2</f>
        <v>0</v>
      </c>
      <c r="X8" s="10">
        <f>'Fixed Asset Balance'!X18/FAR!$F2</f>
        <v>0</v>
      </c>
      <c r="Y8" s="10">
        <f>'Fixed Asset Balance'!Y18/FAR!$F2</f>
        <v>0</v>
      </c>
    </row>
    <row r="9">
      <c r="A9" s="6" t="s">
        <v>62</v>
      </c>
      <c r="B9" s="10">
        <f>'Fixed Asset Balance'!B19/FAR!$F3</f>
        <v>0</v>
      </c>
      <c r="C9" s="10">
        <f>'Fixed Asset Balance'!C19/FAR!$F3</f>
        <v>0</v>
      </c>
      <c r="D9" s="10">
        <f>'Fixed Asset Balance'!D19/FAR!$F3</f>
        <v>0</v>
      </c>
      <c r="E9" s="10">
        <f>'Fixed Asset Balance'!E19/FAR!$F3</f>
        <v>0</v>
      </c>
      <c r="F9" s="10">
        <f>'Fixed Asset Balance'!F19/FAR!$F3</f>
        <v>0</v>
      </c>
      <c r="G9" s="10">
        <f>'Fixed Asset Balance'!G19/FAR!$F3</f>
        <v>0</v>
      </c>
      <c r="H9" s="10">
        <f>'Fixed Asset Balance'!H19/FAR!$F3</f>
        <v>0</v>
      </c>
      <c r="I9" s="10">
        <f>'Fixed Asset Balance'!I19/FAR!$F3</f>
        <v>0</v>
      </c>
      <c r="J9" s="10">
        <f>'Fixed Asset Balance'!J19/FAR!$F3</f>
        <v>0</v>
      </c>
      <c r="K9" s="10">
        <f>'Fixed Asset Balance'!K19/FAR!$F3</f>
        <v>0</v>
      </c>
      <c r="L9" s="10">
        <f>'Fixed Asset Balance'!L19/FAR!$F3</f>
        <v>0</v>
      </c>
      <c r="M9" s="10">
        <f>'Fixed Asset Balance'!M19/FAR!$F3</f>
        <v>0</v>
      </c>
      <c r="N9" s="10">
        <f>'Fixed Asset Balance'!N19/FAR!$F3</f>
        <v>0</v>
      </c>
      <c r="O9" s="10">
        <f>'Fixed Asset Balance'!O19/FAR!$F3</f>
        <v>0</v>
      </c>
      <c r="P9" s="10">
        <f>'Fixed Asset Balance'!P19/FAR!$F3</f>
        <v>0</v>
      </c>
      <c r="Q9" s="10">
        <f>'Fixed Asset Balance'!Q19/FAR!$F3</f>
        <v>18333.33333</v>
      </c>
      <c r="R9" s="10">
        <f>'Fixed Asset Balance'!R19/FAR!$F3</f>
        <v>18333.33333</v>
      </c>
      <c r="S9" s="10">
        <f>'Fixed Asset Balance'!S19/FAR!$F3</f>
        <v>18333.33333</v>
      </c>
      <c r="T9" s="10">
        <f>'Fixed Asset Balance'!T19/FAR!$F3</f>
        <v>18333.33333</v>
      </c>
      <c r="U9" s="10">
        <f>'Fixed Asset Balance'!U19/FAR!$F3</f>
        <v>18333.33333</v>
      </c>
      <c r="V9" s="10">
        <f>'Fixed Asset Balance'!V19/FAR!$F3</f>
        <v>18333.33333</v>
      </c>
      <c r="W9" s="10">
        <f>'Fixed Asset Balance'!W19/FAR!$F3</f>
        <v>18333.33333</v>
      </c>
      <c r="X9" s="10">
        <f>'Fixed Asset Balance'!X19/FAR!$F3</f>
        <v>18333.33333</v>
      </c>
      <c r="Y9" s="10">
        <f>'Fixed Asset Balance'!Y19/FAR!$F3</f>
        <v>18333.33333</v>
      </c>
    </row>
    <row r="10">
      <c r="A10" s="6" t="s">
        <v>88</v>
      </c>
      <c r="B10" s="10">
        <f t="shared" ref="B10:Y10" si="4">SUM(B8:B9)</f>
        <v>30000</v>
      </c>
      <c r="C10" s="10">
        <f t="shared" si="4"/>
        <v>30000</v>
      </c>
      <c r="D10" s="10">
        <f t="shared" si="4"/>
        <v>30000</v>
      </c>
      <c r="E10" s="10">
        <f t="shared" si="4"/>
        <v>30000</v>
      </c>
      <c r="F10" s="10">
        <f t="shared" si="4"/>
        <v>30000</v>
      </c>
      <c r="G10" s="10">
        <f t="shared" si="4"/>
        <v>30000</v>
      </c>
      <c r="H10" s="10">
        <f t="shared" si="4"/>
        <v>30000</v>
      </c>
      <c r="I10" s="10">
        <f t="shared" si="4"/>
        <v>30000</v>
      </c>
      <c r="J10" s="10">
        <f t="shared" si="4"/>
        <v>30000</v>
      </c>
      <c r="K10" s="10">
        <f t="shared" si="4"/>
        <v>30000</v>
      </c>
      <c r="L10" s="10">
        <f t="shared" si="4"/>
        <v>30000</v>
      </c>
      <c r="M10" s="10">
        <f t="shared" si="4"/>
        <v>30000</v>
      </c>
      <c r="N10" s="10">
        <f t="shared" si="4"/>
        <v>30000</v>
      </c>
      <c r="O10" s="10">
        <f t="shared" si="4"/>
        <v>30000</v>
      </c>
      <c r="P10" s="10">
        <f t="shared" si="4"/>
        <v>30000</v>
      </c>
      <c r="Q10" s="10">
        <f t="shared" si="4"/>
        <v>18333.33333</v>
      </c>
      <c r="R10" s="10">
        <f t="shared" si="4"/>
        <v>18333.33333</v>
      </c>
      <c r="S10" s="10">
        <f t="shared" si="4"/>
        <v>18333.33333</v>
      </c>
      <c r="T10" s="10">
        <f t="shared" si="4"/>
        <v>18333.33333</v>
      </c>
      <c r="U10" s="10">
        <f t="shared" si="4"/>
        <v>18333.33333</v>
      </c>
      <c r="V10" s="10">
        <f t="shared" si="4"/>
        <v>18333.33333</v>
      </c>
      <c r="W10" s="10">
        <f t="shared" si="4"/>
        <v>18333.33333</v>
      </c>
      <c r="X10" s="10">
        <f t="shared" si="4"/>
        <v>18333.33333</v>
      </c>
      <c r="Y10" s="10">
        <f t="shared" si="4"/>
        <v>18333.33333</v>
      </c>
    </row>
    <row r="11">
      <c r="B11" s="10"/>
      <c r="C11" s="10"/>
      <c r="D11" s="10"/>
      <c r="E11" s="10"/>
      <c r="F11" s="10"/>
      <c r="G11" s="10"/>
      <c r="H11" s="10"/>
      <c r="I11" s="10"/>
      <c r="J11" s="10"/>
      <c r="K11" s="10"/>
      <c r="L11" s="10"/>
      <c r="M11" s="10"/>
      <c r="N11" s="10"/>
      <c r="O11" s="10"/>
      <c r="P11" s="10"/>
      <c r="Q11" s="10"/>
      <c r="R11" s="10"/>
      <c r="S11" s="10"/>
      <c r="T11" s="10"/>
      <c r="U11" s="10"/>
      <c r="V11" s="10"/>
      <c r="W11" s="10"/>
      <c r="X11" s="10"/>
      <c r="Y11" s="10"/>
    </row>
    <row r="12">
      <c r="A12" s="6" t="s">
        <v>89</v>
      </c>
      <c r="B12" s="10"/>
      <c r="C12" s="10"/>
      <c r="D12" s="10"/>
      <c r="E12" s="10"/>
      <c r="F12" s="10"/>
      <c r="G12" s="10"/>
      <c r="H12" s="10"/>
      <c r="I12" s="10"/>
      <c r="J12" s="10"/>
      <c r="K12" s="10"/>
      <c r="L12" s="10"/>
      <c r="M12" s="10"/>
      <c r="N12" s="10"/>
      <c r="O12" s="10"/>
      <c r="P12" s="10"/>
      <c r="Q12" s="10"/>
      <c r="R12" s="10"/>
      <c r="S12" s="10"/>
      <c r="T12" s="10"/>
      <c r="U12" s="10"/>
      <c r="V12" s="10"/>
      <c r="W12" s="10"/>
      <c r="X12" s="10"/>
      <c r="Y12" s="10"/>
    </row>
    <row r="13">
      <c r="A13" s="6" t="s">
        <v>61</v>
      </c>
      <c r="B13" s="11">
        <v>0.0</v>
      </c>
      <c r="C13" s="11">
        <v>0.0</v>
      </c>
      <c r="D13" s="11">
        <v>0.0</v>
      </c>
      <c r="E13" s="11">
        <v>0.0</v>
      </c>
      <c r="F13" s="11">
        <v>0.0</v>
      </c>
      <c r="G13" s="11">
        <v>0.0</v>
      </c>
      <c r="H13" s="11">
        <v>0.0</v>
      </c>
      <c r="I13" s="11">
        <v>0.0</v>
      </c>
      <c r="J13" s="11">
        <v>0.0</v>
      </c>
      <c r="K13" s="11">
        <v>0.0</v>
      </c>
      <c r="L13" s="11">
        <v>0.0</v>
      </c>
      <c r="M13" s="11">
        <v>0.0</v>
      </c>
      <c r="N13" s="11">
        <v>0.0</v>
      </c>
      <c r="O13" s="11">
        <v>0.0</v>
      </c>
      <c r="P13" s="11">
        <v>0.0</v>
      </c>
      <c r="Q13" s="11">
        <f>FAR!H2</f>
        <v>450000</v>
      </c>
      <c r="R13" s="11">
        <v>0.0</v>
      </c>
      <c r="S13" s="11">
        <v>0.0</v>
      </c>
      <c r="T13" s="11">
        <v>0.0</v>
      </c>
      <c r="U13" s="11">
        <v>0.0</v>
      </c>
      <c r="V13" s="11">
        <v>0.0</v>
      </c>
      <c r="W13" s="11">
        <v>0.0</v>
      </c>
      <c r="X13" s="11">
        <v>0.0</v>
      </c>
      <c r="Y13" s="11">
        <v>0.0</v>
      </c>
    </row>
    <row r="14">
      <c r="A14" s="6" t="s">
        <v>62</v>
      </c>
      <c r="B14" s="11">
        <v>0.0</v>
      </c>
      <c r="C14" s="11">
        <v>0.0</v>
      </c>
      <c r="D14" s="11">
        <v>0.0</v>
      </c>
      <c r="E14" s="11">
        <v>0.0</v>
      </c>
      <c r="F14" s="11">
        <v>0.0</v>
      </c>
      <c r="G14" s="11">
        <v>0.0</v>
      </c>
      <c r="H14" s="11">
        <v>0.0</v>
      </c>
      <c r="I14" s="11">
        <v>0.0</v>
      </c>
      <c r="J14" s="11">
        <v>0.0</v>
      </c>
      <c r="K14" s="11">
        <v>0.0</v>
      </c>
      <c r="L14" s="11">
        <v>0.0</v>
      </c>
      <c r="M14" s="11">
        <v>0.0</v>
      </c>
      <c r="N14" s="11">
        <v>0.0</v>
      </c>
      <c r="O14" s="11">
        <v>0.0</v>
      </c>
      <c r="P14" s="11">
        <v>0.0</v>
      </c>
      <c r="Q14" s="11">
        <v>0.0</v>
      </c>
      <c r="R14" s="11">
        <v>0.0</v>
      </c>
      <c r="S14" s="11">
        <v>0.0</v>
      </c>
      <c r="T14" s="11">
        <v>0.0</v>
      </c>
      <c r="U14" s="11">
        <v>0.0</v>
      </c>
      <c r="V14" s="11">
        <v>0.0</v>
      </c>
      <c r="W14" s="11">
        <v>0.0</v>
      </c>
      <c r="X14" s="11">
        <v>0.0</v>
      </c>
      <c r="Y14" s="11">
        <v>0.0</v>
      </c>
    </row>
    <row r="15">
      <c r="A15" s="6" t="s">
        <v>88</v>
      </c>
      <c r="B15" s="10">
        <f t="shared" ref="B15:Y15" si="5">SUM(B13:B14)</f>
        <v>0</v>
      </c>
      <c r="C15" s="10">
        <f t="shared" si="5"/>
        <v>0</v>
      </c>
      <c r="D15" s="10">
        <f t="shared" si="5"/>
        <v>0</v>
      </c>
      <c r="E15" s="10">
        <f t="shared" si="5"/>
        <v>0</v>
      </c>
      <c r="F15" s="10">
        <f t="shared" si="5"/>
        <v>0</v>
      </c>
      <c r="G15" s="10">
        <f t="shared" si="5"/>
        <v>0</v>
      </c>
      <c r="H15" s="10">
        <f t="shared" si="5"/>
        <v>0</v>
      </c>
      <c r="I15" s="10">
        <f t="shared" si="5"/>
        <v>0</v>
      </c>
      <c r="J15" s="10">
        <f t="shared" si="5"/>
        <v>0</v>
      </c>
      <c r="K15" s="10">
        <f t="shared" si="5"/>
        <v>0</v>
      </c>
      <c r="L15" s="10">
        <f t="shared" si="5"/>
        <v>0</v>
      </c>
      <c r="M15" s="10">
        <f t="shared" si="5"/>
        <v>0</v>
      </c>
      <c r="N15" s="10">
        <f t="shared" si="5"/>
        <v>0</v>
      </c>
      <c r="O15" s="10">
        <f t="shared" si="5"/>
        <v>0</v>
      </c>
      <c r="P15" s="10">
        <f t="shared" si="5"/>
        <v>0</v>
      </c>
      <c r="Q15" s="10">
        <f t="shared" si="5"/>
        <v>450000</v>
      </c>
      <c r="R15" s="10">
        <f t="shared" si="5"/>
        <v>0</v>
      </c>
      <c r="S15" s="10">
        <f t="shared" si="5"/>
        <v>0</v>
      </c>
      <c r="T15" s="10">
        <f t="shared" si="5"/>
        <v>0</v>
      </c>
      <c r="U15" s="10">
        <f t="shared" si="5"/>
        <v>0</v>
      </c>
      <c r="V15" s="10">
        <f t="shared" si="5"/>
        <v>0</v>
      </c>
      <c r="W15" s="10">
        <f t="shared" si="5"/>
        <v>0</v>
      </c>
      <c r="X15" s="10">
        <f t="shared" si="5"/>
        <v>0</v>
      </c>
      <c r="Y15" s="10">
        <f t="shared" si="5"/>
        <v>0</v>
      </c>
    </row>
    <row r="16">
      <c r="B16" s="10"/>
      <c r="C16" s="10"/>
      <c r="D16" s="10"/>
      <c r="E16" s="10"/>
      <c r="F16" s="10"/>
      <c r="G16" s="10"/>
      <c r="H16" s="10"/>
      <c r="I16" s="10"/>
      <c r="J16" s="10"/>
      <c r="K16" s="10"/>
      <c r="L16" s="10"/>
      <c r="M16" s="10"/>
      <c r="N16" s="10"/>
      <c r="O16" s="10"/>
      <c r="P16" s="10"/>
      <c r="Q16" s="10"/>
      <c r="R16" s="10"/>
      <c r="S16" s="10"/>
      <c r="T16" s="10"/>
      <c r="U16" s="10"/>
      <c r="V16" s="10"/>
      <c r="W16" s="10"/>
      <c r="X16" s="10"/>
      <c r="Y16" s="10"/>
    </row>
    <row r="17">
      <c r="A17" s="6" t="s">
        <v>90</v>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6" t="s">
        <v>61</v>
      </c>
      <c r="B18" s="10">
        <f t="shared" ref="B18:Y18" si="6">B3+B8-B13</f>
        <v>30000</v>
      </c>
      <c r="C18" s="10">
        <f t="shared" si="6"/>
        <v>60000</v>
      </c>
      <c r="D18" s="10">
        <f t="shared" si="6"/>
        <v>90000</v>
      </c>
      <c r="E18" s="10">
        <f t="shared" si="6"/>
        <v>120000</v>
      </c>
      <c r="F18" s="10">
        <f t="shared" si="6"/>
        <v>150000</v>
      </c>
      <c r="G18" s="10">
        <f t="shared" si="6"/>
        <v>180000</v>
      </c>
      <c r="H18" s="10">
        <f t="shared" si="6"/>
        <v>210000</v>
      </c>
      <c r="I18" s="10">
        <f t="shared" si="6"/>
        <v>240000</v>
      </c>
      <c r="J18" s="10">
        <f t="shared" si="6"/>
        <v>270000</v>
      </c>
      <c r="K18" s="10">
        <f t="shared" si="6"/>
        <v>300000</v>
      </c>
      <c r="L18" s="10">
        <f t="shared" si="6"/>
        <v>330000</v>
      </c>
      <c r="M18" s="10">
        <f t="shared" si="6"/>
        <v>360000</v>
      </c>
      <c r="N18" s="10">
        <f t="shared" si="6"/>
        <v>390000</v>
      </c>
      <c r="O18" s="10">
        <f t="shared" si="6"/>
        <v>420000</v>
      </c>
      <c r="P18" s="10">
        <f t="shared" si="6"/>
        <v>450000</v>
      </c>
      <c r="Q18" s="10">
        <f t="shared" si="6"/>
        <v>0</v>
      </c>
      <c r="R18" s="10">
        <f t="shared" si="6"/>
        <v>0</v>
      </c>
      <c r="S18" s="10">
        <f t="shared" si="6"/>
        <v>0</v>
      </c>
      <c r="T18" s="10">
        <f t="shared" si="6"/>
        <v>0</v>
      </c>
      <c r="U18" s="10">
        <f t="shared" si="6"/>
        <v>0</v>
      </c>
      <c r="V18" s="10">
        <f t="shared" si="6"/>
        <v>0</v>
      </c>
      <c r="W18" s="10">
        <f t="shared" si="6"/>
        <v>0</v>
      </c>
      <c r="X18" s="10">
        <f t="shared" si="6"/>
        <v>0</v>
      </c>
      <c r="Y18" s="10">
        <f t="shared" si="6"/>
        <v>0</v>
      </c>
    </row>
    <row r="19">
      <c r="A19" s="6" t="s">
        <v>62</v>
      </c>
      <c r="B19" s="10">
        <f t="shared" ref="B19:Y19" si="7">B4+B9-B14</f>
        <v>0</v>
      </c>
      <c r="C19" s="10">
        <f t="shared" si="7"/>
        <v>0</v>
      </c>
      <c r="D19" s="10">
        <f t="shared" si="7"/>
        <v>0</v>
      </c>
      <c r="E19" s="10">
        <f t="shared" si="7"/>
        <v>0</v>
      </c>
      <c r="F19" s="10">
        <f t="shared" si="7"/>
        <v>0</v>
      </c>
      <c r="G19" s="10">
        <f t="shared" si="7"/>
        <v>0</v>
      </c>
      <c r="H19" s="10">
        <f t="shared" si="7"/>
        <v>0</v>
      </c>
      <c r="I19" s="10">
        <f t="shared" si="7"/>
        <v>0</v>
      </c>
      <c r="J19" s="10">
        <f t="shared" si="7"/>
        <v>0</v>
      </c>
      <c r="K19" s="10">
        <f t="shared" si="7"/>
        <v>0</v>
      </c>
      <c r="L19" s="10">
        <f t="shared" si="7"/>
        <v>0</v>
      </c>
      <c r="M19" s="10">
        <f t="shared" si="7"/>
        <v>0</v>
      </c>
      <c r="N19" s="10">
        <f t="shared" si="7"/>
        <v>0</v>
      </c>
      <c r="O19" s="10">
        <f t="shared" si="7"/>
        <v>0</v>
      </c>
      <c r="P19" s="10">
        <f t="shared" si="7"/>
        <v>0</v>
      </c>
      <c r="Q19" s="10">
        <f t="shared" si="7"/>
        <v>18333.33333</v>
      </c>
      <c r="R19" s="10">
        <f t="shared" si="7"/>
        <v>36666.66667</v>
      </c>
      <c r="S19" s="10">
        <f t="shared" si="7"/>
        <v>55000</v>
      </c>
      <c r="T19" s="10">
        <f t="shared" si="7"/>
        <v>73333.33333</v>
      </c>
      <c r="U19" s="10">
        <f t="shared" si="7"/>
        <v>91666.66667</v>
      </c>
      <c r="V19" s="10">
        <f t="shared" si="7"/>
        <v>110000</v>
      </c>
      <c r="W19" s="10">
        <f t="shared" si="7"/>
        <v>128333.3333</v>
      </c>
      <c r="X19" s="10">
        <f t="shared" si="7"/>
        <v>146666.6667</v>
      </c>
      <c r="Y19" s="10">
        <f t="shared" si="7"/>
        <v>165000</v>
      </c>
    </row>
    <row r="20">
      <c r="A20" s="6" t="s">
        <v>88</v>
      </c>
      <c r="B20" s="10">
        <f t="shared" ref="B20:Y20" si="8">SUM(B18:B19)</f>
        <v>30000</v>
      </c>
      <c r="C20" s="10">
        <f t="shared" si="8"/>
        <v>60000</v>
      </c>
      <c r="D20" s="10">
        <f t="shared" si="8"/>
        <v>90000</v>
      </c>
      <c r="E20" s="10">
        <f t="shared" si="8"/>
        <v>120000</v>
      </c>
      <c r="F20" s="10">
        <f t="shared" si="8"/>
        <v>150000</v>
      </c>
      <c r="G20" s="10">
        <f t="shared" si="8"/>
        <v>180000</v>
      </c>
      <c r="H20" s="10">
        <f t="shared" si="8"/>
        <v>210000</v>
      </c>
      <c r="I20" s="10">
        <f t="shared" si="8"/>
        <v>240000</v>
      </c>
      <c r="J20" s="10">
        <f t="shared" si="8"/>
        <v>270000</v>
      </c>
      <c r="K20" s="10">
        <f t="shared" si="8"/>
        <v>300000</v>
      </c>
      <c r="L20" s="10">
        <f t="shared" si="8"/>
        <v>330000</v>
      </c>
      <c r="M20" s="10">
        <f t="shared" si="8"/>
        <v>360000</v>
      </c>
      <c r="N20" s="10">
        <f t="shared" si="8"/>
        <v>390000</v>
      </c>
      <c r="O20" s="10">
        <f t="shared" si="8"/>
        <v>420000</v>
      </c>
      <c r="P20" s="10">
        <f t="shared" si="8"/>
        <v>450000</v>
      </c>
      <c r="Q20" s="10">
        <f t="shared" si="8"/>
        <v>18333.33333</v>
      </c>
      <c r="R20" s="10">
        <f t="shared" si="8"/>
        <v>36666.66667</v>
      </c>
      <c r="S20" s="10">
        <f t="shared" si="8"/>
        <v>55000</v>
      </c>
      <c r="T20" s="10">
        <f t="shared" si="8"/>
        <v>73333.33333</v>
      </c>
      <c r="U20" s="10">
        <f t="shared" si="8"/>
        <v>91666.66667</v>
      </c>
      <c r="V20" s="10">
        <f t="shared" si="8"/>
        <v>110000</v>
      </c>
      <c r="W20" s="10">
        <f t="shared" si="8"/>
        <v>128333.3333</v>
      </c>
      <c r="X20" s="10">
        <f t="shared" si="8"/>
        <v>146666.6667</v>
      </c>
      <c r="Y20" s="10">
        <f t="shared" si="8"/>
        <v>165000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63</v>
      </c>
      <c r="C1" s="6" t="s">
        <v>64</v>
      </c>
      <c r="D1" s="6" t="s">
        <v>65</v>
      </c>
      <c r="E1" s="6" t="s">
        <v>66</v>
      </c>
      <c r="F1" s="6" t="s">
        <v>67</v>
      </c>
      <c r="G1" s="6" t="s">
        <v>68</v>
      </c>
      <c r="H1" s="6" t="s">
        <v>69</v>
      </c>
      <c r="I1" s="6" t="s">
        <v>70</v>
      </c>
      <c r="J1" s="6" t="s">
        <v>71</v>
      </c>
      <c r="K1" s="6" t="s">
        <v>72</v>
      </c>
      <c r="L1" s="6" t="s">
        <v>73</v>
      </c>
      <c r="M1" s="6" t="s">
        <v>74</v>
      </c>
      <c r="N1" s="6" t="s">
        <v>75</v>
      </c>
      <c r="O1" s="6" t="s">
        <v>76</v>
      </c>
      <c r="P1" s="6" t="s">
        <v>77</v>
      </c>
      <c r="Q1" s="6" t="s">
        <v>78</v>
      </c>
      <c r="R1" s="6" t="s">
        <v>79</v>
      </c>
      <c r="S1" s="6" t="s">
        <v>80</v>
      </c>
      <c r="T1" s="6" t="s">
        <v>81</v>
      </c>
      <c r="U1" s="6" t="s">
        <v>82</v>
      </c>
      <c r="V1" s="6" t="s">
        <v>83</v>
      </c>
      <c r="W1" s="6" t="s">
        <v>84</v>
      </c>
      <c r="X1" s="6" t="s">
        <v>85</v>
      </c>
      <c r="Y1" s="6" t="s">
        <v>86</v>
      </c>
    </row>
    <row r="2">
      <c r="A2" s="6" t="s">
        <v>92</v>
      </c>
    </row>
    <row r="3">
      <c r="A3" s="6" t="s">
        <v>20</v>
      </c>
      <c r="B3" s="8">
        <f>Assumptions!$B2</f>
        <v>575</v>
      </c>
      <c r="C3" s="8">
        <f>Assumptions!$B2</f>
        <v>575</v>
      </c>
      <c r="D3" s="8">
        <f>Assumptions!$B2</f>
        <v>575</v>
      </c>
      <c r="E3" s="8">
        <f>Assumptions!$B2</f>
        <v>575</v>
      </c>
      <c r="F3" s="8">
        <f>Assumptions!$B2</f>
        <v>575</v>
      </c>
      <c r="G3" s="8">
        <f>Assumptions!$B2</f>
        <v>575</v>
      </c>
      <c r="H3" s="8">
        <f>Assumptions!$B2</f>
        <v>575</v>
      </c>
      <c r="I3" s="8">
        <f>Assumptions!$B2</f>
        <v>575</v>
      </c>
      <c r="J3" s="8">
        <f>Assumptions!$B2</f>
        <v>575</v>
      </c>
      <c r="K3" s="8">
        <f>Assumptions!$B2</f>
        <v>575</v>
      </c>
      <c r="L3" s="8">
        <f>Assumptions!$B2</f>
        <v>575</v>
      </c>
      <c r="M3" s="8">
        <f>Assumptions!$B2</f>
        <v>575</v>
      </c>
      <c r="N3" s="8">
        <f>Assumptions!$B2</f>
        <v>575</v>
      </c>
      <c r="O3" s="8">
        <f>Assumptions!$B2</f>
        <v>575</v>
      </c>
      <c r="P3" s="8">
        <f>Assumptions!$B2</f>
        <v>575</v>
      </c>
      <c r="Q3" s="8">
        <f>Assumptions!$B2</f>
        <v>575</v>
      </c>
      <c r="R3" s="8">
        <f>Assumptions!$B2</f>
        <v>575</v>
      </c>
      <c r="S3" s="8">
        <f>Assumptions!$B2</f>
        <v>575</v>
      </c>
      <c r="T3" s="8">
        <f>Assumptions!$B2</f>
        <v>575</v>
      </c>
      <c r="U3" s="8">
        <f>Assumptions!$B2</f>
        <v>575</v>
      </c>
      <c r="V3" s="8">
        <f>Assumptions!$B2</f>
        <v>575</v>
      </c>
      <c r="W3" s="8">
        <f>Assumptions!$B2</f>
        <v>575</v>
      </c>
      <c r="X3" s="8">
        <f>Assumptions!$B2</f>
        <v>575</v>
      </c>
      <c r="Y3" s="8">
        <f>Assumptions!$B2</f>
        <v>575</v>
      </c>
    </row>
    <row r="4">
      <c r="A4" s="6" t="s">
        <v>22</v>
      </c>
      <c r="B4" s="8">
        <f>Assumptions!$B3</f>
        <v>755</v>
      </c>
      <c r="C4" s="8">
        <f>Assumptions!$B3</f>
        <v>755</v>
      </c>
      <c r="D4" s="8">
        <f>Assumptions!$B3</f>
        <v>755</v>
      </c>
      <c r="E4" s="8">
        <f>Assumptions!$B3</f>
        <v>755</v>
      </c>
      <c r="F4" s="8">
        <f>Assumptions!$B3</f>
        <v>755</v>
      </c>
      <c r="G4" s="8">
        <f>Assumptions!$B3</f>
        <v>755</v>
      </c>
      <c r="H4" s="8">
        <f>Assumptions!$B3</f>
        <v>755</v>
      </c>
      <c r="I4" s="8">
        <f>Assumptions!$B3</f>
        <v>755</v>
      </c>
      <c r="J4" s="8">
        <f>Assumptions!$B3</f>
        <v>755</v>
      </c>
      <c r="K4" s="8">
        <f>Assumptions!$B3</f>
        <v>755</v>
      </c>
      <c r="L4" s="8">
        <f>Assumptions!$B3</f>
        <v>755</v>
      </c>
      <c r="M4" s="8">
        <f>Assumptions!$B3</f>
        <v>755</v>
      </c>
      <c r="N4" s="8">
        <f>Assumptions!$B3</f>
        <v>755</v>
      </c>
      <c r="O4" s="8">
        <f>Assumptions!$B3</f>
        <v>755</v>
      </c>
      <c r="P4" s="8">
        <f>Assumptions!$B3</f>
        <v>755</v>
      </c>
      <c r="Q4" s="8">
        <f>Assumptions!$B3</f>
        <v>755</v>
      </c>
      <c r="R4" s="8">
        <f>Assumptions!$B3</f>
        <v>755</v>
      </c>
      <c r="S4" s="8">
        <f>Assumptions!$B3</f>
        <v>755</v>
      </c>
      <c r="T4" s="8">
        <f>Assumptions!$B3</f>
        <v>755</v>
      </c>
      <c r="U4" s="8">
        <f>Assumptions!$B3</f>
        <v>755</v>
      </c>
      <c r="V4" s="8">
        <f>Assumptions!$B3</f>
        <v>755</v>
      </c>
      <c r="W4" s="8">
        <f>Assumptions!$B3</f>
        <v>755</v>
      </c>
      <c r="X4" s="8">
        <f>Assumptions!$B3</f>
        <v>755</v>
      </c>
      <c r="Y4" s="8">
        <f>Assumptions!$B3</f>
        <v>755</v>
      </c>
    </row>
    <row r="6">
      <c r="A6" s="6" t="s">
        <v>23</v>
      </c>
    </row>
    <row r="7">
      <c r="A7" s="6" t="s">
        <v>20</v>
      </c>
      <c r="B7" s="8">
        <f>Assumptions!$B6</f>
        <v>515</v>
      </c>
      <c r="C7" s="8">
        <f>Assumptions!$B6</f>
        <v>515</v>
      </c>
      <c r="D7" s="8">
        <f>Assumptions!$B6</f>
        <v>515</v>
      </c>
      <c r="E7" s="8">
        <f>Assumptions!$B6</f>
        <v>515</v>
      </c>
      <c r="F7" s="8">
        <f>Assumptions!$B6</f>
        <v>515</v>
      </c>
      <c r="G7" s="8">
        <f>Assumptions!$B6</f>
        <v>515</v>
      </c>
      <c r="H7" s="8">
        <f>Assumptions!$B6</f>
        <v>515</v>
      </c>
      <c r="I7" s="8">
        <f>Assumptions!$B6</f>
        <v>515</v>
      </c>
      <c r="J7" s="8">
        <f>Assumptions!$B6</f>
        <v>515</v>
      </c>
      <c r="K7" s="8">
        <f>Assumptions!$B6</f>
        <v>515</v>
      </c>
      <c r="L7" s="8">
        <f>Assumptions!$B6</f>
        <v>515</v>
      </c>
      <c r="M7" s="8">
        <f>Assumptions!$B6</f>
        <v>515</v>
      </c>
      <c r="N7" s="8">
        <f>Assumptions!$B6</f>
        <v>515</v>
      </c>
      <c r="O7" s="8">
        <f>Assumptions!$B6</f>
        <v>515</v>
      </c>
      <c r="P7" s="8">
        <f>Assumptions!$B6</f>
        <v>515</v>
      </c>
      <c r="Q7" s="8">
        <f>Assumptions!$B6</f>
        <v>515</v>
      </c>
      <c r="R7" s="8">
        <f>Assumptions!$B6</f>
        <v>515</v>
      </c>
      <c r="S7" s="8">
        <f>Assumptions!$B6</f>
        <v>515</v>
      </c>
      <c r="T7" s="8">
        <f>Assumptions!$B6</f>
        <v>515</v>
      </c>
      <c r="U7" s="8">
        <f>Assumptions!$B6</f>
        <v>515</v>
      </c>
      <c r="V7" s="8">
        <f>Assumptions!$B6</f>
        <v>515</v>
      </c>
      <c r="W7" s="8">
        <f>Assumptions!$B6</f>
        <v>515</v>
      </c>
      <c r="X7" s="8">
        <f>Assumptions!$B6</f>
        <v>515</v>
      </c>
      <c r="Y7" s="8">
        <f>Assumptions!$B6</f>
        <v>515</v>
      </c>
    </row>
    <row r="8">
      <c r="A8" s="6" t="s">
        <v>22</v>
      </c>
      <c r="B8" s="8">
        <f>Assumptions!$B7</f>
        <v>627</v>
      </c>
      <c r="C8" s="8">
        <f>Assumptions!$B7</f>
        <v>627</v>
      </c>
      <c r="D8" s="8">
        <f>Assumptions!$B7</f>
        <v>627</v>
      </c>
      <c r="E8" s="8">
        <f>Assumptions!$B7</f>
        <v>627</v>
      </c>
      <c r="F8" s="8">
        <f>Assumptions!$B7</f>
        <v>627</v>
      </c>
      <c r="G8" s="8">
        <f>Assumptions!$B7</f>
        <v>627</v>
      </c>
      <c r="H8" s="8">
        <f>Assumptions!$B7</f>
        <v>627</v>
      </c>
      <c r="I8" s="8">
        <f>Assumptions!$B7</f>
        <v>627</v>
      </c>
      <c r="J8" s="8">
        <f>Assumptions!$B7</f>
        <v>627</v>
      </c>
      <c r="K8" s="8">
        <f>Assumptions!$B7</f>
        <v>627</v>
      </c>
      <c r="L8" s="8">
        <f>Assumptions!$B7</f>
        <v>627</v>
      </c>
      <c r="M8" s="8">
        <f>Assumptions!$B7</f>
        <v>627</v>
      </c>
      <c r="N8" s="8">
        <f>Assumptions!$B7</f>
        <v>627</v>
      </c>
      <c r="O8" s="8">
        <f>Assumptions!$B7</f>
        <v>627</v>
      </c>
      <c r="P8" s="8">
        <f>Assumptions!$B7</f>
        <v>627</v>
      </c>
      <c r="Q8" s="8">
        <f>Assumptions!$B7</f>
        <v>627</v>
      </c>
      <c r="R8" s="8">
        <f>Assumptions!$B7</f>
        <v>627</v>
      </c>
      <c r="S8" s="8">
        <f>Assumptions!$B7</f>
        <v>627</v>
      </c>
      <c r="T8" s="8">
        <f>Assumptions!$B7</f>
        <v>627</v>
      </c>
      <c r="U8" s="8">
        <f>Assumptions!$B7</f>
        <v>627</v>
      </c>
      <c r="V8" s="8">
        <f>Assumptions!$B7</f>
        <v>627</v>
      </c>
      <c r="W8" s="8">
        <f>Assumptions!$B7</f>
        <v>627</v>
      </c>
      <c r="X8" s="8">
        <f>Assumptions!$B7</f>
        <v>627</v>
      </c>
      <c r="Y8" s="8">
        <f>Assumptions!$B7</f>
        <v>627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63</v>
      </c>
      <c r="C1" s="6" t="s">
        <v>64</v>
      </c>
      <c r="D1" s="6" t="s">
        <v>65</v>
      </c>
      <c r="E1" s="6" t="s">
        <v>66</v>
      </c>
      <c r="F1" s="6" t="s">
        <v>67</v>
      </c>
      <c r="G1" s="6" t="s">
        <v>68</v>
      </c>
      <c r="H1" s="6" t="s">
        <v>69</v>
      </c>
      <c r="I1" s="6" t="s">
        <v>70</v>
      </c>
      <c r="J1" s="6" t="s">
        <v>71</v>
      </c>
      <c r="K1" s="6" t="s">
        <v>72</v>
      </c>
      <c r="L1" s="6" t="s">
        <v>73</v>
      </c>
      <c r="M1" s="6" t="s">
        <v>74</v>
      </c>
      <c r="N1" s="6" t="s">
        <v>75</v>
      </c>
      <c r="O1" s="6" t="s">
        <v>76</v>
      </c>
      <c r="P1" s="6" t="s">
        <v>77</v>
      </c>
      <c r="Q1" s="6" t="s">
        <v>78</v>
      </c>
      <c r="R1" s="6" t="s">
        <v>79</v>
      </c>
      <c r="S1" s="6" t="s">
        <v>80</v>
      </c>
      <c r="T1" s="6" t="s">
        <v>81</v>
      </c>
      <c r="U1" s="6" t="s">
        <v>82</v>
      </c>
      <c r="V1" s="6" t="s">
        <v>83</v>
      </c>
      <c r="W1" s="6" t="s">
        <v>84</v>
      </c>
      <c r="X1" s="6" t="s">
        <v>85</v>
      </c>
      <c r="Y1" s="6" t="s">
        <v>86</v>
      </c>
    </row>
    <row r="2">
      <c r="A2" s="6" t="s">
        <v>23</v>
      </c>
    </row>
    <row r="3">
      <c r="A3" s="6" t="s">
        <v>20</v>
      </c>
      <c r="B3" s="8">
        <f>'Calcs-1'!B7*Assumptions!$C6</f>
        <v>953780</v>
      </c>
      <c r="C3" s="8">
        <f>'Calcs-1'!C7*Assumptions!$C6</f>
        <v>953780</v>
      </c>
      <c r="D3" s="8">
        <f>'Calcs-1'!D7*Assumptions!$C6</f>
        <v>953780</v>
      </c>
      <c r="E3" s="8">
        <f>'Calcs-1'!E7*Assumptions!$C6</f>
        <v>953780</v>
      </c>
      <c r="F3" s="8">
        <f>'Calcs-1'!F7*Assumptions!$C6</f>
        <v>953780</v>
      </c>
      <c r="G3" s="8">
        <f>'Calcs-1'!G7*Assumptions!$C6</f>
        <v>953780</v>
      </c>
      <c r="H3" s="8">
        <f>'Calcs-1'!H7*Assumptions!$C6</f>
        <v>953780</v>
      </c>
      <c r="I3" s="8">
        <f>'Calcs-1'!I7*Assumptions!$C6</f>
        <v>953780</v>
      </c>
      <c r="J3" s="8">
        <f>'Calcs-1'!J7*Assumptions!$C6</f>
        <v>953780</v>
      </c>
      <c r="K3" s="8">
        <f>'Calcs-1'!K7*Assumptions!$C6</f>
        <v>953780</v>
      </c>
      <c r="L3" s="8">
        <f>'Calcs-1'!L7*Assumptions!$C6</f>
        <v>953780</v>
      </c>
      <c r="M3" s="8">
        <f>'Calcs-1'!M7*Assumptions!$C6</f>
        <v>953780</v>
      </c>
      <c r="N3" s="8">
        <f>'Calcs-1'!N7*Assumptions!$C6</f>
        <v>953780</v>
      </c>
      <c r="O3" s="8">
        <f>'Calcs-1'!O7*Assumptions!$C6</f>
        <v>953780</v>
      </c>
      <c r="P3" s="8">
        <f>'Calcs-1'!P7*Assumptions!$C6</f>
        <v>953780</v>
      </c>
      <c r="Q3" s="8">
        <f>'Calcs-1'!Q7*Assumptions!$C6</f>
        <v>953780</v>
      </c>
      <c r="R3" s="8">
        <f>'Calcs-1'!R7*Assumptions!$C6</f>
        <v>953780</v>
      </c>
      <c r="S3" s="8">
        <f>'Calcs-1'!S7*Assumptions!$C6</f>
        <v>953780</v>
      </c>
      <c r="T3" s="8">
        <f>'Calcs-1'!T7*Assumptions!$C6</f>
        <v>953780</v>
      </c>
      <c r="U3" s="8">
        <f>'Calcs-1'!U7*Assumptions!$C6</f>
        <v>953780</v>
      </c>
      <c r="V3" s="8">
        <f>'Calcs-1'!V7*Assumptions!$C6</f>
        <v>953780</v>
      </c>
      <c r="W3" s="8">
        <f>'Calcs-1'!W7*Assumptions!$C6</f>
        <v>953780</v>
      </c>
      <c r="X3" s="8">
        <f>'Calcs-1'!X7*Assumptions!$C6</f>
        <v>953780</v>
      </c>
      <c r="Y3" s="8">
        <f>'Calcs-1'!Y7*Assumptions!$C6</f>
        <v>953780</v>
      </c>
    </row>
    <row r="4">
      <c r="A4" s="6" t="s">
        <v>22</v>
      </c>
      <c r="B4" s="8">
        <f>'Calcs-1'!B8*Assumptions!$C7</f>
        <v>686565</v>
      </c>
      <c r="C4" s="8">
        <f>'Calcs-1'!C8*Assumptions!$C7</f>
        <v>686565</v>
      </c>
      <c r="D4" s="8">
        <f>'Calcs-1'!D8*Assumptions!$C7</f>
        <v>686565</v>
      </c>
      <c r="E4" s="8">
        <f>'Calcs-1'!E8*Assumptions!$C7</f>
        <v>686565</v>
      </c>
      <c r="F4" s="8">
        <f>'Calcs-1'!F8*Assumptions!$C7</f>
        <v>686565</v>
      </c>
      <c r="G4" s="8">
        <f>'Calcs-1'!G8*Assumptions!$C7</f>
        <v>686565</v>
      </c>
      <c r="H4" s="8">
        <f>'Calcs-1'!H8*Assumptions!$C7</f>
        <v>686565</v>
      </c>
      <c r="I4" s="8">
        <f>'Calcs-1'!I8*Assumptions!$C7</f>
        <v>686565</v>
      </c>
      <c r="J4" s="8">
        <f>'Calcs-1'!J8*Assumptions!$C7</f>
        <v>686565</v>
      </c>
      <c r="K4" s="8">
        <f>'Calcs-1'!K8*Assumptions!$C7</f>
        <v>686565</v>
      </c>
      <c r="L4" s="8">
        <f>'Calcs-1'!L8*Assumptions!$C7</f>
        <v>686565</v>
      </c>
      <c r="M4" s="8">
        <f>'Calcs-1'!M8*Assumptions!$C7</f>
        <v>686565</v>
      </c>
      <c r="N4" s="8">
        <f>'Calcs-1'!N8*Assumptions!$C7</f>
        <v>686565</v>
      </c>
      <c r="O4" s="8">
        <f>'Calcs-1'!O8*Assumptions!$C7</f>
        <v>686565</v>
      </c>
      <c r="P4" s="8">
        <f>'Calcs-1'!P8*Assumptions!$C7</f>
        <v>686565</v>
      </c>
      <c r="Q4" s="8">
        <f>'Calcs-1'!Q8*Assumptions!$C7</f>
        <v>686565</v>
      </c>
      <c r="R4" s="8">
        <f>'Calcs-1'!R8*Assumptions!$C7</f>
        <v>686565</v>
      </c>
      <c r="S4" s="8">
        <f>'Calcs-1'!S8*Assumptions!$C7</f>
        <v>686565</v>
      </c>
      <c r="T4" s="8">
        <f>'Calcs-1'!T8*Assumptions!$C7</f>
        <v>686565</v>
      </c>
      <c r="U4" s="8">
        <f>'Calcs-1'!U8*Assumptions!$C7</f>
        <v>686565</v>
      </c>
      <c r="V4" s="8">
        <f>'Calcs-1'!V8*Assumptions!$C7</f>
        <v>686565</v>
      </c>
      <c r="W4" s="8">
        <f>'Calcs-1'!W8*Assumptions!$C7</f>
        <v>686565</v>
      </c>
      <c r="X4" s="8">
        <f>'Calcs-1'!X8*Assumptions!$C7</f>
        <v>686565</v>
      </c>
      <c r="Y4" s="8">
        <f>'Calcs-1'!Y8*Assumptions!$C7</f>
        <v>686565</v>
      </c>
    </row>
    <row r="5">
      <c r="A5" s="6" t="s">
        <v>88</v>
      </c>
      <c r="B5" s="8">
        <f t="shared" ref="B5:Y5" si="1">SUM(B3:B4)</f>
        <v>1640345</v>
      </c>
      <c r="C5" s="8">
        <f t="shared" si="1"/>
        <v>1640345</v>
      </c>
      <c r="D5" s="8">
        <f t="shared" si="1"/>
        <v>1640345</v>
      </c>
      <c r="E5" s="8">
        <f t="shared" si="1"/>
        <v>1640345</v>
      </c>
      <c r="F5" s="8">
        <f t="shared" si="1"/>
        <v>1640345</v>
      </c>
      <c r="G5" s="8">
        <f t="shared" si="1"/>
        <v>1640345</v>
      </c>
      <c r="H5" s="8">
        <f t="shared" si="1"/>
        <v>1640345</v>
      </c>
      <c r="I5" s="8">
        <f t="shared" si="1"/>
        <v>1640345</v>
      </c>
      <c r="J5" s="8">
        <f t="shared" si="1"/>
        <v>1640345</v>
      </c>
      <c r="K5" s="8">
        <f t="shared" si="1"/>
        <v>1640345</v>
      </c>
      <c r="L5" s="8">
        <f t="shared" si="1"/>
        <v>1640345</v>
      </c>
      <c r="M5" s="8">
        <f t="shared" si="1"/>
        <v>1640345</v>
      </c>
      <c r="N5" s="8">
        <f t="shared" si="1"/>
        <v>1640345</v>
      </c>
      <c r="O5" s="8">
        <f t="shared" si="1"/>
        <v>1640345</v>
      </c>
      <c r="P5" s="8">
        <f t="shared" si="1"/>
        <v>1640345</v>
      </c>
      <c r="Q5" s="8">
        <f t="shared" si="1"/>
        <v>1640345</v>
      </c>
      <c r="R5" s="8">
        <f t="shared" si="1"/>
        <v>1640345</v>
      </c>
      <c r="S5" s="8">
        <f t="shared" si="1"/>
        <v>1640345</v>
      </c>
      <c r="T5" s="8">
        <f t="shared" si="1"/>
        <v>1640345</v>
      </c>
      <c r="U5" s="8">
        <f t="shared" si="1"/>
        <v>1640345</v>
      </c>
      <c r="V5" s="8">
        <f t="shared" si="1"/>
        <v>1640345</v>
      </c>
      <c r="W5" s="8">
        <f t="shared" si="1"/>
        <v>1640345</v>
      </c>
      <c r="X5" s="8">
        <f t="shared" si="1"/>
        <v>1640345</v>
      </c>
      <c r="Y5" s="8">
        <f t="shared" si="1"/>
        <v>1640345</v>
      </c>
    </row>
    <row r="7">
      <c r="A7" s="6" t="s">
        <v>93</v>
      </c>
    </row>
    <row r="8">
      <c r="A8" s="6" t="s">
        <v>20</v>
      </c>
      <c r="B8" s="8">
        <f>'Calcs-1'!B7*Assumptions!$C2</f>
        <v>437750</v>
      </c>
      <c r="C8" s="8">
        <f>'Calcs-1'!C7*Assumptions!$C2</f>
        <v>437750</v>
      </c>
      <c r="D8" s="8">
        <f>'Calcs-1'!D7*Assumptions!$C2</f>
        <v>437750</v>
      </c>
      <c r="E8" s="8">
        <f>'Calcs-1'!E7*Assumptions!$C2</f>
        <v>437750</v>
      </c>
      <c r="F8" s="8">
        <f>'Calcs-1'!F7*Assumptions!$C2</f>
        <v>437750</v>
      </c>
      <c r="G8" s="8">
        <f>'Calcs-1'!G7*Assumptions!$C2</f>
        <v>437750</v>
      </c>
      <c r="H8" s="8">
        <f>'Calcs-1'!H7*Assumptions!$C2</f>
        <v>437750</v>
      </c>
      <c r="I8" s="8">
        <f>'Calcs-1'!I7*Assumptions!$C2</f>
        <v>437750</v>
      </c>
      <c r="J8" s="8">
        <f>'Calcs-1'!J7*Assumptions!$C2</f>
        <v>437750</v>
      </c>
      <c r="K8" s="8">
        <f>'Calcs-1'!K7*Assumptions!$C2</f>
        <v>437750</v>
      </c>
      <c r="L8" s="8">
        <f>'Calcs-1'!L7*Assumptions!$C2</f>
        <v>437750</v>
      </c>
      <c r="M8" s="8">
        <f>'Calcs-1'!M7*Assumptions!$C2</f>
        <v>437750</v>
      </c>
      <c r="N8" s="8">
        <f>'Calcs-1'!N7*Assumptions!$C2</f>
        <v>437750</v>
      </c>
      <c r="O8" s="8">
        <f>'Calcs-1'!O7*Assumptions!$C2</f>
        <v>437750</v>
      </c>
      <c r="P8" s="8">
        <f>'Calcs-1'!P7*Assumptions!$C2</f>
        <v>437750</v>
      </c>
      <c r="Q8" s="8">
        <f>'Calcs-1'!Q7*Assumptions!$C2</f>
        <v>437750</v>
      </c>
      <c r="R8" s="8">
        <f>'Calcs-1'!R7*Assumptions!$C2</f>
        <v>437750</v>
      </c>
      <c r="S8" s="8">
        <f>'Calcs-1'!S7*Assumptions!$C2</f>
        <v>437750</v>
      </c>
      <c r="T8" s="8">
        <f>'Calcs-1'!T7*Assumptions!$C2</f>
        <v>437750</v>
      </c>
      <c r="U8" s="8">
        <f>'Calcs-1'!U7*Assumptions!$C2</f>
        <v>437750</v>
      </c>
      <c r="V8" s="8">
        <f>'Calcs-1'!V7*Assumptions!$C2</f>
        <v>437750</v>
      </c>
      <c r="W8" s="8">
        <f>'Calcs-1'!W7*Assumptions!$C2</f>
        <v>437750</v>
      </c>
      <c r="X8" s="8">
        <f>'Calcs-1'!X7*Assumptions!$C2</f>
        <v>437750</v>
      </c>
      <c r="Y8" s="8">
        <f>'Calcs-1'!Y7*Assumptions!$C2</f>
        <v>437750</v>
      </c>
    </row>
    <row r="9">
      <c r="A9" s="6" t="s">
        <v>22</v>
      </c>
      <c r="B9" s="8">
        <f>'Calcs-1'!B8*Assumptions!$C3</f>
        <v>270864</v>
      </c>
      <c r="C9" s="8">
        <f>'Calcs-1'!C8*Assumptions!$C3</f>
        <v>270864</v>
      </c>
      <c r="D9" s="8">
        <f>'Calcs-1'!D8*Assumptions!$C3</f>
        <v>270864</v>
      </c>
      <c r="E9" s="8">
        <f>'Calcs-1'!E8*Assumptions!$C3</f>
        <v>270864</v>
      </c>
      <c r="F9" s="8">
        <f>'Calcs-1'!F8*Assumptions!$C3</f>
        <v>270864</v>
      </c>
      <c r="G9" s="8">
        <f>'Calcs-1'!G8*Assumptions!$C3</f>
        <v>270864</v>
      </c>
      <c r="H9" s="8">
        <f>'Calcs-1'!H8*Assumptions!$C3</f>
        <v>270864</v>
      </c>
      <c r="I9" s="8">
        <f>'Calcs-1'!I8*Assumptions!$C3</f>
        <v>270864</v>
      </c>
      <c r="J9" s="8">
        <f>'Calcs-1'!J8*Assumptions!$C3</f>
        <v>270864</v>
      </c>
      <c r="K9" s="8">
        <f>'Calcs-1'!K8*Assumptions!$C3</f>
        <v>270864</v>
      </c>
      <c r="L9" s="8">
        <f>'Calcs-1'!L8*Assumptions!$C3</f>
        <v>270864</v>
      </c>
      <c r="M9" s="8">
        <f>'Calcs-1'!M8*Assumptions!$C3</f>
        <v>270864</v>
      </c>
      <c r="N9" s="8">
        <f>'Calcs-1'!N8*Assumptions!$C3</f>
        <v>270864</v>
      </c>
      <c r="O9" s="8">
        <f>'Calcs-1'!O8*Assumptions!$C3</f>
        <v>270864</v>
      </c>
      <c r="P9" s="8">
        <f>'Calcs-1'!P8*Assumptions!$C3</f>
        <v>270864</v>
      </c>
      <c r="Q9" s="8">
        <f>'Calcs-1'!Q8*Assumptions!$C3</f>
        <v>270864</v>
      </c>
      <c r="R9" s="8">
        <f>'Calcs-1'!R8*Assumptions!$C3</f>
        <v>270864</v>
      </c>
      <c r="S9" s="8">
        <f>'Calcs-1'!S8*Assumptions!$C3</f>
        <v>270864</v>
      </c>
      <c r="T9" s="8">
        <f>'Calcs-1'!T8*Assumptions!$C3</f>
        <v>270864</v>
      </c>
      <c r="U9" s="8">
        <f>'Calcs-1'!U8*Assumptions!$C3</f>
        <v>270864</v>
      </c>
      <c r="V9" s="8">
        <f>'Calcs-1'!V8*Assumptions!$C3</f>
        <v>270864</v>
      </c>
      <c r="W9" s="8">
        <f>'Calcs-1'!W8*Assumptions!$C3</f>
        <v>270864</v>
      </c>
      <c r="X9" s="8">
        <f>'Calcs-1'!X8*Assumptions!$C3</f>
        <v>270864</v>
      </c>
      <c r="Y9" s="8">
        <f>'Calcs-1'!Y8*Assumptions!$C3</f>
        <v>270864</v>
      </c>
    </row>
    <row r="10">
      <c r="A10" s="6" t="s">
        <v>88</v>
      </c>
      <c r="B10" s="8">
        <f t="shared" ref="B10:Y10" si="2">SUM(B8:B9)</f>
        <v>708614</v>
      </c>
      <c r="C10" s="8">
        <f t="shared" si="2"/>
        <v>708614</v>
      </c>
      <c r="D10" s="8">
        <f t="shared" si="2"/>
        <v>708614</v>
      </c>
      <c r="E10" s="8">
        <f t="shared" si="2"/>
        <v>708614</v>
      </c>
      <c r="F10" s="8">
        <f t="shared" si="2"/>
        <v>708614</v>
      </c>
      <c r="G10" s="8">
        <f t="shared" si="2"/>
        <v>708614</v>
      </c>
      <c r="H10" s="8">
        <f t="shared" si="2"/>
        <v>708614</v>
      </c>
      <c r="I10" s="8">
        <f t="shared" si="2"/>
        <v>708614</v>
      </c>
      <c r="J10" s="8">
        <f t="shared" si="2"/>
        <v>708614</v>
      </c>
      <c r="K10" s="8">
        <f t="shared" si="2"/>
        <v>708614</v>
      </c>
      <c r="L10" s="8">
        <f t="shared" si="2"/>
        <v>708614</v>
      </c>
      <c r="M10" s="8">
        <f t="shared" si="2"/>
        <v>708614</v>
      </c>
      <c r="N10" s="8">
        <f t="shared" si="2"/>
        <v>708614</v>
      </c>
      <c r="O10" s="8">
        <f t="shared" si="2"/>
        <v>708614</v>
      </c>
      <c r="P10" s="8">
        <f t="shared" si="2"/>
        <v>708614</v>
      </c>
      <c r="Q10" s="8">
        <f t="shared" si="2"/>
        <v>708614</v>
      </c>
      <c r="R10" s="8">
        <f t="shared" si="2"/>
        <v>708614</v>
      </c>
      <c r="S10" s="8">
        <f t="shared" si="2"/>
        <v>708614</v>
      </c>
      <c r="T10" s="8">
        <f t="shared" si="2"/>
        <v>708614</v>
      </c>
      <c r="U10" s="8">
        <f t="shared" si="2"/>
        <v>708614</v>
      </c>
      <c r="V10" s="8">
        <f t="shared" si="2"/>
        <v>708614</v>
      </c>
      <c r="W10" s="8">
        <f t="shared" si="2"/>
        <v>708614</v>
      </c>
      <c r="X10" s="8">
        <f t="shared" si="2"/>
        <v>708614</v>
      </c>
      <c r="Y10" s="8">
        <f t="shared" si="2"/>
        <v>708614</v>
      </c>
    </row>
    <row r="12">
      <c r="A12" s="6" t="s">
        <v>94</v>
      </c>
    </row>
    <row r="13">
      <c r="A13" s="6" t="s">
        <v>36</v>
      </c>
      <c r="B13" s="10">
        <f>Assumptions!$B17</f>
        <v>25700</v>
      </c>
      <c r="C13" s="10">
        <f>Assumptions!$B17</f>
        <v>25700</v>
      </c>
      <c r="D13" s="10">
        <f>Assumptions!$B17</f>
        <v>25700</v>
      </c>
      <c r="E13" s="10">
        <f>Assumptions!$B17</f>
        <v>25700</v>
      </c>
      <c r="F13" s="10">
        <f>Assumptions!$B17</f>
        <v>25700</v>
      </c>
      <c r="G13" s="10">
        <f>Assumptions!$B17</f>
        <v>25700</v>
      </c>
      <c r="H13" s="10">
        <f>Assumptions!$B17</f>
        <v>25700</v>
      </c>
      <c r="I13" s="10">
        <f>Assumptions!$B17</f>
        <v>25700</v>
      </c>
      <c r="J13" s="10">
        <f>Assumptions!$B17</f>
        <v>25700</v>
      </c>
      <c r="K13" s="10">
        <f>Assumptions!$B17</f>
        <v>25700</v>
      </c>
      <c r="L13" s="10">
        <f>Assumptions!$B17</f>
        <v>25700</v>
      </c>
      <c r="M13" s="10">
        <f>Assumptions!$B17</f>
        <v>25700</v>
      </c>
      <c r="N13" s="10">
        <f>Assumptions!$B17</f>
        <v>25700</v>
      </c>
      <c r="O13" s="10">
        <f>Assumptions!$B17</f>
        <v>25700</v>
      </c>
      <c r="P13" s="10">
        <f>Assumptions!$B17</f>
        <v>25700</v>
      </c>
      <c r="Q13" s="10">
        <f>Assumptions!$B17</f>
        <v>25700</v>
      </c>
      <c r="R13" s="10">
        <f>Assumptions!$B17</f>
        <v>25700</v>
      </c>
      <c r="S13" s="10">
        <f>Assumptions!$B17</f>
        <v>25700</v>
      </c>
      <c r="T13" s="10">
        <f>Assumptions!$B17</f>
        <v>25700</v>
      </c>
      <c r="U13" s="10">
        <f>Assumptions!$B17</f>
        <v>25700</v>
      </c>
      <c r="V13" s="10">
        <f>Assumptions!$B17</f>
        <v>25700</v>
      </c>
      <c r="W13" s="10">
        <f>Assumptions!$B17</f>
        <v>25700</v>
      </c>
      <c r="X13" s="10">
        <f>Assumptions!$B17</f>
        <v>25700</v>
      </c>
      <c r="Y13" s="10">
        <f>Assumptions!$B17</f>
        <v>25700</v>
      </c>
    </row>
    <row r="14">
      <c r="A14" s="6" t="s">
        <v>37</v>
      </c>
      <c r="B14" s="10">
        <f>Assumptions!$B18</f>
        <v>8631</v>
      </c>
      <c r="C14" s="10">
        <f>Assumptions!$B18</f>
        <v>8631</v>
      </c>
      <c r="D14" s="10">
        <f>Assumptions!$B18</f>
        <v>8631</v>
      </c>
      <c r="E14" s="10">
        <f>Assumptions!$B18</f>
        <v>8631</v>
      </c>
      <c r="F14" s="10">
        <f>Assumptions!$B18</f>
        <v>8631</v>
      </c>
      <c r="G14" s="10">
        <f>Assumptions!$B18</f>
        <v>8631</v>
      </c>
      <c r="H14" s="10">
        <f>Assumptions!$B18</f>
        <v>8631</v>
      </c>
      <c r="I14" s="10">
        <f>Assumptions!$B18</f>
        <v>8631</v>
      </c>
      <c r="J14" s="10">
        <f>Assumptions!$B18</f>
        <v>8631</v>
      </c>
      <c r="K14" s="10">
        <f>Assumptions!$B18</f>
        <v>8631</v>
      </c>
      <c r="L14" s="10">
        <f>Assumptions!$B18</f>
        <v>8631</v>
      </c>
      <c r="M14" s="10">
        <f>Assumptions!$B18</f>
        <v>8631</v>
      </c>
      <c r="N14" s="10">
        <f>Assumptions!$B18</f>
        <v>8631</v>
      </c>
      <c r="O14" s="10">
        <f>Assumptions!$B18</f>
        <v>8631</v>
      </c>
      <c r="P14" s="10">
        <f>Assumptions!$B18</f>
        <v>8631</v>
      </c>
      <c r="Q14" s="10">
        <f>Assumptions!$B18</f>
        <v>8631</v>
      </c>
      <c r="R14" s="10">
        <f>Assumptions!$B18</f>
        <v>8631</v>
      </c>
      <c r="S14" s="10">
        <f>Assumptions!$B18</f>
        <v>8631</v>
      </c>
      <c r="T14" s="10">
        <f>Assumptions!$B18</f>
        <v>8631</v>
      </c>
      <c r="U14" s="10">
        <f>Assumptions!$B18</f>
        <v>8631</v>
      </c>
      <c r="V14" s="10">
        <f>Assumptions!$B18</f>
        <v>8631</v>
      </c>
      <c r="W14" s="10">
        <f>Assumptions!$B18</f>
        <v>8631</v>
      </c>
      <c r="X14" s="10">
        <f>Assumptions!$B18</f>
        <v>8631</v>
      </c>
      <c r="Y14" s="10">
        <f>Assumptions!$B18</f>
        <v>8631</v>
      </c>
    </row>
    <row r="15">
      <c r="A15" s="6" t="s">
        <v>33</v>
      </c>
      <c r="B15" s="10">
        <f>Assumptions!$B14*Assumptions!$C14</f>
        <v>45000</v>
      </c>
      <c r="C15" s="10">
        <f>Assumptions!$B14*Assumptions!$C14</f>
        <v>45000</v>
      </c>
      <c r="D15" s="10">
        <f>Assumptions!$B14*Assumptions!$C14</f>
        <v>45000</v>
      </c>
      <c r="E15" s="10">
        <f>Assumptions!$B14*Assumptions!$C14</f>
        <v>45000</v>
      </c>
      <c r="F15" s="10">
        <f>Assumptions!$B14*Assumptions!$C14</f>
        <v>45000</v>
      </c>
      <c r="G15" s="10">
        <f>Assumptions!$B14*Assumptions!$C14</f>
        <v>45000</v>
      </c>
      <c r="H15" s="10">
        <f>Assumptions!$B14*Assumptions!$C14</f>
        <v>45000</v>
      </c>
      <c r="I15" s="10">
        <f>Assumptions!$B14*Assumptions!$C14</f>
        <v>45000</v>
      </c>
      <c r="J15" s="10">
        <f>Assumptions!$B14*Assumptions!$C14</f>
        <v>45000</v>
      </c>
      <c r="K15" s="10">
        <f>Assumptions!$B14*Assumptions!$C14</f>
        <v>45000</v>
      </c>
      <c r="L15" s="10">
        <f>Assumptions!$B14*Assumptions!$C14</f>
        <v>45000</v>
      </c>
      <c r="M15" s="10">
        <f>Assumptions!$B14*Assumptions!$C14</f>
        <v>45000</v>
      </c>
      <c r="N15" s="10">
        <f>Assumptions!$B14*Assumptions!$C14</f>
        <v>45000</v>
      </c>
      <c r="O15" s="10">
        <f>Assumptions!$B14*Assumptions!$C14</f>
        <v>45000</v>
      </c>
      <c r="P15" s="10">
        <f>Assumptions!$B14*Assumptions!$C14</f>
        <v>45000</v>
      </c>
      <c r="Q15" s="10">
        <f>Assumptions!$B14*Assumptions!$C14</f>
        <v>45000</v>
      </c>
      <c r="R15" s="10">
        <f>Assumptions!$B14*Assumptions!$C14</f>
        <v>45000</v>
      </c>
      <c r="S15" s="10">
        <f>Assumptions!$B14*Assumptions!$C14</f>
        <v>45000</v>
      </c>
      <c r="T15" s="10">
        <f>Assumptions!$B14*Assumptions!$C14</f>
        <v>45000</v>
      </c>
      <c r="U15" s="10">
        <f>Assumptions!$B14*Assumptions!$C14</f>
        <v>45000</v>
      </c>
      <c r="V15" s="10">
        <f>Assumptions!$B14*Assumptions!$C14</f>
        <v>45000</v>
      </c>
      <c r="W15" s="10">
        <f>Assumptions!$B14*Assumptions!$C14</f>
        <v>45000</v>
      </c>
      <c r="X15" s="10">
        <f>Assumptions!$B14*Assumptions!$C14</f>
        <v>45000</v>
      </c>
      <c r="Y15" s="10">
        <f>Assumptions!$B14*Assumptions!$C14</f>
        <v>45000</v>
      </c>
    </row>
    <row r="16">
      <c r="A16" s="6" t="s">
        <v>91</v>
      </c>
      <c r="B16" s="10">
        <f>Depreciation!B10</f>
        <v>30000</v>
      </c>
      <c r="C16" s="10">
        <f>Depreciation!C10</f>
        <v>30000</v>
      </c>
      <c r="D16" s="10">
        <f>Depreciation!D10</f>
        <v>30000</v>
      </c>
      <c r="E16" s="10">
        <f>Depreciation!E10</f>
        <v>30000</v>
      </c>
      <c r="F16" s="10">
        <f>Depreciation!F10</f>
        <v>30000</v>
      </c>
      <c r="G16" s="10">
        <f>Depreciation!G10</f>
        <v>30000</v>
      </c>
      <c r="H16" s="10">
        <f>Depreciation!H10</f>
        <v>30000</v>
      </c>
      <c r="I16" s="10">
        <f>Depreciation!I10</f>
        <v>30000</v>
      </c>
      <c r="J16" s="10">
        <f>Depreciation!J10</f>
        <v>30000</v>
      </c>
      <c r="K16" s="10">
        <f>Depreciation!K10</f>
        <v>30000</v>
      </c>
      <c r="L16" s="10">
        <f>Depreciation!L10</f>
        <v>30000</v>
      </c>
      <c r="M16" s="10">
        <f>Depreciation!M10</f>
        <v>30000</v>
      </c>
      <c r="N16" s="10">
        <f>Depreciation!N10</f>
        <v>30000</v>
      </c>
      <c r="O16" s="10">
        <f>Depreciation!O10</f>
        <v>30000</v>
      </c>
      <c r="P16" s="10">
        <f>Depreciation!P10</f>
        <v>30000</v>
      </c>
      <c r="Q16" s="10">
        <f>Depreciation!Q10</f>
        <v>18333.33333</v>
      </c>
      <c r="R16" s="10">
        <f>Depreciation!R10</f>
        <v>18333.33333</v>
      </c>
      <c r="S16" s="10">
        <f>Depreciation!S10</f>
        <v>18333.33333</v>
      </c>
      <c r="T16" s="10">
        <f>Depreciation!T10</f>
        <v>18333.33333</v>
      </c>
      <c r="U16" s="10">
        <f>Depreciation!U10</f>
        <v>18333.33333</v>
      </c>
      <c r="V16" s="10">
        <f>Depreciation!V10</f>
        <v>18333.33333</v>
      </c>
      <c r="W16" s="10">
        <f>Depreciation!W10</f>
        <v>18333.33333</v>
      </c>
      <c r="X16" s="10">
        <f>Depreciation!X10</f>
        <v>18333.33333</v>
      </c>
      <c r="Y16" s="10">
        <f>Depreciation!Y10</f>
        <v>18333.33333</v>
      </c>
    </row>
    <row r="17">
      <c r="A17" s="6" t="s">
        <v>88</v>
      </c>
      <c r="B17" s="10">
        <f t="shared" ref="B17:Y17" si="3">SUM(B13:B16)</f>
        <v>109331</v>
      </c>
      <c r="C17" s="10">
        <f t="shared" si="3"/>
        <v>109331</v>
      </c>
      <c r="D17" s="10">
        <f t="shared" si="3"/>
        <v>109331</v>
      </c>
      <c r="E17" s="10">
        <f t="shared" si="3"/>
        <v>109331</v>
      </c>
      <c r="F17" s="10">
        <f t="shared" si="3"/>
        <v>109331</v>
      </c>
      <c r="G17" s="10">
        <f t="shared" si="3"/>
        <v>109331</v>
      </c>
      <c r="H17" s="10">
        <f t="shared" si="3"/>
        <v>109331</v>
      </c>
      <c r="I17" s="10">
        <f t="shared" si="3"/>
        <v>109331</v>
      </c>
      <c r="J17" s="10">
        <f t="shared" si="3"/>
        <v>109331</v>
      </c>
      <c r="K17" s="10">
        <f t="shared" si="3"/>
        <v>109331</v>
      </c>
      <c r="L17" s="10">
        <f t="shared" si="3"/>
        <v>109331</v>
      </c>
      <c r="M17" s="10">
        <f t="shared" si="3"/>
        <v>109331</v>
      </c>
      <c r="N17" s="10">
        <f t="shared" si="3"/>
        <v>109331</v>
      </c>
      <c r="O17" s="10">
        <f t="shared" si="3"/>
        <v>109331</v>
      </c>
      <c r="P17" s="10">
        <f t="shared" si="3"/>
        <v>109331</v>
      </c>
      <c r="Q17" s="10">
        <f t="shared" si="3"/>
        <v>97664.33333</v>
      </c>
      <c r="R17" s="10">
        <f t="shared" si="3"/>
        <v>97664.33333</v>
      </c>
      <c r="S17" s="10">
        <f t="shared" si="3"/>
        <v>97664.33333</v>
      </c>
      <c r="T17" s="10">
        <f t="shared" si="3"/>
        <v>97664.33333</v>
      </c>
      <c r="U17" s="10">
        <f t="shared" si="3"/>
        <v>97664.33333</v>
      </c>
      <c r="V17" s="10">
        <f t="shared" si="3"/>
        <v>97664.33333</v>
      </c>
      <c r="W17" s="10">
        <f t="shared" si="3"/>
        <v>97664.33333</v>
      </c>
      <c r="X17" s="10">
        <f t="shared" si="3"/>
        <v>97664.33333</v>
      </c>
      <c r="Y17" s="10">
        <f t="shared" si="3"/>
        <v>97664.33333</v>
      </c>
    </row>
    <row r="19">
      <c r="A19" s="6" t="s">
        <v>95</v>
      </c>
      <c r="B19" s="10">
        <f t="shared" ref="B19:Y19" si="4">B17+B10</f>
        <v>817945</v>
      </c>
      <c r="C19" s="10">
        <f t="shared" si="4"/>
        <v>817945</v>
      </c>
      <c r="D19" s="10">
        <f t="shared" si="4"/>
        <v>817945</v>
      </c>
      <c r="E19" s="10">
        <f t="shared" si="4"/>
        <v>817945</v>
      </c>
      <c r="F19" s="10">
        <f t="shared" si="4"/>
        <v>817945</v>
      </c>
      <c r="G19" s="10">
        <f t="shared" si="4"/>
        <v>817945</v>
      </c>
      <c r="H19" s="10">
        <f t="shared" si="4"/>
        <v>817945</v>
      </c>
      <c r="I19" s="10">
        <f t="shared" si="4"/>
        <v>817945</v>
      </c>
      <c r="J19" s="10">
        <f t="shared" si="4"/>
        <v>817945</v>
      </c>
      <c r="K19" s="10">
        <f t="shared" si="4"/>
        <v>817945</v>
      </c>
      <c r="L19" s="10">
        <f t="shared" si="4"/>
        <v>817945</v>
      </c>
      <c r="M19" s="10">
        <f t="shared" si="4"/>
        <v>817945</v>
      </c>
      <c r="N19" s="10">
        <f t="shared" si="4"/>
        <v>817945</v>
      </c>
      <c r="O19" s="10">
        <f t="shared" si="4"/>
        <v>817945</v>
      </c>
      <c r="P19" s="10">
        <f t="shared" si="4"/>
        <v>817945</v>
      </c>
      <c r="Q19" s="10">
        <f t="shared" si="4"/>
        <v>806278.3333</v>
      </c>
      <c r="R19" s="10">
        <f t="shared" si="4"/>
        <v>806278.3333</v>
      </c>
      <c r="S19" s="10">
        <f t="shared" si="4"/>
        <v>806278.3333</v>
      </c>
      <c r="T19" s="10">
        <f t="shared" si="4"/>
        <v>806278.3333</v>
      </c>
      <c r="U19" s="10">
        <f t="shared" si="4"/>
        <v>806278.3333</v>
      </c>
      <c r="V19" s="10">
        <f t="shared" si="4"/>
        <v>806278.3333</v>
      </c>
      <c r="W19" s="10">
        <f t="shared" si="4"/>
        <v>806278.3333</v>
      </c>
      <c r="X19" s="10">
        <f t="shared" si="4"/>
        <v>806278.3333</v>
      </c>
      <c r="Y19" s="10">
        <f t="shared" si="4"/>
        <v>806278.3333</v>
      </c>
    </row>
    <row r="21">
      <c r="A21" s="6" t="s">
        <v>96</v>
      </c>
      <c r="B21" s="10">
        <f t="shared" ref="B21:Y21" si="5">B5-B19</f>
        <v>822400</v>
      </c>
      <c r="C21" s="10">
        <f t="shared" si="5"/>
        <v>822400</v>
      </c>
      <c r="D21" s="10">
        <f t="shared" si="5"/>
        <v>822400</v>
      </c>
      <c r="E21" s="10">
        <f t="shared" si="5"/>
        <v>822400</v>
      </c>
      <c r="F21" s="10">
        <f t="shared" si="5"/>
        <v>822400</v>
      </c>
      <c r="G21" s="10">
        <f t="shared" si="5"/>
        <v>822400</v>
      </c>
      <c r="H21" s="10">
        <f t="shared" si="5"/>
        <v>822400</v>
      </c>
      <c r="I21" s="10">
        <f t="shared" si="5"/>
        <v>822400</v>
      </c>
      <c r="J21" s="10">
        <f t="shared" si="5"/>
        <v>822400</v>
      </c>
      <c r="K21" s="10">
        <f t="shared" si="5"/>
        <v>822400</v>
      </c>
      <c r="L21" s="10">
        <f t="shared" si="5"/>
        <v>822400</v>
      </c>
      <c r="M21" s="10">
        <f t="shared" si="5"/>
        <v>822400</v>
      </c>
      <c r="N21" s="10">
        <f t="shared" si="5"/>
        <v>822400</v>
      </c>
      <c r="O21" s="10">
        <f t="shared" si="5"/>
        <v>822400</v>
      </c>
      <c r="P21" s="10">
        <f t="shared" si="5"/>
        <v>822400</v>
      </c>
      <c r="Q21" s="10">
        <f t="shared" si="5"/>
        <v>834066.6667</v>
      </c>
      <c r="R21" s="10">
        <f t="shared" si="5"/>
        <v>834066.6667</v>
      </c>
      <c r="S21" s="10">
        <f t="shared" si="5"/>
        <v>834066.6667</v>
      </c>
      <c r="T21" s="10">
        <f t="shared" si="5"/>
        <v>834066.6667</v>
      </c>
      <c r="U21" s="10">
        <f t="shared" si="5"/>
        <v>834066.6667</v>
      </c>
      <c r="V21" s="10">
        <f t="shared" si="5"/>
        <v>834066.6667</v>
      </c>
      <c r="W21" s="10">
        <f t="shared" si="5"/>
        <v>834066.6667</v>
      </c>
      <c r="X21" s="10">
        <f t="shared" si="5"/>
        <v>834066.6667</v>
      </c>
      <c r="Y21" s="10">
        <f t="shared" si="5"/>
        <v>834066.6667</v>
      </c>
    </row>
    <row r="23">
      <c r="A23" s="6" t="s">
        <v>41</v>
      </c>
      <c r="B23" s="8">
        <f>'Loan and Interest'!B31</f>
        <v>28125</v>
      </c>
      <c r="C23" s="8">
        <f>'Loan and Interest'!C31</f>
        <v>28125</v>
      </c>
      <c r="D23" s="8">
        <f>'Loan and Interest'!D31</f>
        <v>32500</v>
      </c>
      <c r="E23" s="8">
        <f>'Loan and Interest'!E31</f>
        <v>32500</v>
      </c>
      <c r="F23" s="8">
        <f>'Loan and Interest'!F31</f>
        <v>37750</v>
      </c>
      <c r="G23" s="8">
        <f>'Loan and Interest'!G31</f>
        <v>37750</v>
      </c>
      <c r="H23" s="8">
        <f>'Loan and Interest'!H31</f>
        <v>37750</v>
      </c>
      <c r="I23" s="8">
        <f>'Loan and Interest'!I31</f>
        <v>37750</v>
      </c>
      <c r="J23" s="8">
        <f>'Loan and Interest'!J31</f>
        <v>37750</v>
      </c>
      <c r="K23" s="8">
        <f>'Loan and Interest'!K31</f>
        <v>37750</v>
      </c>
      <c r="L23" s="8">
        <f>'Loan and Interest'!L31</f>
        <v>37750</v>
      </c>
      <c r="M23" s="8">
        <f>'Loan and Interest'!M31</f>
        <v>37750</v>
      </c>
      <c r="N23" s="8">
        <f>'Loan and Interest'!N31</f>
        <v>9625</v>
      </c>
      <c r="O23" s="8">
        <f>'Loan and Interest'!O31</f>
        <v>9625</v>
      </c>
      <c r="P23" s="8">
        <f>'Loan and Interest'!P31</f>
        <v>9625</v>
      </c>
      <c r="Q23" s="8">
        <f>'Loan and Interest'!Q31</f>
        <v>9625</v>
      </c>
      <c r="R23" s="8">
        <f>'Loan and Interest'!R31</f>
        <v>9625</v>
      </c>
      <c r="S23" s="8">
        <f>'Loan and Interest'!S31</f>
        <v>9625</v>
      </c>
      <c r="T23" s="8">
        <f>'Loan and Interest'!T31</f>
        <v>9625</v>
      </c>
      <c r="U23" s="8">
        <f>'Loan and Interest'!U31</f>
        <v>9625</v>
      </c>
      <c r="V23" s="8">
        <f>'Loan and Interest'!V31</f>
        <v>5250</v>
      </c>
      <c r="W23" s="8">
        <f>'Loan and Interest'!W31</f>
        <v>5250</v>
      </c>
      <c r="X23" s="8">
        <f>'Loan and Interest'!X31</f>
        <v>0</v>
      </c>
      <c r="Y23" s="8">
        <f>'Loan and Interest'!Y31</f>
        <v>0</v>
      </c>
    </row>
    <row r="25">
      <c r="A25" s="6" t="s">
        <v>96</v>
      </c>
      <c r="B25" s="10">
        <f t="shared" ref="B25:Y25" si="6">B21-B23</f>
        <v>794275</v>
      </c>
      <c r="C25" s="10">
        <f t="shared" si="6"/>
        <v>794275</v>
      </c>
      <c r="D25" s="10">
        <f t="shared" si="6"/>
        <v>789900</v>
      </c>
      <c r="E25" s="10">
        <f t="shared" si="6"/>
        <v>789900</v>
      </c>
      <c r="F25" s="10">
        <f t="shared" si="6"/>
        <v>784650</v>
      </c>
      <c r="G25" s="10">
        <f t="shared" si="6"/>
        <v>784650</v>
      </c>
      <c r="H25" s="10">
        <f t="shared" si="6"/>
        <v>784650</v>
      </c>
      <c r="I25" s="10">
        <f t="shared" si="6"/>
        <v>784650</v>
      </c>
      <c r="J25" s="10">
        <f t="shared" si="6"/>
        <v>784650</v>
      </c>
      <c r="K25" s="10">
        <f t="shared" si="6"/>
        <v>784650</v>
      </c>
      <c r="L25" s="10">
        <f t="shared" si="6"/>
        <v>784650</v>
      </c>
      <c r="M25" s="10">
        <f t="shared" si="6"/>
        <v>784650</v>
      </c>
      <c r="N25" s="10">
        <f t="shared" si="6"/>
        <v>812775</v>
      </c>
      <c r="O25" s="10">
        <f t="shared" si="6"/>
        <v>812775</v>
      </c>
      <c r="P25" s="10">
        <f t="shared" si="6"/>
        <v>812775</v>
      </c>
      <c r="Q25" s="10">
        <f t="shared" si="6"/>
        <v>824441.6667</v>
      </c>
      <c r="R25" s="10">
        <f t="shared" si="6"/>
        <v>824441.6667</v>
      </c>
      <c r="S25" s="10">
        <f t="shared" si="6"/>
        <v>824441.6667</v>
      </c>
      <c r="T25" s="10">
        <f t="shared" si="6"/>
        <v>824441.6667</v>
      </c>
      <c r="U25" s="10">
        <f t="shared" si="6"/>
        <v>824441.6667</v>
      </c>
      <c r="V25" s="10">
        <f t="shared" si="6"/>
        <v>828816.6667</v>
      </c>
      <c r="W25" s="10">
        <f t="shared" si="6"/>
        <v>828816.6667</v>
      </c>
      <c r="X25" s="10">
        <f t="shared" si="6"/>
        <v>834066.6667</v>
      </c>
      <c r="Y25" s="10">
        <f t="shared" si="6"/>
        <v>834066.6667</v>
      </c>
    </row>
    <row r="27">
      <c r="A27" s="6" t="s">
        <v>51</v>
      </c>
      <c r="B27" s="10">
        <f>B25*Assumptions!$B29</f>
        <v>198568.75</v>
      </c>
      <c r="C27" s="10">
        <f>C25*Assumptions!$B29</f>
        <v>198568.75</v>
      </c>
      <c r="D27" s="10">
        <f>D25*Assumptions!$B29</f>
        <v>197475</v>
      </c>
      <c r="E27" s="10">
        <f>E25*Assumptions!$B29</f>
        <v>197475</v>
      </c>
      <c r="F27" s="10">
        <f>F25*Assumptions!$B29</f>
        <v>196162.5</v>
      </c>
      <c r="G27" s="10">
        <f>G25*Assumptions!$B29</f>
        <v>196162.5</v>
      </c>
      <c r="H27" s="10">
        <f>H25*Assumptions!$B29</f>
        <v>196162.5</v>
      </c>
      <c r="I27" s="10">
        <f>I25*Assumptions!$B29</f>
        <v>196162.5</v>
      </c>
      <c r="J27" s="10">
        <f>J25*Assumptions!$B29</f>
        <v>196162.5</v>
      </c>
      <c r="K27" s="10">
        <f>K25*Assumptions!$B29</f>
        <v>196162.5</v>
      </c>
      <c r="L27" s="10">
        <f>L25*Assumptions!$B29</f>
        <v>196162.5</v>
      </c>
      <c r="M27" s="10">
        <f>M25*Assumptions!$B29</f>
        <v>196162.5</v>
      </c>
      <c r="N27" s="10">
        <f>N25*Assumptions!$B29</f>
        <v>203193.75</v>
      </c>
      <c r="O27" s="10">
        <f>O25*Assumptions!$B29</f>
        <v>203193.75</v>
      </c>
      <c r="P27" s="10">
        <f>P25*Assumptions!$B29</f>
        <v>203193.75</v>
      </c>
      <c r="Q27" s="10">
        <f>Q25*Assumptions!$B29</f>
        <v>206110.4167</v>
      </c>
      <c r="R27" s="10">
        <f>R25*Assumptions!$B29</f>
        <v>206110.4167</v>
      </c>
      <c r="S27" s="10">
        <f>S25*Assumptions!$B29</f>
        <v>206110.4167</v>
      </c>
      <c r="T27" s="10">
        <f>T25*Assumptions!$B29</f>
        <v>206110.4167</v>
      </c>
      <c r="U27" s="10">
        <f>U25*Assumptions!$B29</f>
        <v>206110.4167</v>
      </c>
      <c r="V27" s="10">
        <f>V25*Assumptions!$B29</f>
        <v>207204.1667</v>
      </c>
      <c r="W27" s="10">
        <f>W25*Assumptions!$B29</f>
        <v>207204.1667</v>
      </c>
      <c r="X27" s="10">
        <f>X25*Assumptions!$B29</f>
        <v>208516.6667</v>
      </c>
      <c r="Y27" s="10">
        <f>Y25*Assumptions!$B29</f>
        <v>208516.6667</v>
      </c>
    </row>
    <row r="29">
      <c r="A29" s="6" t="s">
        <v>96</v>
      </c>
      <c r="B29" s="10">
        <f t="shared" ref="B29:Y29" si="7">B25-B27</f>
        <v>595706.25</v>
      </c>
      <c r="C29" s="10">
        <f t="shared" si="7"/>
        <v>595706.25</v>
      </c>
      <c r="D29" s="10">
        <f t="shared" si="7"/>
        <v>592425</v>
      </c>
      <c r="E29" s="10">
        <f t="shared" si="7"/>
        <v>592425</v>
      </c>
      <c r="F29" s="10">
        <f t="shared" si="7"/>
        <v>588487.5</v>
      </c>
      <c r="G29" s="10">
        <f t="shared" si="7"/>
        <v>588487.5</v>
      </c>
      <c r="H29" s="10">
        <f t="shared" si="7"/>
        <v>588487.5</v>
      </c>
      <c r="I29" s="10">
        <f t="shared" si="7"/>
        <v>588487.5</v>
      </c>
      <c r="J29" s="10">
        <f t="shared" si="7"/>
        <v>588487.5</v>
      </c>
      <c r="K29" s="10">
        <f t="shared" si="7"/>
        <v>588487.5</v>
      </c>
      <c r="L29" s="10">
        <f t="shared" si="7"/>
        <v>588487.5</v>
      </c>
      <c r="M29" s="10">
        <f t="shared" si="7"/>
        <v>588487.5</v>
      </c>
      <c r="N29" s="10">
        <f t="shared" si="7"/>
        <v>609581.25</v>
      </c>
      <c r="O29" s="10">
        <f t="shared" si="7"/>
        <v>609581.25</v>
      </c>
      <c r="P29" s="10">
        <f t="shared" si="7"/>
        <v>609581.25</v>
      </c>
      <c r="Q29" s="10">
        <f t="shared" si="7"/>
        <v>618331.25</v>
      </c>
      <c r="R29" s="10">
        <f t="shared" si="7"/>
        <v>618331.25</v>
      </c>
      <c r="S29" s="10">
        <f t="shared" si="7"/>
        <v>618331.25</v>
      </c>
      <c r="T29" s="10">
        <f t="shared" si="7"/>
        <v>618331.25</v>
      </c>
      <c r="U29" s="10">
        <f t="shared" si="7"/>
        <v>618331.25</v>
      </c>
      <c r="V29" s="10">
        <f t="shared" si="7"/>
        <v>621612.5</v>
      </c>
      <c r="W29" s="10">
        <f t="shared" si="7"/>
        <v>621612.5</v>
      </c>
      <c r="X29" s="10">
        <f t="shared" si="7"/>
        <v>625550</v>
      </c>
      <c r="Y29" s="10">
        <f t="shared" si="7"/>
        <v>625550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63</v>
      </c>
      <c r="C1" s="6" t="s">
        <v>64</v>
      </c>
      <c r="D1" s="6" t="s">
        <v>65</v>
      </c>
      <c r="E1" s="6" t="s">
        <v>66</v>
      </c>
      <c r="F1" s="6" t="s">
        <v>67</v>
      </c>
      <c r="G1" s="6" t="s">
        <v>68</v>
      </c>
      <c r="H1" s="6" t="s">
        <v>69</v>
      </c>
      <c r="I1" s="6" t="s">
        <v>70</v>
      </c>
      <c r="J1" s="6" t="s">
        <v>71</v>
      </c>
      <c r="K1" s="6" t="s">
        <v>72</v>
      </c>
      <c r="L1" s="6" t="s">
        <v>73</v>
      </c>
      <c r="M1" s="6" t="s">
        <v>74</v>
      </c>
      <c r="N1" s="6" t="s">
        <v>75</v>
      </c>
      <c r="O1" s="6" t="s">
        <v>76</v>
      </c>
      <c r="P1" s="6" t="s">
        <v>77</v>
      </c>
      <c r="Q1" s="6" t="s">
        <v>78</v>
      </c>
      <c r="R1" s="6" t="s">
        <v>79</v>
      </c>
      <c r="S1" s="6" t="s">
        <v>80</v>
      </c>
      <c r="T1" s="6" t="s">
        <v>81</v>
      </c>
      <c r="U1" s="6" t="s">
        <v>82</v>
      </c>
      <c r="V1" s="6" t="s">
        <v>83</v>
      </c>
      <c r="W1" s="6" t="s">
        <v>84</v>
      </c>
      <c r="X1" s="6" t="s">
        <v>85</v>
      </c>
      <c r="Y1" s="6" t="s">
        <v>86</v>
      </c>
    </row>
    <row r="2">
      <c r="A2" s="6" t="s">
        <v>97</v>
      </c>
    </row>
    <row r="3">
      <c r="A3" s="6" t="s">
        <v>20</v>
      </c>
      <c r="B3" s="6">
        <v>0.0</v>
      </c>
      <c r="C3" s="8">
        <f t="shared" ref="C3:Y3" si="1">B11</f>
        <v>60</v>
      </c>
      <c r="D3" s="8">
        <f t="shared" si="1"/>
        <v>120</v>
      </c>
      <c r="E3" s="8">
        <f t="shared" si="1"/>
        <v>180</v>
      </c>
      <c r="F3" s="8">
        <f t="shared" si="1"/>
        <v>240</v>
      </c>
      <c r="G3" s="8">
        <f t="shared" si="1"/>
        <v>300</v>
      </c>
      <c r="H3" s="8">
        <f t="shared" si="1"/>
        <v>360</v>
      </c>
      <c r="I3" s="8">
        <f t="shared" si="1"/>
        <v>420</v>
      </c>
      <c r="J3" s="8">
        <f t="shared" si="1"/>
        <v>480</v>
      </c>
      <c r="K3" s="8">
        <f t="shared" si="1"/>
        <v>540</v>
      </c>
      <c r="L3" s="8">
        <f t="shared" si="1"/>
        <v>600</v>
      </c>
      <c r="M3" s="8">
        <f t="shared" si="1"/>
        <v>660</v>
      </c>
      <c r="N3" s="8">
        <f t="shared" si="1"/>
        <v>720</v>
      </c>
      <c r="O3" s="8">
        <f t="shared" si="1"/>
        <v>780</v>
      </c>
      <c r="P3" s="8">
        <f t="shared" si="1"/>
        <v>840</v>
      </c>
      <c r="Q3" s="8">
        <f t="shared" si="1"/>
        <v>900</v>
      </c>
      <c r="R3" s="8">
        <f t="shared" si="1"/>
        <v>960</v>
      </c>
      <c r="S3" s="8">
        <f t="shared" si="1"/>
        <v>1020</v>
      </c>
      <c r="T3" s="8">
        <f t="shared" si="1"/>
        <v>1080</v>
      </c>
      <c r="U3" s="8">
        <f t="shared" si="1"/>
        <v>1140</v>
      </c>
      <c r="V3" s="8">
        <f t="shared" si="1"/>
        <v>1200</v>
      </c>
      <c r="W3" s="8">
        <f t="shared" si="1"/>
        <v>1260</v>
      </c>
      <c r="X3" s="8">
        <f t="shared" si="1"/>
        <v>1320</v>
      </c>
      <c r="Y3" s="8">
        <f t="shared" si="1"/>
        <v>1380</v>
      </c>
    </row>
    <row r="4">
      <c r="A4" s="6" t="s">
        <v>22</v>
      </c>
      <c r="B4" s="6">
        <v>0.0</v>
      </c>
      <c r="C4" s="8">
        <f t="shared" ref="C4:Y4" si="2">B12</f>
        <v>128</v>
      </c>
      <c r="D4" s="8">
        <f t="shared" si="2"/>
        <v>256</v>
      </c>
      <c r="E4" s="8">
        <f t="shared" si="2"/>
        <v>384</v>
      </c>
      <c r="F4" s="8">
        <f t="shared" si="2"/>
        <v>512</v>
      </c>
      <c r="G4" s="8">
        <f t="shared" si="2"/>
        <v>640</v>
      </c>
      <c r="H4" s="8">
        <f t="shared" si="2"/>
        <v>768</v>
      </c>
      <c r="I4" s="8">
        <f t="shared" si="2"/>
        <v>896</v>
      </c>
      <c r="J4" s="8">
        <f t="shared" si="2"/>
        <v>1024</v>
      </c>
      <c r="K4" s="8">
        <f t="shared" si="2"/>
        <v>1152</v>
      </c>
      <c r="L4" s="8">
        <f t="shared" si="2"/>
        <v>1280</v>
      </c>
      <c r="M4" s="8">
        <f t="shared" si="2"/>
        <v>1408</v>
      </c>
      <c r="N4" s="8">
        <f t="shared" si="2"/>
        <v>1536</v>
      </c>
      <c r="O4" s="8">
        <f t="shared" si="2"/>
        <v>1664</v>
      </c>
      <c r="P4" s="8">
        <f t="shared" si="2"/>
        <v>1792</v>
      </c>
      <c r="Q4" s="8">
        <f t="shared" si="2"/>
        <v>1920</v>
      </c>
      <c r="R4" s="8">
        <f t="shared" si="2"/>
        <v>2048</v>
      </c>
      <c r="S4" s="8">
        <f t="shared" si="2"/>
        <v>2176</v>
      </c>
      <c r="T4" s="8">
        <f t="shared" si="2"/>
        <v>2304</v>
      </c>
      <c r="U4" s="8">
        <f t="shared" si="2"/>
        <v>2432</v>
      </c>
      <c r="V4" s="8">
        <f t="shared" si="2"/>
        <v>2560</v>
      </c>
      <c r="W4" s="8">
        <f t="shared" si="2"/>
        <v>2688</v>
      </c>
      <c r="X4" s="8">
        <f t="shared" si="2"/>
        <v>2816</v>
      </c>
      <c r="Y4" s="8">
        <f t="shared" si="2"/>
        <v>2944</v>
      </c>
    </row>
    <row r="6">
      <c r="A6" s="6" t="s">
        <v>98</v>
      </c>
    </row>
    <row r="7">
      <c r="A7" s="6" t="s">
        <v>20</v>
      </c>
      <c r="B7" s="8">
        <f>'Calcs-1'!B3-'Calcs-1'!B7</f>
        <v>60</v>
      </c>
      <c r="C7" s="8">
        <f>'Calcs-1'!C3-'Calcs-1'!C7</f>
        <v>60</v>
      </c>
      <c r="D7" s="8">
        <f>'Calcs-1'!D3-'Calcs-1'!D7</f>
        <v>60</v>
      </c>
      <c r="E7" s="8">
        <f>'Calcs-1'!E3-'Calcs-1'!E7</f>
        <v>60</v>
      </c>
      <c r="F7" s="8">
        <f>'Calcs-1'!F3-'Calcs-1'!F7</f>
        <v>60</v>
      </c>
      <c r="G7" s="8">
        <f>'Calcs-1'!G3-'Calcs-1'!G7</f>
        <v>60</v>
      </c>
      <c r="H7" s="8">
        <f>'Calcs-1'!H3-'Calcs-1'!H7</f>
        <v>60</v>
      </c>
      <c r="I7" s="8">
        <f>'Calcs-1'!I3-'Calcs-1'!I7</f>
        <v>60</v>
      </c>
      <c r="J7" s="8">
        <f>'Calcs-1'!J3-'Calcs-1'!J7</f>
        <v>60</v>
      </c>
      <c r="K7" s="8">
        <f>'Calcs-1'!K3-'Calcs-1'!K7</f>
        <v>60</v>
      </c>
      <c r="L7" s="8">
        <f>'Calcs-1'!L3-'Calcs-1'!L7</f>
        <v>60</v>
      </c>
      <c r="M7" s="8">
        <f>'Calcs-1'!M3-'Calcs-1'!M7</f>
        <v>60</v>
      </c>
      <c r="N7" s="8">
        <f>'Calcs-1'!N3-'Calcs-1'!N7</f>
        <v>60</v>
      </c>
      <c r="O7" s="8">
        <f>'Calcs-1'!O3-'Calcs-1'!O7</f>
        <v>60</v>
      </c>
      <c r="P7" s="8">
        <f>'Calcs-1'!P3-'Calcs-1'!P7</f>
        <v>60</v>
      </c>
      <c r="Q7" s="8">
        <f>'Calcs-1'!Q3-'Calcs-1'!Q7</f>
        <v>60</v>
      </c>
      <c r="R7" s="8">
        <f>'Calcs-1'!R3-'Calcs-1'!R7</f>
        <v>60</v>
      </c>
      <c r="S7" s="8">
        <f>'Calcs-1'!S3-'Calcs-1'!S7</f>
        <v>60</v>
      </c>
      <c r="T7" s="8">
        <f>'Calcs-1'!T3-'Calcs-1'!T7</f>
        <v>60</v>
      </c>
      <c r="U7" s="8">
        <f>'Calcs-1'!U3-'Calcs-1'!U7</f>
        <v>60</v>
      </c>
      <c r="V7" s="8">
        <f>'Calcs-1'!V3-'Calcs-1'!V7</f>
        <v>60</v>
      </c>
      <c r="W7" s="8">
        <f>'Calcs-1'!W3-'Calcs-1'!W7</f>
        <v>60</v>
      </c>
      <c r="X7" s="8">
        <f>'Calcs-1'!X3-'Calcs-1'!X7</f>
        <v>60</v>
      </c>
      <c r="Y7" s="8">
        <f>'Calcs-1'!Y3-'Calcs-1'!Y7</f>
        <v>60</v>
      </c>
    </row>
    <row r="8">
      <c r="A8" s="6" t="s">
        <v>22</v>
      </c>
      <c r="B8" s="8">
        <f>'Calcs-1'!B4-'Calcs-1'!B8</f>
        <v>128</v>
      </c>
      <c r="C8" s="8">
        <f>'Calcs-1'!C4-'Calcs-1'!C8</f>
        <v>128</v>
      </c>
      <c r="D8" s="8">
        <f>'Calcs-1'!D4-'Calcs-1'!D8</f>
        <v>128</v>
      </c>
      <c r="E8" s="8">
        <f>'Calcs-1'!E4-'Calcs-1'!E8</f>
        <v>128</v>
      </c>
      <c r="F8" s="8">
        <f>'Calcs-1'!F4-'Calcs-1'!F8</f>
        <v>128</v>
      </c>
      <c r="G8" s="8">
        <f>'Calcs-1'!G4-'Calcs-1'!G8</f>
        <v>128</v>
      </c>
      <c r="H8" s="8">
        <f>'Calcs-1'!H4-'Calcs-1'!H8</f>
        <v>128</v>
      </c>
      <c r="I8" s="8">
        <f>'Calcs-1'!I4-'Calcs-1'!I8</f>
        <v>128</v>
      </c>
      <c r="J8" s="8">
        <f>'Calcs-1'!J4-'Calcs-1'!J8</f>
        <v>128</v>
      </c>
      <c r="K8" s="8">
        <f>'Calcs-1'!K4-'Calcs-1'!K8</f>
        <v>128</v>
      </c>
      <c r="L8" s="8">
        <f>'Calcs-1'!L4-'Calcs-1'!L8</f>
        <v>128</v>
      </c>
      <c r="M8" s="8">
        <f>'Calcs-1'!M4-'Calcs-1'!M8</f>
        <v>128</v>
      </c>
      <c r="N8" s="8">
        <f>'Calcs-1'!N4-'Calcs-1'!N8</f>
        <v>128</v>
      </c>
      <c r="O8" s="8">
        <f>'Calcs-1'!O4-'Calcs-1'!O8</f>
        <v>128</v>
      </c>
      <c r="P8" s="8">
        <f>'Calcs-1'!P4-'Calcs-1'!P8</f>
        <v>128</v>
      </c>
      <c r="Q8" s="8">
        <f>'Calcs-1'!Q4-'Calcs-1'!Q8</f>
        <v>128</v>
      </c>
      <c r="R8" s="8">
        <f>'Calcs-1'!R4-'Calcs-1'!R8</f>
        <v>128</v>
      </c>
      <c r="S8" s="8">
        <f>'Calcs-1'!S4-'Calcs-1'!S8</f>
        <v>128</v>
      </c>
      <c r="T8" s="8">
        <f>'Calcs-1'!T4-'Calcs-1'!T8</f>
        <v>128</v>
      </c>
      <c r="U8" s="8">
        <f>'Calcs-1'!U4-'Calcs-1'!U8</f>
        <v>128</v>
      </c>
      <c r="V8" s="8">
        <f>'Calcs-1'!V4-'Calcs-1'!V8</f>
        <v>128</v>
      </c>
      <c r="W8" s="8">
        <f>'Calcs-1'!W4-'Calcs-1'!W8</f>
        <v>128</v>
      </c>
      <c r="X8" s="8">
        <f>'Calcs-1'!X4-'Calcs-1'!X8</f>
        <v>128</v>
      </c>
      <c r="Y8" s="8">
        <f>'Calcs-1'!Y4-'Calcs-1'!Y8</f>
        <v>128</v>
      </c>
    </row>
    <row r="10">
      <c r="A10" s="6" t="s">
        <v>99</v>
      </c>
    </row>
    <row r="11">
      <c r="A11" s="6" t="s">
        <v>20</v>
      </c>
      <c r="B11" s="8">
        <f t="shared" ref="B11:Y11" si="3">B3+B7</f>
        <v>60</v>
      </c>
      <c r="C11" s="8">
        <f t="shared" si="3"/>
        <v>120</v>
      </c>
      <c r="D11" s="8">
        <f t="shared" si="3"/>
        <v>180</v>
      </c>
      <c r="E11" s="8">
        <f t="shared" si="3"/>
        <v>240</v>
      </c>
      <c r="F11" s="8">
        <f t="shared" si="3"/>
        <v>300</v>
      </c>
      <c r="G11" s="8">
        <f t="shared" si="3"/>
        <v>360</v>
      </c>
      <c r="H11" s="8">
        <f t="shared" si="3"/>
        <v>420</v>
      </c>
      <c r="I11" s="8">
        <f t="shared" si="3"/>
        <v>480</v>
      </c>
      <c r="J11" s="8">
        <f t="shared" si="3"/>
        <v>540</v>
      </c>
      <c r="K11" s="8">
        <f t="shared" si="3"/>
        <v>600</v>
      </c>
      <c r="L11" s="8">
        <f t="shared" si="3"/>
        <v>660</v>
      </c>
      <c r="M11" s="8">
        <f t="shared" si="3"/>
        <v>720</v>
      </c>
      <c r="N11" s="8">
        <f t="shared" si="3"/>
        <v>780</v>
      </c>
      <c r="O11" s="8">
        <f t="shared" si="3"/>
        <v>840</v>
      </c>
      <c r="P11" s="8">
        <f t="shared" si="3"/>
        <v>900</v>
      </c>
      <c r="Q11" s="8">
        <f t="shared" si="3"/>
        <v>960</v>
      </c>
      <c r="R11" s="8">
        <f t="shared" si="3"/>
        <v>1020</v>
      </c>
      <c r="S11" s="8">
        <f t="shared" si="3"/>
        <v>1080</v>
      </c>
      <c r="T11" s="8">
        <f t="shared" si="3"/>
        <v>1140</v>
      </c>
      <c r="U11" s="8">
        <f t="shared" si="3"/>
        <v>1200</v>
      </c>
      <c r="V11" s="8">
        <f t="shared" si="3"/>
        <v>1260</v>
      </c>
      <c r="W11" s="8">
        <f t="shared" si="3"/>
        <v>1320</v>
      </c>
      <c r="X11" s="8">
        <f t="shared" si="3"/>
        <v>1380</v>
      </c>
      <c r="Y11" s="8">
        <f t="shared" si="3"/>
        <v>1440</v>
      </c>
    </row>
    <row r="12">
      <c r="A12" s="6" t="s">
        <v>22</v>
      </c>
      <c r="B12" s="8">
        <f t="shared" ref="B12:Y12" si="4">B4+B8</f>
        <v>128</v>
      </c>
      <c r="C12" s="8">
        <f t="shared" si="4"/>
        <v>256</v>
      </c>
      <c r="D12" s="8">
        <f t="shared" si="4"/>
        <v>384</v>
      </c>
      <c r="E12" s="8">
        <f t="shared" si="4"/>
        <v>512</v>
      </c>
      <c r="F12" s="8">
        <f t="shared" si="4"/>
        <v>640</v>
      </c>
      <c r="G12" s="8">
        <f t="shared" si="4"/>
        <v>768</v>
      </c>
      <c r="H12" s="8">
        <f t="shared" si="4"/>
        <v>896</v>
      </c>
      <c r="I12" s="8">
        <f t="shared" si="4"/>
        <v>1024</v>
      </c>
      <c r="J12" s="8">
        <f t="shared" si="4"/>
        <v>1152</v>
      </c>
      <c r="K12" s="8">
        <f t="shared" si="4"/>
        <v>1280</v>
      </c>
      <c r="L12" s="8">
        <f t="shared" si="4"/>
        <v>1408</v>
      </c>
      <c r="M12" s="8">
        <f t="shared" si="4"/>
        <v>1536</v>
      </c>
      <c r="N12" s="8">
        <f t="shared" si="4"/>
        <v>1664</v>
      </c>
      <c r="O12" s="8">
        <f t="shared" si="4"/>
        <v>1792</v>
      </c>
      <c r="P12" s="8">
        <f t="shared" si="4"/>
        <v>1920</v>
      </c>
      <c r="Q12" s="8">
        <f t="shared" si="4"/>
        <v>2048</v>
      </c>
      <c r="R12" s="8">
        <f t="shared" si="4"/>
        <v>2176</v>
      </c>
      <c r="S12" s="8">
        <f t="shared" si="4"/>
        <v>2304</v>
      </c>
      <c r="T12" s="8">
        <f t="shared" si="4"/>
        <v>2432</v>
      </c>
      <c r="U12" s="8">
        <f t="shared" si="4"/>
        <v>2560</v>
      </c>
      <c r="V12" s="8">
        <f t="shared" si="4"/>
        <v>2688</v>
      </c>
      <c r="W12" s="8">
        <f t="shared" si="4"/>
        <v>2816</v>
      </c>
      <c r="X12" s="8">
        <f t="shared" si="4"/>
        <v>2944</v>
      </c>
      <c r="Y12" s="8">
        <f t="shared" si="4"/>
        <v>3072</v>
      </c>
    </row>
    <row r="14">
      <c r="A14" s="6" t="s">
        <v>99</v>
      </c>
    </row>
    <row r="15">
      <c r="A15" s="6" t="s">
        <v>20</v>
      </c>
      <c r="B15" s="8">
        <f>B11*Assumptions!$C2</f>
        <v>51000</v>
      </c>
      <c r="C15" s="8">
        <f>C11*Assumptions!$C2</f>
        <v>102000</v>
      </c>
      <c r="D15" s="8">
        <f>D11*Assumptions!$C2</f>
        <v>153000</v>
      </c>
      <c r="E15" s="8">
        <f>E11*Assumptions!$C2</f>
        <v>204000</v>
      </c>
      <c r="F15" s="8">
        <f>F11*Assumptions!$C2</f>
        <v>255000</v>
      </c>
      <c r="G15" s="8">
        <f>G11*Assumptions!$C2</f>
        <v>306000</v>
      </c>
      <c r="H15" s="8">
        <f>H11*Assumptions!$C2</f>
        <v>357000</v>
      </c>
      <c r="I15" s="8">
        <f>I11*Assumptions!$C2</f>
        <v>408000</v>
      </c>
      <c r="J15" s="8">
        <f>J11*Assumptions!$C2</f>
        <v>459000</v>
      </c>
      <c r="K15" s="8">
        <f>K11*Assumptions!$C2</f>
        <v>510000</v>
      </c>
      <c r="L15" s="8">
        <f>L11*Assumptions!$C2</f>
        <v>561000</v>
      </c>
      <c r="M15" s="8">
        <f>M11*Assumptions!$C2</f>
        <v>612000</v>
      </c>
      <c r="N15" s="8">
        <f>N11*Assumptions!$C2</f>
        <v>663000</v>
      </c>
      <c r="O15" s="8">
        <f>O11*Assumptions!$C2</f>
        <v>714000</v>
      </c>
      <c r="P15" s="8">
        <f>P11*Assumptions!$C2</f>
        <v>765000</v>
      </c>
      <c r="Q15" s="8">
        <f>Q11*Assumptions!$C2</f>
        <v>816000</v>
      </c>
      <c r="R15" s="8">
        <f>R11*Assumptions!$C2</f>
        <v>867000</v>
      </c>
      <c r="S15" s="8">
        <f>S11*Assumptions!$C2</f>
        <v>918000</v>
      </c>
      <c r="T15" s="8">
        <f>T11*Assumptions!$C2</f>
        <v>969000</v>
      </c>
      <c r="U15" s="8">
        <f>U11*Assumptions!$C2</f>
        <v>1020000</v>
      </c>
      <c r="V15" s="8">
        <f>V11*Assumptions!$C2</f>
        <v>1071000</v>
      </c>
      <c r="W15" s="8">
        <f>W11*Assumptions!$C2</f>
        <v>1122000</v>
      </c>
      <c r="X15" s="8">
        <f>X11*Assumptions!$C2</f>
        <v>1173000</v>
      </c>
      <c r="Y15" s="8">
        <f>Y11*Assumptions!$C2</f>
        <v>1224000</v>
      </c>
    </row>
    <row r="16">
      <c r="A16" s="6" t="s">
        <v>22</v>
      </c>
      <c r="B16" s="8">
        <f>B12*Assumptions!$C3</f>
        <v>55296</v>
      </c>
      <c r="C16" s="8">
        <f>C12*Assumptions!$C3</f>
        <v>110592</v>
      </c>
      <c r="D16" s="8">
        <f>D12*Assumptions!$C3</f>
        <v>165888</v>
      </c>
      <c r="E16" s="8">
        <f>E12*Assumptions!$C3</f>
        <v>221184</v>
      </c>
      <c r="F16" s="8">
        <f>F12*Assumptions!$C3</f>
        <v>276480</v>
      </c>
      <c r="G16" s="8">
        <f>G12*Assumptions!$C3</f>
        <v>331776</v>
      </c>
      <c r="H16" s="8">
        <f>H12*Assumptions!$C3</f>
        <v>387072</v>
      </c>
      <c r="I16" s="8">
        <f>I12*Assumptions!$C3</f>
        <v>442368</v>
      </c>
      <c r="J16" s="8">
        <f>J12*Assumptions!$C3</f>
        <v>497664</v>
      </c>
      <c r="K16" s="8">
        <f>K12*Assumptions!$C3</f>
        <v>552960</v>
      </c>
      <c r="L16" s="8">
        <f>L12*Assumptions!$C3</f>
        <v>608256</v>
      </c>
      <c r="M16" s="8">
        <f>M12*Assumptions!$C3</f>
        <v>663552</v>
      </c>
      <c r="N16" s="8">
        <f>N12*Assumptions!$C3</f>
        <v>718848</v>
      </c>
      <c r="O16" s="8">
        <f>O12*Assumptions!$C3</f>
        <v>774144</v>
      </c>
      <c r="P16" s="8">
        <f>P12*Assumptions!$C3</f>
        <v>829440</v>
      </c>
      <c r="Q16" s="8">
        <f>Q12*Assumptions!$C3</f>
        <v>884736</v>
      </c>
      <c r="R16" s="8">
        <f>R12*Assumptions!$C3</f>
        <v>940032</v>
      </c>
      <c r="S16" s="8">
        <f>S12*Assumptions!$C3</f>
        <v>995328</v>
      </c>
      <c r="T16" s="8">
        <f>T12*Assumptions!$C3</f>
        <v>1050624</v>
      </c>
      <c r="U16" s="8">
        <f>U12*Assumptions!$C3</f>
        <v>1105920</v>
      </c>
      <c r="V16" s="8">
        <f>V12*Assumptions!$C3</f>
        <v>1161216</v>
      </c>
      <c r="W16" s="8">
        <f>W12*Assumptions!$C3</f>
        <v>1216512</v>
      </c>
      <c r="X16" s="8">
        <f>X12*Assumptions!$C3</f>
        <v>1271808</v>
      </c>
      <c r="Y16" s="8">
        <f>Y12*Assumptions!$C3</f>
        <v>1327104</v>
      </c>
    </row>
    <row r="17">
      <c r="A17" s="6" t="s">
        <v>88</v>
      </c>
      <c r="B17" s="8">
        <f t="shared" ref="B17:Y17" si="5">SUM(B15:B16)</f>
        <v>106296</v>
      </c>
      <c r="C17" s="8">
        <f t="shared" si="5"/>
        <v>212592</v>
      </c>
      <c r="D17" s="8">
        <f t="shared" si="5"/>
        <v>318888</v>
      </c>
      <c r="E17" s="8">
        <f t="shared" si="5"/>
        <v>425184</v>
      </c>
      <c r="F17" s="8">
        <f t="shared" si="5"/>
        <v>531480</v>
      </c>
      <c r="G17" s="8">
        <f t="shared" si="5"/>
        <v>637776</v>
      </c>
      <c r="H17" s="8">
        <f t="shared" si="5"/>
        <v>744072</v>
      </c>
      <c r="I17" s="8">
        <f t="shared" si="5"/>
        <v>850368</v>
      </c>
      <c r="J17" s="8">
        <f t="shared" si="5"/>
        <v>956664</v>
      </c>
      <c r="K17" s="8">
        <f t="shared" si="5"/>
        <v>1062960</v>
      </c>
      <c r="L17" s="8">
        <f t="shared" si="5"/>
        <v>1169256</v>
      </c>
      <c r="M17" s="8">
        <f t="shared" si="5"/>
        <v>1275552</v>
      </c>
      <c r="N17" s="8">
        <f t="shared" si="5"/>
        <v>1381848</v>
      </c>
      <c r="O17" s="8">
        <f t="shared" si="5"/>
        <v>1488144</v>
      </c>
      <c r="P17" s="8">
        <f t="shared" si="5"/>
        <v>1594440</v>
      </c>
      <c r="Q17" s="8">
        <f t="shared" si="5"/>
        <v>1700736</v>
      </c>
      <c r="R17" s="8">
        <f t="shared" si="5"/>
        <v>1807032</v>
      </c>
      <c r="S17" s="8">
        <f t="shared" si="5"/>
        <v>1913328</v>
      </c>
      <c r="T17" s="8">
        <f t="shared" si="5"/>
        <v>2019624</v>
      </c>
      <c r="U17" s="8">
        <f t="shared" si="5"/>
        <v>2125920</v>
      </c>
      <c r="V17" s="8">
        <f t="shared" si="5"/>
        <v>2232216</v>
      </c>
      <c r="W17" s="8">
        <f t="shared" si="5"/>
        <v>2338512</v>
      </c>
      <c r="X17" s="8">
        <f t="shared" si="5"/>
        <v>2444808</v>
      </c>
      <c r="Y17" s="8">
        <f t="shared" si="5"/>
        <v>2551104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63</v>
      </c>
      <c r="C1" s="6" t="s">
        <v>64</v>
      </c>
      <c r="D1" s="6" t="s">
        <v>65</v>
      </c>
      <c r="E1" s="6" t="s">
        <v>66</v>
      </c>
      <c r="F1" s="6" t="s">
        <v>67</v>
      </c>
      <c r="G1" s="6" t="s">
        <v>68</v>
      </c>
      <c r="H1" s="6" t="s">
        <v>69</v>
      </c>
      <c r="I1" s="6" t="s">
        <v>70</v>
      </c>
      <c r="J1" s="6" t="s">
        <v>71</v>
      </c>
      <c r="K1" s="6" t="s">
        <v>72</v>
      </c>
      <c r="L1" s="6" t="s">
        <v>73</v>
      </c>
      <c r="M1" s="6" t="s">
        <v>74</v>
      </c>
      <c r="N1" s="6" t="s">
        <v>75</v>
      </c>
      <c r="O1" s="6" t="s">
        <v>76</v>
      </c>
      <c r="P1" s="6" t="s">
        <v>77</v>
      </c>
      <c r="Q1" s="6" t="s">
        <v>78</v>
      </c>
      <c r="R1" s="6" t="s">
        <v>79</v>
      </c>
      <c r="S1" s="6" t="s">
        <v>80</v>
      </c>
      <c r="T1" s="6" t="s">
        <v>81</v>
      </c>
      <c r="U1" s="6" t="s">
        <v>82</v>
      </c>
      <c r="V1" s="6" t="s">
        <v>83</v>
      </c>
      <c r="W1" s="6" t="s">
        <v>84</v>
      </c>
      <c r="X1" s="6" t="s">
        <v>85</v>
      </c>
      <c r="Y1" s="6" t="s">
        <v>86</v>
      </c>
    </row>
    <row r="2">
      <c r="A2" s="6" t="s">
        <v>92</v>
      </c>
    </row>
    <row r="3">
      <c r="A3" s="6" t="s">
        <v>20</v>
      </c>
      <c r="B3" s="8">
        <f>'Calcs-1'!B3*Assumptions!$C2</f>
        <v>488750</v>
      </c>
      <c r="C3" s="8">
        <f>'Calcs-1'!C3*Assumptions!$C2</f>
        <v>488750</v>
      </c>
      <c r="D3" s="8">
        <f>'Calcs-1'!D3*Assumptions!$C2</f>
        <v>488750</v>
      </c>
      <c r="E3" s="8">
        <f>'Calcs-1'!E3*Assumptions!$C2</f>
        <v>488750</v>
      </c>
      <c r="F3" s="8">
        <f>'Calcs-1'!F3*Assumptions!$C2</f>
        <v>488750</v>
      </c>
      <c r="G3" s="8">
        <f>'Calcs-1'!G3*Assumptions!$C2</f>
        <v>488750</v>
      </c>
      <c r="H3" s="8">
        <f>'Calcs-1'!H3*Assumptions!$C2</f>
        <v>488750</v>
      </c>
      <c r="I3" s="8">
        <f>'Calcs-1'!I3*Assumptions!$C2</f>
        <v>488750</v>
      </c>
      <c r="J3" s="8">
        <f>'Calcs-1'!J3*Assumptions!$C2</f>
        <v>488750</v>
      </c>
      <c r="K3" s="8">
        <f>'Calcs-1'!K3*Assumptions!$C2</f>
        <v>488750</v>
      </c>
      <c r="L3" s="8">
        <f>'Calcs-1'!L3*Assumptions!$C2</f>
        <v>488750</v>
      </c>
      <c r="M3" s="8">
        <f>'Calcs-1'!M3*Assumptions!$C2</f>
        <v>488750</v>
      </c>
      <c r="N3" s="8">
        <f>'Calcs-1'!N3*Assumptions!$C2</f>
        <v>488750</v>
      </c>
      <c r="O3" s="8">
        <f>'Calcs-1'!O3*Assumptions!$C2</f>
        <v>488750</v>
      </c>
      <c r="P3" s="8">
        <f>'Calcs-1'!P3*Assumptions!$C2</f>
        <v>488750</v>
      </c>
      <c r="Q3" s="8">
        <f>'Calcs-1'!Q3*Assumptions!$C2</f>
        <v>488750</v>
      </c>
      <c r="R3" s="8">
        <f>'Calcs-1'!R3*Assumptions!$C2</f>
        <v>488750</v>
      </c>
      <c r="S3" s="8">
        <f>'Calcs-1'!S3*Assumptions!$C2</f>
        <v>488750</v>
      </c>
      <c r="T3" s="8">
        <f>'Calcs-1'!T3*Assumptions!$C2</f>
        <v>488750</v>
      </c>
      <c r="U3" s="8">
        <f>'Calcs-1'!U3*Assumptions!$C2</f>
        <v>488750</v>
      </c>
      <c r="V3" s="8">
        <f>'Calcs-1'!V3*Assumptions!$C2</f>
        <v>488750</v>
      </c>
      <c r="W3" s="8">
        <f>'Calcs-1'!W3*Assumptions!$C2</f>
        <v>488750</v>
      </c>
      <c r="X3" s="8">
        <f>'Calcs-1'!X3*Assumptions!$C2</f>
        <v>488750</v>
      </c>
      <c r="Y3" s="8">
        <f>'Calcs-1'!Y3*Assumptions!$C2</f>
        <v>488750</v>
      </c>
    </row>
    <row r="4">
      <c r="A4" s="6" t="s">
        <v>22</v>
      </c>
      <c r="B4" s="8">
        <f>'Calcs-1'!B4*Assumptions!$C3</f>
        <v>326160</v>
      </c>
      <c r="C4" s="8">
        <f>'Calcs-1'!C4*Assumptions!$C3</f>
        <v>326160</v>
      </c>
      <c r="D4" s="8">
        <f>'Calcs-1'!D4*Assumptions!$C3</f>
        <v>326160</v>
      </c>
      <c r="E4" s="8">
        <f>'Calcs-1'!E4*Assumptions!$C3</f>
        <v>326160</v>
      </c>
      <c r="F4" s="8">
        <f>'Calcs-1'!F4*Assumptions!$C3</f>
        <v>326160</v>
      </c>
      <c r="G4" s="8">
        <f>'Calcs-1'!G4*Assumptions!$C3</f>
        <v>326160</v>
      </c>
      <c r="H4" s="8">
        <f>'Calcs-1'!H4*Assumptions!$C3</f>
        <v>326160</v>
      </c>
      <c r="I4" s="8">
        <f>'Calcs-1'!I4*Assumptions!$C3</f>
        <v>326160</v>
      </c>
      <c r="J4" s="8">
        <f>'Calcs-1'!J4*Assumptions!$C3</f>
        <v>326160</v>
      </c>
      <c r="K4" s="8">
        <f>'Calcs-1'!K4*Assumptions!$C3</f>
        <v>326160</v>
      </c>
      <c r="L4" s="8">
        <f>'Calcs-1'!L4*Assumptions!$C3</f>
        <v>326160</v>
      </c>
      <c r="M4" s="8">
        <f>'Calcs-1'!M4*Assumptions!$C3</f>
        <v>326160</v>
      </c>
      <c r="N4" s="8">
        <f>'Calcs-1'!N4*Assumptions!$C3</f>
        <v>326160</v>
      </c>
      <c r="O4" s="8">
        <f>'Calcs-1'!O4*Assumptions!$C3</f>
        <v>326160</v>
      </c>
      <c r="P4" s="8">
        <f>'Calcs-1'!P4*Assumptions!$C3</f>
        <v>326160</v>
      </c>
      <c r="Q4" s="8">
        <f>'Calcs-1'!Q4*Assumptions!$C3</f>
        <v>326160</v>
      </c>
      <c r="R4" s="8">
        <f>'Calcs-1'!R4*Assumptions!$C3</f>
        <v>326160</v>
      </c>
      <c r="S4" s="8">
        <f>'Calcs-1'!S4*Assumptions!$C3</f>
        <v>326160</v>
      </c>
      <c r="T4" s="8">
        <f>'Calcs-1'!T4*Assumptions!$C3</f>
        <v>326160</v>
      </c>
      <c r="U4" s="8">
        <f>'Calcs-1'!U4*Assumptions!$C3</f>
        <v>326160</v>
      </c>
      <c r="V4" s="8">
        <f>'Calcs-1'!V4*Assumptions!$C3</f>
        <v>326160</v>
      </c>
      <c r="W4" s="8">
        <f>'Calcs-1'!W4*Assumptions!$C3</f>
        <v>326160</v>
      </c>
      <c r="X4" s="8">
        <f>'Calcs-1'!X4*Assumptions!$C3</f>
        <v>326160</v>
      </c>
      <c r="Y4" s="8">
        <f>'Calcs-1'!Y4*Assumptions!$C3</f>
        <v>326160</v>
      </c>
    </row>
    <row r="5">
      <c r="A5" s="6" t="s">
        <v>88</v>
      </c>
      <c r="B5" s="8">
        <f t="shared" ref="B5:Y5" si="1">SUM(B3:B4)</f>
        <v>814910</v>
      </c>
      <c r="C5" s="8">
        <f t="shared" si="1"/>
        <v>814910</v>
      </c>
      <c r="D5" s="8">
        <f t="shared" si="1"/>
        <v>814910</v>
      </c>
      <c r="E5" s="8">
        <f t="shared" si="1"/>
        <v>814910</v>
      </c>
      <c r="F5" s="8">
        <f t="shared" si="1"/>
        <v>814910</v>
      </c>
      <c r="G5" s="8">
        <f t="shared" si="1"/>
        <v>814910</v>
      </c>
      <c r="H5" s="8">
        <f t="shared" si="1"/>
        <v>814910</v>
      </c>
      <c r="I5" s="8">
        <f t="shared" si="1"/>
        <v>814910</v>
      </c>
      <c r="J5" s="8">
        <f t="shared" si="1"/>
        <v>814910</v>
      </c>
      <c r="K5" s="8">
        <f t="shared" si="1"/>
        <v>814910</v>
      </c>
      <c r="L5" s="8">
        <f t="shared" si="1"/>
        <v>814910</v>
      </c>
      <c r="M5" s="8">
        <f t="shared" si="1"/>
        <v>814910</v>
      </c>
      <c r="N5" s="8">
        <f t="shared" si="1"/>
        <v>814910</v>
      </c>
      <c r="O5" s="8">
        <f t="shared" si="1"/>
        <v>814910</v>
      </c>
      <c r="P5" s="8">
        <f t="shared" si="1"/>
        <v>814910</v>
      </c>
      <c r="Q5" s="8">
        <f t="shared" si="1"/>
        <v>814910</v>
      </c>
      <c r="R5" s="8">
        <f t="shared" si="1"/>
        <v>814910</v>
      </c>
      <c r="S5" s="8">
        <f t="shared" si="1"/>
        <v>814910</v>
      </c>
      <c r="T5" s="8">
        <f t="shared" si="1"/>
        <v>814910</v>
      </c>
      <c r="U5" s="8">
        <f t="shared" si="1"/>
        <v>814910</v>
      </c>
      <c r="V5" s="8">
        <f t="shared" si="1"/>
        <v>814910</v>
      </c>
      <c r="W5" s="8">
        <f t="shared" si="1"/>
        <v>814910</v>
      </c>
      <c r="X5" s="8">
        <f t="shared" si="1"/>
        <v>814910</v>
      </c>
      <c r="Y5" s="8">
        <f t="shared" si="1"/>
        <v>814910</v>
      </c>
    </row>
    <row r="7">
      <c r="A7" s="6" t="s">
        <v>100</v>
      </c>
    </row>
    <row r="8">
      <c r="A8" s="6" t="s">
        <v>20</v>
      </c>
      <c r="B8" s="6">
        <v>0.0</v>
      </c>
      <c r="C8" s="6">
        <v>0.0</v>
      </c>
      <c r="D8" s="8">
        <f t="shared" ref="D8:D9" si="2">B3+C3+D3</f>
        <v>1466250</v>
      </c>
      <c r="E8" s="6">
        <v>0.0</v>
      </c>
      <c r="F8" s="6">
        <v>0.0</v>
      </c>
      <c r="G8" s="8">
        <f t="shared" ref="G8:G9" si="3">E3+F3+G3</f>
        <v>1466250</v>
      </c>
      <c r="H8" s="6">
        <v>0.0</v>
      </c>
      <c r="I8" s="6">
        <v>0.0</v>
      </c>
      <c r="J8" s="8">
        <f t="shared" ref="J8:J9" si="4">H3+I3+J3</f>
        <v>1466250</v>
      </c>
      <c r="K8" s="6">
        <v>0.0</v>
      </c>
      <c r="L8" s="6">
        <v>0.0</v>
      </c>
      <c r="M8" s="8">
        <f t="shared" ref="M8:M9" si="5">K3+L3+M3</f>
        <v>1466250</v>
      </c>
      <c r="N8" s="6">
        <v>0.0</v>
      </c>
      <c r="O8" s="6">
        <v>0.0</v>
      </c>
      <c r="P8" s="8">
        <f t="shared" ref="P8:P9" si="6">N3+O3+P3</f>
        <v>1466250</v>
      </c>
      <c r="Q8" s="6">
        <v>0.0</v>
      </c>
      <c r="R8" s="6">
        <v>0.0</v>
      </c>
      <c r="S8" s="8">
        <f t="shared" ref="S8:S9" si="7">Q3+R3+S3</f>
        <v>1466250</v>
      </c>
      <c r="T8" s="6">
        <v>0.0</v>
      </c>
      <c r="U8" s="6">
        <v>0.0</v>
      </c>
      <c r="V8" s="8">
        <f t="shared" ref="V8:V9" si="8">T3+U3+V3</f>
        <v>1466250</v>
      </c>
      <c r="W8" s="6">
        <v>0.0</v>
      </c>
      <c r="X8" s="6">
        <v>0.0</v>
      </c>
      <c r="Y8" s="8">
        <f t="shared" ref="Y8:Y9" si="9">W3+X3+Y3</f>
        <v>1466250</v>
      </c>
    </row>
    <row r="9">
      <c r="A9" s="6" t="s">
        <v>22</v>
      </c>
      <c r="B9" s="6">
        <v>0.0</v>
      </c>
      <c r="C9" s="6">
        <v>0.0</v>
      </c>
      <c r="D9" s="8">
        <f t="shared" si="2"/>
        <v>978480</v>
      </c>
      <c r="E9" s="6">
        <v>0.0</v>
      </c>
      <c r="F9" s="6">
        <v>0.0</v>
      </c>
      <c r="G9" s="8">
        <f t="shared" si="3"/>
        <v>978480</v>
      </c>
      <c r="H9" s="6">
        <v>0.0</v>
      </c>
      <c r="I9" s="6">
        <v>0.0</v>
      </c>
      <c r="J9" s="8">
        <f t="shared" si="4"/>
        <v>978480</v>
      </c>
      <c r="K9" s="6">
        <v>0.0</v>
      </c>
      <c r="L9" s="6">
        <v>0.0</v>
      </c>
      <c r="M9" s="8">
        <f t="shared" si="5"/>
        <v>978480</v>
      </c>
      <c r="N9" s="6">
        <v>0.0</v>
      </c>
      <c r="O9" s="6">
        <v>0.0</v>
      </c>
      <c r="P9" s="8">
        <f t="shared" si="6"/>
        <v>978480</v>
      </c>
      <c r="Q9" s="6">
        <v>0.0</v>
      </c>
      <c r="R9" s="6">
        <v>0.0</v>
      </c>
      <c r="S9" s="8">
        <f t="shared" si="7"/>
        <v>978480</v>
      </c>
      <c r="T9" s="6">
        <v>0.0</v>
      </c>
      <c r="U9" s="6">
        <v>0.0</v>
      </c>
      <c r="V9" s="8">
        <f t="shared" si="8"/>
        <v>978480</v>
      </c>
      <c r="W9" s="6">
        <v>0.0</v>
      </c>
      <c r="X9" s="6">
        <v>0.0</v>
      </c>
      <c r="Y9" s="8">
        <f t="shared" si="9"/>
        <v>978480</v>
      </c>
    </row>
    <row r="10">
      <c r="A10" s="6" t="s">
        <v>88</v>
      </c>
      <c r="B10" s="8">
        <f t="shared" ref="B10:Y10" si="10">SUM(B8:B9)</f>
        <v>0</v>
      </c>
      <c r="C10" s="8">
        <f t="shared" si="10"/>
        <v>0</v>
      </c>
      <c r="D10" s="8">
        <f t="shared" si="10"/>
        <v>2444730</v>
      </c>
      <c r="E10" s="8">
        <f t="shared" si="10"/>
        <v>0</v>
      </c>
      <c r="F10" s="8">
        <f t="shared" si="10"/>
        <v>0</v>
      </c>
      <c r="G10" s="8">
        <f t="shared" si="10"/>
        <v>2444730</v>
      </c>
      <c r="H10" s="8">
        <f t="shared" si="10"/>
        <v>0</v>
      </c>
      <c r="I10" s="8">
        <f t="shared" si="10"/>
        <v>0</v>
      </c>
      <c r="J10" s="8">
        <f t="shared" si="10"/>
        <v>2444730</v>
      </c>
      <c r="K10" s="8">
        <f t="shared" si="10"/>
        <v>0</v>
      </c>
      <c r="L10" s="8">
        <f t="shared" si="10"/>
        <v>0</v>
      </c>
      <c r="M10" s="8">
        <f t="shared" si="10"/>
        <v>2444730</v>
      </c>
      <c r="N10" s="8">
        <f t="shared" si="10"/>
        <v>0</v>
      </c>
      <c r="O10" s="8">
        <f t="shared" si="10"/>
        <v>0</v>
      </c>
      <c r="P10" s="8">
        <f t="shared" si="10"/>
        <v>2444730</v>
      </c>
      <c r="Q10" s="8">
        <f t="shared" si="10"/>
        <v>0</v>
      </c>
      <c r="R10" s="8">
        <f t="shared" si="10"/>
        <v>0</v>
      </c>
      <c r="S10" s="8">
        <f t="shared" si="10"/>
        <v>2444730</v>
      </c>
      <c r="T10" s="8">
        <f t="shared" si="10"/>
        <v>0</v>
      </c>
      <c r="U10" s="8">
        <f t="shared" si="10"/>
        <v>0</v>
      </c>
      <c r="V10" s="8">
        <f t="shared" si="10"/>
        <v>2444730</v>
      </c>
      <c r="W10" s="8">
        <f t="shared" si="10"/>
        <v>0</v>
      </c>
      <c r="X10" s="8">
        <f t="shared" si="10"/>
        <v>0</v>
      </c>
      <c r="Y10" s="8">
        <f t="shared" si="10"/>
        <v>2444730</v>
      </c>
    </row>
    <row r="12">
      <c r="A12" s="6" t="s">
        <v>101</v>
      </c>
    </row>
    <row r="13">
      <c r="A13" s="6" t="s">
        <v>20</v>
      </c>
      <c r="B13" s="8">
        <f t="shared" ref="B13:B14" si="12">B3-B8</f>
        <v>488750</v>
      </c>
      <c r="C13" s="8">
        <f t="shared" ref="C13:Y13" si="11">B13+C3-C8</f>
        <v>977500</v>
      </c>
      <c r="D13" s="8">
        <f t="shared" si="11"/>
        <v>0</v>
      </c>
      <c r="E13" s="8">
        <f t="shared" si="11"/>
        <v>488750</v>
      </c>
      <c r="F13" s="8">
        <f t="shared" si="11"/>
        <v>977500</v>
      </c>
      <c r="G13" s="8">
        <f t="shared" si="11"/>
        <v>0</v>
      </c>
      <c r="H13" s="8">
        <f t="shared" si="11"/>
        <v>488750</v>
      </c>
      <c r="I13" s="8">
        <f t="shared" si="11"/>
        <v>977500</v>
      </c>
      <c r="J13" s="8">
        <f t="shared" si="11"/>
        <v>0</v>
      </c>
      <c r="K13" s="8">
        <f t="shared" si="11"/>
        <v>488750</v>
      </c>
      <c r="L13" s="8">
        <f t="shared" si="11"/>
        <v>977500</v>
      </c>
      <c r="M13" s="8">
        <f t="shared" si="11"/>
        <v>0</v>
      </c>
      <c r="N13" s="8">
        <f t="shared" si="11"/>
        <v>488750</v>
      </c>
      <c r="O13" s="8">
        <f t="shared" si="11"/>
        <v>977500</v>
      </c>
      <c r="P13" s="8">
        <f t="shared" si="11"/>
        <v>0</v>
      </c>
      <c r="Q13" s="8">
        <f t="shared" si="11"/>
        <v>488750</v>
      </c>
      <c r="R13" s="8">
        <f t="shared" si="11"/>
        <v>977500</v>
      </c>
      <c r="S13" s="8">
        <f t="shared" si="11"/>
        <v>0</v>
      </c>
      <c r="T13" s="8">
        <f t="shared" si="11"/>
        <v>488750</v>
      </c>
      <c r="U13" s="8">
        <f t="shared" si="11"/>
        <v>977500</v>
      </c>
      <c r="V13" s="8">
        <f t="shared" si="11"/>
        <v>0</v>
      </c>
      <c r="W13" s="8">
        <f t="shared" si="11"/>
        <v>488750</v>
      </c>
      <c r="X13" s="8">
        <f t="shared" si="11"/>
        <v>977500</v>
      </c>
      <c r="Y13" s="8">
        <f t="shared" si="11"/>
        <v>0</v>
      </c>
    </row>
    <row r="14">
      <c r="A14" s="6" t="s">
        <v>22</v>
      </c>
      <c r="B14" s="8">
        <f t="shared" si="12"/>
        <v>326160</v>
      </c>
      <c r="C14" s="8">
        <f t="shared" ref="C14:Y14" si="13">B14+C4-C9</f>
        <v>652320</v>
      </c>
      <c r="D14" s="8">
        <f t="shared" si="13"/>
        <v>0</v>
      </c>
      <c r="E14" s="8">
        <f t="shared" si="13"/>
        <v>326160</v>
      </c>
      <c r="F14" s="8">
        <f t="shared" si="13"/>
        <v>652320</v>
      </c>
      <c r="G14" s="8">
        <f t="shared" si="13"/>
        <v>0</v>
      </c>
      <c r="H14" s="8">
        <f t="shared" si="13"/>
        <v>326160</v>
      </c>
      <c r="I14" s="8">
        <f t="shared" si="13"/>
        <v>652320</v>
      </c>
      <c r="J14" s="8">
        <f t="shared" si="13"/>
        <v>0</v>
      </c>
      <c r="K14" s="8">
        <f t="shared" si="13"/>
        <v>326160</v>
      </c>
      <c r="L14" s="8">
        <f t="shared" si="13"/>
        <v>652320</v>
      </c>
      <c r="M14" s="8">
        <f t="shared" si="13"/>
        <v>0</v>
      </c>
      <c r="N14" s="8">
        <f t="shared" si="13"/>
        <v>326160</v>
      </c>
      <c r="O14" s="8">
        <f t="shared" si="13"/>
        <v>652320</v>
      </c>
      <c r="P14" s="8">
        <f t="shared" si="13"/>
        <v>0</v>
      </c>
      <c r="Q14" s="8">
        <f t="shared" si="13"/>
        <v>326160</v>
      </c>
      <c r="R14" s="8">
        <f t="shared" si="13"/>
        <v>652320</v>
      </c>
      <c r="S14" s="8">
        <f t="shared" si="13"/>
        <v>0</v>
      </c>
      <c r="T14" s="8">
        <f t="shared" si="13"/>
        <v>326160</v>
      </c>
      <c r="U14" s="8">
        <f t="shared" si="13"/>
        <v>652320</v>
      </c>
      <c r="V14" s="8">
        <f t="shared" si="13"/>
        <v>0</v>
      </c>
      <c r="W14" s="8">
        <f t="shared" si="13"/>
        <v>326160</v>
      </c>
      <c r="X14" s="8">
        <f t="shared" si="13"/>
        <v>652320</v>
      </c>
      <c r="Y14" s="8">
        <f t="shared" si="13"/>
        <v>0</v>
      </c>
    </row>
    <row r="15">
      <c r="A15" s="6" t="s">
        <v>88</v>
      </c>
      <c r="B15" s="8">
        <f t="shared" ref="B15:Y15" si="14">SUM(B13:B14)</f>
        <v>814910</v>
      </c>
      <c r="C15" s="8">
        <f t="shared" si="14"/>
        <v>1629820</v>
      </c>
      <c r="D15" s="8">
        <f t="shared" si="14"/>
        <v>0</v>
      </c>
      <c r="E15" s="8">
        <f t="shared" si="14"/>
        <v>814910</v>
      </c>
      <c r="F15" s="8">
        <f t="shared" si="14"/>
        <v>1629820</v>
      </c>
      <c r="G15" s="8">
        <f t="shared" si="14"/>
        <v>0</v>
      </c>
      <c r="H15" s="8">
        <f t="shared" si="14"/>
        <v>814910</v>
      </c>
      <c r="I15" s="8">
        <f t="shared" si="14"/>
        <v>1629820</v>
      </c>
      <c r="J15" s="8">
        <f t="shared" si="14"/>
        <v>0</v>
      </c>
      <c r="K15" s="8">
        <f t="shared" si="14"/>
        <v>814910</v>
      </c>
      <c r="L15" s="8">
        <f t="shared" si="14"/>
        <v>1629820</v>
      </c>
      <c r="M15" s="8">
        <f t="shared" si="14"/>
        <v>0</v>
      </c>
      <c r="N15" s="8">
        <f t="shared" si="14"/>
        <v>814910</v>
      </c>
      <c r="O15" s="8">
        <f t="shared" si="14"/>
        <v>1629820</v>
      </c>
      <c r="P15" s="8">
        <f t="shared" si="14"/>
        <v>0</v>
      </c>
      <c r="Q15" s="8">
        <f t="shared" si="14"/>
        <v>814910</v>
      </c>
      <c r="R15" s="8">
        <f t="shared" si="14"/>
        <v>1629820</v>
      </c>
      <c r="S15" s="8">
        <f t="shared" si="14"/>
        <v>0</v>
      </c>
      <c r="T15" s="8">
        <f t="shared" si="14"/>
        <v>814910</v>
      </c>
      <c r="U15" s="8">
        <f t="shared" si="14"/>
        <v>1629820</v>
      </c>
      <c r="V15" s="8">
        <f t="shared" si="14"/>
        <v>0</v>
      </c>
      <c r="W15" s="8">
        <f t="shared" si="14"/>
        <v>814910</v>
      </c>
      <c r="X15" s="8">
        <f t="shared" si="14"/>
        <v>1629820</v>
      </c>
      <c r="Y15" s="8">
        <f t="shared" si="14"/>
        <v>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6" t="s">
        <v>63</v>
      </c>
      <c r="C1" s="6" t="s">
        <v>64</v>
      </c>
      <c r="D1" s="6" t="s">
        <v>65</v>
      </c>
      <c r="E1" s="6" t="s">
        <v>66</v>
      </c>
      <c r="F1" s="6" t="s">
        <v>67</v>
      </c>
      <c r="G1" s="6" t="s">
        <v>68</v>
      </c>
      <c r="H1" s="6" t="s">
        <v>69</v>
      </c>
      <c r="I1" s="6" t="s">
        <v>70</v>
      </c>
      <c r="J1" s="6" t="s">
        <v>71</v>
      </c>
      <c r="K1" s="6" t="s">
        <v>72</v>
      </c>
      <c r="L1" s="6" t="s">
        <v>73</v>
      </c>
      <c r="M1" s="6" t="s">
        <v>74</v>
      </c>
      <c r="N1" s="6" t="s">
        <v>75</v>
      </c>
      <c r="O1" s="6" t="s">
        <v>76</v>
      </c>
      <c r="P1" s="6" t="s">
        <v>77</v>
      </c>
      <c r="Q1" s="6" t="s">
        <v>78</v>
      </c>
      <c r="R1" s="6" t="s">
        <v>79</v>
      </c>
      <c r="S1" s="6" t="s">
        <v>80</v>
      </c>
      <c r="T1" s="6" t="s">
        <v>81</v>
      </c>
      <c r="U1" s="6" t="s">
        <v>82</v>
      </c>
      <c r="V1" s="6" t="s">
        <v>83</v>
      </c>
      <c r="W1" s="6" t="s">
        <v>84</v>
      </c>
      <c r="X1" s="6" t="s">
        <v>85</v>
      </c>
      <c r="Y1" s="6" t="s">
        <v>86</v>
      </c>
    </row>
    <row r="2">
      <c r="A2" s="6" t="s">
        <v>23</v>
      </c>
    </row>
    <row r="3">
      <c r="A3" s="6" t="s">
        <v>102</v>
      </c>
      <c r="B3" s="8">
        <f>'Sales and Costs'!B5</f>
        <v>1640345</v>
      </c>
      <c r="C3" s="8">
        <f>'Sales and Costs'!C5</f>
        <v>1640345</v>
      </c>
      <c r="D3" s="8">
        <f>'Sales and Costs'!D5</f>
        <v>1640345</v>
      </c>
      <c r="E3" s="8">
        <f>'Sales and Costs'!E5</f>
        <v>1640345</v>
      </c>
      <c r="F3" s="8">
        <f>'Sales and Costs'!F5</f>
        <v>1640345</v>
      </c>
      <c r="G3" s="8">
        <f>'Sales and Costs'!G5</f>
        <v>1640345</v>
      </c>
      <c r="H3" s="8">
        <f>'Sales and Costs'!H5</f>
        <v>1640345</v>
      </c>
      <c r="I3" s="8">
        <f>'Sales and Costs'!I5</f>
        <v>1640345</v>
      </c>
      <c r="J3" s="8">
        <f>'Sales and Costs'!J5</f>
        <v>1640345</v>
      </c>
      <c r="K3" s="8">
        <f>'Sales and Costs'!K5</f>
        <v>1640345</v>
      </c>
      <c r="L3" s="8">
        <f>'Sales and Costs'!L5</f>
        <v>1640345</v>
      </c>
      <c r="M3" s="8">
        <f>'Sales and Costs'!M5</f>
        <v>1640345</v>
      </c>
      <c r="N3" s="8">
        <f>'Sales and Costs'!N5</f>
        <v>1640345</v>
      </c>
      <c r="O3" s="8">
        <f>'Sales and Costs'!O5</f>
        <v>1640345</v>
      </c>
      <c r="P3" s="8">
        <f>'Sales and Costs'!P5</f>
        <v>1640345</v>
      </c>
      <c r="Q3" s="8">
        <f>'Sales and Costs'!Q5</f>
        <v>1640345</v>
      </c>
      <c r="R3" s="8">
        <f>'Sales and Costs'!R5</f>
        <v>1640345</v>
      </c>
      <c r="S3" s="8">
        <f>'Sales and Costs'!S5</f>
        <v>1640345</v>
      </c>
      <c r="T3" s="8">
        <f>'Sales and Costs'!T5</f>
        <v>1640345</v>
      </c>
      <c r="U3" s="8">
        <f>'Sales and Costs'!U5</f>
        <v>1640345</v>
      </c>
      <c r="V3" s="8">
        <f>'Sales and Costs'!V5</f>
        <v>1640345</v>
      </c>
      <c r="W3" s="8">
        <f>'Sales and Costs'!W5</f>
        <v>1640345</v>
      </c>
      <c r="X3" s="8">
        <f>'Sales and Costs'!X5</f>
        <v>1640345</v>
      </c>
      <c r="Y3" s="8">
        <f>'Sales and Costs'!Y5</f>
        <v>1640345</v>
      </c>
    </row>
    <row r="4">
      <c r="A4" s="6" t="s">
        <v>88</v>
      </c>
      <c r="B4" s="8">
        <f t="shared" ref="B4:Y4" si="1">SUM(B3)</f>
        <v>1640345</v>
      </c>
      <c r="C4" s="8">
        <f t="shared" si="1"/>
        <v>1640345</v>
      </c>
      <c r="D4" s="8">
        <f t="shared" si="1"/>
        <v>1640345</v>
      </c>
      <c r="E4" s="8">
        <f t="shared" si="1"/>
        <v>1640345</v>
      </c>
      <c r="F4" s="8">
        <f t="shared" si="1"/>
        <v>1640345</v>
      </c>
      <c r="G4" s="8">
        <f t="shared" si="1"/>
        <v>1640345</v>
      </c>
      <c r="H4" s="8">
        <f t="shared" si="1"/>
        <v>1640345</v>
      </c>
      <c r="I4" s="8">
        <f t="shared" si="1"/>
        <v>1640345</v>
      </c>
      <c r="J4" s="8">
        <f t="shared" si="1"/>
        <v>1640345</v>
      </c>
      <c r="K4" s="8">
        <f t="shared" si="1"/>
        <v>1640345</v>
      </c>
      <c r="L4" s="8">
        <f t="shared" si="1"/>
        <v>1640345</v>
      </c>
      <c r="M4" s="8">
        <f t="shared" si="1"/>
        <v>1640345</v>
      </c>
      <c r="N4" s="8">
        <f t="shared" si="1"/>
        <v>1640345</v>
      </c>
      <c r="O4" s="8">
        <f t="shared" si="1"/>
        <v>1640345</v>
      </c>
      <c r="P4" s="8">
        <f t="shared" si="1"/>
        <v>1640345</v>
      </c>
      <c r="Q4" s="8">
        <f t="shared" si="1"/>
        <v>1640345</v>
      </c>
      <c r="R4" s="8">
        <f t="shared" si="1"/>
        <v>1640345</v>
      </c>
      <c r="S4" s="8">
        <f t="shared" si="1"/>
        <v>1640345</v>
      </c>
      <c r="T4" s="8">
        <f t="shared" si="1"/>
        <v>1640345</v>
      </c>
      <c r="U4" s="8">
        <f t="shared" si="1"/>
        <v>1640345</v>
      </c>
      <c r="V4" s="8">
        <f t="shared" si="1"/>
        <v>1640345</v>
      </c>
      <c r="W4" s="8">
        <f t="shared" si="1"/>
        <v>1640345</v>
      </c>
      <c r="X4" s="8">
        <f t="shared" si="1"/>
        <v>1640345</v>
      </c>
      <c r="Y4" s="8">
        <f t="shared" si="1"/>
        <v>1640345</v>
      </c>
    </row>
    <row r="6">
      <c r="A6" s="6" t="s">
        <v>103</v>
      </c>
    </row>
    <row r="7">
      <c r="A7" s="6" t="s">
        <v>102</v>
      </c>
      <c r="B7" s="6">
        <v>0.0</v>
      </c>
      <c r="C7" s="8">
        <f t="shared" ref="C7:Y7" si="2">B3</f>
        <v>1640345</v>
      </c>
      <c r="D7" s="8">
        <f t="shared" si="2"/>
        <v>1640345</v>
      </c>
      <c r="E7" s="8">
        <f t="shared" si="2"/>
        <v>1640345</v>
      </c>
      <c r="F7" s="8">
        <f t="shared" si="2"/>
        <v>1640345</v>
      </c>
      <c r="G7" s="8">
        <f t="shared" si="2"/>
        <v>1640345</v>
      </c>
      <c r="H7" s="8">
        <f t="shared" si="2"/>
        <v>1640345</v>
      </c>
      <c r="I7" s="8">
        <f t="shared" si="2"/>
        <v>1640345</v>
      </c>
      <c r="J7" s="8">
        <f t="shared" si="2"/>
        <v>1640345</v>
      </c>
      <c r="K7" s="8">
        <f t="shared" si="2"/>
        <v>1640345</v>
      </c>
      <c r="L7" s="8">
        <f t="shared" si="2"/>
        <v>1640345</v>
      </c>
      <c r="M7" s="8">
        <f t="shared" si="2"/>
        <v>1640345</v>
      </c>
      <c r="N7" s="8">
        <f t="shared" si="2"/>
        <v>1640345</v>
      </c>
      <c r="O7" s="8">
        <f t="shared" si="2"/>
        <v>1640345</v>
      </c>
      <c r="P7" s="8">
        <f t="shared" si="2"/>
        <v>1640345</v>
      </c>
      <c r="Q7" s="8">
        <f t="shared" si="2"/>
        <v>1640345</v>
      </c>
      <c r="R7" s="8">
        <f t="shared" si="2"/>
        <v>1640345</v>
      </c>
      <c r="S7" s="8">
        <f t="shared" si="2"/>
        <v>1640345</v>
      </c>
      <c r="T7" s="8">
        <f t="shared" si="2"/>
        <v>1640345</v>
      </c>
      <c r="U7" s="8">
        <f t="shared" si="2"/>
        <v>1640345</v>
      </c>
      <c r="V7" s="8">
        <f t="shared" si="2"/>
        <v>1640345</v>
      </c>
      <c r="W7" s="8">
        <f t="shared" si="2"/>
        <v>1640345</v>
      </c>
      <c r="X7" s="8">
        <f t="shared" si="2"/>
        <v>1640345</v>
      </c>
      <c r="Y7" s="8">
        <f t="shared" si="2"/>
        <v>1640345</v>
      </c>
    </row>
    <row r="8">
      <c r="A8" s="6" t="s">
        <v>88</v>
      </c>
      <c r="B8" s="8">
        <f t="shared" ref="B8:Y8" si="3">SUM(B7)</f>
        <v>0</v>
      </c>
      <c r="C8" s="8">
        <f t="shared" si="3"/>
        <v>1640345</v>
      </c>
      <c r="D8" s="8">
        <f t="shared" si="3"/>
        <v>1640345</v>
      </c>
      <c r="E8" s="8">
        <f t="shared" si="3"/>
        <v>1640345</v>
      </c>
      <c r="F8" s="8">
        <f t="shared" si="3"/>
        <v>1640345</v>
      </c>
      <c r="G8" s="8">
        <f t="shared" si="3"/>
        <v>1640345</v>
      </c>
      <c r="H8" s="8">
        <f t="shared" si="3"/>
        <v>1640345</v>
      </c>
      <c r="I8" s="8">
        <f t="shared" si="3"/>
        <v>1640345</v>
      </c>
      <c r="J8" s="8">
        <f t="shared" si="3"/>
        <v>1640345</v>
      </c>
      <c r="K8" s="8">
        <f t="shared" si="3"/>
        <v>1640345</v>
      </c>
      <c r="L8" s="8">
        <f t="shared" si="3"/>
        <v>1640345</v>
      </c>
      <c r="M8" s="8">
        <f t="shared" si="3"/>
        <v>1640345</v>
      </c>
      <c r="N8" s="8">
        <f t="shared" si="3"/>
        <v>1640345</v>
      </c>
      <c r="O8" s="8">
        <f t="shared" si="3"/>
        <v>1640345</v>
      </c>
      <c r="P8" s="8">
        <f t="shared" si="3"/>
        <v>1640345</v>
      </c>
      <c r="Q8" s="8">
        <f t="shared" si="3"/>
        <v>1640345</v>
      </c>
      <c r="R8" s="8">
        <f t="shared" si="3"/>
        <v>1640345</v>
      </c>
      <c r="S8" s="8">
        <f t="shared" si="3"/>
        <v>1640345</v>
      </c>
      <c r="T8" s="8">
        <f t="shared" si="3"/>
        <v>1640345</v>
      </c>
      <c r="U8" s="8">
        <f t="shared" si="3"/>
        <v>1640345</v>
      </c>
      <c r="V8" s="8">
        <f t="shared" si="3"/>
        <v>1640345</v>
      </c>
      <c r="W8" s="8">
        <f t="shared" si="3"/>
        <v>1640345</v>
      </c>
      <c r="X8" s="8">
        <f t="shared" si="3"/>
        <v>1640345</v>
      </c>
      <c r="Y8" s="8">
        <f t="shared" si="3"/>
        <v>1640345</v>
      </c>
    </row>
    <row r="10">
      <c r="A10" s="6" t="s">
        <v>104</v>
      </c>
    </row>
    <row r="11">
      <c r="A11" s="6" t="s">
        <v>102</v>
      </c>
      <c r="B11" s="8">
        <f>B3-B7</f>
        <v>1640345</v>
      </c>
      <c r="C11" s="8">
        <f t="shared" ref="C11:Y11" si="4">B11+C3-C7</f>
        <v>1640345</v>
      </c>
      <c r="D11" s="8">
        <f t="shared" si="4"/>
        <v>1640345</v>
      </c>
      <c r="E11" s="8">
        <f t="shared" si="4"/>
        <v>1640345</v>
      </c>
      <c r="F11" s="8">
        <f t="shared" si="4"/>
        <v>1640345</v>
      </c>
      <c r="G11" s="8">
        <f t="shared" si="4"/>
        <v>1640345</v>
      </c>
      <c r="H11" s="8">
        <f t="shared" si="4"/>
        <v>1640345</v>
      </c>
      <c r="I11" s="8">
        <f t="shared" si="4"/>
        <v>1640345</v>
      </c>
      <c r="J11" s="8">
        <f t="shared" si="4"/>
        <v>1640345</v>
      </c>
      <c r="K11" s="8">
        <f t="shared" si="4"/>
        <v>1640345</v>
      </c>
      <c r="L11" s="8">
        <f t="shared" si="4"/>
        <v>1640345</v>
      </c>
      <c r="M11" s="8">
        <f t="shared" si="4"/>
        <v>1640345</v>
      </c>
      <c r="N11" s="8">
        <f t="shared" si="4"/>
        <v>1640345</v>
      </c>
      <c r="O11" s="8">
        <f t="shared" si="4"/>
        <v>1640345</v>
      </c>
      <c r="P11" s="8">
        <f t="shared" si="4"/>
        <v>1640345</v>
      </c>
      <c r="Q11" s="8">
        <f t="shared" si="4"/>
        <v>1640345</v>
      </c>
      <c r="R11" s="8">
        <f t="shared" si="4"/>
        <v>1640345</v>
      </c>
      <c r="S11" s="8">
        <f t="shared" si="4"/>
        <v>1640345</v>
      </c>
      <c r="T11" s="8">
        <f t="shared" si="4"/>
        <v>1640345</v>
      </c>
      <c r="U11" s="8">
        <f t="shared" si="4"/>
        <v>1640345</v>
      </c>
      <c r="V11" s="8">
        <f t="shared" si="4"/>
        <v>1640345</v>
      </c>
      <c r="W11" s="8">
        <f t="shared" si="4"/>
        <v>1640345</v>
      </c>
      <c r="X11" s="8">
        <f t="shared" si="4"/>
        <v>1640345</v>
      </c>
      <c r="Y11" s="8">
        <f t="shared" si="4"/>
        <v>1640345</v>
      </c>
    </row>
    <row r="12">
      <c r="A12" s="6" t="s">
        <v>88</v>
      </c>
      <c r="B12" s="8">
        <f t="shared" ref="B12:Y12" si="5">SUM(B11)</f>
        <v>1640345</v>
      </c>
      <c r="C12" s="8">
        <f t="shared" si="5"/>
        <v>1640345</v>
      </c>
      <c r="D12" s="8">
        <f t="shared" si="5"/>
        <v>1640345</v>
      </c>
      <c r="E12" s="8">
        <f t="shared" si="5"/>
        <v>1640345</v>
      </c>
      <c r="F12" s="8">
        <f t="shared" si="5"/>
        <v>1640345</v>
      </c>
      <c r="G12" s="8">
        <f t="shared" si="5"/>
        <v>1640345</v>
      </c>
      <c r="H12" s="8">
        <f t="shared" si="5"/>
        <v>1640345</v>
      </c>
      <c r="I12" s="8">
        <f t="shared" si="5"/>
        <v>1640345</v>
      </c>
      <c r="J12" s="8">
        <f t="shared" si="5"/>
        <v>1640345</v>
      </c>
      <c r="K12" s="8">
        <f t="shared" si="5"/>
        <v>1640345</v>
      </c>
      <c r="L12" s="8">
        <f t="shared" si="5"/>
        <v>1640345</v>
      </c>
      <c r="M12" s="8">
        <f t="shared" si="5"/>
        <v>1640345</v>
      </c>
      <c r="N12" s="8">
        <f t="shared" si="5"/>
        <v>1640345</v>
      </c>
      <c r="O12" s="8">
        <f t="shared" si="5"/>
        <v>1640345</v>
      </c>
      <c r="P12" s="8">
        <f t="shared" si="5"/>
        <v>1640345</v>
      </c>
      <c r="Q12" s="8">
        <f t="shared" si="5"/>
        <v>1640345</v>
      </c>
      <c r="R12" s="8">
        <f t="shared" si="5"/>
        <v>1640345</v>
      </c>
      <c r="S12" s="8">
        <f t="shared" si="5"/>
        <v>1640345</v>
      </c>
      <c r="T12" s="8">
        <f t="shared" si="5"/>
        <v>1640345</v>
      </c>
      <c r="U12" s="8">
        <f t="shared" si="5"/>
        <v>1640345</v>
      </c>
      <c r="V12" s="8">
        <f t="shared" si="5"/>
        <v>1640345</v>
      </c>
      <c r="W12" s="8">
        <f t="shared" si="5"/>
        <v>1640345</v>
      </c>
      <c r="X12" s="8">
        <f t="shared" si="5"/>
        <v>1640345</v>
      </c>
      <c r="Y12" s="8">
        <f t="shared" si="5"/>
        <v>1640345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c r="B1" s="6" t="s">
        <v>63</v>
      </c>
      <c r="C1" s="6" t="s">
        <v>64</v>
      </c>
      <c r="D1" s="6" t="s">
        <v>65</v>
      </c>
      <c r="E1" s="6" t="s">
        <v>66</v>
      </c>
      <c r="F1" s="6" t="s">
        <v>67</v>
      </c>
      <c r="G1" s="6" t="s">
        <v>68</v>
      </c>
      <c r="H1" s="6" t="s">
        <v>69</v>
      </c>
      <c r="I1" s="6" t="s">
        <v>70</v>
      </c>
      <c r="J1" s="6" t="s">
        <v>71</v>
      </c>
      <c r="K1" s="6" t="s">
        <v>72</v>
      </c>
      <c r="L1" s="6" t="s">
        <v>73</v>
      </c>
      <c r="M1" s="6" t="s">
        <v>74</v>
      </c>
      <c r="N1" s="6" t="s">
        <v>75</v>
      </c>
      <c r="O1" s="6" t="s">
        <v>76</v>
      </c>
      <c r="P1" s="6" t="s">
        <v>77</v>
      </c>
      <c r="Q1" s="6" t="s">
        <v>78</v>
      </c>
      <c r="R1" s="6" t="s">
        <v>79</v>
      </c>
      <c r="S1" s="6" t="s">
        <v>80</v>
      </c>
      <c r="T1" s="6" t="s">
        <v>81</v>
      </c>
      <c r="U1" s="6" t="s">
        <v>82</v>
      </c>
      <c r="V1" s="6" t="s">
        <v>83</v>
      </c>
      <c r="W1" s="6" t="s">
        <v>84</v>
      </c>
      <c r="X1" s="6" t="s">
        <v>85</v>
      </c>
      <c r="Y1" s="6" t="s">
        <v>86</v>
      </c>
    </row>
    <row r="2">
      <c r="A2" s="5" t="s">
        <v>26</v>
      </c>
    </row>
    <row r="3">
      <c r="A3" s="5" t="s">
        <v>105</v>
      </c>
      <c r="B3" s="8">
        <f>Assumptions!B10</f>
        <v>31</v>
      </c>
      <c r="C3" s="6">
        <v>0.0</v>
      </c>
      <c r="D3" s="6">
        <v>0.0</v>
      </c>
      <c r="E3" s="6">
        <v>0.0</v>
      </c>
      <c r="F3" s="6">
        <v>0.0</v>
      </c>
      <c r="G3" s="6">
        <f>Assumptions!C10</f>
        <v>41</v>
      </c>
      <c r="H3" s="6">
        <v>0.0</v>
      </c>
      <c r="I3" s="6">
        <v>0.0</v>
      </c>
      <c r="J3" s="6">
        <v>0.0</v>
      </c>
      <c r="K3" s="6">
        <v>0.0</v>
      </c>
      <c r="L3" s="6">
        <v>0.0</v>
      </c>
      <c r="M3" s="6">
        <v>0.0</v>
      </c>
      <c r="N3" s="6">
        <v>0.0</v>
      </c>
      <c r="O3" s="6">
        <v>0.0</v>
      </c>
      <c r="P3" s="6">
        <v>0.0</v>
      </c>
      <c r="Q3" s="6">
        <v>0.0</v>
      </c>
      <c r="R3" s="6">
        <v>0.0</v>
      </c>
      <c r="S3" s="6">
        <v>0.0</v>
      </c>
      <c r="T3" s="6">
        <v>0.0</v>
      </c>
      <c r="U3" s="6">
        <v>0.0</v>
      </c>
      <c r="V3" s="6">
        <v>0.0</v>
      </c>
      <c r="W3" s="6">
        <v>0.0</v>
      </c>
      <c r="X3" s="6">
        <v>0.0</v>
      </c>
      <c r="Y3" s="6">
        <v>0.0</v>
      </c>
    </row>
    <row r="4">
      <c r="A4" s="5" t="s">
        <v>30</v>
      </c>
      <c r="B4" s="6">
        <f>Assumptions!B11</f>
        <v>6743</v>
      </c>
      <c r="C4" s="6">
        <v>0.0</v>
      </c>
      <c r="D4" s="6">
        <v>0.0</v>
      </c>
      <c r="E4" s="6">
        <v>0.0</v>
      </c>
      <c r="F4" s="6">
        <v>0.0</v>
      </c>
      <c r="G4" s="6">
        <f>Assumptions!C11</f>
        <v>7366</v>
      </c>
      <c r="H4" s="6">
        <v>0.0</v>
      </c>
      <c r="I4" s="6">
        <v>0.0</v>
      </c>
      <c r="J4" s="6">
        <v>0.0</v>
      </c>
      <c r="K4" s="6">
        <v>0.0</v>
      </c>
      <c r="L4" s="6">
        <v>0.0</v>
      </c>
      <c r="M4" s="6">
        <v>0.0</v>
      </c>
      <c r="N4" s="6">
        <v>0.0</v>
      </c>
      <c r="O4" s="6">
        <v>0.0</v>
      </c>
      <c r="P4" s="6">
        <v>0.0</v>
      </c>
      <c r="Q4" s="6">
        <v>0.0</v>
      </c>
      <c r="R4" s="6">
        <v>0.0</v>
      </c>
      <c r="S4" s="6">
        <v>0.0</v>
      </c>
      <c r="T4" s="6">
        <v>0.0</v>
      </c>
      <c r="U4" s="6">
        <v>0.0</v>
      </c>
      <c r="V4" s="6">
        <v>0.0</v>
      </c>
      <c r="W4" s="6">
        <v>0.0</v>
      </c>
      <c r="X4" s="6">
        <v>0.0</v>
      </c>
      <c r="Y4" s="6">
        <v>0.0</v>
      </c>
    </row>
    <row r="5">
      <c r="A5" s="5"/>
    </row>
    <row r="6">
      <c r="A6" s="12" t="s">
        <v>106</v>
      </c>
    </row>
    <row r="7">
      <c r="A7" s="5" t="s">
        <v>107</v>
      </c>
      <c r="B7" s="6">
        <v>0.0</v>
      </c>
      <c r="C7" s="8">
        <f t="shared" ref="C7:Y7" si="1">B9</f>
        <v>6743</v>
      </c>
      <c r="D7" s="8">
        <f t="shared" si="1"/>
        <v>6743</v>
      </c>
      <c r="E7" s="8">
        <f t="shared" si="1"/>
        <v>6743</v>
      </c>
      <c r="F7" s="8">
        <f t="shared" si="1"/>
        <v>6743</v>
      </c>
      <c r="G7" s="8">
        <f t="shared" si="1"/>
        <v>6743</v>
      </c>
      <c r="H7" s="8">
        <f t="shared" si="1"/>
        <v>14109</v>
      </c>
      <c r="I7" s="8">
        <f t="shared" si="1"/>
        <v>14109</v>
      </c>
      <c r="J7" s="8">
        <f t="shared" si="1"/>
        <v>14109</v>
      </c>
      <c r="K7" s="8">
        <f t="shared" si="1"/>
        <v>14109</v>
      </c>
      <c r="L7" s="8">
        <f t="shared" si="1"/>
        <v>14109</v>
      </c>
      <c r="M7" s="8">
        <f t="shared" si="1"/>
        <v>14109</v>
      </c>
      <c r="N7" s="8">
        <f t="shared" si="1"/>
        <v>14109</v>
      </c>
      <c r="O7" s="8">
        <f t="shared" si="1"/>
        <v>14109</v>
      </c>
      <c r="P7" s="8">
        <f t="shared" si="1"/>
        <v>14109</v>
      </c>
      <c r="Q7" s="8">
        <f t="shared" si="1"/>
        <v>14109</v>
      </c>
      <c r="R7" s="8">
        <f t="shared" si="1"/>
        <v>14109</v>
      </c>
      <c r="S7" s="8">
        <f t="shared" si="1"/>
        <v>14109</v>
      </c>
      <c r="T7" s="8">
        <f t="shared" si="1"/>
        <v>14109</v>
      </c>
      <c r="U7" s="8">
        <f t="shared" si="1"/>
        <v>14109</v>
      </c>
      <c r="V7" s="8">
        <f t="shared" si="1"/>
        <v>14109</v>
      </c>
      <c r="W7" s="8">
        <f t="shared" si="1"/>
        <v>14109</v>
      </c>
      <c r="X7" s="8">
        <f t="shared" si="1"/>
        <v>14109</v>
      </c>
      <c r="Y7" s="8">
        <f t="shared" si="1"/>
        <v>14109</v>
      </c>
    </row>
    <row r="8">
      <c r="A8" s="5" t="s">
        <v>108</v>
      </c>
      <c r="B8" s="8">
        <f t="shared" ref="B8:Y8" si="2">B4</f>
        <v>6743</v>
      </c>
      <c r="C8" s="8">
        <f t="shared" si="2"/>
        <v>0</v>
      </c>
      <c r="D8" s="8">
        <f t="shared" si="2"/>
        <v>0</v>
      </c>
      <c r="E8" s="8">
        <f t="shared" si="2"/>
        <v>0</v>
      </c>
      <c r="F8" s="8">
        <f t="shared" si="2"/>
        <v>0</v>
      </c>
      <c r="G8" s="8">
        <f t="shared" si="2"/>
        <v>7366</v>
      </c>
      <c r="H8" s="8">
        <f t="shared" si="2"/>
        <v>0</v>
      </c>
      <c r="I8" s="8">
        <f t="shared" si="2"/>
        <v>0</v>
      </c>
      <c r="J8" s="8">
        <f t="shared" si="2"/>
        <v>0</v>
      </c>
      <c r="K8" s="8">
        <f t="shared" si="2"/>
        <v>0</v>
      </c>
      <c r="L8" s="8">
        <f t="shared" si="2"/>
        <v>0</v>
      </c>
      <c r="M8" s="8">
        <f t="shared" si="2"/>
        <v>0</v>
      </c>
      <c r="N8" s="8">
        <f t="shared" si="2"/>
        <v>0</v>
      </c>
      <c r="O8" s="8">
        <f t="shared" si="2"/>
        <v>0</v>
      </c>
      <c r="P8" s="8">
        <f t="shared" si="2"/>
        <v>0</v>
      </c>
      <c r="Q8" s="8">
        <f t="shared" si="2"/>
        <v>0</v>
      </c>
      <c r="R8" s="8">
        <f t="shared" si="2"/>
        <v>0</v>
      </c>
      <c r="S8" s="8">
        <f t="shared" si="2"/>
        <v>0</v>
      </c>
      <c r="T8" s="8">
        <f t="shared" si="2"/>
        <v>0</v>
      </c>
      <c r="U8" s="8">
        <f t="shared" si="2"/>
        <v>0</v>
      </c>
      <c r="V8" s="8">
        <f t="shared" si="2"/>
        <v>0</v>
      </c>
      <c r="W8" s="8">
        <f t="shared" si="2"/>
        <v>0</v>
      </c>
      <c r="X8" s="8">
        <f t="shared" si="2"/>
        <v>0</v>
      </c>
      <c r="Y8" s="8">
        <f t="shared" si="2"/>
        <v>0</v>
      </c>
    </row>
    <row r="9">
      <c r="A9" s="5" t="s">
        <v>109</v>
      </c>
      <c r="B9" s="8">
        <f t="shared" ref="B9:Y9" si="3">B7+B8</f>
        <v>6743</v>
      </c>
      <c r="C9" s="8">
        <f t="shared" si="3"/>
        <v>6743</v>
      </c>
      <c r="D9" s="8">
        <f t="shared" si="3"/>
        <v>6743</v>
      </c>
      <c r="E9" s="8">
        <f t="shared" si="3"/>
        <v>6743</v>
      </c>
      <c r="F9" s="8">
        <f t="shared" si="3"/>
        <v>6743</v>
      </c>
      <c r="G9" s="8">
        <f t="shared" si="3"/>
        <v>14109</v>
      </c>
      <c r="H9" s="8">
        <f t="shared" si="3"/>
        <v>14109</v>
      </c>
      <c r="I9" s="8">
        <f t="shared" si="3"/>
        <v>14109</v>
      </c>
      <c r="J9" s="8">
        <f t="shared" si="3"/>
        <v>14109</v>
      </c>
      <c r="K9" s="8">
        <f t="shared" si="3"/>
        <v>14109</v>
      </c>
      <c r="L9" s="8">
        <f t="shared" si="3"/>
        <v>14109</v>
      </c>
      <c r="M9" s="8">
        <f t="shared" si="3"/>
        <v>14109</v>
      </c>
      <c r="N9" s="8">
        <f t="shared" si="3"/>
        <v>14109</v>
      </c>
      <c r="O9" s="8">
        <f t="shared" si="3"/>
        <v>14109</v>
      </c>
      <c r="P9" s="8">
        <f t="shared" si="3"/>
        <v>14109</v>
      </c>
      <c r="Q9" s="8">
        <f t="shared" si="3"/>
        <v>14109</v>
      </c>
      <c r="R9" s="8">
        <f t="shared" si="3"/>
        <v>14109</v>
      </c>
      <c r="S9" s="8">
        <f t="shared" si="3"/>
        <v>14109</v>
      </c>
      <c r="T9" s="8">
        <f t="shared" si="3"/>
        <v>14109</v>
      </c>
      <c r="U9" s="8">
        <f t="shared" si="3"/>
        <v>14109</v>
      </c>
      <c r="V9" s="8">
        <f t="shared" si="3"/>
        <v>14109</v>
      </c>
      <c r="W9" s="8">
        <f t="shared" si="3"/>
        <v>14109</v>
      </c>
      <c r="X9" s="8">
        <f t="shared" si="3"/>
        <v>14109</v>
      </c>
      <c r="Y9" s="8">
        <f t="shared" si="3"/>
        <v>14109</v>
      </c>
    </row>
    <row r="10">
      <c r="A10" s="5"/>
    </row>
    <row r="11">
      <c r="A11" s="12" t="s">
        <v>110</v>
      </c>
    </row>
    <row r="12">
      <c r="A12" s="5" t="s">
        <v>87</v>
      </c>
      <c r="B12" s="6">
        <v>0.0</v>
      </c>
      <c r="C12" s="6">
        <f t="shared" ref="C12:Y12" si="4">B14</f>
        <v>209033</v>
      </c>
      <c r="D12" s="6">
        <f t="shared" si="4"/>
        <v>209033</v>
      </c>
      <c r="E12" s="6">
        <f t="shared" si="4"/>
        <v>209033</v>
      </c>
      <c r="F12" s="6">
        <f t="shared" si="4"/>
        <v>209033</v>
      </c>
      <c r="G12" s="6">
        <f t="shared" si="4"/>
        <v>209033</v>
      </c>
      <c r="H12" s="6">
        <f t="shared" si="4"/>
        <v>511039</v>
      </c>
      <c r="I12" s="6">
        <f t="shared" si="4"/>
        <v>511039</v>
      </c>
      <c r="J12" s="6">
        <f t="shared" si="4"/>
        <v>511039</v>
      </c>
      <c r="K12" s="6">
        <f t="shared" si="4"/>
        <v>511039</v>
      </c>
      <c r="L12" s="6">
        <f t="shared" si="4"/>
        <v>511039</v>
      </c>
      <c r="M12" s="6">
        <f t="shared" si="4"/>
        <v>511039</v>
      </c>
      <c r="N12" s="6">
        <f t="shared" si="4"/>
        <v>511039</v>
      </c>
      <c r="O12" s="6">
        <f t="shared" si="4"/>
        <v>511039</v>
      </c>
      <c r="P12" s="6">
        <f t="shared" si="4"/>
        <v>511039</v>
      </c>
      <c r="Q12" s="6">
        <f t="shared" si="4"/>
        <v>511039</v>
      </c>
      <c r="R12" s="6">
        <f t="shared" si="4"/>
        <v>511039</v>
      </c>
      <c r="S12" s="6">
        <f t="shared" si="4"/>
        <v>511039</v>
      </c>
      <c r="T12" s="6">
        <f t="shared" si="4"/>
        <v>511039</v>
      </c>
      <c r="U12" s="6">
        <f t="shared" si="4"/>
        <v>511039</v>
      </c>
      <c r="V12" s="6">
        <f t="shared" si="4"/>
        <v>511039</v>
      </c>
      <c r="W12" s="6">
        <f t="shared" si="4"/>
        <v>511039</v>
      </c>
      <c r="X12" s="6">
        <f t="shared" si="4"/>
        <v>511039</v>
      </c>
      <c r="Y12" s="6">
        <f t="shared" si="4"/>
        <v>511039</v>
      </c>
    </row>
    <row r="13">
      <c r="A13" s="5" t="s">
        <v>111</v>
      </c>
      <c r="B13" s="8">
        <f t="shared" ref="B13:Y13" si="5">B3*B4</f>
        <v>209033</v>
      </c>
      <c r="C13" s="8">
        <f t="shared" si="5"/>
        <v>0</v>
      </c>
      <c r="D13" s="8">
        <f t="shared" si="5"/>
        <v>0</v>
      </c>
      <c r="E13" s="8">
        <f t="shared" si="5"/>
        <v>0</v>
      </c>
      <c r="F13" s="8">
        <f t="shared" si="5"/>
        <v>0</v>
      </c>
      <c r="G13" s="8">
        <f t="shared" si="5"/>
        <v>302006</v>
      </c>
      <c r="H13" s="8">
        <f t="shared" si="5"/>
        <v>0</v>
      </c>
      <c r="I13" s="8">
        <f t="shared" si="5"/>
        <v>0</v>
      </c>
      <c r="J13" s="8">
        <f t="shared" si="5"/>
        <v>0</v>
      </c>
      <c r="K13" s="8">
        <f t="shared" si="5"/>
        <v>0</v>
      </c>
      <c r="L13" s="8">
        <f t="shared" si="5"/>
        <v>0</v>
      </c>
      <c r="M13" s="8">
        <f t="shared" si="5"/>
        <v>0</v>
      </c>
      <c r="N13" s="8">
        <f t="shared" si="5"/>
        <v>0</v>
      </c>
      <c r="O13" s="8">
        <f t="shared" si="5"/>
        <v>0</v>
      </c>
      <c r="P13" s="8">
        <f t="shared" si="5"/>
        <v>0</v>
      </c>
      <c r="Q13" s="8">
        <f t="shared" si="5"/>
        <v>0</v>
      </c>
      <c r="R13" s="8">
        <f t="shared" si="5"/>
        <v>0</v>
      </c>
      <c r="S13" s="8">
        <f t="shared" si="5"/>
        <v>0</v>
      </c>
      <c r="T13" s="8">
        <f t="shared" si="5"/>
        <v>0</v>
      </c>
      <c r="U13" s="8">
        <f t="shared" si="5"/>
        <v>0</v>
      </c>
      <c r="V13" s="8">
        <f t="shared" si="5"/>
        <v>0</v>
      </c>
      <c r="W13" s="8">
        <f t="shared" si="5"/>
        <v>0</v>
      </c>
      <c r="X13" s="8">
        <f t="shared" si="5"/>
        <v>0</v>
      </c>
      <c r="Y13" s="8">
        <f t="shared" si="5"/>
        <v>0</v>
      </c>
    </row>
    <row r="14">
      <c r="A14" s="5" t="s">
        <v>112</v>
      </c>
      <c r="B14" s="8">
        <f t="shared" ref="B14:Y14" si="6">B12+B13</f>
        <v>209033</v>
      </c>
      <c r="C14" s="8">
        <f t="shared" si="6"/>
        <v>209033</v>
      </c>
      <c r="D14" s="8">
        <f t="shared" si="6"/>
        <v>209033</v>
      </c>
      <c r="E14" s="8">
        <f t="shared" si="6"/>
        <v>209033</v>
      </c>
      <c r="F14" s="8">
        <f t="shared" si="6"/>
        <v>209033</v>
      </c>
      <c r="G14" s="8">
        <f t="shared" si="6"/>
        <v>511039</v>
      </c>
      <c r="H14" s="8">
        <f t="shared" si="6"/>
        <v>511039</v>
      </c>
      <c r="I14" s="8">
        <f t="shared" si="6"/>
        <v>511039</v>
      </c>
      <c r="J14" s="8">
        <f t="shared" si="6"/>
        <v>511039</v>
      </c>
      <c r="K14" s="8">
        <f t="shared" si="6"/>
        <v>511039</v>
      </c>
      <c r="L14" s="8">
        <f t="shared" si="6"/>
        <v>511039</v>
      </c>
      <c r="M14" s="8">
        <f t="shared" si="6"/>
        <v>511039</v>
      </c>
      <c r="N14" s="8">
        <f t="shared" si="6"/>
        <v>511039</v>
      </c>
      <c r="O14" s="8">
        <f t="shared" si="6"/>
        <v>511039</v>
      </c>
      <c r="P14" s="8">
        <f t="shared" si="6"/>
        <v>511039</v>
      </c>
      <c r="Q14" s="8">
        <f t="shared" si="6"/>
        <v>511039</v>
      </c>
      <c r="R14" s="8">
        <f t="shared" si="6"/>
        <v>511039</v>
      </c>
      <c r="S14" s="8">
        <f t="shared" si="6"/>
        <v>511039</v>
      </c>
      <c r="T14" s="8">
        <f t="shared" si="6"/>
        <v>511039</v>
      </c>
      <c r="U14" s="8">
        <f t="shared" si="6"/>
        <v>511039</v>
      </c>
      <c r="V14" s="8">
        <f t="shared" si="6"/>
        <v>511039</v>
      </c>
      <c r="W14" s="8">
        <f t="shared" si="6"/>
        <v>511039</v>
      </c>
      <c r="X14" s="8">
        <f t="shared" si="6"/>
        <v>511039</v>
      </c>
      <c r="Y14" s="8">
        <f t="shared" si="6"/>
        <v>511039</v>
      </c>
    </row>
    <row r="15">
      <c r="A15" s="5"/>
    </row>
    <row r="16">
      <c r="A16" s="5" t="s">
        <v>48</v>
      </c>
    </row>
    <row r="17">
      <c r="A17" s="5" t="s">
        <v>50</v>
      </c>
      <c r="B17" s="6">
        <v>0.0</v>
      </c>
      <c r="C17" s="6">
        <v>0.0</v>
      </c>
      <c r="D17" s="6">
        <v>0.0</v>
      </c>
      <c r="E17" s="6">
        <v>0.0</v>
      </c>
      <c r="F17" s="6">
        <v>0.0</v>
      </c>
      <c r="G17" s="8">
        <f>Assumptions!B27</f>
        <v>25</v>
      </c>
      <c r="H17" s="6">
        <v>0.0</v>
      </c>
      <c r="I17" s="6">
        <v>0.0</v>
      </c>
      <c r="J17" s="6">
        <v>0.0</v>
      </c>
      <c r="K17" s="6">
        <v>0.0</v>
      </c>
      <c r="L17" s="6">
        <v>0.0</v>
      </c>
      <c r="M17" s="8">
        <f>Assumptions!C27</f>
        <v>25</v>
      </c>
      <c r="N17" s="6">
        <v>0.0</v>
      </c>
      <c r="O17" s="6">
        <v>0.0</v>
      </c>
      <c r="P17" s="6">
        <v>0.0</v>
      </c>
      <c r="Q17" s="6">
        <v>0.0</v>
      </c>
      <c r="R17" s="6">
        <v>0.0</v>
      </c>
      <c r="S17" s="8">
        <f>Assumptions!D27</f>
        <v>25</v>
      </c>
      <c r="T17" s="6">
        <v>0.0</v>
      </c>
      <c r="U17" s="6">
        <v>0.0</v>
      </c>
      <c r="V17" s="6">
        <v>0.0</v>
      </c>
      <c r="W17" s="6">
        <v>0.0</v>
      </c>
      <c r="X17" s="6">
        <v>0.0</v>
      </c>
      <c r="Y17" s="6">
        <f>Assumptions!E27</f>
        <v>25</v>
      </c>
    </row>
    <row r="18">
      <c r="A18" s="5" t="s">
        <v>113</v>
      </c>
      <c r="B18" s="6">
        <v>0.0</v>
      </c>
      <c r="C18" s="6">
        <v>0.0</v>
      </c>
      <c r="D18" s="6">
        <v>0.0</v>
      </c>
      <c r="E18" s="6">
        <v>0.0</v>
      </c>
      <c r="F18" s="6">
        <v>0.0</v>
      </c>
      <c r="G18" s="8">
        <f>G17*G9</f>
        <v>352725</v>
      </c>
      <c r="H18" s="6">
        <v>0.0</v>
      </c>
      <c r="I18" s="6">
        <v>0.0</v>
      </c>
      <c r="J18" s="6">
        <v>0.0</v>
      </c>
      <c r="K18" s="6">
        <v>0.0</v>
      </c>
      <c r="L18" s="6">
        <v>0.0</v>
      </c>
      <c r="M18" s="8">
        <f>M17*M9</f>
        <v>352725</v>
      </c>
      <c r="N18" s="6">
        <v>0.0</v>
      </c>
      <c r="O18" s="6">
        <v>0.0</v>
      </c>
      <c r="P18" s="6">
        <v>0.0</v>
      </c>
      <c r="Q18" s="6">
        <v>0.0</v>
      </c>
      <c r="R18" s="6">
        <v>0.0</v>
      </c>
      <c r="S18" s="8">
        <f>S17*S9</f>
        <v>352725</v>
      </c>
      <c r="T18" s="6">
        <v>0.0</v>
      </c>
      <c r="U18" s="6">
        <v>0.0</v>
      </c>
      <c r="V18" s="6">
        <v>0.0</v>
      </c>
      <c r="W18" s="6">
        <v>0.0</v>
      </c>
      <c r="X18" s="6">
        <v>0.0</v>
      </c>
      <c r="Y18" s="8">
        <f>Y17*Y9</f>
        <v>352725</v>
      </c>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s>
  <sheetData>
    <row r="1">
      <c r="B1" s="6" t="s">
        <v>63</v>
      </c>
      <c r="C1" s="6" t="s">
        <v>64</v>
      </c>
      <c r="D1" s="6" t="s">
        <v>65</v>
      </c>
      <c r="E1" s="6" t="s">
        <v>66</v>
      </c>
      <c r="F1" s="6" t="s">
        <v>67</v>
      </c>
      <c r="G1" s="6" t="s">
        <v>68</v>
      </c>
      <c r="H1" s="6" t="s">
        <v>69</v>
      </c>
      <c r="I1" s="6" t="s">
        <v>70</v>
      </c>
      <c r="J1" s="6" t="s">
        <v>71</v>
      </c>
      <c r="K1" s="6" t="s">
        <v>72</v>
      </c>
      <c r="L1" s="6" t="s">
        <v>73</v>
      </c>
      <c r="M1" s="6" t="s">
        <v>74</v>
      </c>
      <c r="N1" s="6" t="s">
        <v>75</v>
      </c>
      <c r="O1" s="6" t="s">
        <v>76</v>
      </c>
      <c r="P1" s="6" t="s">
        <v>77</v>
      </c>
      <c r="Q1" s="6" t="s">
        <v>78</v>
      </c>
      <c r="R1" s="6" t="s">
        <v>79</v>
      </c>
      <c r="S1" s="6" t="s">
        <v>80</v>
      </c>
      <c r="T1" s="6" t="s">
        <v>81</v>
      </c>
      <c r="U1" s="6" t="s">
        <v>82</v>
      </c>
      <c r="V1" s="6" t="s">
        <v>83</v>
      </c>
      <c r="W1" s="6" t="s">
        <v>84</v>
      </c>
      <c r="X1" s="6" t="s">
        <v>85</v>
      </c>
      <c r="Y1" s="6" t="s">
        <v>86</v>
      </c>
    </row>
    <row r="2">
      <c r="A2" s="6" t="s">
        <v>114</v>
      </c>
    </row>
    <row r="3">
      <c r="A3" s="6" t="s">
        <v>87</v>
      </c>
    </row>
    <row r="4">
      <c r="A4" s="6" t="s">
        <v>45</v>
      </c>
      <c r="B4" s="6">
        <v>0.0</v>
      </c>
      <c r="C4" s="8">
        <f t="shared" ref="C4:Y4" si="1">B22</f>
        <v>2500000</v>
      </c>
      <c r="D4" s="8">
        <f t="shared" si="1"/>
        <v>2500000</v>
      </c>
      <c r="E4" s="8">
        <f t="shared" si="1"/>
        <v>2500000</v>
      </c>
      <c r="F4" s="8">
        <f t="shared" si="1"/>
        <v>2500000</v>
      </c>
      <c r="G4" s="8">
        <f t="shared" si="1"/>
        <v>2500000</v>
      </c>
      <c r="H4" s="8">
        <f t="shared" si="1"/>
        <v>2500000</v>
      </c>
      <c r="I4" s="8">
        <f t="shared" si="1"/>
        <v>2500000</v>
      </c>
      <c r="J4" s="8">
        <f t="shared" si="1"/>
        <v>2500000</v>
      </c>
      <c r="K4" s="8">
        <f t="shared" si="1"/>
        <v>2500000</v>
      </c>
      <c r="L4" s="8">
        <f t="shared" si="1"/>
        <v>2500000</v>
      </c>
      <c r="M4" s="8">
        <f t="shared" si="1"/>
        <v>2500000</v>
      </c>
      <c r="N4" s="8">
        <f t="shared" si="1"/>
        <v>2500000</v>
      </c>
      <c r="O4" s="8">
        <f t="shared" si="1"/>
        <v>0</v>
      </c>
      <c r="P4" s="8">
        <f t="shared" si="1"/>
        <v>0</v>
      </c>
      <c r="Q4" s="8">
        <f t="shared" si="1"/>
        <v>0</v>
      </c>
      <c r="R4" s="8">
        <f t="shared" si="1"/>
        <v>0</v>
      </c>
      <c r="S4" s="8">
        <f t="shared" si="1"/>
        <v>0</v>
      </c>
      <c r="T4" s="8">
        <f t="shared" si="1"/>
        <v>0</v>
      </c>
      <c r="U4" s="8">
        <f t="shared" si="1"/>
        <v>0</v>
      </c>
      <c r="V4" s="8">
        <f t="shared" si="1"/>
        <v>0</v>
      </c>
      <c r="W4" s="8">
        <f t="shared" si="1"/>
        <v>0</v>
      </c>
      <c r="X4" s="8">
        <f t="shared" si="1"/>
        <v>0</v>
      </c>
      <c r="Y4" s="8">
        <f t="shared" si="1"/>
        <v>0</v>
      </c>
    </row>
    <row r="5">
      <c r="A5" s="6" t="s">
        <v>47</v>
      </c>
      <c r="B5" s="6">
        <v>0.0</v>
      </c>
      <c r="C5" s="8">
        <f t="shared" ref="C5:Y5" si="2">B23</f>
        <v>0</v>
      </c>
      <c r="D5" s="8">
        <f t="shared" si="2"/>
        <v>0</v>
      </c>
      <c r="E5" s="8">
        <f t="shared" si="2"/>
        <v>500000</v>
      </c>
      <c r="F5" s="8">
        <f t="shared" si="2"/>
        <v>500000</v>
      </c>
      <c r="G5" s="8">
        <f t="shared" si="2"/>
        <v>500000</v>
      </c>
      <c r="H5" s="8">
        <f t="shared" si="2"/>
        <v>500000</v>
      </c>
      <c r="I5" s="8">
        <f t="shared" si="2"/>
        <v>500000</v>
      </c>
      <c r="J5" s="8">
        <f t="shared" si="2"/>
        <v>500000</v>
      </c>
      <c r="K5" s="8">
        <f t="shared" si="2"/>
        <v>500000</v>
      </c>
      <c r="L5" s="8">
        <f t="shared" si="2"/>
        <v>500000</v>
      </c>
      <c r="M5" s="8">
        <f t="shared" si="2"/>
        <v>500000</v>
      </c>
      <c r="N5" s="8">
        <f t="shared" si="2"/>
        <v>500000</v>
      </c>
      <c r="O5" s="8">
        <f t="shared" si="2"/>
        <v>500000</v>
      </c>
      <c r="P5" s="8">
        <f t="shared" si="2"/>
        <v>500000</v>
      </c>
      <c r="Q5" s="8">
        <f t="shared" si="2"/>
        <v>500000</v>
      </c>
      <c r="R5" s="8">
        <f t="shared" si="2"/>
        <v>500000</v>
      </c>
      <c r="S5" s="8">
        <f t="shared" si="2"/>
        <v>500000</v>
      </c>
      <c r="T5" s="8">
        <f t="shared" si="2"/>
        <v>500000</v>
      </c>
      <c r="U5" s="8">
        <f t="shared" si="2"/>
        <v>500000</v>
      </c>
      <c r="V5" s="8">
        <f t="shared" si="2"/>
        <v>500000</v>
      </c>
      <c r="W5" s="8">
        <f t="shared" si="2"/>
        <v>0</v>
      </c>
      <c r="X5" s="8">
        <f t="shared" si="2"/>
        <v>0</v>
      </c>
      <c r="Y5" s="8">
        <f t="shared" si="2"/>
        <v>0</v>
      </c>
    </row>
    <row r="6">
      <c r="A6" s="6" t="s">
        <v>47</v>
      </c>
      <c r="B6" s="6">
        <v>0.0</v>
      </c>
      <c r="C6" s="8">
        <f t="shared" ref="C6:Y6" si="3">B24</f>
        <v>0</v>
      </c>
      <c r="D6" s="8">
        <f t="shared" si="3"/>
        <v>0</v>
      </c>
      <c r="E6" s="8">
        <f t="shared" si="3"/>
        <v>0</v>
      </c>
      <c r="F6" s="8">
        <f t="shared" si="3"/>
        <v>0</v>
      </c>
      <c r="G6" s="8">
        <f t="shared" si="3"/>
        <v>600000</v>
      </c>
      <c r="H6" s="8">
        <f t="shared" si="3"/>
        <v>600000</v>
      </c>
      <c r="I6" s="8">
        <f t="shared" si="3"/>
        <v>600000</v>
      </c>
      <c r="J6" s="8">
        <f t="shared" si="3"/>
        <v>600000</v>
      </c>
      <c r="K6" s="8">
        <f t="shared" si="3"/>
        <v>600000</v>
      </c>
      <c r="L6" s="8">
        <f t="shared" si="3"/>
        <v>600000</v>
      </c>
      <c r="M6" s="8">
        <f t="shared" si="3"/>
        <v>600000</v>
      </c>
      <c r="N6" s="8">
        <f t="shared" si="3"/>
        <v>600000</v>
      </c>
      <c r="O6" s="8">
        <f t="shared" si="3"/>
        <v>600000</v>
      </c>
      <c r="P6" s="8">
        <f t="shared" si="3"/>
        <v>600000</v>
      </c>
      <c r="Q6" s="8">
        <f t="shared" si="3"/>
        <v>600000</v>
      </c>
      <c r="R6" s="8">
        <f t="shared" si="3"/>
        <v>600000</v>
      </c>
      <c r="S6" s="8">
        <f t="shared" si="3"/>
        <v>600000</v>
      </c>
      <c r="T6" s="8">
        <f t="shared" si="3"/>
        <v>600000</v>
      </c>
      <c r="U6" s="8">
        <f t="shared" si="3"/>
        <v>600000</v>
      </c>
      <c r="V6" s="8">
        <f t="shared" si="3"/>
        <v>600000</v>
      </c>
      <c r="W6" s="8">
        <f t="shared" si="3"/>
        <v>600000</v>
      </c>
      <c r="X6" s="8">
        <f t="shared" si="3"/>
        <v>600000</v>
      </c>
      <c r="Y6" s="8">
        <f t="shared" si="3"/>
        <v>0</v>
      </c>
    </row>
    <row r="7">
      <c r="A7" s="6" t="s">
        <v>88</v>
      </c>
      <c r="B7" s="8">
        <f t="shared" ref="B7:Y7" si="4">SUM(B4:B6)</f>
        <v>0</v>
      </c>
      <c r="C7" s="8">
        <f t="shared" si="4"/>
        <v>2500000</v>
      </c>
      <c r="D7" s="8">
        <f t="shared" si="4"/>
        <v>2500000</v>
      </c>
      <c r="E7" s="8">
        <f t="shared" si="4"/>
        <v>3000000</v>
      </c>
      <c r="F7" s="8">
        <f t="shared" si="4"/>
        <v>3000000</v>
      </c>
      <c r="G7" s="8">
        <f t="shared" si="4"/>
        <v>3600000</v>
      </c>
      <c r="H7" s="8">
        <f t="shared" si="4"/>
        <v>3600000</v>
      </c>
      <c r="I7" s="8">
        <f t="shared" si="4"/>
        <v>3600000</v>
      </c>
      <c r="J7" s="8">
        <f t="shared" si="4"/>
        <v>3600000</v>
      </c>
      <c r="K7" s="8">
        <f t="shared" si="4"/>
        <v>3600000</v>
      </c>
      <c r="L7" s="8">
        <f t="shared" si="4"/>
        <v>3600000</v>
      </c>
      <c r="M7" s="8">
        <f t="shared" si="4"/>
        <v>3600000</v>
      </c>
      <c r="N7" s="8">
        <f t="shared" si="4"/>
        <v>3600000</v>
      </c>
      <c r="O7" s="8">
        <f t="shared" si="4"/>
        <v>1100000</v>
      </c>
      <c r="P7" s="8">
        <f t="shared" si="4"/>
        <v>1100000</v>
      </c>
      <c r="Q7" s="8">
        <f t="shared" si="4"/>
        <v>1100000</v>
      </c>
      <c r="R7" s="8">
        <f t="shared" si="4"/>
        <v>1100000</v>
      </c>
      <c r="S7" s="8">
        <f t="shared" si="4"/>
        <v>1100000</v>
      </c>
      <c r="T7" s="8">
        <f t="shared" si="4"/>
        <v>1100000</v>
      </c>
      <c r="U7" s="8">
        <f t="shared" si="4"/>
        <v>1100000</v>
      </c>
      <c r="V7" s="8">
        <f t="shared" si="4"/>
        <v>1100000</v>
      </c>
      <c r="W7" s="8">
        <f t="shared" si="4"/>
        <v>600000</v>
      </c>
      <c r="X7" s="8">
        <f t="shared" si="4"/>
        <v>600000</v>
      </c>
      <c r="Y7" s="8">
        <f t="shared" si="4"/>
        <v>0</v>
      </c>
    </row>
    <row r="9">
      <c r="A9" s="6" t="s">
        <v>115</v>
      </c>
    </row>
    <row r="10">
      <c r="A10" s="6" t="s">
        <v>45</v>
      </c>
      <c r="B10" s="6">
        <f>Assumptions!C21</f>
        <v>2500000</v>
      </c>
      <c r="C10" s="6">
        <v>0.0</v>
      </c>
      <c r="D10" s="6">
        <v>0.0</v>
      </c>
      <c r="E10" s="6">
        <v>0.0</v>
      </c>
      <c r="F10" s="6">
        <v>0.0</v>
      </c>
      <c r="G10" s="6">
        <v>0.0</v>
      </c>
      <c r="H10" s="6">
        <v>0.0</v>
      </c>
      <c r="I10" s="6">
        <v>0.0</v>
      </c>
      <c r="J10" s="6">
        <v>0.0</v>
      </c>
      <c r="K10" s="6">
        <v>0.0</v>
      </c>
      <c r="L10" s="6">
        <v>0.0</v>
      </c>
      <c r="M10" s="6">
        <v>0.0</v>
      </c>
      <c r="N10" s="6">
        <v>0.0</v>
      </c>
      <c r="O10" s="6">
        <v>0.0</v>
      </c>
      <c r="P10" s="6">
        <v>0.0</v>
      </c>
      <c r="Q10" s="6">
        <v>0.0</v>
      </c>
      <c r="R10" s="6">
        <v>0.0</v>
      </c>
      <c r="S10" s="6">
        <v>0.0</v>
      </c>
      <c r="T10" s="6">
        <v>0.0</v>
      </c>
      <c r="U10" s="6">
        <v>0.0</v>
      </c>
      <c r="V10" s="6">
        <v>0.0</v>
      </c>
      <c r="W10" s="6">
        <v>0.0</v>
      </c>
      <c r="X10" s="6">
        <v>0.0</v>
      </c>
      <c r="Y10" s="6">
        <v>0.0</v>
      </c>
    </row>
    <row r="11">
      <c r="A11" s="6" t="s">
        <v>47</v>
      </c>
      <c r="B11" s="6">
        <v>0.0</v>
      </c>
      <c r="C11" s="6">
        <v>0.0</v>
      </c>
      <c r="D11" s="8">
        <f>Assumptions!C22</f>
        <v>500000</v>
      </c>
      <c r="E11" s="6">
        <v>0.0</v>
      </c>
      <c r="F11" s="6">
        <v>0.0</v>
      </c>
      <c r="G11" s="6">
        <v>0.0</v>
      </c>
      <c r="H11" s="6">
        <v>0.0</v>
      </c>
      <c r="I11" s="6">
        <v>0.0</v>
      </c>
      <c r="J11" s="6">
        <v>0.0</v>
      </c>
      <c r="K11" s="6">
        <v>0.0</v>
      </c>
      <c r="L11" s="6">
        <v>0.0</v>
      </c>
      <c r="M11" s="6">
        <v>0.0</v>
      </c>
      <c r="N11" s="6">
        <v>0.0</v>
      </c>
      <c r="O11" s="6">
        <v>0.0</v>
      </c>
      <c r="P11" s="6">
        <v>0.0</v>
      </c>
      <c r="Q11" s="6">
        <v>0.0</v>
      </c>
      <c r="R11" s="6">
        <v>0.0</v>
      </c>
      <c r="S11" s="6">
        <v>0.0</v>
      </c>
      <c r="T11" s="6">
        <v>0.0</v>
      </c>
      <c r="U11" s="6">
        <v>0.0</v>
      </c>
      <c r="V11" s="6">
        <v>0.0</v>
      </c>
      <c r="W11" s="6">
        <v>0.0</v>
      </c>
      <c r="X11" s="6">
        <v>0.0</v>
      </c>
      <c r="Y11" s="6">
        <v>0.0</v>
      </c>
    </row>
    <row r="12">
      <c r="A12" s="6" t="s">
        <v>47</v>
      </c>
      <c r="B12" s="6">
        <v>0.0</v>
      </c>
      <c r="C12" s="6">
        <v>0.0</v>
      </c>
      <c r="D12" s="6">
        <v>0.0</v>
      </c>
      <c r="E12" s="6">
        <v>0.0</v>
      </c>
      <c r="F12" s="8">
        <f>Assumptions!C23</f>
        <v>600000</v>
      </c>
      <c r="G12" s="6">
        <v>0.0</v>
      </c>
      <c r="H12" s="6">
        <v>0.0</v>
      </c>
      <c r="I12" s="6">
        <v>0.0</v>
      </c>
      <c r="J12" s="6">
        <v>0.0</v>
      </c>
      <c r="K12" s="6">
        <v>0.0</v>
      </c>
      <c r="L12" s="6">
        <v>0.0</v>
      </c>
      <c r="M12" s="6">
        <v>0.0</v>
      </c>
      <c r="N12" s="6">
        <v>0.0</v>
      </c>
      <c r="O12" s="6">
        <v>0.0</v>
      </c>
      <c r="P12" s="6">
        <v>0.0</v>
      </c>
      <c r="Q12" s="6">
        <v>0.0</v>
      </c>
      <c r="R12" s="6">
        <v>0.0</v>
      </c>
      <c r="S12" s="6">
        <v>0.0</v>
      </c>
      <c r="T12" s="6">
        <v>0.0</v>
      </c>
      <c r="U12" s="6">
        <v>0.0</v>
      </c>
      <c r="V12" s="6">
        <v>0.0</v>
      </c>
      <c r="W12" s="6">
        <v>0.0</v>
      </c>
      <c r="X12" s="6">
        <v>0.0</v>
      </c>
      <c r="Y12" s="6">
        <v>0.0</v>
      </c>
    </row>
    <row r="13">
      <c r="A13" s="6" t="s">
        <v>88</v>
      </c>
      <c r="B13" s="8">
        <f t="shared" ref="B13:Y13" si="5">SUM(B10:B12)</f>
        <v>2500000</v>
      </c>
      <c r="C13" s="8">
        <f t="shared" si="5"/>
        <v>0</v>
      </c>
      <c r="D13" s="8">
        <f t="shared" si="5"/>
        <v>500000</v>
      </c>
      <c r="E13" s="8">
        <f t="shared" si="5"/>
        <v>0</v>
      </c>
      <c r="F13" s="8">
        <f t="shared" si="5"/>
        <v>600000</v>
      </c>
      <c r="G13" s="8">
        <f t="shared" si="5"/>
        <v>0</v>
      </c>
      <c r="H13" s="8">
        <f t="shared" si="5"/>
        <v>0</v>
      </c>
      <c r="I13" s="8">
        <f t="shared" si="5"/>
        <v>0</v>
      </c>
      <c r="J13" s="8">
        <f t="shared" si="5"/>
        <v>0</v>
      </c>
      <c r="K13" s="8">
        <f t="shared" si="5"/>
        <v>0</v>
      </c>
      <c r="L13" s="8">
        <f t="shared" si="5"/>
        <v>0</v>
      </c>
      <c r="M13" s="8">
        <f t="shared" si="5"/>
        <v>0</v>
      </c>
      <c r="N13" s="8">
        <f t="shared" si="5"/>
        <v>0</v>
      </c>
      <c r="O13" s="8">
        <f t="shared" si="5"/>
        <v>0</v>
      </c>
      <c r="P13" s="8">
        <f t="shared" si="5"/>
        <v>0</v>
      </c>
      <c r="Q13" s="8">
        <f t="shared" si="5"/>
        <v>0</v>
      </c>
      <c r="R13" s="8">
        <f t="shared" si="5"/>
        <v>0</v>
      </c>
      <c r="S13" s="8">
        <f t="shared" si="5"/>
        <v>0</v>
      </c>
      <c r="T13" s="8">
        <f t="shared" si="5"/>
        <v>0</v>
      </c>
      <c r="U13" s="8">
        <f t="shared" si="5"/>
        <v>0</v>
      </c>
      <c r="V13" s="8">
        <f t="shared" si="5"/>
        <v>0</v>
      </c>
      <c r="W13" s="8">
        <f t="shared" si="5"/>
        <v>0</v>
      </c>
      <c r="X13" s="8">
        <f t="shared" si="5"/>
        <v>0</v>
      </c>
      <c r="Y13" s="8">
        <f t="shared" si="5"/>
        <v>0</v>
      </c>
    </row>
    <row r="15">
      <c r="A15" s="6" t="s">
        <v>44</v>
      </c>
    </row>
    <row r="16">
      <c r="A16" s="6" t="s">
        <v>45</v>
      </c>
      <c r="B16" s="6">
        <v>0.0</v>
      </c>
      <c r="C16" s="6">
        <v>0.0</v>
      </c>
      <c r="D16" s="6">
        <v>0.0</v>
      </c>
      <c r="E16" s="6">
        <v>0.0</v>
      </c>
      <c r="F16" s="6">
        <v>0.0</v>
      </c>
      <c r="G16" s="6">
        <v>0.0</v>
      </c>
      <c r="H16" s="6">
        <v>0.0</v>
      </c>
      <c r="I16" s="6">
        <v>0.0</v>
      </c>
      <c r="J16" s="6">
        <v>0.0</v>
      </c>
      <c r="K16" s="6">
        <v>0.0</v>
      </c>
      <c r="L16" s="6">
        <v>0.0</v>
      </c>
      <c r="M16" s="6">
        <v>0.0</v>
      </c>
      <c r="N16" s="8">
        <f>Assumptions!C21</f>
        <v>2500000</v>
      </c>
      <c r="O16" s="6">
        <v>0.0</v>
      </c>
      <c r="P16" s="6">
        <v>0.0</v>
      </c>
      <c r="Q16" s="6">
        <v>0.0</v>
      </c>
      <c r="R16" s="6">
        <v>0.0</v>
      </c>
      <c r="S16" s="6">
        <v>0.0</v>
      </c>
      <c r="T16" s="6">
        <v>0.0</v>
      </c>
      <c r="U16" s="6">
        <v>0.0</v>
      </c>
      <c r="V16" s="6">
        <v>0.0</v>
      </c>
      <c r="W16" s="6">
        <v>0.0</v>
      </c>
      <c r="X16" s="6">
        <v>0.0</v>
      </c>
      <c r="Y16" s="6">
        <v>0.0</v>
      </c>
    </row>
    <row r="17">
      <c r="A17" s="6" t="s">
        <v>47</v>
      </c>
      <c r="B17" s="6">
        <v>0.0</v>
      </c>
      <c r="C17" s="6">
        <v>0.0</v>
      </c>
      <c r="D17" s="6">
        <v>0.0</v>
      </c>
      <c r="E17" s="6">
        <v>0.0</v>
      </c>
      <c r="F17" s="6">
        <v>0.0</v>
      </c>
      <c r="G17" s="6">
        <v>0.0</v>
      </c>
      <c r="H17" s="6">
        <v>0.0</v>
      </c>
      <c r="I17" s="6">
        <v>0.0</v>
      </c>
      <c r="J17" s="6">
        <v>0.0</v>
      </c>
      <c r="K17" s="6">
        <v>0.0</v>
      </c>
      <c r="L17" s="6">
        <v>0.0</v>
      </c>
      <c r="M17" s="6">
        <v>0.0</v>
      </c>
      <c r="N17" s="6">
        <v>0.0</v>
      </c>
      <c r="O17" s="6">
        <v>0.0</v>
      </c>
      <c r="P17" s="6">
        <v>0.0</v>
      </c>
      <c r="Q17" s="6">
        <v>0.0</v>
      </c>
      <c r="R17" s="6">
        <v>0.0</v>
      </c>
      <c r="S17" s="6">
        <v>0.0</v>
      </c>
      <c r="T17" s="6">
        <v>0.0</v>
      </c>
      <c r="U17" s="6">
        <v>0.0</v>
      </c>
      <c r="V17" s="8">
        <f>Assumptions!C22</f>
        <v>500000</v>
      </c>
      <c r="W17" s="6">
        <v>0.0</v>
      </c>
      <c r="X17" s="6">
        <v>0.0</v>
      </c>
      <c r="Y17" s="6">
        <v>0.0</v>
      </c>
    </row>
    <row r="18">
      <c r="A18" s="6" t="s">
        <v>47</v>
      </c>
      <c r="B18" s="6">
        <v>0.0</v>
      </c>
      <c r="C18" s="6">
        <v>0.0</v>
      </c>
      <c r="D18" s="6">
        <v>0.0</v>
      </c>
      <c r="E18" s="6">
        <v>0.0</v>
      </c>
      <c r="F18" s="6">
        <v>0.0</v>
      </c>
      <c r="G18" s="6">
        <v>0.0</v>
      </c>
      <c r="H18" s="6">
        <v>0.0</v>
      </c>
      <c r="I18" s="6">
        <v>0.0</v>
      </c>
      <c r="J18" s="6">
        <v>0.0</v>
      </c>
      <c r="K18" s="6">
        <v>0.0</v>
      </c>
      <c r="L18" s="6">
        <v>0.0</v>
      </c>
      <c r="M18" s="6">
        <v>0.0</v>
      </c>
      <c r="N18" s="6">
        <v>0.0</v>
      </c>
      <c r="O18" s="6">
        <v>0.0</v>
      </c>
      <c r="P18" s="6">
        <v>0.0</v>
      </c>
      <c r="Q18" s="6">
        <v>0.0</v>
      </c>
      <c r="R18" s="6">
        <v>0.0</v>
      </c>
      <c r="S18" s="6">
        <v>0.0</v>
      </c>
      <c r="T18" s="6">
        <v>0.0</v>
      </c>
      <c r="U18" s="6">
        <v>0.0</v>
      </c>
      <c r="V18" s="6">
        <v>0.0</v>
      </c>
      <c r="W18" s="6">
        <v>0.0</v>
      </c>
      <c r="X18" s="8">
        <f>Assumptions!C23</f>
        <v>600000</v>
      </c>
      <c r="Y18" s="6">
        <v>0.0</v>
      </c>
    </row>
    <row r="19">
      <c r="A19" s="6" t="s">
        <v>88</v>
      </c>
      <c r="B19" s="8">
        <f t="shared" ref="B19:Y19" si="6">SUM(B16:B18)</f>
        <v>0</v>
      </c>
      <c r="C19" s="8">
        <f t="shared" si="6"/>
        <v>0</v>
      </c>
      <c r="D19" s="8">
        <f t="shared" si="6"/>
        <v>0</v>
      </c>
      <c r="E19" s="8">
        <f t="shared" si="6"/>
        <v>0</v>
      </c>
      <c r="F19" s="8">
        <f t="shared" si="6"/>
        <v>0</v>
      </c>
      <c r="G19" s="8">
        <f t="shared" si="6"/>
        <v>0</v>
      </c>
      <c r="H19" s="8">
        <f t="shared" si="6"/>
        <v>0</v>
      </c>
      <c r="I19" s="8">
        <f t="shared" si="6"/>
        <v>0</v>
      </c>
      <c r="J19" s="8">
        <f t="shared" si="6"/>
        <v>0</v>
      </c>
      <c r="K19" s="8">
        <f t="shared" si="6"/>
        <v>0</v>
      </c>
      <c r="L19" s="8">
        <f t="shared" si="6"/>
        <v>0</v>
      </c>
      <c r="M19" s="8">
        <f t="shared" si="6"/>
        <v>0</v>
      </c>
      <c r="N19" s="8">
        <f t="shared" si="6"/>
        <v>2500000</v>
      </c>
      <c r="O19" s="8">
        <f t="shared" si="6"/>
        <v>0</v>
      </c>
      <c r="P19" s="8">
        <f t="shared" si="6"/>
        <v>0</v>
      </c>
      <c r="Q19" s="8">
        <f t="shared" si="6"/>
        <v>0</v>
      </c>
      <c r="R19" s="8">
        <f t="shared" si="6"/>
        <v>0</v>
      </c>
      <c r="S19" s="8">
        <f t="shared" si="6"/>
        <v>0</v>
      </c>
      <c r="T19" s="8">
        <f t="shared" si="6"/>
        <v>0</v>
      </c>
      <c r="U19" s="8">
        <f t="shared" si="6"/>
        <v>0</v>
      </c>
      <c r="V19" s="8">
        <f t="shared" si="6"/>
        <v>500000</v>
      </c>
      <c r="W19" s="8">
        <f t="shared" si="6"/>
        <v>0</v>
      </c>
      <c r="X19" s="8">
        <f t="shared" si="6"/>
        <v>600000</v>
      </c>
      <c r="Y19" s="8">
        <f t="shared" si="6"/>
        <v>0</v>
      </c>
    </row>
    <row r="21">
      <c r="A21" s="6" t="s">
        <v>90</v>
      </c>
    </row>
    <row r="22">
      <c r="A22" s="6" t="s">
        <v>45</v>
      </c>
      <c r="B22" s="8">
        <f t="shared" ref="B22:Y22" si="7">B4+B10-B16</f>
        <v>2500000</v>
      </c>
      <c r="C22" s="8">
        <f t="shared" si="7"/>
        <v>2500000</v>
      </c>
      <c r="D22" s="8">
        <f t="shared" si="7"/>
        <v>2500000</v>
      </c>
      <c r="E22" s="8">
        <f t="shared" si="7"/>
        <v>2500000</v>
      </c>
      <c r="F22" s="8">
        <f t="shared" si="7"/>
        <v>2500000</v>
      </c>
      <c r="G22" s="8">
        <f t="shared" si="7"/>
        <v>2500000</v>
      </c>
      <c r="H22" s="8">
        <f t="shared" si="7"/>
        <v>2500000</v>
      </c>
      <c r="I22" s="8">
        <f t="shared" si="7"/>
        <v>2500000</v>
      </c>
      <c r="J22" s="8">
        <f t="shared" si="7"/>
        <v>2500000</v>
      </c>
      <c r="K22" s="8">
        <f t="shared" si="7"/>
        <v>2500000</v>
      </c>
      <c r="L22" s="8">
        <f t="shared" si="7"/>
        <v>2500000</v>
      </c>
      <c r="M22" s="8">
        <f t="shared" si="7"/>
        <v>2500000</v>
      </c>
      <c r="N22" s="8">
        <f t="shared" si="7"/>
        <v>0</v>
      </c>
      <c r="O22" s="8">
        <f t="shared" si="7"/>
        <v>0</v>
      </c>
      <c r="P22" s="8">
        <f t="shared" si="7"/>
        <v>0</v>
      </c>
      <c r="Q22" s="8">
        <f t="shared" si="7"/>
        <v>0</v>
      </c>
      <c r="R22" s="8">
        <f t="shared" si="7"/>
        <v>0</v>
      </c>
      <c r="S22" s="8">
        <f t="shared" si="7"/>
        <v>0</v>
      </c>
      <c r="T22" s="8">
        <f t="shared" si="7"/>
        <v>0</v>
      </c>
      <c r="U22" s="8">
        <f t="shared" si="7"/>
        <v>0</v>
      </c>
      <c r="V22" s="8">
        <f t="shared" si="7"/>
        <v>0</v>
      </c>
      <c r="W22" s="8">
        <f t="shared" si="7"/>
        <v>0</v>
      </c>
      <c r="X22" s="8">
        <f t="shared" si="7"/>
        <v>0</v>
      </c>
      <c r="Y22" s="8">
        <f t="shared" si="7"/>
        <v>0</v>
      </c>
    </row>
    <row r="23">
      <c r="A23" s="6" t="s">
        <v>47</v>
      </c>
      <c r="B23" s="8">
        <f t="shared" ref="B23:Y23" si="8">B5+B11-B17</f>
        <v>0</v>
      </c>
      <c r="C23" s="8">
        <f t="shared" si="8"/>
        <v>0</v>
      </c>
      <c r="D23" s="8">
        <f t="shared" si="8"/>
        <v>500000</v>
      </c>
      <c r="E23" s="8">
        <f t="shared" si="8"/>
        <v>500000</v>
      </c>
      <c r="F23" s="8">
        <f t="shared" si="8"/>
        <v>500000</v>
      </c>
      <c r="G23" s="8">
        <f t="shared" si="8"/>
        <v>500000</v>
      </c>
      <c r="H23" s="8">
        <f t="shared" si="8"/>
        <v>500000</v>
      </c>
      <c r="I23" s="8">
        <f t="shared" si="8"/>
        <v>500000</v>
      </c>
      <c r="J23" s="8">
        <f t="shared" si="8"/>
        <v>500000</v>
      </c>
      <c r="K23" s="8">
        <f t="shared" si="8"/>
        <v>500000</v>
      </c>
      <c r="L23" s="8">
        <f t="shared" si="8"/>
        <v>500000</v>
      </c>
      <c r="M23" s="8">
        <f t="shared" si="8"/>
        <v>500000</v>
      </c>
      <c r="N23" s="8">
        <f t="shared" si="8"/>
        <v>500000</v>
      </c>
      <c r="O23" s="8">
        <f t="shared" si="8"/>
        <v>500000</v>
      </c>
      <c r="P23" s="8">
        <f t="shared" si="8"/>
        <v>500000</v>
      </c>
      <c r="Q23" s="8">
        <f t="shared" si="8"/>
        <v>500000</v>
      </c>
      <c r="R23" s="8">
        <f t="shared" si="8"/>
        <v>500000</v>
      </c>
      <c r="S23" s="8">
        <f t="shared" si="8"/>
        <v>500000</v>
      </c>
      <c r="T23" s="8">
        <f t="shared" si="8"/>
        <v>500000</v>
      </c>
      <c r="U23" s="8">
        <f t="shared" si="8"/>
        <v>500000</v>
      </c>
      <c r="V23" s="8">
        <f t="shared" si="8"/>
        <v>0</v>
      </c>
      <c r="W23" s="8">
        <f t="shared" si="8"/>
        <v>0</v>
      </c>
      <c r="X23" s="8">
        <f t="shared" si="8"/>
        <v>0</v>
      </c>
      <c r="Y23" s="8">
        <f t="shared" si="8"/>
        <v>0</v>
      </c>
    </row>
    <row r="24">
      <c r="A24" s="6" t="s">
        <v>47</v>
      </c>
      <c r="B24" s="8">
        <f t="shared" ref="B24:Y24" si="9">B6+B12-B18</f>
        <v>0</v>
      </c>
      <c r="C24" s="8">
        <f t="shared" si="9"/>
        <v>0</v>
      </c>
      <c r="D24" s="8">
        <f t="shared" si="9"/>
        <v>0</v>
      </c>
      <c r="E24" s="8">
        <f t="shared" si="9"/>
        <v>0</v>
      </c>
      <c r="F24" s="8">
        <f t="shared" si="9"/>
        <v>600000</v>
      </c>
      <c r="G24" s="8">
        <f t="shared" si="9"/>
        <v>600000</v>
      </c>
      <c r="H24" s="8">
        <f t="shared" si="9"/>
        <v>600000</v>
      </c>
      <c r="I24" s="8">
        <f t="shared" si="9"/>
        <v>600000</v>
      </c>
      <c r="J24" s="8">
        <f t="shared" si="9"/>
        <v>600000</v>
      </c>
      <c r="K24" s="8">
        <f t="shared" si="9"/>
        <v>600000</v>
      </c>
      <c r="L24" s="8">
        <f t="shared" si="9"/>
        <v>600000</v>
      </c>
      <c r="M24" s="8">
        <f t="shared" si="9"/>
        <v>600000</v>
      </c>
      <c r="N24" s="8">
        <f t="shared" si="9"/>
        <v>600000</v>
      </c>
      <c r="O24" s="8">
        <f t="shared" si="9"/>
        <v>600000</v>
      </c>
      <c r="P24" s="8">
        <f t="shared" si="9"/>
        <v>600000</v>
      </c>
      <c r="Q24" s="8">
        <f t="shared" si="9"/>
        <v>600000</v>
      </c>
      <c r="R24" s="8">
        <f t="shared" si="9"/>
        <v>600000</v>
      </c>
      <c r="S24" s="8">
        <f t="shared" si="9"/>
        <v>600000</v>
      </c>
      <c r="T24" s="8">
        <f t="shared" si="9"/>
        <v>600000</v>
      </c>
      <c r="U24" s="8">
        <f t="shared" si="9"/>
        <v>600000</v>
      </c>
      <c r="V24" s="8">
        <f t="shared" si="9"/>
        <v>600000</v>
      </c>
      <c r="W24" s="8">
        <f t="shared" si="9"/>
        <v>600000</v>
      </c>
      <c r="X24" s="8">
        <f t="shared" si="9"/>
        <v>0</v>
      </c>
      <c r="Y24" s="8">
        <f t="shared" si="9"/>
        <v>0</v>
      </c>
    </row>
    <row r="25">
      <c r="A25" s="6" t="s">
        <v>88</v>
      </c>
      <c r="B25" s="8">
        <f t="shared" ref="B25:Y25" si="10">SUM(B22:B24)</f>
        <v>2500000</v>
      </c>
      <c r="C25" s="8">
        <f t="shared" si="10"/>
        <v>2500000</v>
      </c>
      <c r="D25" s="8">
        <f t="shared" si="10"/>
        <v>3000000</v>
      </c>
      <c r="E25" s="8">
        <f t="shared" si="10"/>
        <v>3000000</v>
      </c>
      <c r="F25" s="8">
        <f t="shared" si="10"/>
        <v>3600000</v>
      </c>
      <c r="G25" s="8">
        <f t="shared" si="10"/>
        <v>3600000</v>
      </c>
      <c r="H25" s="8">
        <f t="shared" si="10"/>
        <v>3600000</v>
      </c>
      <c r="I25" s="8">
        <f t="shared" si="10"/>
        <v>3600000</v>
      </c>
      <c r="J25" s="8">
        <f t="shared" si="10"/>
        <v>3600000</v>
      </c>
      <c r="K25" s="8">
        <f t="shared" si="10"/>
        <v>3600000</v>
      </c>
      <c r="L25" s="8">
        <f t="shared" si="10"/>
        <v>3600000</v>
      </c>
      <c r="M25" s="8">
        <f t="shared" si="10"/>
        <v>3600000</v>
      </c>
      <c r="N25" s="8">
        <f t="shared" si="10"/>
        <v>1100000</v>
      </c>
      <c r="O25" s="8">
        <f t="shared" si="10"/>
        <v>1100000</v>
      </c>
      <c r="P25" s="8">
        <f t="shared" si="10"/>
        <v>1100000</v>
      </c>
      <c r="Q25" s="8">
        <f t="shared" si="10"/>
        <v>1100000</v>
      </c>
      <c r="R25" s="8">
        <f t="shared" si="10"/>
        <v>1100000</v>
      </c>
      <c r="S25" s="8">
        <f t="shared" si="10"/>
        <v>1100000</v>
      </c>
      <c r="T25" s="8">
        <f t="shared" si="10"/>
        <v>1100000</v>
      </c>
      <c r="U25" s="8">
        <f t="shared" si="10"/>
        <v>1100000</v>
      </c>
      <c r="V25" s="8">
        <f t="shared" si="10"/>
        <v>600000</v>
      </c>
      <c r="W25" s="8">
        <f t="shared" si="10"/>
        <v>600000</v>
      </c>
      <c r="X25" s="8">
        <f t="shared" si="10"/>
        <v>0</v>
      </c>
      <c r="Y25" s="8">
        <f t="shared" si="10"/>
        <v>0</v>
      </c>
    </row>
    <row r="27">
      <c r="A27" s="6" t="s">
        <v>41</v>
      </c>
    </row>
    <row r="28">
      <c r="A28" s="6" t="s">
        <v>45</v>
      </c>
      <c r="B28" s="8">
        <f>B22*Assumptions!$D21/12</f>
        <v>28125</v>
      </c>
      <c r="C28" s="8">
        <f>C22*Assumptions!$D21/12</f>
        <v>28125</v>
      </c>
      <c r="D28" s="8">
        <f>D22*Assumptions!$D21/12</f>
        <v>28125</v>
      </c>
      <c r="E28" s="8">
        <f>E22*Assumptions!$D21/12</f>
        <v>28125</v>
      </c>
      <c r="F28" s="8">
        <f>F22*Assumptions!$D21/12</f>
        <v>28125</v>
      </c>
      <c r="G28" s="8">
        <f>G22*Assumptions!$D21/12</f>
        <v>28125</v>
      </c>
      <c r="H28" s="8">
        <f>H22*Assumptions!$D21/12</f>
        <v>28125</v>
      </c>
      <c r="I28" s="8">
        <f>I22*Assumptions!$D21/12</f>
        <v>28125</v>
      </c>
      <c r="J28" s="8">
        <f>J22*Assumptions!$D21/12</f>
        <v>28125</v>
      </c>
      <c r="K28" s="8">
        <f>K22*Assumptions!$D21/12</f>
        <v>28125</v>
      </c>
      <c r="L28" s="8">
        <f>L22*Assumptions!$D21/12</f>
        <v>28125</v>
      </c>
      <c r="M28" s="8">
        <f>M22*Assumptions!$D21/12</f>
        <v>28125</v>
      </c>
      <c r="N28" s="8">
        <f>N22*Assumptions!$D21/12</f>
        <v>0</v>
      </c>
      <c r="O28" s="8">
        <f>O22*Assumptions!$D21/12</f>
        <v>0</v>
      </c>
      <c r="P28" s="8">
        <f>P22*Assumptions!$D21/12</f>
        <v>0</v>
      </c>
      <c r="Q28" s="8">
        <f>Q22*Assumptions!$D21/12</f>
        <v>0</v>
      </c>
      <c r="R28" s="8">
        <f>R22*Assumptions!$D21/12</f>
        <v>0</v>
      </c>
      <c r="S28" s="8">
        <f>S22*Assumptions!$D21/12</f>
        <v>0</v>
      </c>
      <c r="T28" s="8">
        <f>T22*Assumptions!$D21/12</f>
        <v>0</v>
      </c>
      <c r="U28" s="8">
        <f>U22*Assumptions!$D21/12</f>
        <v>0</v>
      </c>
      <c r="V28" s="8">
        <f>V22*Assumptions!$D21/12</f>
        <v>0</v>
      </c>
      <c r="W28" s="8">
        <f>W22*Assumptions!$D21/12</f>
        <v>0</v>
      </c>
      <c r="X28" s="8">
        <f>X22*Assumptions!$D21/12</f>
        <v>0</v>
      </c>
      <c r="Y28" s="8">
        <f>Y22*Assumptions!$D21/12</f>
        <v>0</v>
      </c>
    </row>
    <row r="29">
      <c r="A29" s="6" t="s">
        <v>47</v>
      </c>
      <c r="B29" s="8">
        <f>B23*Assumptions!$D22/12</f>
        <v>0</v>
      </c>
      <c r="C29" s="8">
        <f>C23*Assumptions!$D22/12</f>
        <v>0</v>
      </c>
      <c r="D29" s="8">
        <f>D23*Assumptions!$D22/12</f>
        <v>4375</v>
      </c>
      <c r="E29" s="8">
        <f>E23*Assumptions!$D22/12</f>
        <v>4375</v>
      </c>
      <c r="F29" s="8">
        <f>F23*Assumptions!$D22/12</f>
        <v>4375</v>
      </c>
      <c r="G29" s="8">
        <f>G23*Assumptions!$D22/12</f>
        <v>4375</v>
      </c>
      <c r="H29" s="8">
        <f>H23*Assumptions!$D22/12</f>
        <v>4375</v>
      </c>
      <c r="I29" s="8">
        <f>I23*Assumptions!$D22/12</f>
        <v>4375</v>
      </c>
      <c r="J29" s="8">
        <f>J23*Assumptions!$D22/12</f>
        <v>4375</v>
      </c>
      <c r="K29" s="8">
        <f>K23*Assumptions!$D22/12</f>
        <v>4375</v>
      </c>
      <c r="L29" s="8">
        <f>L23*Assumptions!$D22/12</f>
        <v>4375</v>
      </c>
      <c r="M29" s="8">
        <f>M23*Assumptions!$D22/12</f>
        <v>4375</v>
      </c>
      <c r="N29" s="8">
        <f>N23*Assumptions!$D22/12</f>
        <v>4375</v>
      </c>
      <c r="O29" s="8">
        <f>O23*Assumptions!$D22/12</f>
        <v>4375</v>
      </c>
      <c r="P29" s="8">
        <f>P23*Assumptions!$D22/12</f>
        <v>4375</v>
      </c>
      <c r="Q29" s="8">
        <f>Q23*Assumptions!$D22/12</f>
        <v>4375</v>
      </c>
      <c r="R29" s="8">
        <f>R23*Assumptions!$D22/12</f>
        <v>4375</v>
      </c>
      <c r="S29" s="8">
        <f>S23*Assumptions!$D22/12</f>
        <v>4375</v>
      </c>
      <c r="T29" s="8">
        <f>T23*Assumptions!$D22/12</f>
        <v>4375</v>
      </c>
      <c r="U29" s="8">
        <f>U23*Assumptions!$D22/12</f>
        <v>4375</v>
      </c>
      <c r="V29" s="8">
        <f>V23*Assumptions!$D22/12</f>
        <v>0</v>
      </c>
      <c r="W29" s="8">
        <f>W23*Assumptions!$D22/12</f>
        <v>0</v>
      </c>
      <c r="X29" s="8">
        <f>X23*Assumptions!$D22/12</f>
        <v>0</v>
      </c>
      <c r="Y29" s="8">
        <f>Y23*Assumptions!$D22/12</f>
        <v>0</v>
      </c>
    </row>
    <row r="30">
      <c r="A30" s="6" t="s">
        <v>47</v>
      </c>
      <c r="B30" s="8">
        <f>B24*Assumptions!$D23/12</f>
        <v>0</v>
      </c>
      <c r="C30" s="8">
        <f>C24*Assumptions!$D23/12</f>
        <v>0</v>
      </c>
      <c r="D30" s="8">
        <f>D24*Assumptions!$D23/12</f>
        <v>0</v>
      </c>
      <c r="E30" s="8">
        <f>E24*Assumptions!$D23/12</f>
        <v>0</v>
      </c>
      <c r="F30" s="8">
        <f>F24*Assumptions!$D23/12</f>
        <v>5250</v>
      </c>
      <c r="G30" s="8">
        <f>G24*Assumptions!$D23/12</f>
        <v>5250</v>
      </c>
      <c r="H30" s="8">
        <f>H24*Assumptions!$D23/12</f>
        <v>5250</v>
      </c>
      <c r="I30" s="8">
        <f>I24*Assumptions!$D23/12</f>
        <v>5250</v>
      </c>
      <c r="J30" s="8">
        <f>J24*Assumptions!$D23/12</f>
        <v>5250</v>
      </c>
      <c r="K30" s="8">
        <f>K24*Assumptions!$D23/12</f>
        <v>5250</v>
      </c>
      <c r="L30" s="8">
        <f>L24*Assumptions!$D23/12</f>
        <v>5250</v>
      </c>
      <c r="M30" s="8">
        <f>M24*Assumptions!$D23/12</f>
        <v>5250</v>
      </c>
      <c r="N30" s="8">
        <f>N24*Assumptions!$D23/12</f>
        <v>5250</v>
      </c>
      <c r="O30" s="8">
        <f>O24*Assumptions!$D23/12</f>
        <v>5250</v>
      </c>
      <c r="P30" s="8">
        <f>P24*Assumptions!$D23/12</f>
        <v>5250</v>
      </c>
      <c r="Q30" s="8">
        <f>Q24*Assumptions!$D23/12</f>
        <v>5250</v>
      </c>
      <c r="R30" s="8">
        <f>R24*Assumptions!$D23/12</f>
        <v>5250</v>
      </c>
      <c r="S30" s="8">
        <f>S24*Assumptions!$D23/12</f>
        <v>5250</v>
      </c>
      <c r="T30" s="8">
        <f>T24*Assumptions!$D23/12</f>
        <v>5250</v>
      </c>
      <c r="U30" s="8">
        <f>U24*Assumptions!$D23/12</f>
        <v>5250</v>
      </c>
      <c r="V30" s="8">
        <f>V24*Assumptions!$D23/12</f>
        <v>5250</v>
      </c>
      <c r="W30" s="8">
        <f>W24*Assumptions!$D23/12</f>
        <v>5250</v>
      </c>
      <c r="X30" s="8">
        <f>X24*Assumptions!$D23/12</f>
        <v>0</v>
      </c>
      <c r="Y30" s="8">
        <f>Y24*Assumptions!$D23/12</f>
        <v>0</v>
      </c>
    </row>
    <row r="31">
      <c r="A31" s="6" t="s">
        <v>88</v>
      </c>
      <c r="B31" s="8">
        <f t="shared" ref="B31:Y31" si="11">SUM(B28:B30)</f>
        <v>28125</v>
      </c>
      <c r="C31" s="8">
        <f t="shared" si="11"/>
        <v>28125</v>
      </c>
      <c r="D31" s="8">
        <f t="shared" si="11"/>
        <v>32500</v>
      </c>
      <c r="E31" s="8">
        <f t="shared" si="11"/>
        <v>32500</v>
      </c>
      <c r="F31" s="8">
        <f t="shared" si="11"/>
        <v>37750</v>
      </c>
      <c r="G31" s="8">
        <f t="shared" si="11"/>
        <v>37750</v>
      </c>
      <c r="H31" s="8">
        <f t="shared" si="11"/>
        <v>37750</v>
      </c>
      <c r="I31" s="8">
        <f t="shared" si="11"/>
        <v>37750</v>
      </c>
      <c r="J31" s="8">
        <f t="shared" si="11"/>
        <v>37750</v>
      </c>
      <c r="K31" s="8">
        <f t="shared" si="11"/>
        <v>37750</v>
      </c>
      <c r="L31" s="8">
        <f t="shared" si="11"/>
        <v>37750</v>
      </c>
      <c r="M31" s="8">
        <f t="shared" si="11"/>
        <v>37750</v>
      </c>
      <c r="N31" s="8">
        <f t="shared" si="11"/>
        <v>9625</v>
      </c>
      <c r="O31" s="8">
        <f t="shared" si="11"/>
        <v>9625</v>
      </c>
      <c r="P31" s="8">
        <f t="shared" si="11"/>
        <v>9625</v>
      </c>
      <c r="Q31" s="8">
        <f t="shared" si="11"/>
        <v>9625</v>
      </c>
      <c r="R31" s="8">
        <f t="shared" si="11"/>
        <v>9625</v>
      </c>
      <c r="S31" s="8">
        <f t="shared" si="11"/>
        <v>9625</v>
      </c>
      <c r="T31" s="8">
        <f t="shared" si="11"/>
        <v>9625</v>
      </c>
      <c r="U31" s="8">
        <f t="shared" si="11"/>
        <v>9625</v>
      </c>
      <c r="V31" s="8">
        <f t="shared" si="11"/>
        <v>5250</v>
      </c>
      <c r="W31" s="8">
        <f t="shared" si="11"/>
        <v>5250</v>
      </c>
      <c r="X31" s="8">
        <f t="shared" si="11"/>
        <v>0</v>
      </c>
      <c r="Y31" s="8">
        <f t="shared" si="11"/>
        <v>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c r="B1" s="6" t="s">
        <v>63</v>
      </c>
      <c r="C1" s="6" t="s">
        <v>64</v>
      </c>
      <c r="D1" s="6" t="s">
        <v>65</v>
      </c>
      <c r="E1" s="6" t="s">
        <v>66</v>
      </c>
      <c r="F1" s="6" t="s">
        <v>67</v>
      </c>
      <c r="G1" s="6" t="s">
        <v>68</v>
      </c>
      <c r="H1" s="6" t="s">
        <v>69</v>
      </c>
      <c r="I1" s="6" t="s">
        <v>70</v>
      </c>
      <c r="J1" s="6" t="s">
        <v>71</v>
      </c>
      <c r="K1" s="6" t="s">
        <v>72</v>
      </c>
      <c r="L1" s="6" t="s">
        <v>73</v>
      </c>
      <c r="M1" s="6" t="s">
        <v>74</v>
      </c>
      <c r="N1" s="6" t="s">
        <v>75</v>
      </c>
      <c r="O1" s="6" t="s">
        <v>76</v>
      </c>
      <c r="P1" s="6" t="s">
        <v>77</v>
      </c>
      <c r="Q1" s="6" t="s">
        <v>78</v>
      </c>
      <c r="R1" s="6" t="s">
        <v>79</v>
      </c>
      <c r="S1" s="6" t="s">
        <v>80</v>
      </c>
      <c r="T1" s="6" t="s">
        <v>81</v>
      </c>
      <c r="U1" s="6" t="s">
        <v>82</v>
      </c>
      <c r="V1" s="6" t="s">
        <v>83</v>
      </c>
      <c r="W1" s="6" t="s">
        <v>84</v>
      </c>
      <c r="X1" s="6" t="s">
        <v>85</v>
      </c>
      <c r="Y1" s="6" t="s">
        <v>86</v>
      </c>
    </row>
    <row r="2">
      <c r="A2" s="5" t="s">
        <v>116</v>
      </c>
    </row>
    <row r="3">
      <c r="A3" s="5" t="s">
        <v>117</v>
      </c>
      <c r="B3" s="8">
        <f>Collections!B8</f>
        <v>0</v>
      </c>
      <c r="C3" s="8">
        <f>Collections!C8</f>
        <v>1640345</v>
      </c>
      <c r="D3" s="8">
        <f>Collections!D8</f>
        <v>1640345</v>
      </c>
      <c r="E3" s="8">
        <f>Collections!E8</f>
        <v>1640345</v>
      </c>
      <c r="F3" s="8">
        <f>Collections!F8</f>
        <v>1640345</v>
      </c>
      <c r="G3" s="8">
        <f>Collections!G8</f>
        <v>1640345</v>
      </c>
      <c r="H3" s="8">
        <f>Collections!H8</f>
        <v>1640345</v>
      </c>
      <c r="I3" s="8">
        <f>Collections!I8</f>
        <v>1640345</v>
      </c>
      <c r="J3" s="8">
        <f>Collections!J8</f>
        <v>1640345</v>
      </c>
      <c r="K3" s="8">
        <f>Collections!K8</f>
        <v>1640345</v>
      </c>
      <c r="L3" s="8">
        <f>Collections!L8</f>
        <v>1640345</v>
      </c>
      <c r="M3" s="8">
        <f>Collections!M8</f>
        <v>1640345</v>
      </c>
      <c r="N3" s="8">
        <f>Collections!N8</f>
        <v>1640345</v>
      </c>
      <c r="O3" s="8">
        <f>Collections!O8</f>
        <v>1640345</v>
      </c>
      <c r="P3" s="8">
        <f>Collections!P8</f>
        <v>1640345</v>
      </c>
      <c r="Q3" s="8">
        <f>Collections!Q8</f>
        <v>1640345</v>
      </c>
      <c r="R3" s="8">
        <f>Collections!R8</f>
        <v>1640345</v>
      </c>
      <c r="S3" s="8">
        <f>Collections!S8</f>
        <v>1640345</v>
      </c>
      <c r="T3" s="8">
        <f>Collections!T8</f>
        <v>1640345</v>
      </c>
      <c r="U3" s="8">
        <f>Collections!U8</f>
        <v>1640345</v>
      </c>
      <c r="V3" s="8">
        <f>Collections!V8</f>
        <v>1640345</v>
      </c>
      <c r="W3" s="8">
        <f>Collections!W8</f>
        <v>1640345</v>
      </c>
      <c r="X3" s="8">
        <f>Collections!X8</f>
        <v>1640345</v>
      </c>
      <c r="Y3" s="8">
        <f>Collections!Y8</f>
        <v>1640345</v>
      </c>
    </row>
    <row r="4">
      <c r="A4" s="5" t="s">
        <v>118</v>
      </c>
      <c r="B4" s="8">
        <f>'Loan and Interest'!B13</f>
        <v>2500000</v>
      </c>
      <c r="C4" s="8">
        <f>'Loan and Interest'!C13</f>
        <v>0</v>
      </c>
      <c r="D4" s="8">
        <f>'Loan and Interest'!D13</f>
        <v>500000</v>
      </c>
      <c r="E4" s="8">
        <f>'Loan and Interest'!E13</f>
        <v>0</v>
      </c>
      <c r="F4" s="8">
        <f>'Loan and Interest'!F13</f>
        <v>600000</v>
      </c>
      <c r="G4" s="8">
        <f>'Loan and Interest'!G13</f>
        <v>0</v>
      </c>
      <c r="H4" s="8">
        <f>'Loan and Interest'!H13</f>
        <v>0</v>
      </c>
      <c r="I4" s="8">
        <f>'Loan and Interest'!I13</f>
        <v>0</v>
      </c>
      <c r="J4" s="8">
        <f>'Loan and Interest'!J13</f>
        <v>0</v>
      </c>
      <c r="K4" s="8">
        <f>'Loan and Interest'!K13</f>
        <v>0</v>
      </c>
      <c r="L4" s="8">
        <f>'Loan and Interest'!L13</f>
        <v>0</v>
      </c>
      <c r="M4" s="8">
        <f>'Loan and Interest'!M13</f>
        <v>0</v>
      </c>
      <c r="N4" s="8">
        <f>'Loan and Interest'!N13</f>
        <v>0</v>
      </c>
      <c r="O4" s="8">
        <f>'Loan and Interest'!O13</f>
        <v>0</v>
      </c>
      <c r="P4" s="8">
        <f>'Loan and Interest'!P13</f>
        <v>0</v>
      </c>
      <c r="Q4" s="8">
        <f>'Loan and Interest'!Q13</f>
        <v>0</v>
      </c>
      <c r="R4" s="8">
        <f>'Loan and Interest'!R13</f>
        <v>0</v>
      </c>
      <c r="S4" s="8">
        <f>'Loan and Interest'!S13</f>
        <v>0</v>
      </c>
      <c r="T4" s="8">
        <f>'Loan and Interest'!T13</f>
        <v>0</v>
      </c>
      <c r="U4" s="8">
        <f>'Loan and Interest'!U13</f>
        <v>0</v>
      </c>
      <c r="V4" s="8">
        <f>'Loan and Interest'!V13</f>
        <v>0</v>
      </c>
      <c r="W4" s="8">
        <f>'Loan and Interest'!W13</f>
        <v>0</v>
      </c>
      <c r="X4" s="8">
        <f>'Loan and Interest'!X13</f>
        <v>0</v>
      </c>
      <c r="Y4" s="8">
        <f>'Loan and Interest'!Y13</f>
        <v>0</v>
      </c>
    </row>
    <row r="5">
      <c r="A5" s="5" t="s">
        <v>119</v>
      </c>
      <c r="B5" s="8">
        <f>Capital!B13</f>
        <v>209033</v>
      </c>
      <c r="C5" s="8">
        <f>Capital!C13</f>
        <v>0</v>
      </c>
      <c r="D5" s="8">
        <f>Capital!D13</f>
        <v>0</v>
      </c>
      <c r="E5" s="8">
        <f>Capital!E13</f>
        <v>0</v>
      </c>
      <c r="F5" s="8">
        <f>Capital!F13</f>
        <v>0</v>
      </c>
      <c r="G5" s="8">
        <f>Capital!G13</f>
        <v>302006</v>
      </c>
      <c r="H5" s="8">
        <f>Capital!H13</f>
        <v>0</v>
      </c>
      <c r="I5" s="8">
        <f>Capital!I13</f>
        <v>0</v>
      </c>
      <c r="J5" s="8">
        <f>Capital!J13</f>
        <v>0</v>
      </c>
      <c r="K5" s="8">
        <f>Capital!K13</f>
        <v>0</v>
      </c>
      <c r="L5" s="8">
        <f>Capital!L13</f>
        <v>0</v>
      </c>
      <c r="M5" s="8">
        <f>Capital!M13</f>
        <v>0</v>
      </c>
      <c r="N5" s="8">
        <f>Capital!N13</f>
        <v>0</v>
      </c>
      <c r="O5" s="8">
        <f>Capital!O13</f>
        <v>0</v>
      </c>
      <c r="P5" s="8">
        <f>Capital!P13</f>
        <v>0</v>
      </c>
      <c r="Q5" s="8">
        <f>Capital!Q13</f>
        <v>0</v>
      </c>
      <c r="R5" s="8">
        <f>Capital!R13</f>
        <v>0</v>
      </c>
      <c r="S5" s="8">
        <f>Capital!S13</f>
        <v>0</v>
      </c>
      <c r="T5" s="8">
        <f>Capital!T13</f>
        <v>0</v>
      </c>
      <c r="U5" s="8">
        <f>Capital!U13</f>
        <v>0</v>
      </c>
      <c r="V5" s="8">
        <f>Capital!V13</f>
        <v>0</v>
      </c>
      <c r="W5" s="8">
        <f>Capital!W13</f>
        <v>0</v>
      </c>
      <c r="X5" s="8">
        <f>Capital!X13</f>
        <v>0</v>
      </c>
      <c r="Y5" s="8">
        <f>Capital!Y13</f>
        <v>0</v>
      </c>
    </row>
    <row r="6">
      <c r="A6" s="5" t="s">
        <v>88</v>
      </c>
      <c r="B6" s="8">
        <f t="shared" ref="B6:Y6" si="1">SUM(B3:B5)</f>
        <v>2709033</v>
      </c>
      <c r="C6" s="8">
        <f t="shared" si="1"/>
        <v>1640345</v>
      </c>
      <c r="D6" s="8">
        <f t="shared" si="1"/>
        <v>2140345</v>
      </c>
      <c r="E6" s="8">
        <f t="shared" si="1"/>
        <v>1640345</v>
      </c>
      <c r="F6" s="8">
        <f t="shared" si="1"/>
        <v>2240345</v>
      </c>
      <c r="G6" s="8">
        <f t="shared" si="1"/>
        <v>1942351</v>
      </c>
      <c r="H6" s="8">
        <f t="shared" si="1"/>
        <v>1640345</v>
      </c>
      <c r="I6" s="8">
        <f t="shared" si="1"/>
        <v>1640345</v>
      </c>
      <c r="J6" s="8">
        <f t="shared" si="1"/>
        <v>1640345</v>
      </c>
      <c r="K6" s="8">
        <f t="shared" si="1"/>
        <v>1640345</v>
      </c>
      <c r="L6" s="8">
        <f t="shared" si="1"/>
        <v>1640345</v>
      </c>
      <c r="M6" s="8">
        <f t="shared" si="1"/>
        <v>1640345</v>
      </c>
      <c r="N6" s="8">
        <f t="shared" si="1"/>
        <v>1640345</v>
      </c>
      <c r="O6" s="8">
        <f t="shared" si="1"/>
        <v>1640345</v>
      </c>
      <c r="P6" s="8">
        <f t="shared" si="1"/>
        <v>1640345</v>
      </c>
      <c r="Q6" s="8">
        <f t="shared" si="1"/>
        <v>1640345</v>
      </c>
      <c r="R6" s="8">
        <f t="shared" si="1"/>
        <v>1640345</v>
      </c>
      <c r="S6" s="8">
        <f t="shared" si="1"/>
        <v>1640345</v>
      </c>
      <c r="T6" s="8">
        <f t="shared" si="1"/>
        <v>1640345</v>
      </c>
      <c r="U6" s="8">
        <f t="shared" si="1"/>
        <v>1640345</v>
      </c>
      <c r="V6" s="8">
        <f t="shared" si="1"/>
        <v>1640345</v>
      </c>
      <c r="W6" s="8">
        <f t="shared" si="1"/>
        <v>1640345</v>
      </c>
      <c r="X6" s="8">
        <f t="shared" si="1"/>
        <v>1640345</v>
      </c>
      <c r="Y6" s="8">
        <f t="shared" si="1"/>
        <v>1640345</v>
      </c>
    </row>
    <row r="7">
      <c r="A7" s="5"/>
    </row>
    <row r="8">
      <c r="A8" s="5" t="s">
        <v>120</v>
      </c>
    </row>
    <row r="9">
      <c r="A9" s="5" t="s">
        <v>121</v>
      </c>
      <c r="B9" s="8">
        <f>'Fixed Asset Balance'!B10</f>
        <v>450000</v>
      </c>
      <c r="C9" s="8">
        <f>'Fixed Asset Balance'!C10</f>
        <v>0</v>
      </c>
      <c r="D9" s="8">
        <f>'Fixed Asset Balance'!D10</f>
        <v>0</v>
      </c>
      <c r="E9" s="8">
        <f>'Fixed Asset Balance'!E10</f>
        <v>0</v>
      </c>
      <c r="F9" s="8">
        <f>'Fixed Asset Balance'!F10</f>
        <v>0</v>
      </c>
      <c r="G9" s="8">
        <f>'Fixed Asset Balance'!G10</f>
        <v>0</v>
      </c>
      <c r="H9" s="8">
        <f>'Fixed Asset Balance'!H10</f>
        <v>0</v>
      </c>
      <c r="I9" s="8">
        <f>'Fixed Asset Balance'!I10</f>
        <v>0</v>
      </c>
      <c r="J9" s="8">
        <f>'Fixed Asset Balance'!J10</f>
        <v>0</v>
      </c>
      <c r="K9" s="8">
        <f>'Fixed Asset Balance'!K10</f>
        <v>0</v>
      </c>
      <c r="L9" s="8">
        <f>'Fixed Asset Balance'!L10</f>
        <v>0</v>
      </c>
      <c r="M9" s="8">
        <f>'Fixed Asset Balance'!M10</f>
        <v>0</v>
      </c>
      <c r="N9" s="8">
        <f>'Fixed Asset Balance'!N10</f>
        <v>0</v>
      </c>
      <c r="O9" s="8">
        <f>'Fixed Asset Balance'!O10</f>
        <v>0</v>
      </c>
      <c r="P9" s="8">
        <f>'Fixed Asset Balance'!P10</f>
        <v>0</v>
      </c>
      <c r="Q9" s="8">
        <f>'Fixed Asset Balance'!Q10</f>
        <v>220000</v>
      </c>
      <c r="R9" s="8">
        <f>'Fixed Asset Balance'!R10</f>
        <v>0</v>
      </c>
      <c r="S9" s="8">
        <f>'Fixed Asset Balance'!S10</f>
        <v>0</v>
      </c>
      <c r="T9" s="8">
        <f>'Fixed Asset Balance'!T10</f>
        <v>0</v>
      </c>
      <c r="U9" s="8">
        <f>'Fixed Asset Balance'!U10</f>
        <v>0</v>
      </c>
      <c r="V9" s="8">
        <f>'Fixed Asset Balance'!V10</f>
        <v>0</v>
      </c>
      <c r="W9" s="8">
        <f>'Fixed Asset Balance'!W10</f>
        <v>0</v>
      </c>
      <c r="X9" s="8">
        <f>'Fixed Asset Balance'!X10</f>
        <v>0</v>
      </c>
      <c r="Y9" s="8">
        <f>'Fixed Asset Balance'!Y10</f>
        <v>0</v>
      </c>
    </row>
    <row r="10">
      <c r="A10" s="5" t="s">
        <v>122</v>
      </c>
      <c r="B10" s="8">
        <f>Purchases!B10</f>
        <v>0</v>
      </c>
      <c r="C10" s="8">
        <f>Purchases!C10</f>
        <v>0</v>
      </c>
      <c r="D10" s="8">
        <f>Purchases!D10</f>
        <v>2444730</v>
      </c>
      <c r="E10" s="8">
        <f>Purchases!E10</f>
        <v>0</v>
      </c>
      <c r="F10" s="8">
        <f>Purchases!F10</f>
        <v>0</v>
      </c>
      <c r="G10" s="8">
        <f>Purchases!G10</f>
        <v>2444730</v>
      </c>
      <c r="H10" s="8">
        <f>Purchases!H10</f>
        <v>0</v>
      </c>
      <c r="I10" s="8">
        <f>Purchases!I10</f>
        <v>0</v>
      </c>
      <c r="J10" s="8">
        <f>Purchases!J10</f>
        <v>2444730</v>
      </c>
      <c r="K10" s="8">
        <f>Purchases!K10</f>
        <v>0</v>
      </c>
      <c r="L10" s="8">
        <f>Purchases!L10</f>
        <v>0</v>
      </c>
      <c r="M10" s="8">
        <f>Purchases!M10</f>
        <v>2444730</v>
      </c>
      <c r="N10" s="8">
        <f>Purchases!N10</f>
        <v>0</v>
      </c>
      <c r="O10" s="8">
        <f>Purchases!O10</f>
        <v>0</v>
      </c>
      <c r="P10" s="8">
        <f>Purchases!P10</f>
        <v>2444730</v>
      </c>
      <c r="Q10" s="8">
        <f>Purchases!Q10</f>
        <v>0</v>
      </c>
      <c r="R10" s="8">
        <f>Purchases!R10</f>
        <v>0</v>
      </c>
      <c r="S10" s="8">
        <f>Purchases!S10</f>
        <v>2444730</v>
      </c>
      <c r="T10" s="8">
        <f>Purchases!T10</f>
        <v>0</v>
      </c>
      <c r="U10" s="8">
        <f>Purchases!U10</f>
        <v>0</v>
      </c>
      <c r="V10" s="8">
        <f>Purchases!V10</f>
        <v>2444730</v>
      </c>
      <c r="W10" s="8">
        <f>Purchases!W10</f>
        <v>0</v>
      </c>
      <c r="X10" s="8">
        <f>Purchases!X10</f>
        <v>0</v>
      </c>
      <c r="Y10" s="8">
        <f>Purchases!Y10</f>
        <v>2444730</v>
      </c>
    </row>
    <row r="11">
      <c r="A11" s="5" t="s">
        <v>35</v>
      </c>
      <c r="B11" s="10">
        <f>'Sales and Costs'!B13+'Sales and Costs'!B14+'Sales and Costs'!B15</f>
        <v>79331</v>
      </c>
      <c r="C11" s="10">
        <f>'Sales and Costs'!C13+'Sales and Costs'!C14+'Sales and Costs'!C15</f>
        <v>79331</v>
      </c>
      <c r="D11" s="10">
        <f>'Sales and Costs'!D13+'Sales and Costs'!D14+'Sales and Costs'!D15</f>
        <v>79331</v>
      </c>
      <c r="E11" s="10">
        <f>'Sales and Costs'!E13+'Sales and Costs'!E14+'Sales and Costs'!E15</f>
        <v>79331</v>
      </c>
      <c r="F11" s="10">
        <f>'Sales and Costs'!F13+'Sales and Costs'!F14+'Sales and Costs'!F15</f>
        <v>79331</v>
      </c>
      <c r="G11" s="10">
        <f>'Sales and Costs'!G13+'Sales and Costs'!G14+'Sales and Costs'!G15</f>
        <v>79331</v>
      </c>
      <c r="H11" s="10">
        <f>'Sales and Costs'!H13+'Sales and Costs'!H14+'Sales and Costs'!H15</f>
        <v>79331</v>
      </c>
      <c r="I11" s="10">
        <f>'Sales and Costs'!I13+'Sales and Costs'!I14+'Sales and Costs'!I15</f>
        <v>79331</v>
      </c>
      <c r="J11" s="10">
        <f>'Sales and Costs'!J13+'Sales and Costs'!J14+'Sales and Costs'!J15</f>
        <v>79331</v>
      </c>
      <c r="K11" s="10">
        <f>'Sales and Costs'!K13+'Sales and Costs'!K14+'Sales and Costs'!K15</f>
        <v>79331</v>
      </c>
      <c r="L11" s="10">
        <f>'Sales and Costs'!L13+'Sales and Costs'!L14+'Sales and Costs'!L15</f>
        <v>79331</v>
      </c>
      <c r="M11" s="10">
        <f>'Sales and Costs'!M13+'Sales and Costs'!M14+'Sales and Costs'!M15</f>
        <v>79331</v>
      </c>
      <c r="N11" s="10">
        <f>'Sales and Costs'!N13+'Sales and Costs'!N14+'Sales and Costs'!N15</f>
        <v>79331</v>
      </c>
      <c r="O11" s="10">
        <f>'Sales and Costs'!O13+'Sales and Costs'!O14+'Sales and Costs'!O15</f>
        <v>79331</v>
      </c>
      <c r="P11" s="10">
        <f>'Sales and Costs'!P13+'Sales and Costs'!P14+'Sales and Costs'!P15</f>
        <v>79331</v>
      </c>
      <c r="Q11" s="10">
        <f>'Sales and Costs'!Q13+'Sales and Costs'!Q14+'Sales and Costs'!Q15</f>
        <v>79331</v>
      </c>
      <c r="R11" s="10">
        <f>'Sales and Costs'!R13+'Sales and Costs'!R14+'Sales and Costs'!R15</f>
        <v>79331</v>
      </c>
      <c r="S11" s="10">
        <f>'Sales and Costs'!S13+'Sales and Costs'!S14+'Sales and Costs'!S15</f>
        <v>79331</v>
      </c>
      <c r="T11" s="10">
        <f>'Sales and Costs'!T13+'Sales and Costs'!T14+'Sales and Costs'!T15</f>
        <v>79331</v>
      </c>
      <c r="U11" s="10">
        <f>'Sales and Costs'!U13+'Sales and Costs'!U14+'Sales and Costs'!U15</f>
        <v>79331</v>
      </c>
      <c r="V11" s="10">
        <f>'Sales and Costs'!V13+'Sales and Costs'!V14+'Sales and Costs'!V15</f>
        <v>79331</v>
      </c>
      <c r="W11" s="10">
        <f>'Sales and Costs'!W13+'Sales and Costs'!W14+'Sales and Costs'!W15</f>
        <v>79331</v>
      </c>
      <c r="X11" s="10">
        <f>'Sales and Costs'!X13+'Sales and Costs'!X14+'Sales and Costs'!X15</f>
        <v>79331</v>
      </c>
      <c r="Y11" s="10">
        <f>'Sales and Costs'!Y13+'Sales and Costs'!Y14+'Sales and Costs'!Y15</f>
        <v>79331</v>
      </c>
    </row>
    <row r="12">
      <c r="A12" s="5" t="s">
        <v>44</v>
      </c>
      <c r="B12" s="8">
        <f>'Loan and Interest'!B19</f>
        <v>0</v>
      </c>
      <c r="C12" s="8">
        <f>'Loan and Interest'!C19</f>
        <v>0</v>
      </c>
      <c r="D12" s="8">
        <f>'Loan and Interest'!D19</f>
        <v>0</v>
      </c>
      <c r="E12" s="8">
        <f>'Loan and Interest'!E19</f>
        <v>0</v>
      </c>
      <c r="F12" s="8">
        <f>'Loan and Interest'!F19</f>
        <v>0</v>
      </c>
      <c r="G12" s="8">
        <f>'Loan and Interest'!G19</f>
        <v>0</v>
      </c>
      <c r="H12" s="8">
        <f>'Loan and Interest'!H19</f>
        <v>0</v>
      </c>
      <c r="I12" s="8">
        <f>'Loan and Interest'!I19</f>
        <v>0</v>
      </c>
      <c r="J12" s="8">
        <f>'Loan and Interest'!J19</f>
        <v>0</v>
      </c>
      <c r="K12" s="8">
        <f>'Loan and Interest'!K19</f>
        <v>0</v>
      </c>
      <c r="L12" s="8">
        <f>'Loan and Interest'!L19</f>
        <v>0</v>
      </c>
      <c r="M12" s="8">
        <f>'Loan and Interest'!M19</f>
        <v>0</v>
      </c>
      <c r="N12" s="8">
        <f>'Loan and Interest'!N19</f>
        <v>2500000</v>
      </c>
      <c r="O12" s="8">
        <f>'Loan and Interest'!O19</f>
        <v>0</v>
      </c>
      <c r="P12" s="8">
        <f>'Loan and Interest'!P19</f>
        <v>0</v>
      </c>
      <c r="Q12" s="8">
        <f>'Loan and Interest'!Q19</f>
        <v>0</v>
      </c>
      <c r="R12" s="8">
        <f>'Loan and Interest'!R19</f>
        <v>0</v>
      </c>
      <c r="S12" s="8">
        <f>'Loan and Interest'!S19</f>
        <v>0</v>
      </c>
      <c r="T12" s="8">
        <f>'Loan and Interest'!T19</f>
        <v>0</v>
      </c>
      <c r="U12" s="8">
        <f>'Loan and Interest'!U19</f>
        <v>0</v>
      </c>
      <c r="V12" s="8">
        <f>'Loan and Interest'!V19</f>
        <v>500000</v>
      </c>
      <c r="W12" s="8">
        <f>'Loan and Interest'!W19</f>
        <v>0</v>
      </c>
      <c r="X12" s="8">
        <f>'Loan and Interest'!X19</f>
        <v>600000</v>
      </c>
      <c r="Y12" s="8">
        <f>'Loan and Interest'!Y19</f>
        <v>0</v>
      </c>
    </row>
    <row r="13">
      <c r="A13" s="5" t="s">
        <v>123</v>
      </c>
      <c r="B13" s="8">
        <f>'Loan and Interest'!B31</f>
        <v>28125</v>
      </c>
      <c r="C13" s="8">
        <f>'Loan and Interest'!C31</f>
        <v>28125</v>
      </c>
      <c r="D13" s="8">
        <f>'Loan and Interest'!D31</f>
        <v>32500</v>
      </c>
      <c r="E13" s="8">
        <f>'Loan and Interest'!E31</f>
        <v>32500</v>
      </c>
      <c r="F13" s="8">
        <f>'Loan and Interest'!F31</f>
        <v>37750</v>
      </c>
      <c r="G13" s="8">
        <f>'Loan and Interest'!G31</f>
        <v>37750</v>
      </c>
      <c r="H13" s="8">
        <f>'Loan and Interest'!H31</f>
        <v>37750</v>
      </c>
      <c r="I13" s="8">
        <f>'Loan and Interest'!I31</f>
        <v>37750</v>
      </c>
      <c r="J13" s="8">
        <f>'Loan and Interest'!J31</f>
        <v>37750</v>
      </c>
      <c r="K13" s="8">
        <f>'Loan and Interest'!K31</f>
        <v>37750</v>
      </c>
      <c r="L13" s="8">
        <f>'Loan and Interest'!L31</f>
        <v>37750</v>
      </c>
      <c r="M13" s="8">
        <f>'Loan and Interest'!M31</f>
        <v>37750</v>
      </c>
      <c r="N13" s="8">
        <f>'Loan and Interest'!N31</f>
        <v>9625</v>
      </c>
      <c r="O13" s="8">
        <f>'Loan and Interest'!O31</f>
        <v>9625</v>
      </c>
      <c r="P13" s="8">
        <f>'Loan and Interest'!P31</f>
        <v>9625</v>
      </c>
      <c r="Q13" s="8">
        <f>'Loan and Interest'!Q31</f>
        <v>9625</v>
      </c>
      <c r="R13" s="8">
        <f>'Loan and Interest'!R31</f>
        <v>9625</v>
      </c>
      <c r="S13" s="8">
        <f>'Loan and Interest'!S31</f>
        <v>9625</v>
      </c>
      <c r="T13" s="8">
        <f>'Loan and Interest'!T31</f>
        <v>9625</v>
      </c>
      <c r="U13" s="8">
        <f>'Loan and Interest'!U31</f>
        <v>9625</v>
      </c>
      <c r="V13" s="8">
        <f>'Loan and Interest'!V31</f>
        <v>5250</v>
      </c>
      <c r="W13" s="8">
        <f>'Loan and Interest'!W31</f>
        <v>5250</v>
      </c>
      <c r="X13" s="8">
        <f>'Loan and Interest'!X31</f>
        <v>0</v>
      </c>
      <c r="Y13" s="8">
        <f>'Loan and Interest'!Y31</f>
        <v>0</v>
      </c>
    </row>
    <row r="14">
      <c r="A14" s="5" t="s">
        <v>124</v>
      </c>
      <c r="B14" s="10">
        <f>'Sales and Costs'!B27</f>
        <v>198568.75</v>
      </c>
      <c r="C14" s="10">
        <f>'Sales and Costs'!C27</f>
        <v>198568.75</v>
      </c>
      <c r="D14" s="10">
        <f>'Sales and Costs'!D27</f>
        <v>197475</v>
      </c>
      <c r="E14" s="10">
        <f>'Sales and Costs'!E27</f>
        <v>197475</v>
      </c>
      <c r="F14" s="10">
        <f>'Sales and Costs'!F27</f>
        <v>196162.5</v>
      </c>
      <c r="G14" s="10">
        <f>'Sales and Costs'!G27</f>
        <v>196162.5</v>
      </c>
      <c r="H14" s="10">
        <f>'Sales and Costs'!H27</f>
        <v>196162.5</v>
      </c>
      <c r="I14" s="10">
        <f>'Sales and Costs'!I27</f>
        <v>196162.5</v>
      </c>
      <c r="J14" s="10">
        <f>'Sales and Costs'!J27</f>
        <v>196162.5</v>
      </c>
      <c r="K14" s="10">
        <f>'Sales and Costs'!K27</f>
        <v>196162.5</v>
      </c>
      <c r="L14" s="10">
        <f>'Sales and Costs'!L27</f>
        <v>196162.5</v>
      </c>
      <c r="M14" s="10">
        <f>'Sales and Costs'!M27</f>
        <v>196162.5</v>
      </c>
      <c r="N14" s="10">
        <f>'Sales and Costs'!N27</f>
        <v>203193.75</v>
      </c>
      <c r="O14" s="10">
        <f>'Sales and Costs'!O27</f>
        <v>203193.75</v>
      </c>
      <c r="P14" s="10">
        <f>'Sales and Costs'!P27</f>
        <v>203193.75</v>
      </c>
      <c r="Q14" s="10">
        <f>'Sales and Costs'!Q27</f>
        <v>206110.4167</v>
      </c>
      <c r="R14" s="10">
        <f>'Sales and Costs'!R27</f>
        <v>206110.4167</v>
      </c>
      <c r="S14" s="10">
        <f>'Sales and Costs'!S27</f>
        <v>206110.4167</v>
      </c>
      <c r="T14" s="10">
        <f>'Sales and Costs'!T27</f>
        <v>206110.4167</v>
      </c>
      <c r="U14" s="10">
        <f>'Sales and Costs'!U27</f>
        <v>206110.4167</v>
      </c>
      <c r="V14" s="10">
        <f>'Sales and Costs'!V27</f>
        <v>207204.1667</v>
      </c>
      <c r="W14" s="10">
        <f>'Sales and Costs'!W27</f>
        <v>207204.1667</v>
      </c>
      <c r="X14" s="10">
        <f>'Sales and Costs'!X27</f>
        <v>208516.6667</v>
      </c>
      <c r="Y14" s="10">
        <f>'Sales and Costs'!Y27</f>
        <v>208516.6667</v>
      </c>
    </row>
    <row r="15">
      <c r="A15" s="5" t="s">
        <v>113</v>
      </c>
      <c r="B15" s="8">
        <f>Capital!B18</f>
        <v>0</v>
      </c>
      <c r="C15" s="8">
        <f>Capital!C18</f>
        <v>0</v>
      </c>
      <c r="D15" s="8">
        <f>Capital!D18</f>
        <v>0</v>
      </c>
      <c r="E15" s="8">
        <f>Capital!E18</f>
        <v>0</v>
      </c>
      <c r="F15" s="8">
        <f>Capital!F18</f>
        <v>0</v>
      </c>
      <c r="G15" s="8">
        <f>Capital!G18</f>
        <v>352725</v>
      </c>
      <c r="H15" s="8">
        <f>Capital!H18</f>
        <v>0</v>
      </c>
      <c r="I15" s="8">
        <f>Capital!I18</f>
        <v>0</v>
      </c>
      <c r="J15" s="8">
        <f>Capital!J18</f>
        <v>0</v>
      </c>
      <c r="K15" s="8">
        <f>Capital!K18</f>
        <v>0</v>
      </c>
      <c r="L15" s="8">
        <f>Capital!L18</f>
        <v>0</v>
      </c>
      <c r="M15" s="8">
        <f>Capital!M18</f>
        <v>352725</v>
      </c>
      <c r="N15" s="8">
        <f>Capital!N18</f>
        <v>0</v>
      </c>
      <c r="O15" s="8">
        <f>Capital!O18</f>
        <v>0</v>
      </c>
      <c r="P15" s="8">
        <f>Capital!P18</f>
        <v>0</v>
      </c>
      <c r="Q15" s="8">
        <f>Capital!Q18</f>
        <v>0</v>
      </c>
      <c r="R15" s="8">
        <f>Capital!R18</f>
        <v>0</v>
      </c>
      <c r="S15" s="8">
        <f>Capital!S18</f>
        <v>352725</v>
      </c>
      <c r="T15" s="8">
        <f>Capital!T18</f>
        <v>0</v>
      </c>
      <c r="U15" s="8">
        <f>Capital!U18</f>
        <v>0</v>
      </c>
      <c r="V15" s="8">
        <f>Capital!V18</f>
        <v>0</v>
      </c>
      <c r="W15" s="8">
        <f>Capital!W18</f>
        <v>0</v>
      </c>
      <c r="X15" s="8">
        <f>Capital!X18</f>
        <v>0</v>
      </c>
      <c r="Y15" s="8">
        <f>Capital!Y18</f>
        <v>352725</v>
      </c>
    </row>
    <row r="16">
      <c r="A16" s="5" t="s">
        <v>88</v>
      </c>
      <c r="B16" s="10">
        <f t="shared" ref="B16:Y16" si="2">SUM(B9:B15)</f>
        <v>756024.75</v>
      </c>
      <c r="C16" s="10">
        <f t="shared" si="2"/>
        <v>306024.75</v>
      </c>
      <c r="D16" s="10">
        <f t="shared" si="2"/>
        <v>2754036</v>
      </c>
      <c r="E16" s="10">
        <f t="shared" si="2"/>
        <v>309306</v>
      </c>
      <c r="F16" s="10">
        <f t="shared" si="2"/>
        <v>313243.5</v>
      </c>
      <c r="G16" s="10">
        <f t="shared" si="2"/>
        <v>3110698.5</v>
      </c>
      <c r="H16" s="10">
        <f t="shared" si="2"/>
        <v>313243.5</v>
      </c>
      <c r="I16" s="10">
        <f t="shared" si="2"/>
        <v>313243.5</v>
      </c>
      <c r="J16" s="10">
        <f t="shared" si="2"/>
        <v>2757973.5</v>
      </c>
      <c r="K16" s="10">
        <f t="shared" si="2"/>
        <v>313243.5</v>
      </c>
      <c r="L16" s="10">
        <f t="shared" si="2"/>
        <v>313243.5</v>
      </c>
      <c r="M16" s="10">
        <f t="shared" si="2"/>
        <v>3110698.5</v>
      </c>
      <c r="N16" s="10">
        <f t="shared" si="2"/>
        <v>2792149.75</v>
      </c>
      <c r="O16" s="10">
        <f t="shared" si="2"/>
        <v>292149.75</v>
      </c>
      <c r="P16" s="10">
        <f t="shared" si="2"/>
        <v>2736879.75</v>
      </c>
      <c r="Q16" s="10">
        <f t="shared" si="2"/>
        <v>515066.4167</v>
      </c>
      <c r="R16" s="10">
        <f t="shared" si="2"/>
        <v>295066.4167</v>
      </c>
      <c r="S16" s="10">
        <f t="shared" si="2"/>
        <v>3092521.417</v>
      </c>
      <c r="T16" s="10">
        <f t="shared" si="2"/>
        <v>295066.4167</v>
      </c>
      <c r="U16" s="10">
        <f t="shared" si="2"/>
        <v>295066.4167</v>
      </c>
      <c r="V16" s="10">
        <f t="shared" si="2"/>
        <v>3236515.167</v>
      </c>
      <c r="W16" s="10">
        <f t="shared" si="2"/>
        <v>291785.1667</v>
      </c>
      <c r="X16" s="10">
        <f t="shared" si="2"/>
        <v>887847.6667</v>
      </c>
      <c r="Y16" s="10">
        <f t="shared" si="2"/>
        <v>3085302.667</v>
      </c>
    </row>
    <row r="17">
      <c r="A17" s="5"/>
    </row>
    <row r="18">
      <c r="A18" s="5" t="s">
        <v>125</v>
      </c>
      <c r="B18" s="10">
        <f t="shared" ref="B18:Y18" si="3">B6-B16</f>
        <v>1953008.25</v>
      </c>
      <c r="C18" s="10">
        <f t="shared" si="3"/>
        <v>1334320.25</v>
      </c>
      <c r="D18" s="10">
        <f t="shared" si="3"/>
        <v>-613691</v>
      </c>
      <c r="E18" s="10">
        <f t="shared" si="3"/>
        <v>1331039</v>
      </c>
      <c r="F18" s="10">
        <f t="shared" si="3"/>
        <v>1927101.5</v>
      </c>
      <c r="G18" s="10">
        <f t="shared" si="3"/>
        <v>-1168347.5</v>
      </c>
      <c r="H18" s="10">
        <f t="shared" si="3"/>
        <v>1327101.5</v>
      </c>
      <c r="I18" s="10">
        <f t="shared" si="3"/>
        <v>1327101.5</v>
      </c>
      <c r="J18" s="10">
        <f t="shared" si="3"/>
        <v>-1117628.5</v>
      </c>
      <c r="K18" s="10">
        <f t="shared" si="3"/>
        <v>1327101.5</v>
      </c>
      <c r="L18" s="10">
        <f t="shared" si="3"/>
        <v>1327101.5</v>
      </c>
      <c r="M18" s="10">
        <f t="shared" si="3"/>
        <v>-1470353.5</v>
      </c>
      <c r="N18" s="10">
        <f t="shared" si="3"/>
        <v>-1151804.75</v>
      </c>
      <c r="O18" s="10">
        <f t="shared" si="3"/>
        <v>1348195.25</v>
      </c>
      <c r="P18" s="10">
        <f t="shared" si="3"/>
        <v>-1096534.75</v>
      </c>
      <c r="Q18" s="10">
        <f t="shared" si="3"/>
        <v>1125278.583</v>
      </c>
      <c r="R18" s="10">
        <f t="shared" si="3"/>
        <v>1345278.583</v>
      </c>
      <c r="S18" s="10">
        <f t="shared" si="3"/>
        <v>-1452176.417</v>
      </c>
      <c r="T18" s="10">
        <f t="shared" si="3"/>
        <v>1345278.583</v>
      </c>
      <c r="U18" s="10">
        <f t="shared" si="3"/>
        <v>1345278.583</v>
      </c>
      <c r="V18" s="10">
        <f t="shared" si="3"/>
        <v>-1596170.167</v>
      </c>
      <c r="W18" s="10">
        <f t="shared" si="3"/>
        <v>1348559.833</v>
      </c>
      <c r="X18" s="10">
        <f t="shared" si="3"/>
        <v>752497.3333</v>
      </c>
      <c r="Y18" s="10">
        <f t="shared" si="3"/>
        <v>-1444957.667</v>
      </c>
    </row>
    <row r="19">
      <c r="A19" s="5"/>
    </row>
    <row r="20">
      <c r="A20" s="5" t="s">
        <v>126</v>
      </c>
    </row>
    <row r="21">
      <c r="A21" s="5" t="s">
        <v>127</v>
      </c>
      <c r="B21" s="6">
        <v>0.0</v>
      </c>
      <c r="C21" s="10">
        <f t="shared" ref="C21:Y21" si="4">B23</f>
        <v>1953008.25</v>
      </c>
      <c r="D21" s="10">
        <f t="shared" si="4"/>
        <v>3287328.5</v>
      </c>
      <c r="E21" s="10">
        <f t="shared" si="4"/>
        <v>2673637.5</v>
      </c>
      <c r="F21" s="10">
        <f t="shared" si="4"/>
        <v>4004676.5</v>
      </c>
      <c r="G21" s="10">
        <f t="shared" si="4"/>
        <v>5931778</v>
      </c>
      <c r="H21" s="10">
        <f t="shared" si="4"/>
        <v>4763430.5</v>
      </c>
      <c r="I21" s="10">
        <f t="shared" si="4"/>
        <v>6090532</v>
      </c>
      <c r="J21" s="10">
        <f t="shared" si="4"/>
        <v>7417633.5</v>
      </c>
      <c r="K21" s="10">
        <f t="shared" si="4"/>
        <v>6300005</v>
      </c>
      <c r="L21" s="10">
        <f t="shared" si="4"/>
        <v>7627106.5</v>
      </c>
      <c r="M21" s="10">
        <f t="shared" si="4"/>
        <v>8954208</v>
      </c>
      <c r="N21" s="10">
        <f t="shared" si="4"/>
        <v>7483854.5</v>
      </c>
      <c r="O21" s="10">
        <f t="shared" si="4"/>
        <v>6332049.75</v>
      </c>
      <c r="P21" s="10">
        <f t="shared" si="4"/>
        <v>7680245</v>
      </c>
      <c r="Q21" s="10">
        <f t="shared" si="4"/>
        <v>6583710.25</v>
      </c>
      <c r="R21" s="10">
        <f t="shared" si="4"/>
        <v>7708988.833</v>
      </c>
      <c r="S21" s="10">
        <f t="shared" si="4"/>
        <v>9054267.417</v>
      </c>
      <c r="T21" s="10">
        <f t="shared" si="4"/>
        <v>7602091</v>
      </c>
      <c r="U21" s="10">
        <f t="shared" si="4"/>
        <v>8947369.583</v>
      </c>
      <c r="V21" s="10">
        <f t="shared" si="4"/>
        <v>10292648.17</v>
      </c>
      <c r="W21" s="10">
        <f t="shared" si="4"/>
        <v>8696478</v>
      </c>
      <c r="X21" s="10">
        <f t="shared" si="4"/>
        <v>10045037.83</v>
      </c>
      <c r="Y21" s="10">
        <f t="shared" si="4"/>
        <v>10797535.17</v>
      </c>
    </row>
    <row r="22">
      <c r="A22" s="5" t="s">
        <v>125</v>
      </c>
      <c r="B22" s="10">
        <f t="shared" ref="B22:Y22" si="5">B18</f>
        <v>1953008.25</v>
      </c>
      <c r="C22" s="10">
        <f t="shared" si="5"/>
        <v>1334320.25</v>
      </c>
      <c r="D22" s="10">
        <f t="shared" si="5"/>
        <v>-613691</v>
      </c>
      <c r="E22" s="10">
        <f t="shared" si="5"/>
        <v>1331039</v>
      </c>
      <c r="F22" s="10">
        <f t="shared" si="5"/>
        <v>1927101.5</v>
      </c>
      <c r="G22" s="10">
        <f t="shared" si="5"/>
        <v>-1168347.5</v>
      </c>
      <c r="H22" s="10">
        <f t="shared" si="5"/>
        <v>1327101.5</v>
      </c>
      <c r="I22" s="10">
        <f t="shared" si="5"/>
        <v>1327101.5</v>
      </c>
      <c r="J22" s="10">
        <f t="shared" si="5"/>
        <v>-1117628.5</v>
      </c>
      <c r="K22" s="10">
        <f t="shared" si="5"/>
        <v>1327101.5</v>
      </c>
      <c r="L22" s="10">
        <f t="shared" si="5"/>
        <v>1327101.5</v>
      </c>
      <c r="M22" s="10">
        <f t="shared" si="5"/>
        <v>-1470353.5</v>
      </c>
      <c r="N22" s="10">
        <f t="shared" si="5"/>
        <v>-1151804.75</v>
      </c>
      <c r="O22" s="10">
        <f t="shared" si="5"/>
        <v>1348195.25</v>
      </c>
      <c r="P22" s="10">
        <f t="shared" si="5"/>
        <v>-1096534.75</v>
      </c>
      <c r="Q22" s="10">
        <f t="shared" si="5"/>
        <v>1125278.583</v>
      </c>
      <c r="R22" s="10">
        <f t="shared" si="5"/>
        <v>1345278.583</v>
      </c>
      <c r="S22" s="10">
        <f t="shared" si="5"/>
        <v>-1452176.417</v>
      </c>
      <c r="T22" s="10">
        <f t="shared" si="5"/>
        <v>1345278.583</v>
      </c>
      <c r="U22" s="10">
        <f t="shared" si="5"/>
        <v>1345278.583</v>
      </c>
      <c r="V22" s="10">
        <f t="shared" si="5"/>
        <v>-1596170.167</v>
      </c>
      <c r="W22" s="10">
        <f t="shared" si="5"/>
        <v>1348559.833</v>
      </c>
      <c r="X22" s="10">
        <f t="shared" si="5"/>
        <v>752497.3333</v>
      </c>
      <c r="Y22" s="10">
        <f t="shared" si="5"/>
        <v>-1444957.667</v>
      </c>
    </row>
    <row r="23">
      <c r="A23" s="5" t="s">
        <v>128</v>
      </c>
      <c r="B23" s="10">
        <f t="shared" ref="B23:Y23" si="6">B21+B22</f>
        <v>1953008.25</v>
      </c>
      <c r="C23" s="10">
        <f t="shared" si="6"/>
        <v>3287328.5</v>
      </c>
      <c r="D23" s="10">
        <f t="shared" si="6"/>
        <v>2673637.5</v>
      </c>
      <c r="E23" s="10">
        <f t="shared" si="6"/>
        <v>4004676.5</v>
      </c>
      <c r="F23" s="10">
        <f t="shared" si="6"/>
        <v>5931778</v>
      </c>
      <c r="G23" s="10">
        <f t="shared" si="6"/>
        <v>4763430.5</v>
      </c>
      <c r="H23" s="10">
        <f t="shared" si="6"/>
        <v>6090532</v>
      </c>
      <c r="I23" s="10">
        <f t="shared" si="6"/>
        <v>7417633.5</v>
      </c>
      <c r="J23" s="10">
        <f t="shared" si="6"/>
        <v>6300005</v>
      </c>
      <c r="K23" s="10">
        <f t="shared" si="6"/>
        <v>7627106.5</v>
      </c>
      <c r="L23" s="10">
        <f t="shared" si="6"/>
        <v>8954208</v>
      </c>
      <c r="M23" s="10">
        <f t="shared" si="6"/>
        <v>7483854.5</v>
      </c>
      <c r="N23" s="10">
        <f t="shared" si="6"/>
        <v>6332049.75</v>
      </c>
      <c r="O23" s="10">
        <f t="shared" si="6"/>
        <v>7680245</v>
      </c>
      <c r="P23" s="10">
        <f t="shared" si="6"/>
        <v>6583710.25</v>
      </c>
      <c r="Q23" s="10">
        <f t="shared" si="6"/>
        <v>7708988.833</v>
      </c>
      <c r="R23" s="10">
        <f t="shared" si="6"/>
        <v>9054267.417</v>
      </c>
      <c r="S23" s="10">
        <f t="shared" si="6"/>
        <v>7602091</v>
      </c>
      <c r="T23" s="10">
        <f t="shared" si="6"/>
        <v>8947369.583</v>
      </c>
      <c r="U23" s="10">
        <f t="shared" si="6"/>
        <v>10292648.17</v>
      </c>
      <c r="V23" s="10">
        <f t="shared" si="6"/>
        <v>8696478</v>
      </c>
      <c r="W23" s="10">
        <f t="shared" si="6"/>
        <v>10045037.83</v>
      </c>
      <c r="X23" s="10">
        <f t="shared" si="6"/>
        <v>10797535.17</v>
      </c>
      <c r="Y23" s="10">
        <f t="shared" si="6"/>
        <v>9352577.5</v>
      </c>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row r="1001">
      <c r="A1001" s="5"/>
    </row>
    <row r="1002">
      <c r="A1002" s="5"/>
    </row>
    <row r="1003">
      <c r="A1003" s="5"/>
    </row>
    <row r="1004">
      <c r="A1004" s="5"/>
    </row>
    <row r="1005">
      <c r="A1005" s="5"/>
    </row>
    <row r="1006">
      <c r="A1006" s="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c r="B1" s="6" t="s">
        <v>63</v>
      </c>
      <c r="C1" s="6" t="s">
        <v>64</v>
      </c>
      <c r="D1" s="6" t="s">
        <v>65</v>
      </c>
      <c r="E1" s="6" t="s">
        <v>66</v>
      </c>
      <c r="F1" s="6" t="s">
        <v>67</v>
      </c>
      <c r="G1" s="6" t="s">
        <v>68</v>
      </c>
      <c r="H1" s="6" t="s">
        <v>69</v>
      </c>
      <c r="I1" s="6" t="s">
        <v>70</v>
      </c>
      <c r="J1" s="6" t="s">
        <v>71</v>
      </c>
      <c r="K1" s="6" t="s">
        <v>72</v>
      </c>
      <c r="L1" s="6" t="s">
        <v>73</v>
      </c>
      <c r="M1" s="6" t="s">
        <v>74</v>
      </c>
      <c r="N1" s="6" t="s">
        <v>75</v>
      </c>
      <c r="O1" s="6" t="s">
        <v>76</v>
      </c>
      <c r="P1" s="6" t="s">
        <v>77</v>
      </c>
      <c r="Q1" s="6" t="s">
        <v>78</v>
      </c>
      <c r="R1" s="6" t="s">
        <v>79</v>
      </c>
      <c r="S1" s="6" t="s">
        <v>80</v>
      </c>
      <c r="T1" s="6" t="s">
        <v>81</v>
      </c>
      <c r="U1" s="6" t="s">
        <v>82</v>
      </c>
      <c r="V1" s="6" t="s">
        <v>83</v>
      </c>
      <c r="W1" s="6" t="s">
        <v>84</v>
      </c>
      <c r="X1" s="6" t="s">
        <v>85</v>
      </c>
      <c r="Y1" s="6" t="s">
        <v>86</v>
      </c>
    </row>
    <row r="2">
      <c r="A2" s="5" t="s">
        <v>129</v>
      </c>
    </row>
    <row r="3">
      <c r="A3" s="5" t="s">
        <v>130</v>
      </c>
      <c r="B3" s="10">
        <f>'Fixed Asset Balance'!B20-Depreciation!B20</f>
        <v>420000</v>
      </c>
      <c r="C3" s="10">
        <f>'Fixed Asset Balance'!C20-Depreciation!C20</f>
        <v>390000</v>
      </c>
      <c r="D3" s="10">
        <f>'Fixed Asset Balance'!D20-Depreciation!D20</f>
        <v>360000</v>
      </c>
      <c r="E3" s="10">
        <f>'Fixed Asset Balance'!E20-Depreciation!E20</f>
        <v>330000</v>
      </c>
      <c r="F3" s="10">
        <f>'Fixed Asset Balance'!F20-Depreciation!F20</f>
        <v>300000</v>
      </c>
      <c r="G3" s="10">
        <f>'Fixed Asset Balance'!G20-Depreciation!G20</f>
        <v>270000</v>
      </c>
      <c r="H3" s="10">
        <f>'Fixed Asset Balance'!H20-Depreciation!H20</f>
        <v>240000</v>
      </c>
      <c r="I3" s="10">
        <f>'Fixed Asset Balance'!I20-Depreciation!I20</f>
        <v>210000</v>
      </c>
      <c r="J3" s="10">
        <f>'Fixed Asset Balance'!J20-Depreciation!J20</f>
        <v>180000</v>
      </c>
      <c r="K3" s="10">
        <f>'Fixed Asset Balance'!K20-Depreciation!K20</f>
        <v>150000</v>
      </c>
      <c r="L3" s="10">
        <f>'Fixed Asset Balance'!L20-Depreciation!L20</f>
        <v>120000</v>
      </c>
      <c r="M3" s="10">
        <f>'Fixed Asset Balance'!M20-Depreciation!M20</f>
        <v>90000</v>
      </c>
      <c r="N3" s="10">
        <f>'Fixed Asset Balance'!N20-Depreciation!N20</f>
        <v>60000</v>
      </c>
      <c r="O3" s="10">
        <f>'Fixed Asset Balance'!O20-Depreciation!O20</f>
        <v>30000</v>
      </c>
      <c r="P3" s="10">
        <f>'Fixed Asset Balance'!P20-Depreciation!P20</f>
        <v>0</v>
      </c>
      <c r="Q3" s="10">
        <f>'Fixed Asset Balance'!Q20-Depreciation!Q20</f>
        <v>201666.6667</v>
      </c>
      <c r="R3" s="10">
        <f>'Fixed Asset Balance'!R20-Depreciation!R20</f>
        <v>183333.3333</v>
      </c>
      <c r="S3" s="10">
        <f>'Fixed Asset Balance'!S20-Depreciation!S20</f>
        <v>165000</v>
      </c>
      <c r="T3" s="10">
        <f>'Fixed Asset Balance'!T20-Depreciation!T20</f>
        <v>146666.6667</v>
      </c>
      <c r="U3" s="10">
        <f>'Fixed Asset Balance'!U20-Depreciation!U20</f>
        <v>128333.3333</v>
      </c>
      <c r="V3" s="10">
        <f>'Fixed Asset Balance'!V20-Depreciation!V20</f>
        <v>110000</v>
      </c>
      <c r="W3" s="10">
        <f>'Fixed Asset Balance'!W20-Depreciation!W20</f>
        <v>91666.66667</v>
      </c>
      <c r="X3" s="10">
        <f>'Fixed Asset Balance'!X20-Depreciation!X20</f>
        <v>73333.33333</v>
      </c>
      <c r="Y3" s="10">
        <f>'Fixed Asset Balance'!Y20-Depreciation!Y20</f>
        <v>55000</v>
      </c>
    </row>
    <row r="4">
      <c r="A4" s="5" t="s">
        <v>126</v>
      </c>
      <c r="B4" s="10">
        <f>'Cash Details'!B23</f>
        <v>1953008.25</v>
      </c>
      <c r="C4" s="10">
        <f>'Cash Details'!C23</f>
        <v>3287328.5</v>
      </c>
      <c r="D4" s="10">
        <f>'Cash Details'!D23</f>
        <v>2673637.5</v>
      </c>
      <c r="E4" s="10">
        <f>'Cash Details'!E23</f>
        <v>4004676.5</v>
      </c>
      <c r="F4" s="10">
        <f>'Cash Details'!F23</f>
        <v>5931778</v>
      </c>
      <c r="G4" s="10">
        <f>'Cash Details'!G23</f>
        <v>4763430.5</v>
      </c>
      <c r="H4" s="10">
        <f>'Cash Details'!H23</f>
        <v>6090532</v>
      </c>
      <c r="I4" s="10">
        <f>'Cash Details'!I23</f>
        <v>7417633.5</v>
      </c>
      <c r="J4" s="10">
        <f>'Cash Details'!J23</f>
        <v>6300005</v>
      </c>
      <c r="K4" s="10">
        <f>'Cash Details'!K23</f>
        <v>7627106.5</v>
      </c>
      <c r="L4" s="10">
        <f>'Cash Details'!L23</f>
        <v>8954208</v>
      </c>
      <c r="M4" s="10">
        <f>'Cash Details'!M23</f>
        <v>7483854.5</v>
      </c>
      <c r="N4" s="10">
        <f>'Cash Details'!N23</f>
        <v>6332049.75</v>
      </c>
      <c r="O4" s="10">
        <f>'Cash Details'!O23</f>
        <v>7680245</v>
      </c>
      <c r="P4" s="10">
        <f>'Cash Details'!P23</f>
        <v>6583710.25</v>
      </c>
      <c r="Q4" s="10">
        <f>'Cash Details'!Q23</f>
        <v>7708988.833</v>
      </c>
      <c r="R4" s="10">
        <f>'Cash Details'!R23</f>
        <v>9054267.417</v>
      </c>
      <c r="S4" s="10">
        <f>'Cash Details'!S23</f>
        <v>7602091</v>
      </c>
      <c r="T4" s="10">
        <f>'Cash Details'!T23</f>
        <v>8947369.583</v>
      </c>
      <c r="U4" s="10">
        <f>'Cash Details'!U23</f>
        <v>10292648.17</v>
      </c>
      <c r="V4" s="10">
        <f>'Cash Details'!V23</f>
        <v>8696478</v>
      </c>
      <c r="W4" s="10">
        <f>'Cash Details'!W23</f>
        <v>10045037.83</v>
      </c>
      <c r="X4" s="10">
        <f>'Cash Details'!X23</f>
        <v>10797535.17</v>
      </c>
      <c r="Y4" s="10">
        <f>'Cash Details'!Y23</f>
        <v>9352577.5</v>
      </c>
    </row>
    <row r="5">
      <c r="A5" s="5" t="s">
        <v>131</v>
      </c>
      <c r="B5" s="8">
        <f>Stocks!B17</f>
        <v>106296</v>
      </c>
      <c r="C5" s="8">
        <f>Stocks!C17</f>
        <v>212592</v>
      </c>
      <c r="D5" s="8">
        <f>Stocks!D17</f>
        <v>318888</v>
      </c>
      <c r="E5" s="8">
        <f>Stocks!E17</f>
        <v>425184</v>
      </c>
      <c r="F5" s="8">
        <f>Stocks!F17</f>
        <v>531480</v>
      </c>
      <c r="G5" s="8">
        <f>Stocks!G17</f>
        <v>637776</v>
      </c>
      <c r="H5" s="8">
        <f>Stocks!H17</f>
        <v>744072</v>
      </c>
      <c r="I5" s="8">
        <f>Stocks!I17</f>
        <v>850368</v>
      </c>
      <c r="J5" s="8">
        <f>Stocks!J17</f>
        <v>956664</v>
      </c>
      <c r="K5" s="8">
        <f>Stocks!K17</f>
        <v>1062960</v>
      </c>
      <c r="L5" s="8">
        <f>Stocks!L17</f>
        <v>1169256</v>
      </c>
      <c r="M5" s="8">
        <f>Stocks!M17</f>
        <v>1275552</v>
      </c>
      <c r="N5" s="8">
        <f>Stocks!N17</f>
        <v>1381848</v>
      </c>
      <c r="O5" s="8">
        <f>Stocks!O17</f>
        <v>1488144</v>
      </c>
      <c r="P5" s="8">
        <f>Stocks!P17</f>
        <v>1594440</v>
      </c>
      <c r="Q5" s="8">
        <f>Stocks!Q17</f>
        <v>1700736</v>
      </c>
      <c r="R5" s="8">
        <f>Stocks!R17</f>
        <v>1807032</v>
      </c>
      <c r="S5" s="8">
        <f>Stocks!S17</f>
        <v>1913328</v>
      </c>
      <c r="T5" s="8">
        <f>Stocks!T17</f>
        <v>2019624</v>
      </c>
      <c r="U5" s="8">
        <f>Stocks!U17</f>
        <v>2125920</v>
      </c>
      <c r="V5" s="8">
        <f>Stocks!V17</f>
        <v>2232216</v>
      </c>
      <c r="W5" s="8">
        <f>Stocks!W17</f>
        <v>2338512</v>
      </c>
      <c r="X5" s="8">
        <f>Stocks!X17</f>
        <v>2444808</v>
      </c>
      <c r="Y5" s="8">
        <f>Stocks!Y17</f>
        <v>2551104</v>
      </c>
    </row>
    <row r="6">
      <c r="A6" s="5" t="s">
        <v>104</v>
      </c>
      <c r="B6" s="8">
        <f>Collections!B12</f>
        <v>1640345</v>
      </c>
      <c r="C6" s="8">
        <f>Collections!C12</f>
        <v>1640345</v>
      </c>
      <c r="D6" s="8">
        <f>Collections!D12</f>
        <v>1640345</v>
      </c>
      <c r="E6" s="8">
        <f>Collections!E12</f>
        <v>1640345</v>
      </c>
      <c r="F6" s="8">
        <f>Collections!F12</f>
        <v>1640345</v>
      </c>
      <c r="G6" s="8">
        <f>Collections!G12</f>
        <v>1640345</v>
      </c>
      <c r="H6" s="8">
        <f>Collections!H12</f>
        <v>1640345</v>
      </c>
      <c r="I6" s="8">
        <f>Collections!I12</f>
        <v>1640345</v>
      </c>
      <c r="J6" s="8">
        <f>Collections!J12</f>
        <v>1640345</v>
      </c>
      <c r="K6" s="8">
        <f>Collections!K12</f>
        <v>1640345</v>
      </c>
      <c r="L6" s="8">
        <f>Collections!L12</f>
        <v>1640345</v>
      </c>
      <c r="M6" s="8">
        <f>Collections!M12</f>
        <v>1640345</v>
      </c>
      <c r="N6" s="8">
        <f>Collections!N12</f>
        <v>1640345</v>
      </c>
      <c r="O6" s="8">
        <f>Collections!O12</f>
        <v>1640345</v>
      </c>
      <c r="P6" s="8">
        <f>Collections!P12</f>
        <v>1640345</v>
      </c>
      <c r="Q6" s="8">
        <f>Collections!Q12</f>
        <v>1640345</v>
      </c>
      <c r="R6" s="8">
        <f>Collections!R12</f>
        <v>1640345</v>
      </c>
      <c r="S6" s="8">
        <f>Collections!S12</f>
        <v>1640345</v>
      </c>
      <c r="T6" s="8">
        <f>Collections!T12</f>
        <v>1640345</v>
      </c>
      <c r="U6" s="8">
        <f>Collections!U12</f>
        <v>1640345</v>
      </c>
      <c r="V6" s="8">
        <f>Collections!V12</f>
        <v>1640345</v>
      </c>
      <c r="W6" s="8">
        <f>Collections!W12</f>
        <v>1640345</v>
      </c>
      <c r="X6" s="8">
        <f>Collections!X12</f>
        <v>1640345</v>
      </c>
      <c r="Y6" s="8">
        <f>Collections!Y12</f>
        <v>1640345</v>
      </c>
    </row>
    <row r="7">
      <c r="A7" s="5" t="s">
        <v>132</v>
      </c>
      <c r="B7" s="10">
        <f t="shared" ref="B7:Y7" si="1">SUM(B3:B6)</f>
        <v>4119649.25</v>
      </c>
      <c r="C7" s="10">
        <f t="shared" si="1"/>
        <v>5530265.5</v>
      </c>
      <c r="D7" s="10">
        <f t="shared" si="1"/>
        <v>4992870.5</v>
      </c>
      <c r="E7" s="10">
        <f t="shared" si="1"/>
        <v>6400205.5</v>
      </c>
      <c r="F7" s="10">
        <f t="shared" si="1"/>
        <v>8403603</v>
      </c>
      <c r="G7" s="10">
        <f t="shared" si="1"/>
        <v>7311551.5</v>
      </c>
      <c r="H7" s="10">
        <f t="shared" si="1"/>
        <v>8714949</v>
      </c>
      <c r="I7" s="10">
        <f t="shared" si="1"/>
        <v>10118346.5</v>
      </c>
      <c r="J7" s="10">
        <f t="shared" si="1"/>
        <v>9077014</v>
      </c>
      <c r="K7" s="10">
        <f t="shared" si="1"/>
        <v>10480411.5</v>
      </c>
      <c r="L7" s="10">
        <f t="shared" si="1"/>
        <v>11883809</v>
      </c>
      <c r="M7" s="10">
        <f t="shared" si="1"/>
        <v>10489751.5</v>
      </c>
      <c r="N7" s="10">
        <f t="shared" si="1"/>
        <v>9414242.75</v>
      </c>
      <c r="O7" s="10">
        <f t="shared" si="1"/>
        <v>10838734</v>
      </c>
      <c r="P7" s="10">
        <f t="shared" si="1"/>
        <v>9818495.25</v>
      </c>
      <c r="Q7" s="10">
        <f t="shared" si="1"/>
        <v>11251736.5</v>
      </c>
      <c r="R7" s="10">
        <f t="shared" si="1"/>
        <v>12684977.75</v>
      </c>
      <c r="S7" s="10">
        <f t="shared" si="1"/>
        <v>11320764</v>
      </c>
      <c r="T7" s="10">
        <f t="shared" si="1"/>
        <v>12754005.25</v>
      </c>
      <c r="U7" s="10">
        <f t="shared" si="1"/>
        <v>14187246.5</v>
      </c>
      <c r="V7" s="10">
        <f t="shared" si="1"/>
        <v>12679039</v>
      </c>
      <c r="W7" s="10">
        <f t="shared" si="1"/>
        <v>14115561.5</v>
      </c>
      <c r="X7" s="10">
        <f t="shared" si="1"/>
        <v>14956021.5</v>
      </c>
      <c r="Y7" s="10">
        <f t="shared" si="1"/>
        <v>13599026.5</v>
      </c>
    </row>
    <row r="8">
      <c r="A8" s="5"/>
    </row>
    <row r="9">
      <c r="A9" s="5" t="s">
        <v>133</v>
      </c>
    </row>
    <row r="10">
      <c r="A10" s="5" t="s">
        <v>101</v>
      </c>
      <c r="B10" s="8">
        <f>Purchases!B15</f>
        <v>814910</v>
      </c>
      <c r="C10" s="8">
        <f>Purchases!C15</f>
        <v>1629820</v>
      </c>
      <c r="D10" s="8">
        <f>Purchases!D15</f>
        <v>0</v>
      </c>
      <c r="E10" s="8">
        <f>Purchases!E15</f>
        <v>814910</v>
      </c>
      <c r="F10" s="8">
        <f>Purchases!F15</f>
        <v>1629820</v>
      </c>
      <c r="G10" s="8">
        <f>Purchases!G15</f>
        <v>0</v>
      </c>
      <c r="H10" s="8">
        <f>Purchases!H15</f>
        <v>814910</v>
      </c>
      <c r="I10" s="8">
        <f>Purchases!I15</f>
        <v>1629820</v>
      </c>
      <c r="J10" s="8">
        <f>Purchases!J15</f>
        <v>0</v>
      </c>
      <c r="K10" s="8">
        <f>Purchases!K15</f>
        <v>814910</v>
      </c>
      <c r="L10" s="8">
        <f>Purchases!L15</f>
        <v>1629820</v>
      </c>
      <c r="M10" s="8">
        <f>Purchases!M15</f>
        <v>0</v>
      </c>
      <c r="N10" s="8">
        <f>Purchases!N15</f>
        <v>814910</v>
      </c>
      <c r="O10" s="8">
        <f>Purchases!O15</f>
        <v>1629820</v>
      </c>
      <c r="P10" s="8">
        <f>Purchases!P15</f>
        <v>0</v>
      </c>
      <c r="Q10" s="8">
        <f>Purchases!Q15</f>
        <v>814910</v>
      </c>
      <c r="R10" s="8">
        <f>Purchases!R15</f>
        <v>1629820</v>
      </c>
      <c r="S10" s="8">
        <f>Purchases!S15</f>
        <v>0</v>
      </c>
      <c r="T10" s="8">
        <f>Purchases!T15</f>
        <v>814910</v>
      </c>
      <c r="U10" s="8">
        <f>Purchases!U15</f>
        <v>1629820</v>
      </c>
      <c r="V10" s="8">
        <f>Purchases!V15</f>
        <v>0</v>
      </c>
      <c r="W10" s="8">
        <f>Purchases!W15</f>
        <v>814910</v>
      </c>
      <c r="X10" s="8">
        <f>Purchases!X15</f>
        <v>1629820</v>
      </c>
      <c r="Y10" s="8">
        <f>Purchases!Y15</f>
        <v>0</v>
      </c>
    </row>
    <row r="11">
      <c r="A11" s="5" t="s">
        <v>134</v>
      </c>
      <c r="B11" s="8">
        <f>'Loan and Interest'!B25</f>
        <v>2500000</v>
      </c>
      <c r="C11" s="8">
        <f>'Loan and Interest'!C25</f>
        <v>2500000</v>
      </c>
      <c r="D11" s="8">
        <f>'Loan and Interest'!D25</f>
        <v>3000000</v>
      </c>
      <c r="E11" s="8">
        <f>'Loan and Interest'!E25</f>
        <v>3000000</v>
      </c>
      <c r="F11" s="8">
        <f>'Loan and Interest'!F25</f>
        <v>3600000</v>
      </c>
      <c r="G11" s="8">
        <f>'Loan and Interest'!G25</f>
        <v>3600000</v>
      </c>
      <c r="H11" s="8">
        <f>'Loan and Interest'!H25</f>
        <v>3600000</v>
      </c>
      <c r="I11" s="8">
        <f>'Loan and Interest'!I25</f>
        <v>3600000</v>
      </c>
      <c r="J11" s="8">
        <f>'Loan and Interest'!J25</f>
        <v>3600000</v>
      </c>
      <c r="K11" s="8">
        <f>'Loan and Interest'!K25</f>
        <v>3600000</v>
      </c>
      <c r="L11" s="8">
        <f>'Loan and Interest'!L25</f>
        <v>3600000</v>
      </c>
      <c r="M11" s="8">
        <f>'Loan and Interest'!M25</f>
        <v>3600000</v>
      </c>
      <c r="N11" s="8">
        <f>'Loan and Interest'!N25</f>
        <v>1100000</v>
      </c>
      <c r="O11" s="8">
        <f>'Loan and Interest'!O25</f>
        <v>1100000</v>
      </c>
      <c r="P11" s="8">
        <f>'Loan and Interest'!P25</f>
        <v>1100000</v>
      </c>
      <c r="Q11" s="8">
        <f>'Loan and Interest'!Q25</f>
        <v>1100000</v>
      </c>
      <c r="R11" s="8">
        <f>'Loan and Interest'!R25</f>
        <v>1100000</v>
      </c>
      <c r="S11" s="8">
        <f>'Loan and Interest'!S25</f>
        <v>1100000</v>
      </c>
      <c r="T11" s="8">
        <f>'Loan and Interest'!T25</f>
        <v>1100000</v>
      </c>
      <c r="U11" s="8">
        <f>'Loan and Interest'!U25</f>
        <v>1100000</v>
      </c>
      <c r="V11" s="8">
        <f>'Loan and Interest'!V25</f>
        <v>600000</v>
      </c>
      <c r="W11" s="8">
        <f>'Loan and Interest'!W25</f>
        <v>600000</v>
      </c>
      <c r="X11" s="8">
        <f>'Loan and Interest'!X25</f>
        <v>0</v>
      </c>
      <c r="Y11" s="8">
        <f>'Loan and Interest'!Y25</f>
        <v>0</v>
      </c>
    </row>
    <row r="12">
      <c r="A12" s="5" t="s">
        <v>135</v>
      </c>
      <c r="B12" s="8">
        <f t="shared" ref="B12:Y12" si="2">B10+B11</f>
        <v>3314910</v>
      </c>
      <c r="C12" s="8">
        <f t="shared" si="2"/>
        <v>4129820</v>
      </c>
      <c r="D12" s="8">
        <f t="shared" si="2"/>
        <v>3000000</v>
      </c>
      <c r="E12" s="8">
        <f t="shared" si="2"/>
        <v>3814910</v>
      </c>
      <c r="F12" s="8">
        <f t="shared" si="2"/>
        <v>5229820</v>
      </c>
      <c r="G12" s="8">
        <f t="shared" si="2"/>
        <v>3600000</v>
      </c>
      <c r="H12" s="8">
        <f t="shared" si="2"/>
        <v>4414910</v>
      </c>
      <c r="I12" s="8">
        <f t="shared" si="2"/>
        <v>5229820</v>
      </c>
      <c r="J12" s="8">
        <f t="shared" si="2"/>
        <v>3600000</v>
      </c>
      <c r="K12" s="8">
        <f t="shared" si="2"/>
        <v>4414910</v>
      </c>
      <c r="L12" s="8">
        <f t="shared" si="2"/>
        <v>5229820</v>
      </c>
      <c r="M12" s="8">
        <f t="shared" si="2"/>
        <v>3600000</v>
      </c>
      <c r="N12" s="8">
        <f t="shared" si="2"/>
        <v>1914910</v>
      </c>
      <c r="O12" s="8">
        <f t="shared" si="2"/>
        <v>2729820</v>
      </c>
      <c r="P12" s="8">
        <f t="shared" si="2"/>
        <v>1100000</v>
      </c>
      <c r="Q12" s="8">
        <f t="shared" si="2"/>
        <v>1914910</v>
      </c>
      <c r="R12" s="8">
        <f t="shared" si="2"/>
        <v>2729820</v>
      </c>
      <c r="S12" s="8">
        <f t="shared" si="2"/>
        <v>1100000</v>
      </c>
      <c r="T12" s="8">
        <f t="shared" si="2"/>
        <v>1914910</v>
      </c>
      <c r="U12" s="8">
        <f t="shared" si="2"/>
        <v>2729820</v>
      </c>
      <c r="V12" s="8">
        <f t="shared" si="2"/>
        <v>600000</v>
      </c>
      <c r="W12" s="8">
        <f t="shared" si="2"/>
        <v>1414910</v>
      </c>
      <c r="X12" s="8">
        <f t="shared" si="2"/>
        <v>1629820</v>
      </c>
      <c r="Y12" s="8">
        <f t="shared" si="2"/>
        <v>0</v>
      </c>
    </row>
    <row r="13">
      <c r="A13" s="5"/>
    </row>
    <row r="14">
      <c r="A14" s="5" t="s">
        <v>136</v>
      </c>
      <c r="B14" s="10">
        <f t="shared" ref="B14:Y14" si="3">B7-B12</f>
        <v>804739.25</v>
      </c>
      <c r="C14" s="10">
        <f t="shared" si="3"/>
        <v>1400445.5</v>
      </c>
      <c r="D14" s="10">
        <f t="shared" si="3"/>
        <v>1992870.5</v>
      </c>
      <c r="E14" s="10">
        <f t="shared" si="3"/>
        <v>2585295.5</v>
      </c>
      <c r="F14" s="10">
        <f t="shared" si="3"/>
        <v>3173783</v>
      </c>
      <c r="G14" s="10">
        <f t="shared" si="3"/>
        <v>3711551.5</v>
      </c>
      <c r="H14" s="10">
        <f t="shared" si="3"/>
        <v>4300039</v>
      </c>
      <c r="I14" s="10">
        <f t="shared" si="3"/>
        <v>4888526.5</v>
      </c>
      <c r="J14" s="10">
        <f t="shared" si="3"/>
        <v>5477014</v>
      </c>
      <c r="K14" s="10">
        <f t="shared" si="3"/>
        <v>6065501.5</v>
      </c>
      <c r="L14" s="10">
        <f t="shared" si="3"/>
        <v>6653989</v>
      </c>
      <c r="M14" s="10">
        <f t="shared" si="3"/>
        <v>6889751.5</v>
      </c>
      <c r="N14" s="10">
        <f t="shared" si="3"/>
        <v>7499332.75</v>
      </c>
      <c r="O14" s="10">
        <f t="shared" si="3"/>
        <v>8108914</v>
      </c>
      <c r="P14" s="10">
        <f t="shared" si="3"/>
        <v>8718495.25</v>
      </c>
      <c r="Q14" s="10">
        <f t="shared" si="3"/>
        <v>9336826.5</v>
      </c>
      <c r="R14" s="10">
        <f t="shared" si="3"/>
        <v>9955157.75</v>
      </c>
      <c r="S14" s="10">
        <f t="shared" si="3"/>
        <v>10220764</v>
      </c>
      <c r="T14" s="10">
        <f t="shared" si="3"/>
        <v>10839095.25</v>
      </c>
      <c r="U14" s="10">
        <f t="shared" si="3"/>
        <v>11457426.5</v>
      </c>
      <c r="V14" s="10">
        <f t="shared" si="3"/>
        <v>12079039</v>
      </c>
      <c r="W14" s="10">
        <f t="shared" si="3"/>
        <v>12700651.5</v>
      </c>
      <c r="X14" s="10">
        <f t="shared" si="3"/>
        <v>13326201.5</v>
      </c>
      <c r="Y14" s="10">
        <f t="shared" si="3"/>
        <v>13599026.5</v>
      </c>
    </row>
    <row r="15">
      <c r="A15" s="5"/>
    </row>
    <row r="16">
      <c r="A16" s="5" t="s">
        <v>137</v>
      </c>
    </row>
    <row r="17">
      <c r="A17" s="5" t="s">
        <v>138</v>
      </c>
      <c r="B17" s="8">
        <f>Capital!B14</f>
        <v>209033</v>
      </c>
      <c r="C17" s="8">
        <f>Capital!C14</f>
        <v>209033</v>
      </c>
      <c r="D17" s="8">
        <f>Capital!D14</f>
        <v>209033</v>
      </c>
      <c r="E17" s="8">
        <f>Capital!E14</f>
        <v>209033</v>
      </c>
      <c r="F17" s="8">
        <f>Capital!F14</f>
        <v>209033</v>
      </c>
      <c r="G17" s="8">
        <f>Capital!G14</f>
        <v>511039</v>
      </c>
      <c r="H17" s="8">
        <f>Capital!H14</f>
        <v>511039</v>
      </c>
      <c r="I17" s="8">
        <f>Capital!I14</f>
        <v>511039</v>
      </c>
      <c r="J17" s="8">
        <f>Capital!J14</f>
        <v>511039</v>
      </c>
      <c r="K17" s="8">
        <f>Capital!K14</f>
        <v>511039</v>
      </c>
      <c r="L17" s="8">
        <f>Capital!L14</f>
        <v>511039</v>
      </c>
      <c r="M17" s="8">
        <f>Capital!M14</f>
        <v>511039</v>
      </c>
      <c r="N17" s="8">
        <f>Capital!N14</f>
        <v>511039</v>
      </c>
      <c r="O17" s="8">
        <f>Capital!O14</f>
        <v>511039</v>
      </c>
      <c r="P17" s="8">
        <f>Capital!P14</f>
        <v>511039</v>
      </c>
      <c r="Q17" s="8">
        <f>Capital!Q14</f>
        <v>511039</v>
      </c>
      <c r="R17" s="8">
        <f>Capital!R14</f>
        <v>511039</v>
      </c>
      <c r="S17" s="8">
        <f>Capital!S14</f>
        <v>511039</v>
      </c>
      <c r="T17" s="8">
        <f>Capital!T14</f>
        <v>511039</v>
      </c>
      <c r="U17" s="8">
        <f>Capital!U14</f>
        <v>511039</v>
      </c>
      <c r="V17" s="8">
        <f>Capital!V14</f>
        <v>511039</v>
      </c>
      <c r="W17" s="8">
        <f>Capital!W14</f>
        <v>511039</v>
      </c>
      <c r="X17" s="8">
        <f>Capital!X14</f>
        <v>511039</v>
      </c>
      <c r="Y17" s="8">
        <f>Capital!Y14</f>
        <v>511039</v>
      </c>
    </row>
    <row r="18">
      <c r="A18" s="5" t="s">
        <v>88</v>
      </c>
      <c r="B18" s="8">
        <f t="shared" ref="B18:Y18" si="4">SUM(B17)</f>
        <v>209033</v>
      </c>
      <c r="C18" s="8">
        <f t="shared" si="4"/>
        <v>209033</v>
      </c>
      <c r="D18" s="8">
        <f t="shared" si="4"/>
        <v>209033</v>
      </c>
      <c r="E18" s="8">
        <f t="shared" si="4"/>
        <v>209033</v>
      </c>
      <c r="F18" s="8">
        <f t="shared" si="4"/>
        <v>209033</v>
      </c>
      <c r="G18" s="8">
        <f t="shared" si="4"/>
        <v>511039</v>
      </c>
      <c r="H18" s="8">
        <f t="shared" si="4"/>
        <v>511039</v>
      </c>
      <c r="I18" s="8">
        <f t="shared" si="4"/>
        <v>511039</v>
      </c>
      <c r="J18" s="8">
        <f t="shared" si="4"/>
        <v>511039</v>
      </c>
      <c r="K18" s="8">
        <f t="shared" si="4"/>
        <v>511039</v>
      </c>
      <c r="L18" s="8">
        <f t="shared" si="4"/>
        <v>511039</v>
      </c>
      <c r="M18" s="8">
        <f t="shared" si="4"/>
        <v>511039</v>
      </c>
      <c r="N18" s="8">
        <f t="shared" si="4"/>
        <v>511039</v>
      </c>
      <c r="O18" s="8">
        <f t="shared" si="4"/>
        <v>511039</v>
      </c>
      <c r="P18" s="8">
        <f t="shared" si="4"/>
        <v>511039</v>
      </c>
      <c r="Q18" s="8">
        <f t="shared" si="4"/>
        <v>511039</v>
      </c>
      <c r="R18" s="8">
        <f t="shared" si="4"/>
        <v>511039</v>
      </c>
      <c r="S18" s="8">
        <f t="shared" si="4"/>
        <v>511039</v>
      </c>
      <c r="T18" s="8">
        <f t="shared" si="4"/>
        <v>511039</v>
      </c>
      <c r="U18" s="8">
        <f t="shared" si="4"/>
        <v>511039</v>
      </c>
      <c r="V18" s="8">
        <f t="shared" si="4"/>
        <v>511039</v>
      </c>
      <c r="W18" s="8">
        <f t="shared" si="4"/>
        <v>511039</v>
      </c>
      <c r="X18" s="8">
        <f t="shared" si="4"/>
        <v>511039</v>
      </c>
      <c r="Y18" s="8">
        <f t="shared" si="4"/>
        <v>511039</v>
      </c>
    </row>
    <row r="19">
      <c r="A19" s="5"/>
    </row>
    <row r="20">
      <c r="A20" s="12" t="s">
        <v>139</v>
      </c>
    </row>
    <row r="21">
      <c r="A21" s="5" t="s">
        <v>140</v>
      </c>
      <c r="B21" s="6">
        <v>0.0</v>
      </c>
      <c r="C21" s="11">
        <f t="shared" ref="C21:Y21" si="5">B24</f>
        <v>595706.25</v>
      </c>
      <c r="D21" s="11">
        <f t="shared" si="5"/>
        <v>1191412.5</v>
      </c>
      <c r="E21" s="11">
        <f t="shared" si="5"/>
        <v>1783837.5</v>
      </c>
      <c r="F21" s="11">
        <f t="shared" si="5"/>
        <v>2376262.5</v>
      </c>
      <c r="G21" s="11">
        <f t="shared" si="5"/>
        <v>2964750</v>
      </c>
      <c r="H21" s="11">
        <f t="shared" si="5"/>
        <v>3200512.5</v>
      </c>
      <c r="I21" s="11">
        <f t="shared" si="5"/>
        <v>3789000</v>
      </c>
      <c r="J21" s="11">
        <f t="shared" si="5"/>
        <v>4377487.5</v>
      </c>
      <c r="K21" s="11">
        <f t="shared" si="5"/>
        <v>4965975</v>
      </c>
      <c r="L21" s="11">
        <f t="shared" si="5"/>
        <v>5554462.5</v>
      </c>
      <c r="M21" s="11">
        <f t="shared" si="5"/>
        <v>6142950</v>
      </c>
      <c r="N21" s="11">
        <f t="shared" si="5"/>
        <v>6378712.5</v>
      </c>
      <c r="O21" s="11">
        <f t="shared" si="5"/>
        <v>6988293.75</v>
      </c>
      <c r="P21" s="11">
        <f t="shared" si="5"/>
        <v>7597875</v>
      </c>
      <c r="Q21" s="11">
        <f t="shared" si="5"/>
        <v>8207456.25</v>
      </c>
      <c r="R21" s="11">
        <f t="shared" si="5"/>
        <v>8825787.5</v>
      </c>
      <c r="S21" s="11">
        <f t="shared" si="5"/>
        <v>9444118.75</v>
      </c>
      <c r="T21" s="11">
        <f t="shared" si="5"/>
        <v>9709725</v>
      </c>
      <c r="U21" s="11">
        <f t="shared" si="5"/>
        <v>10328056.25</v>
      </c>
      <c r="V21" s="11">
        <f t="shared" si="5"/>
        <v>10946387.5</v>
      </c>
      <c r="W21" s="11">
        <f t="shared" si="5"/>
        <v>11568000</v>
      </c>
      <c r="X21" s="11">
        <f t="shared" si="5"/>
        <v>12189612.5</v>
      </c>
      <c r="Y21" s="11">
        <f t="shared" si="5"/>
        <v>12815162.5</v>
      </c>
    </row>
    <row r="22">
      <c r="A22" s="5" t="s">
        <v>141</v>
      </c>
      <c r="B22" s="10">
        <f>'Sales and Costs'!B29</f>
        <v>595706.25</v>
      </c>
      <c r="C22" s="10">
        <f>'Sales and Costs'!C29</f>
        <v>595706.25</v>
      </c>
      <c r="D22" s="10">
        <f>'Sales and Costs'!D29</f>
        <v>592425</v>
      </c>
      <c r="E22" s="10">
        <f>'Sales and Costs'!E29</f>
        <v>592425</v>
      </c>
      <c r="F22" s="10">
        <f>'Sales and Costs'!F29</f>
        <v>588487.5</v>
      </c>
      <c r="G22" s="10">
        <f>'Sales and Costs'!G29</f>
        <v>588487.5</v>
      </c>
      <c r="H22" s="10">
        <f>'Sales and Costs'!H29</f>
        <v>588487.5</v>
      </c>
      <c r="I22" s="10">
        <f>'Sales and Costs'!I29</f>
        <v>588487.5</v>
      </c>
      <c r="J22" s="10">
        <f>'Sales and Costs'!J29</f>
        <v>588487.5</v>
      </c>
      <c r="K22" s="10">
        <f>'Sales and Costs'!K29</f>
        <v>588487.5</v>
      </c>
      <c r="L22" s="10">
        <f>'Sales and Costs'!L29</f>
        <v>588487.5</v>
      </c>
      <c r="M22" s="10">
        <f>'Sales and Costs'!M29</f>
        <v>588487.5</v>
      </c>
      <c r="N22" s="10">
        <f>'Sales and Costs'!N29</f>
        <v>609581.25</v>
      </c>
      <c r="O22" s="10">
        <f>'Sales and Costs'!O29</f>
        <v>609581.25</v>
      </c>
      <c r="P22" s="10">
        <f>'Sales and Costs'!P29</f>
        <v>609581.25</v>
      </c>
      <c r="Q22" s="10">
        <f>'Sales and Costs'!Q29</f>
        <v>618331.25</v>
      </c>
      <c r="R22" s="10">
        <f>'Sales and Costs'!R29</f>
        <v>618331.25</v>
      </c>
      <c r="S22" s="10">
        <f>'Sales and Costs'!S29</f>
        <v>618331.25</v>
      </c>
      <c r="T22" s="10">
        <f>'Sales and Costs'!T29</f>
        <v>618331.25</v>
      </c>
      <c r="U22" s="10">
        <f>'Sales and Costs'!U29</f>
        <v>618331.25</v>
      </c>
      <c r="V22" s="10">
        <f>'Sales and Costs'!V29</f>
        <v>621612.5</v>
      </c>
      <c r="W22" s="10">
        <f>'Sales and Costs'!W29</f>
        <v>621612.5</v>
      </c>
      <c r="X22" s="10">
        <f>'Sales and Costs'!X29</f>
        <v>625550</v>
      </c>
      <c r="Y22" s="10">
        <f>'Sales and Costs'!Y29</f>
        <v>625550</v>
      </c>
    </row>
    <row r="23">
      <c r="A23" s="5" t="s">
        <v>113</v>
      </c>
      <c r="B23" s="8">
        <f>Capital!B18</f>
        <v>0</v>
      </c>
      <c r="C23" s="8">
        <f>Capital!C18</f>
        <v>0</v>
      </c>
      <c r="D23" s="8">
        <f>Capital!D18</f>
        <v>0</v>
      </c>
      <c r="E23" s="8">
        <f>Capital!E18</f>
        <v>0</v>
      </c>
      <c r="F23" s="8">
        <f>Capital!F18</f>
        <v>0</v>
      </c>
      <c r="G23" s="8">
        <f>Capital!G18</f>
        <v>352725</v>
      </c>
      <c r="H23" s="8">
        <f>Capital!H18</f>
        <v>0</v>
      </c>
      <c r="I23" s="8">
        <f>Capital!I18</f>
        <v>0</v>
      </c>
      <c r="J23" s="8">
        <f>Capital!J18</f>
        <v>0</v>
      </c>
      <c r="K23" s="8">
        <f>Capital!K18</f>
        <v>0</v>
      </c>
      <c r="L23" s="8">
        <f>Capital!L18</f>
        <v>0</v>
      </c>
      <c r="M23" s="8">
        <f>Capital!M18</f>
        <v>352725</v>
      </c>
      <c r="N23" s="8">
        <f>Capital!N18</f>
        <v>0</v>
      </c>
      <c r="O23" s="8">
        <f>Capital!O18</f>
        <v>0</v>
      </c>
      <c r="P23" s="8">
        <f>Capital!P18</f>
        <v>0</v>
      </c>
      <c r="Q23" s="8">
        <f>Capital!Q18</f>
        <v>0</v>
      </c>
      <c r="R23" s="8">
        <f>Capital!R18</f>
        <v>0</v>
      </c>
      <c r="S23" s="8">
        <f>Capital!S18</f>
        <v>352725</v>
      </c>
      <c r="T23" s="8">
        <f>Capital!T18</f>
        <v>0</v>
      </c>
      <c r="U23" s="8">
        <f>Capital!U18</f>
        <v>0</v>
      </c>
      <c r="V23" s="8">
        <f>Capital!V18</f>
        <v>0</v>
      </c>
      <c r="W23" s="8">
        <f>Capital!W18</f>
        <v>0</v>
      </c>
      <c r="X23" s="8">
        <f>Capital!X18</f>
        <v>0</v>
      </c>
      <c r="Y23" s="8">
        <f>Capital!Y18</f>
        <v>352725</v>
      </c>
    </row>
    <row r="24">
      <c r="A24" s="5" t="s">
        <v>139</v>
      </c>
      <c r="B24" s="10">
        <f t="shared" ref="B24:Y24" si="6">B21+B22-B23</f>
        <v>595706.25</v>
      </c>
      <c r="C24" s="10">
        <f t="shared" si="6"/>
        <v>1191412.5</v>
      </c>
      <c r="D24" s="10">
        <f t="shared" si="6"/>
        <v>1783837.5</v>
      </c>
      <c r="E24" s="10">
        <f t="shared" si="6"/>
        <v>2376262.5</v>
      </c>
      <c r="F24" s="10">
        <f t="shared" si="6"/>
        <v>2964750</v>
      </c>
      <c r="G24" s="10">
        <f t="shared" si="6"/>
        <v>3200512.5</v>
      </c>
      <c r="H24" s="10">
        <f t="shared" si="6"/>
        <v>3789000</v>
      </c>
      <c r="I24" s="10">
        <f t="shared" si="6"/>
        <v>4377487.5</v>
      </c>
      <c r="J24" s="10">
        <f t="shared" si="6"/>
        <v>4965975</v>
      </c>
      <c r="K24" s="10">
        <f t="shared" si="6"/>
        <v>5554462.5</v>
      </c>
      <c r="L24" s="10">
        <f t="shared" si="6"/>
        <v>6142950</v>
      </c>
      <c r="M24" s="10">
        <f t="shared" si="6"/>
        <v>6378712.5</v>
      </c>
      <c r="N24" s="10">
        <f t="shared" si="6"/>
        <v>6988293.75</v>
      </c>
      <c r="O24" s="10">
        <f t="shared" si="6"/>
        <v>7597875</v>
      </c>
      <c r="P24" s="10">
        <f t="shared" si="6"/>
        <v>8207456.25</v>
      </c>
      <c r="Q24" s="10">
        <f t="shared" si="6"/>
        <v>8825787.5</v>
      </c>
      <c r="R24" s="10">
        <f t="shared" si="6"/>
        <v>9444118.75</v>
      </c>
      <c r="S24" s="10">
        <f t="shared" si="6"/>
        <v>9709725</v>
      </c>
      <c r="T24" s="10">
        <f t="shared" si="6"/>
        <v>10328056.25</v>
      </c>
      <c r="U24" s="10">
        <f t="shared" si="6"/>
        <v>10946387.5</v>
      </c>
      <c r="V24" s="10">
        <f t="shared" si="6"/>
        <v>11568000</v>
      </c>
      <c r="W24" s="10">
        <f t="shared" si="6"/>
        <v>12189612.5</v>
      </c>
      <c r="X24" s="10">
        <f t="shared" si="6"/>
        <v>12815162.5</v>
      </c>
      <c r="Y24" s="10">
        <f t="shared" si="6"/>
        <v>13087987.5</v>
      </c>
    </row>
    <row r="25">
      <c r="A25" s="5"/>
    </row>
    <row r="26">
      <c r="A26" s="5" t="s">
        <v>88</v>
      </c>
      <c r="B26" s="10">
        <f t="shared" ref="B26:Y26" si="7">B24+B18</f>
        <v>804739.25</v>
      </c>
      <c r="C26" s="10">
        <f t="shared" si="7"/>
        <v>1400445.5</v>
      </c>
      <c r="D26" s="10">
        <f t="shared" si="7"/>
        <v>1992870.5</v>
      </c>
      <c r="E26" s="10">
        <f t="shared" si="7"/>
        <v>2585295.5</v>
      </c>
      <c r="F26" s="10">
        <f t="shared" si="7"/>
        <v>3173783</v>
      </c>
      <c r="G26" s="10">
        <f t="shared" si="7"/>
        <v>3711551.5</v>
      </c>
      <c r="H26" s="10">
        <f t="shared" si="7"/>
        <v>4300039</v>
      </c>
      <c r="I26" s="10">
        <f t="shared" si="7"/>
        <v>4888526.5</v>
      </c>
      <c r="J26" s="10">
        <f t="shared" si="7"/>
        <v>5477014</v>
      </c>
      <c r="K26" s="10">
        <f t="shared" si="7"/>
        <v>6065501.5</v>
      </c>
      <c r="L26" s="10">
        <f t="shared" si="7"/>
        <v>6653989</v>
      </c>
      <c r="M26" s="10">
        <f t="shared" si="7"/>
        <v>6889751.5</v>
      </c>
      <c r="N26" s="10">
        <f t="shared" si="7"/>
        <v>7499332.75</v>
      </c>
      <c r="O26" s="10">
        <f t="shared" si="7"/>
        <v>8108914</v>
      </c>
      <c r="P26" s="10">
        <f t="shared" si="7"/>
        <v>8718495.25</v>
      </c>
      <c r="Q26" s="10">
        <f t="shared" si="7"/>
        <v>9336826.5</v>
      </c>
      <c r="R26" s="10">
        <f t="shared" si="7"/>
        <v>9955157.75</v>
      </c>
      <c r="S26" s="10">
        <f t="shared" si="7"/>
        <v>10220764</v>
      </c>
      <c r="T26" s="10">
        <f t="shared" si="7"/>
        <v>10839095.25</v>
      </c>
      <c r="U26" s="10">
        <f t="shared" si="7"/>
        <v>11457426.5</v>
      </c>
      <c r="V26" s="10">
        <f t="shared" si="7"/>
        <v>12079039</v>
      </c>
      <c r="W26" s="10">
        <f t="shared" si="7"/>
        <v>12700651.5</v>
      </c>
      <c r="X26" s="10">
        <f t="shared" si="7"/>
        <v>13326201.5</v>
      </c>
      <c r="Y26" s="10">
        <f t="shared" si="7"/>
        <v>13599026.5</v>
      </c>
    </row>
    <row r="27">
      <c r="A27" s="5"/>
    </row>
    <row r="28">
      <c r="A28" s="5" t="s">
        <v>142</v>
      </c>
      <c r="B28" s="10">
        <f t="shared" ref="B28:Y28" si="8">B26-B14</f>
        <v>0</v>
      </c>
      <c r="C28" s="10">
        <f t="shared" si="8"/>
        <v>0</v>
      </c>
      <c r="D28" s="10">
        <f t="shared" si="8"/>
        <v>0</v>
      </c>
      <c r="E28" s="10">
        <f t="shared" si="8"/>
        <v>0</v>
      </c>
      <c r="F28" s="10">
        <f t="shared" si="8"/>
        <v>0</v>
      </c>
      <c r="G28" s="10">
        <f t="shared" si="8"/>
        <v>0</v>
      </c>
      <c r="H28" s="10">
        <f t="shared" si="8"/>
        <v>0</v>
      </c>
      <c r="I28" s="10">
        <f t="shared" si="8"/>
        <v>0</v>
      </c>
      <c r="J28" s="10">
        <f t="shared" si="8"/>
        <v>0</v>
      </c>
      <c r="K28" s="10">
        <f t="shared" si="8"/>
        <v>0</v>
      </c>
      <c r="L28" s="10">
        <f t="shared" si="8"/>
        <v>0</v>
      </c>
      <c r="M28" s="10">
        <f t="shared" si="8"/>
        <v>0</v>
      </c>
      <c r="N28" s="10">
        <f t="shared" si="8"/>
        <v>0</v>
      </c>
      <c r="O28" s="10">
        <f t="shared" si="8"/>
        <v>0</v>
      </c>
      <c r="P28" s="10">
        <f t="shared" si="8"/>
        <v>0</v>
      </c>
      <c r="Q28" s="10">
        <f t="shared" si="8"/>
        <v>0</v>
      </c>
      <c r="R28" s="10">
        <f t="shared" si="8"/>
        <v>-0.000000001862645149</v>
      </c>
      <c r="S28" s="10">
        <f t="shared" si="8"/>
        <v>-0.000000001862645149</v>
      </c>
      <c r="T28" s="10">
        <f t="shared" si="8"/>
        <v>-0.000000001862645149</v>
      </c>
      <c r="U28" s="10">
        <f t="shared" si="8"/>
        <v>-0.000000003725290298</v>
      </c>
      <c r="V28" s="10">
        <f t="shared" si="8"/>
        <v>-0.000000003725290298</v>
      </c>
      <c r="W28" s="10">
        <f t="shared" si="8"/>
        <v>-0.000000003725290298</v>
      </c>
      <c r="X28" s="10">
        <f t="shared" si="8"/>
        <v>-0.000000005587935448</v>
      </c>
      <c r="Y28" s="10">
        <f t="shared" si="8"/>
        <v>-0.000000005587935448</v>
      </c>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row r="1001">
      <c r="A1001" s="13"/>
    </row>
    <row r="1002">
      <c r="A1002" s="13"/>
    </row>
  </sheetData>
  <drawing r:id="rId1"/>
</worksheet>
</file>