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Collections" sheetId="9" r:id="rId12"/>
    <sheet state="visible" name="Stocks" sheetId="10" r:id="rId13"/>
    <sheet state="visible" name="Loan and Interest" sheetId="11" r:id="rId14"/>
    <sheet state="visible" name="Capital" sheetId="12" r:id="rId15"/>
    <sheet state="visible" name="Cash Detail" sheetId="13" r:id="rId16"/>
    <sheet state="visible" name="Balances" sheetId="14"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7">
      <text>
        <t xml:space="preserve">Hey your total other cost is wrong from month1 2. Kindly check and do the needful changes
	-Kaveri Maragur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3">
      <text>
        <t xml:space="preserve">Hey your fixed asset from month 12 is wrong. Kindly check and do the needful chnages
	-Kaveri Maragur</t>
      </text>
    </comment>
  </commentList>
</comments>
</file>

<file path=xl/sharedStrings.xml><?xml version="1.0" encoding="utf-8"?>
<sst xmlns="http://schemas.openxmlformats.org/spreadsheetml/2006/main" count="508" uniqueCount="148">
  <si>
    <t>Description</t>
  </si>
  <si>
    <t>Fast N Speedy deals in selling Electric Bike and Electric Scooty.</t>
  </si>
  <si>
    <t>Every month they purchase 196 Electric Bike and 223 Electric Scooty.</t>
  </si>
  <si>
    <t>They sell 185 Electric Bike and 218 Electric Scooty.</t>
  </si>
  <si>
    <t>The purchase price of each Electric Bike is Rs. 80000 and Electric Scooty is Rs. 45000. They make the payment for purchases in every 2 months and make the balance zero in the month they make payment.</t>
  </si>
  <si>
    <t>It sells one Electric Bike for Rs.159500 and Electric Scooty for Rs. 99300 to Customer1. Customer1 pays after one month.</t>
  </si>
  <si>
    <t>In the first month they issued 256240 shares of Rs. 87 each and in month 7 they issued 753673 shares of Rs. 94 each to its shareholders who paid for these shares in cash.</t>
  </si>
  <si>
    <t>They employ 2 sales person to whom Rs. 16400 and Rs. 12800 salary per month is paid. The rent of the office is Rs. 24800 per month and electricity expenses are Rs. 8290 per month.</t>
  </si>
  <si>
    <t>In the month 1 Fast N Speedy takes a 10 months term loan of Rs. 19000000 from IDBI with interest rate of 9.5% Per Annum. They are paying the Interest on a monthly basis at the end of the month. Loan is repaid after the term of the loan is completed.</t>
  </si>
  <si>
    <t>In the month 2 Fast N Speedy takes a 14 months term loan of Rs. 12000000 from HDFC with interest rate of 11.6% Per Annum. They are paying the Interest on a monthly basis at the end of the month. Loan is repaid after the term of the loan is completed.</t>
  </si>
  <si>
    <t>In the month 16 Fast N Speedy takes a 12 months term loan of Rs. 25500000 from Axis with interest rate of 10.9% Per Annum. They are paying the Interest on a monthly basis at the end of the month. Loan is repaid after the term of the loan is completed.</t>
  </si>
  <si>
    <t>Fast N Speedy purchased Furniture (FUR 654) for Rs. 5500000 in cash in the starting of the month 1. The life of the Furniture is 24 months. They also purchased Computer (MPU 265) for Rs. 90000 in the starting of the month 2 and again purchased Computer (MPU 265) for the same price in the starting of the month 12. The life of the Computers is 15 months.</t>
  </si>
  <si>
    <t>They repaid all the loans due on the date of repayment.</t>
  </si>
  <si>
    <t>They paid dividend of Rs. 16 per share in month 8 and month 16. It is paid on all the shares issued upto that day.</t>
  </si>
  <si>
    <t>They paid 18% tax on the profit after interest.</t>
  </si>
  <si>
    <t>Make a model for 24 months.</t>
  </si>
  <si>
    <t>Sales</t>
  </si>
  <si>
    <t>Quantity</t>
  </si>
  <si>
    <t>Price</t>
  </si>
  <si>
    <t>Electric Bike</t>
  </si>
  <si>
    <t>Electric Scoooty</t>
  </si>
  <si>
    <t>Purchase</t>
  </si>
  <si>
    <t>every 2 months</t>
  </si>
  <si>
    <t>Collections</t>
  </si>
  <si>
    <t xml:space="preserve">Collections </t>
  </si>
  <si>
    <t>Customer 1</t>
  </si>
  <si>
    <t>After 1 month</t>
  </si>
  <si>
    <t>Share Issue</t>
  </si>
  <si>
    <t>Month 1</t>
  </si>
  <si>
    <t>Month 7</t>
  </si>
  <si>
    <t>Issue Price</t>
  </si>
  <si>
    <t>Number of Shares</t>
  </si>
  <si>
    <t>Staff</t>
  </si>
  <si>
    <t>Sales Person-1</t>
  </si>
  <si>
    <t>Sales Person-2</t>
  </si>
  <si>
    <t>Other Costs</t>
  </si>
  <si>
    <t>Rent</t>
  </si>
  <si>
    <t>Electricity</t>
  </si>
  <si>
    <t>Loan</t>
  </si>
  <si>
    <t>Taken Month</t>
  </si>
  <si>
    <t>Amount</t>
  </si>
  <si>
    <t>Interest</t>
  </si>
  <si>
    <t>Payment</t>
  </si>
  <si>
    <t>Loan Period</t>
  </si>
  <si>
    <t xml:space="preserve">Repayment Month </t>
  </si>
  <si>
    <t>10-months-IDBI</t>
  </si>
  <si>
    <t>Monthly</t>
  </si>
  <si>
    <t>14-months-HDFC</t>
  </si>
  <si>
    <t>12-months-Axis</t>
  </si>
  <si>
    <t>Divident</t>
  </si>
  <si>
    <t>Divident Month</t>
  </si>
  <si>
    <t>Dividend Amount</t>
  </si>
  <si>
    <t>Tax</t>
  </si>
  <si>
    <t>profit after interest</t>
  </si>
  <si>
    <t>Item Code</t>
  </si>
  <si>
    <t>Item Type</t>
  </si>
  <si>
    <t>Item Details</t>
  </si>
  <si>
    <t>Month of Purchase</t>
  </si>
  <si>
    <t>Life Time</t>
  </si>
  <si>
    <t>Month of Disposal</t>
  </si>
  <si>
    <t>Disposal Depreciation</t>
  </si>
  <si>
    <t>Furniture</t>
  </si>
  <si>
    <t>Computer</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</si>
  <si>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</si>
  <si>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</si>
  <si>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</si>
  <si>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</si>
  <si>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</si>
  <si>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</si>
  <si>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</si>
  <si>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</si>
  <si>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</si>
  <si>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</si>
  <si>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</si>
  <si>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</si>
  <si>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</si>
  <si>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</si>
  <si>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</si>
  <si>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</si>
  <si>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</si>
  <si>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</si>
  <si>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</si>
  <si>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</si>
  <si>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</si>
  <si>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</si>
  <si>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</si>
  <si>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</si>
  <si>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</si>
  <si>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</si>
  <si>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Disposal</t>
  </si>
  <si>
    <t>Closing Balance</t>
  </si>
  <si>
    <t>Depreciation</t>
  </si>
  <si>
    <t>Electric Scooty</t>
  </si>
  <si>
    <t>Purchases</t>
  </si>
  <si>
    <t>Cost of Goods</t>
  </si>
  <si>
    <t>Ellectricity</t>
  </si>
  <si>
    <t>Salary</t>
  </si>
  <si>
    <t>Total Cost</t>
  </si>
  <si>
    <t>Profit</t>
  </si>
  <si>
    <t>Purchase Payments</t>
  </si>
  <si>
    <t>Payments outstanding</t>
  </si>
  <si>
    <t>Cash to be collected</t>
  </si>
  <si>
    <t>Opening Stocks</t>
  </si>
  <si>
    <t>Change in Stock</t>
  </si>
  <si>
    <t>Closing Stock</t>
  </si>
  <si>
    <t>Closing Stock (in Rs)</t>
  </si>
  <si>
    <t>Loans</t>
  </si>
  <si>
    <t>Loan Taken</t>
  </si>
  <si>
    <t>Loan Repaid</t>
  </si>
  <si>
    <t>Issue Price (Rs)</t>
  </si>
  <si>
    <t>Equity Share Issue(numbers)</t>
  </si>
  <si>
    <t>Opening Number of Shares</t>
  </si>
  <si>
    <t>Number of Shares issued in a month</t>
  </si>
  <si>
    <t>Closing Number of Shares</t>
  </si>
  <si>
    <t>Equity Share Capital (in Rs)</t>
  </si>
  <si>
    <t>Share capital Issued</t>
  </si>
  <si>
    <t>Closing  Balance</t>
  </si>
  <si>
    <t>Dividend</t>
  </si>
  <si>
    <t>Dividend Per share</t>
  </si>
  <si>
    <t>Dividend Paid</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</si>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</sst>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sz val="12.0"/>
      <color theme="1"/>
      <name val="Arial"/>
    </font>
    <font>
      <color theme="1"/>
      <name val="Arial"/>
    </font>
    <font>
      <color theme="1"/>
      <name val="Arial"/>
      <scheme val="minor"/>
    </font>
    <font>
      <sz val="9.0"/>
      <color rgb="FF1F1F1F"/>
      <name val="Arial"/>
    </font>
    <font>
      <sz val="9.0"/>
      <color rgb="FF1F1F1F"/>
      <name val="&quot;Google Sans&quot;"/>
    </font>
    <font>
      <sz val="9.0"/>
      <color rgb="FF1F1F1F"/>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shrinkToFit="0" vertical="bottom" wrapText="1"/>
    </xf>
    <xf borderId="0" fillId="0" fontId="4" numFmtId="0" xfId="0" applyAlignment="1" applyFont="1">
      <alignment readingOrder="0"/>
    </xf>
    <xf borderId="0" fillId="2" fontId="5" numFmtId="3" xfId="0" applyAlignment="1" applyFont="1" applyNumberFormat="1">
      <alignment readingOrder="0"/>
    </xf>
    <xf borderId="0" fillId="0" fontId="4" numFmtId="10" xfId="0" applyAlignment="1" applyFont="1" applyNumberFormat="1">
      <alignment readingOrder="0"/>
    </xf>
    <xf borderId="0" fillId="0" fontId="4" numFmtId="0" xfId="0" applyFont="1"/>
    <xf borderId="0" fillId="2" fontId="6" numFmtId="3" xfId="0" applyAlignment="1" applyFont="1" applyNumberFormat="1">
      <alignment readingOrder="0"/>
    </xf>
    <xf borderId="0" fillId="2" fontId="7" numFmtId="3" xfId="0" applyAlignment="1" applyFont="1" applyNumberFormat="1">
      <alignment readingOrder="0"/>
    </xf>
    <xf borderId="0" fillId="0" fontId="4" numFmtId="9" xfId="0" applyAlignment="1" applyFont="1" applyNumberFormat="1">
      <alignment readingOrder="0"/>
    </xf>
    <xf borderId="0" fillId="0" fontId="4" numFmtId="3" xfId="0" applyAlignment="1" applyFont="1" applyNumberFormat="1">
      <alignment readingOrder="0"/>
    </xf>
    <xf borderId="0" fillId="0" fontId="4" numFmtId="3" xfId="0" applyFont="1" applyNumberFormat="1"/>
    <xf borderId="0" fillId="0" fontId="4" numFmtId="1" xfId="0" applyFont="1" applyNumberFormat="1"/>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4.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3" t="s">
        <v>2</v>
      </c>
    </row>
    <row r="4">
      <c r="A4" s="2" t="s">
        <v>3</v>
      </c>
    </row>
    <row r="5">
      <c r="A5" s="2" t="s">
        <v>4</v>
      </c>
    </row>
    <row r="6">
      <c r="A6" s="2" t="s">
        <v>5</v>
      </c>
    </row>
    <row r="7">
      <c r="A7" s="3"/>
    </row>
    <row r="8">
      <c r="A8" s="3" t="s">
        <v>6</v>
      </c>
    </row>
    <row r="9">
      <c r="A9" s="3"/>
    </row>
    <row r="10">
      <c r="A10" s="3" t="s">
        <v>7</v>
      </c>
    </row>
    <row r="11">
      <c r="A11" s="3"/>
    </row>
    <row r="12">
      <c r="A12" s="3" t="s">
        <v>8</v>
      </c>
    </row>
    <row r="13">
      <c r="A13" s="3" t="s">
        <v>9</v>
      </c>
    </row>
    <row r="14">
      <c r="A14" s="3" t="s">
        <v>10</v>
      </c>
    </row>
    <row r="15">
      <c r="A15" s="3"/>
    </row>
    <row r="16">
      <c r="A16" s="3" t="s">
        <v>11</v>
      </c>
    </row>
    <row r="17">
      <c r="A17" s="3" t="s">
        <v>12</v>
      </c>
    </row>
    <row r="18">
      <c r="A18" s="2"/>
    </row>
    <row r="19">
      <c r="A19" s="2" t="s">
        <v>13</v>
      </c>
    </row>
    <row r="20">
      <c r="A20" s="2"/>
    </row>
    <row r="21">
      <c r="A21" s="2" t="s">
        <v>14</v>
      </c>
    </row>
    <row r="23">
      <c r="A23" s="2" t="s">
        <v>15</v>
      </c>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4"/>
    </row>
    <row r="37">
      <c r="A37" s="4"/>
    </row>
    <row r="38">
      <c r="A38" s="4"/>
    </row>
    <row r="39">
      <c r="A39" s="4"/>
    </row>
    <row r="40">
      <c r="A40" s="3"/>
    </row>
    <row r="41">
      <c r="A41" s="3"/>
    </row>
    <row r="42">
      <c r="A42" s="5"/>
    </row>
    <row r="43">
      <c r="A43" s="3"/>
    </row>
    <row r="44">
      <c r="A44" s="4"/>
    </row>
    <row r="45">
      <c r="A45" s="6"/>
    </row>
    <row r="46">
      <c r="A46" s="7"/>
    </row>
    <row r="47">
      <c r="A47" s="4"/>
    </row>
    <row r="48">
      <c r="A48" s="3"/>
    </row>
    <row r="49">
      <c r="A49" s="4"/>
    </row>
    <row r="50">
      <c r="A50" s="6"/>
    </row>
    <row r="51">
      <c r="A51" s="4"/>
    </row>
    <row r="53">
      <c r="A53" s="2"/>
    </row>
    <row r="54">
      <c r="A54" s="2"/>
    </row>
    <row r="55">
      <c r="A55" s="4"/>
    </row>
    <row r="56">
      <c r="A56"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102</v>
      </c>
    </row>
    <row r="3">
      <c r="A3" s="8" t="s">
        <v>19</v>
      </c>
      <c r="B3" s="8">
        <v>0.0</v>
      </c>
      <c r="C3" s="11">
        <f t="shared" ref="C3:Y3" si="1">B11</f>
        <v>11</v>
      </c>
      <c r="D3" s="11">
        <f t="shared" si="1"/>
        <v>22</v>
      </c>
      <c r="E3" s="11">
        <f t="shared" si="1"/>
        <v>33</v>
      </c>
      <c r="F3" s="11">
        <f t="shared" si="1"/>
        <v>44</v>
      </c>
      <c r="G3" s="11">
        <f t="shared" si="1"/>
        <v>55</v>
      </c>
      <c r="H3" s="11">
        <f t="shared" si="1"/>
        <v>66</v>
      </c>
      <c r="I3" s="11">
        <f t="shared" si="1"/>
        <v>77</v>
      </c>
      <c r="J3" s="11">
        <f t="shared" si="1"/>
        <v>88</v>
      </c>
      <c r="K3" s="11">
        <f t="shared" si="1"/>
        <v>99</v>
      </c>
      <c r="L3" s="11">
        <f t="shared" si="1"/>
        <v>110</v>
      </c>
      <c r="M3" s="11">
        <f t="shared" si="1"/>
        <v>121</v>
      </c>
      <c r="N3" s="11">
        <f t="shared" si="1"/>
        <v>132</v>
      </c>
      <c r="O3" s="11">
        <f t="shared" si="1"/>
        <v>143</v>
      </c>
      <c r="P3" s="11">
        <f t="shared" si="1"/>
        <v>154</v>
      </c>
      <c r="Q3" s="11">
        <f t="shared" si="1"/>
        <v>165</v>
      </c>
      <c r="R3" s="11">
        <f t="shared" si="1"/>
        <v>176</v>
      </c>
      <c r="S3" s="11">
        <f t="shared" si="1"/>
        <v>187</v>
      </c>
      <c r="T3" s="11">
        <f t="shared" si="1"/>
        <v>198</v>
      </c>
      <c r="U3" s="11">
        <f t="shared" si="1"/>
        <v>209</v>
      </c>
      <c r="V3" s="11">
        <f t="shared" si="1"/>
        <v>220</v>
      </c>
      <c r="W3" s="11">
        <f t="shared" si="1"/>
        <v>231</v>
      </c>
      <c r="X3" s="11">
        <f t="shared" si="1"/>
        <v>242</v>
      </c>
      <c r="Y3" s="11">
        <f t="shared" si="1"/>
        <v>253</v>
      </c>
    </row>
    <row r="4">
      <c r="A4" s="8" t="s">
        <v>92</v>
      </c>
      <c r="B4" s="8">
        <v>0.0</v>
      </c>
      <c r="C4" s="11">
        <f t="shared" ref="C4:Y4" si="2">B12</f>
        <v>5</v>
      </c>
      <c r="D4" s="11">
        <f t="shared" si="2"/>
        <v>10</v>
      </c>
      <c r="E4" s="11">
        <f t="shared" si="2"/>
        <v>15</v>
      </c>
      <c r="F4" s="11">
        <f t="shared" si="2"/>
        <v>20</v>
      </c>
      <c r="G4" s="11">
        <f t="shared" si="2"/>
        <v>25</v>
      </c>
      <c r="H4" s="11">
        <f t="shared" si="2"/>
        <v>30</v>
      </c>
      <c r="I4" s="11">
        <f t="shared" si="2"/>
        <v>35</v>
      </c>
      <c r="J4" s="11">
        <f t="shared" si="2"/>
        <v>40</v>
      </c>
      <c r="K4" s="11">
        <f t="shared" si="2"/>
        <v>45</v>
      </c>
      <c r="L4" s="11">
        <f t="shared" si="2"/>
        <v>50</v>
      </c>
      <c r="M4" s="11">
        <f t="shared" si="2"/>
        <v>55</v>
      </c>
      <c r="N4" s="11">
        <f t="shared" si="2"/>
        <v>60</v>
      </c>
      <c r="O4" s="11">
        <f t="shared" si="2"/>
        <v>65</v>
      </c>
      <c r="P4" s="11">
        <f t="shared" si="2"/>
        <v>70</v>
      </c>
      <c r="Q4" s="11">
        <f t="shared" si="2"/>
        <v>75</v>
      </c>
      <c r="R4" s="11">
        <f t="shared" si="2"/>
        <v>80</v>
      </c>
      <c r="S4" s="11">
        <f t="shared" si="2"/>
        <v>85</v>
      </c>
      <c r="T4" s="11">
        <f t="shared" si="2"/>
        <v>90</v>
      </c>
      <c r="U4" s="11">
        <f t="shared" si="2"/>
        <v>95</v>
      </c>
      <c r="V4" s="11">
        <f t="shared" si="2"/>
        <v>100</v>
      </c>
      <c r="W4" s="11">
        <f t="shared" si="2"/>
        <v>105</v>
      </c>
      <c r="X4" s="11">
        <f t="shared" si="2"/>
        <v>110</v>
      </c>
      <c r="Y4" s="11">
        <f t="shared" si="2"/>
        <v>115</v>
      </c>
    </row>
    <row r="6">
      <c r="A6" s="8" t="s">
        <v>103</v>
      </c>
    </row>
    <row r="7">
      <c r="A7" s="8" t="s">
        <v>19</v>
      </c>
      <c r="B7" s="11">
        <f>'Calcs-1'!B7-'Calcs-1'!B3</f>
        <v>11</v>
      </c>
      <c r="C7" s="11">
        <f>'Calcs-1'!C7-'Calcs-1'!C3</f>
        <v>11</v>
      </c>
      <c r="D7" s="11">
        <f>'Calcs-1'!D7-'Calcs-1'!D3</f>
        <v>11</v>
      </c>
      <c r="E7" s="11">
        <f>'Calcs-1'!E7-'Calcs-1'!E3</f>
        <v>11</v>
      </c>
      <c r="F7" s="11">
        <f>'Calcs-1'!F7-'Calcs-1'!F3</f>
        <v>11</v>
      </c>
      <c r="G7" s="11">
        <f>'Calcs-1'!G7-'Calcs-1'!G3</f>
        <v>11</v>
      </c>
      <c r="H7" s="11">
        <f>'Calcs-1'!H7-'Calcs-1'!H3</f>
        <v>11</v>
      </c>
      <c r="I7" s="11">
        <f>'Calcs-1'!I7-'Calcs-1'!I3</f>
        <v>11</v>
      </c>
      <c r="J7" s="11">
        <f>'Calcs-1'!J7-'Calcs-1'!J3</f>
        <v>11</v>
      </c>
      <c r="K7" s="11">
        <f>'Calcs-1'!K7-'Calcs-1'!K3</f>
        <v>11</v>
      </c>
      <c r="L7" s="11">
        <f>'Calcs-1'!L7-'Calcs-1'!L3</f>
        <v>11</v>
      </c>
      <c r="M7" s="11">
        <f>'Calcs-1'!M7-'Calcs-1'!M3</f>
        <v>11</v>
      </c>
      <c r="N7" s="11">
        <f>'Calcs-1'!N7-'Calcs-1'!N3</f>
        <v>11</v>
      </c>
      <c r="O7" s="11">
        <f>'Calcs-1'!O7-'Calcs-1'!O3</f>
        <v>11</v>
      </c>
      <c r="P7" s="11">
        <f>'Calcs-1'!P7-'Calcs-1'!P3</f>
        <v>11</v>
      </c>
      <c r="Q7" s="11">
        <f>'Calcs-1'!Q7-'Calcs-1'!Q3</f>
        <v>11</v>
      </c>
      <c r="R7" s="11">
        <f>'Calcs-1'!R7-'Calcs-1'!R3</f>
        <v>11</v>
      </c>
      <c r="S7" s="11">
        <f>'Calcs-1'!S7-'Calcs-1'!S3</f>
        <v>11</v>
      </c>
      <c r="T7" s="11">
        <f>'Calcs-1'!T7-'Calcs-1'!T3</f>
        <v>11</v>
      </c>
      <c r="U7" s="11">
        <f>'Calcs-1'!U7-'Calcs-1'!U3</f>
        <v>11</v>
      </c>
      <c r="V7" s="11">
        <f>'Calcs-1'!V7-'Calcs-1'!V3</f>
        <v>11</v>
      </c>
      <c r="W7" s="11">
        <f>'Calcs-1'!W7-'Calcs-1'!W3</f>
        <v>11</v>
      </c>
      <c r="X7" s="11">
        <f>'Calcs-1'!X7-'Calcs-1'!X3</f>
        <v>11</v>
      </c>
      <c r="Y7" s="11">
        <f>'Calcs-1'!Y7-'Calcs-1'!Y3</f>
        <v>11</v>
      </c>
    </row>
    <row r="8">
      <c r="A8" s="8" t="s">
        <v>92</v>
      </c>
      <c r="B8" s="11">
        <f>'Calcs-1'!B8-'Calcs-1'!B4</f>
        <v>5</v>
      </c>
      <c r="C8" s="11">
        <f>'Calcs-1'!C8-'Calcs-1'!C4</f>
        <v>5</v>
      </c>
      <c r="D8" s="11">
        <f>'Calcs-1'!D8-'Calcs-1'!D4</f>
        <v>5</v>
      </c>
      <c r="E8" s="11">
        <f>'Calcs-1'!E8-'Calcs-1'!E4</f>
        <v>5</v>
      </c>
      <c r="F8" s="11">
        <f>'Calcs-1'!F8-'Calcs-1'!F4</f>
        <v>5</v>
      </c>
      <c r="G8" s="11">
        <f>'Calcs-1'!G8-'Calcs-1'!G4</f>
        <v>5</v>
      </c>
      <c r="H8" s="11">
        <f>'Calcs-1'!H8-'Calcs-1'!H4</f>
        <v>5</v>
      </c>
      <c r="I8" s="11">
        <f>'Calcs-1'!I8-'Calcs-1'!I4</f>
        <v>5</v>
      </c>
      <c r="J8" s="11">
        <f>'Calcs-1'!J8-'Calcs-1'!J4</f>
        <v>5</v>
      </c>
      <c r="K8" s="11">
        <f>'Calcs-1'!K8-'Calcs-1'!K4</f>
        <v>5</v>
      </c>
      <c r="L8" s="11">
        <f>'Calcs-1'!L8-'Calcs-1'!L4</f>
        <v>5</v>
      </c>
      <c r="M8" s="11">
        <f>'Calcs-1'!M8-'Calcs-1'!M4</f>
        <v>5</v>
      </c>
      <c r="N8" s="11">
        <f>'Calcs-1'!N8-'Calcs-1'!N4</f>
        <v>5</v>
      </c>
      <c r="O8" s="11">
        <f>'Calcs-1'!O8-'Calcs-1'!O4</f>
        <v>5</v>
      </c>
      <c r="P8" s="11">
        <f>'Calcs-1'!P8-'Calcs-1'!P4</f>
        <v>5</v>
      </c>
      <c r="Q8" s="11">
        <f>'Calcs-1'!Q8-'Calcs-1'!Q4</f>
        <v>5</v>
      </c>
      <c r="R8" s="11">
        <f>'Calcs-1'!R8-'Calcs-1'!R4</f>
        <v>5</v>
      </c>
      <c r="S8" s="11">
        <f>'Calcs-1'!S8-'Calcs-1'!S4</f>
        <v>5</v>
      </c>
      <c r="T8" s="11">
        <f>'Calcs-1'!T8-'Calcs-1'!T4</f>
        <v>5</v>
      </c>
      <c r="U8" s="11">
        <f>'Calcs-1'!U8-'Calcs-1'!U4</f>
        <v>5</v>
      </c>
      <c r="V8" s="11">
        <f>'Calcs-1'!V8-'Calcs-1'!V4</f>
        <v>5</v>
      </c>
      <c r="W8" s="11">
        <f>'Calcs-1'!W8-'Calcs-1'!W4</f>
        <v>5</v>
      </c>
      <c r="X8" s="11">
        <f>'Calcs-1'!X8-'Calcs-1'!X4</f>
        <v>5</v>
      </c>
      <c r="Y8" s="11">
        <f>'Calcs-1'!Y8-'Calcs-1'!Y4</f>
        <v>5</v>
      </c>
    </row>
    <row r="10">
      <c r="A10" s="8" t="s">
        <v>104</v>
      </c>
    </row>
    <row r="11">
      <c r="A11" s="8" t="s">
        <v>19</v>
      </c>
      <c r="B11" s="11">
        <f t="shared" ref="B11:Y11" si="3">B3+B7</f>
        <v>11</v>
      </c>
      <c r="C11" s="11">
        <f t="shared" si="3"/>
        <v>22</v>
      </c>
      <c r="D11" s="11">
        <f t="shared" si="3"/>
        <v>33</v>
      </c>
      <c r="E11" s="11">
        <f t="shared" si="3"/>
        <v>44</v>
      </c>
      <c r="F11" s="11">
        <f t="shared" si="3"/>
        <v>55</v>
      </c>
      <c r="G11" s="11">
        <f t="shared" si="3"/>
        <v>66</v>
      </c>
      <c r="H11" s="11">
        <f t="shared" si="3"/>
        <v>77</v>
      </c>
      <c r="I11" s="11">
        <f t="shared" si="3"/>
        <v>88</v>
      </c>
      <c r="J11" s="11">
        <f t="shared" si="3"/>
        <v>99</v>
      </c>
      <c r="K11" s="11">
        <f t="shared" si="3"/>
        <v>110</v>
      </c>
      <c r="L11" s="11">
        <f t="shared" si="3"/>
        <v>121</v>
      </c>
      <c r="M11" s="11">
        <f t="shared" si="3"/>
        <v>132</v>
      </c>
      <c r="N11" s="11">
        <f t="shared" si="3"/>
        <v>143</v>
      </c>
      <c r="O11" s="11">
        <f t="shared" si="3"/>
        <v>154</v>
      </c>
      <c r="P11" s="11">
        <f t="shared" si="3"/>
        <v>165</v>
      </c>
      <c r="Q11" s="11">
        <f t="shared" si="3"/>
        <v>176</v>
      </c>
      <c r="R11" s="11">
        <f t="shared" si="3"/>
        <v>187</v>
      </c>
      <c r="S11" s="11">
        <f t="shared" si="3"/>
        <v>198</v>
      </c>
      <c r="T11" s="11">
        <f t="shared" si="3"/>
        <v>209</v>
      </c>
      <c r="U11" s="11">
        <f t="shared" si="3"/>
        <v>220</v>
      </c>
      <c r="V11" s="11">
        <f t="shared" si="3"/>
        <v>231</v>
      </c>
      <c r="W11" s="11">
        <f t="shared" si="3"/>
        <v>242</v>
      </c>
      <c r="X11" s="11">
        <f t="shared" si="3"/>
        <v>253</v>
      </c>
      <c r="Y11" s="11">
        <f t="shared" si="3"/>
        <v>264</v>
      </c>
    </row>
    <row r="12">
      <c r="A12" s="8" t="s">
        <v>92</v>
      </c>
      <c r="B12" s="11">
        <f t="shared" ref="B12:Y12" si="4">B4+B8</f>
        <v>5</v>
      </c>
      <c r="C12" s="11">
        <f t="shared" si="4"/>
        <v>10</v>
      </c>
      <c r="D12" s="11">
        <f t="shared" si="4"/>
        <v>15</v>
      </c>
      <c r="E12" s="11">
        <f t="shared" si="4"/>
        <v>20</v>
      </c>
      <c r="F12" s="11">
        <f t="shared" si="4"/>
        <v>25</v>
      </c>
      <c r="G12" s="11">
        <f t="shared" si="4"/>
        <v>30</v>
      </c>
      <c r="H12" s="11">
        <f t="shared" si="4"/>
        <v>35</v>
      </c>
      <c r="I12" s="11">
        <f t="shared" si="4"/>
        <v>40</v>
      </c>
      <c r="J12" s="11">
        <f t="shared" si="4"/>
        <v>45</v>
      </c>
      <c r="K12" s="11">
        <f t="shared" si="4"/>
        <v>50</v>
      </c>
      <c r="L12" s="11">
        <f t="shared" si="4"/>
        <v>55</v>
      </c>
      <c r="M12" s="11">
        <f t="shared" si="4"/>
        <v>60</v>
      </c>
      <c r="N12" s="11">
        <f t="shared" si="4"/>
        <v>65</v>
      </c>
      <c r="O12" s="11">
        <f t="shared" si="4"/>
        <v>70</v>
      </c>
      <c r="P12" s="11">
        <f t="shared" si="4"/>
        <v>75</v>
      </c>
      <c r="Q12" s="11">
        <f t="shared" si="4"/>
        <v>80</v>
      </c>
      <c r="R12" s="11">
        <f t="shared" si="4"/>
        <v>85</v>
      </c>
      <c r="S12" s="11">
        <f t="shared" si="4"/>
        <v>90</v>
      </c>
      <c r="T12" s="11">
        <f t="shared" si="4"/>
        <v>95</v>
      </c>
      <c r="U12" s="11">
        <f t="shared" si="4"/>
        <v>100</v>
      </c>
      <c r="V12" s="11">
        <f t="shared" si="4"/>
        <v>105</v>
      </c>
      <c r="W12" s="11">
        <f t="shared" si="4"/>
        <v>110</v>
      </c>
      <c r="X12" s="11">
        <f t="shared" si="4"/>
        <v>115</v>
      </c>
      <c r="Y12" s="11">
        <f t="shared" si="4"/>
        <v>120</v>
      </c>
    </row>
    <row r="14">
      <c r="A14" s="8" t="s">
        <v>105</v>
      </c>
    </row>
    <row r="15">
      <c r="A15" s="8" t="s">
        <v>19</v>
      </c>
      <c r="B15" s="11">
        <f>B11*Assumptions!$C6</f>
        <v>880000</v>
      </c>
      <c r="C15" s="11">
        <f>C11*Assumptions!$C6</f>
        <v>1760000</v>
      </c>
      <c r="D15" s="11">
        <f>D11*Assumptions!$C6</f>
        <v>2640000</v>
      </c>
      <c r="E15" s="11">
        <f>E11*Assumptions!$C6</f>
        <v>3520000</v>
      </c>
      <c r="F15" s="11">
        <f>F11*Assumptions!$C6</f>
        <v>4400000</v>
      </c>
      <c r="G15" s="11">
        <f>G11*Assumptions!$C6</f>
        <v>5280000</v>
      </c>
      <c r="H15" s="11">
        <f>H11*Assumptions!$C6</f>
        <v>6160000</v>
      </c>
      <c r="I15" s="11">
        <f>I11*Assumptions!$C6</f>
        <v>7040000</v>
      </c>
      <c r="J15" s="11">
        <f>J11*Assumptions!$C6</f>
        <v>7920000</v>
      </c>
      <c r="K15" s="11">
        <f>K11*Assumptions!$C6</f>
        <v>8800000</v>
      </c>
      <c r="L15" s="11">
        <f>L11*Assumptions!$C6</f>
        <v>9680000</v>
      </c>
      <c r="M15" s="11">
        <f>M11*Assumptions!$C6</f>
        <v>10560000</v>
      </c>
      <c r="N15" s="11">
        <f>N11*Assumptions!$C6</f>
        <v>11440000</v>
      </c>
      <c r="O15" s="11">
        <f>O11*Assumptions!$C6</f>
        <v>12320000</v>
      </c>
      <c r="P15" s="11">
        <f>P11*Assumptions!$C6</f>
        <v>13200000</v>
      </c>
      <c r="Q15" s="11">
        <f>Q11*Assumptions!$C6</f>
        <v>14080000</v>
      </c>
      <c r="R15" s="11">
        <f>R11*Assumptions!$C6</f>
        <v>14960000</v>
      </c>
      <c r="S15" s="11">
        <f>S11*Assumptions!$C6</f>
        <v>15840000</v>
      </c>
      <c r="T15" s="11">
        <f>T11*Assumptions!$C6</f>
        <v>16720000</v>
      </c>
      <c r="U15" s="11">
        <f>U11*Assumptions!$C6</f>
        <v>17600000</v>
      </c>
      <c r="V15" s="11">
        <f>V11*Assumptions!$C6</f>
        <v>18480000</v>
      </c>
      <c r="W15" s="11">
        <f>W11*Assumptions!$C6</f>
        <v>19360000</v>
      </c>
      <c r="X15" s="11">
        <f>X11*Assumptions!$C6</f>
        <v>20240000</v>
      </c>
      <c r="Y15" s="11">
        <f>Y11*Assumptions!$C6</f>
        <v>21120000</v>
      </c>
    </row>
    <row r="16">
      <c r="A16" s="8" t="s">
        <v>92</v>
      </c>
      <c r="B16" s="11">
        <f>B12*Assumptions!$C7</f>
        <v>225000</v>
      </c>
      <c r="C16" s="11">
        <f>C12*Assumptions!$C7</f>
        <v>450000</v>
      </c>
      <c r="D16" s="11">
        <f>D12*Assumptions!$C7</f>
        <v>675000</v>
      </c>
      <c r="E16" s="11">
        <f>E12*Assumptions!$C7</f>
        <v>900000</v>
      </c>
      <c r="F16" s="11">
        <f>F12*Assumptions!$C7</f>
        <v>1125000</v>
      </c>
      <c r="G16" s="11">
        <f>G12*Assumptions!$C7</f>
        <v>1350000</v>
      </c>
      <c r="H16" s="11">
        <f>H12*Assumptions!$C7</f>
        <v>1575000</v>
      </c>
      <c r="I16" s="11">
        <f>I12*Assumptions!$C7</f>
        <v>1800000</v>
      </c>
      <c r="J16" s="11">
        <f>J12*Assumptions!$C7</f>
        <v>2025000</v>
      </c>
      <c r="K16" s="11">
        <f>K12*Assumptions!$C7</f>
        <v>2250000</v>
      </c>
      <c r="L16" s="11">
        <f>L12*Assumptions!$C7</f>
        <v>2475000</v>
      </c>
      <c r="M16" s="11">
        <f>M12*Assumptions!$C7</f>
        <v>2700000</v>
      </c>
      <c r="N16" s="11">
        <f>N12*Assumptions!$C7</f>
        <v>2925000</v>
      </c>
      <c r="O16" s="11">
        <f>O12*Assumptions!$C7</f>
        <v>3150000</v>
      </c>
      <c r="P16" s="11">
        <f>P12*Assumptions!$C7</f>
        <v>3375000</v>
      </c>
      <c r="Q16" s="11">
        <f>Q12*Assumptions!$C7</f>
        <v>3600000</v>
      </c>
      <c r="R16" s="11">
        <f>R12*Assumptions!$C7</f>
        <v>3825000</v>
      </c>
      <c r="S16" s="11">
        <f>S12*Assumptions!$C7</f>
        <v>4050000</v>
      </c>
      <c r="T16" s="11">
        <f>T12*Assumptions!$C7</f>
        <v>4275000</v>
      </c>
      <c r="U16" s="11">
        <f>U12*Assumptions!$C7</f>
        <v>4500000</v>
      </c>
      <c r="V16" s="11">
        <f>V12*Assumptions!$C7</f>
        <v>4725000</v>
      </c>
      <c r="W16" s="11">
        <f>W12*Assumptions!$C7</f>
        <v>4950000</v>
      </c>
      <c r="X16" s="11">
        <f>X12*Assumptions!$C7</f>
        <v>5175000</v>
      </c>
      <c r="Y16" s="11">
        <f>Y12*Assumptions!$C7</f>
        <v>5400000</v>
      </c>
    </row>
    <row r="17">
      <c r="A17" s="8" t="s">
        <v>88</v>
      </c>
      <c r="B17" s="11">
        <f t="shared" ref="B17:Y17" si="5">SUM(B15:B16)</f>
        <v>1105000</v>
      </c>
      <c r="C17" s="11">
        <f t="shared" si="5"/>
        <v>2210000</v>
      </c>
      <c r="D17" s="11">
        <f t="shared" si="5"/>
        <v>3315000</v>
      </c>
      <c r="E17" s="11">
        <f t="shared" si="5"/>
        <v>4420000</v>
      </c>
      <c r="F17" s="11">
        <f t="shared" si="5"/>
        <v>5525000</v>
      </c>
      <c r="G17" s="11">
        <f t="shared" si="5"/>
        <v>6630000</v>
      </c>
      <c r="H17" s="11">
        <f t="shared" si="5"/>
        <v>7735000</v>
      </c>
      <c r="I17" s="11">
        <f t="shared" si="5"/>
        <v>8840000</v>
      </c>
      <c r="J17" s="11">
        <f t="shared" si="5"/>
        <v>9945000</v>
      </c>
      <c r="K17" s="11">
        <f t="shared" si="5"/>
        <v>11050000</v>
      </c>
      <c r="L17" s="11">
        <f t="shared" si="5"/>
        <v>12155000</v>
      </c>
      <c r="M17" s="11">
        <f t="shared" si="5"/>
        <v>13260000</v>
      </c>
      <c r="N17" s="11">
        <f t="shared" si="5"/>
        <v>14365000</v>
      </c>
      <c r="O17" s="11">
        <f t="shared" si="5"/>
        <v>15470000</v>
      </c>
      <c r="P17" s="11">
        <f t="shared" si="5"/>
        <v>16575000</v>
      </c>
      <c r="Q17" s="11">
        <f t="shared" si="5"/>
        <v>17680000</v>
      </c>
      <c r="R17" s="11">
        <f t="shared" si="5"/>
        <v>18785000</v>
      </c>
      <c r="S17" s="11">
        <f t="shared" si="5"/>
        <v>19890000</v>
      </c>
      <c r="T17" s="11">
        <f t="shared" si="5"/>
        <v>20995000</v>
      </c>
      <c r="U17" s="11">
        <f t="shared" si="5"/>
        <v>22100000</v>
      </c>
      <c r="V17" s="11">
        <f t="shared" si="5"/>
        <v>23205000</v>
      </c>
      <c r="W17" s="11">
        <f t="shared" si="5"/>
        <v>24310000</v>
      </c>
      <c r="X17" s="11">
        <f t="shared" si="5"/>
        <v>25415000</v>
      </c>
      <c r="Y17" s="11">
        <f t="shared" si="5"/>
        <v>26520000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106</v>
      </c>
    </row>
    <row r="3">
      <c r="A3" s="8" t="s">
        <v>87</v>
      </c>
    </row>
    <row r="4">
      <c r="A4" s="8" t="s">
        <v>45</v>
      </c>
      <c r="B4" s="8">
        <v>0.0</v>
      </c>
      <c r="C4" s="16">
        <f t="shared" ref="C4:Y4" si="1">B22</f>
        <v>19000000</v>
      </c>
      <c r="D4" s="16">
        <f t="shared" si="1"/>
        <v>19000000</v>
      </c>
      <c r="E4" s="16">
        <f t="shared" si="1"/>
        <v>19000000</v>
      </c>
      <c r="F4" s="16">
        <f t="shared" si="1"/>
        <v>19000000</v>
      </c>
      <c r="G4" s="16">
        <f t="shared" si="1"/>
        <v>19000000</v>
      </c>
      <c r="H4" s="16">
        <f t="shared" si="1"/>
        <v>19000000</v>
      </c>
      <c r="I4" s="16">
        <f t="shared" si="1"/>
        <v>19000000</v>
      </c>
      <c r="J4" s="16">
        <f t="shared" si="1"/>
        <v>19000000</v>
      </c>
      <c r="K4" s="16">
        <f t="shared" si="1"/>
        <v>19000000</v>
      </c>
      <c r="L4" s="16">
        <f t="shared" si="1"/>
        <v>19000000</v>
      </c>
      <c r="M4" s="16">
        <f t="shared" si="1"/>
        <v>0</v>
      </c>
      <c r="N4" s="16">
        <f t="shared" si="1"/>
        <v>0</v>
      </c>
      <c r="O4" s="16">
        <f t="shared" si="1"/>
        <v>0</v>
      </c>
      <c r="P4" s="16">
        <f t="shared" si="1"/>
        <v>0</v>
      </c>
      <c r="Q4" s="16">
        <f t="shared" si="1"/>
        <v>0</v>
      </c>
      <c r="R4" s="16">
        <f t="shared" si="1"/>
        <v>0</v>
      </c>
      <c r="S4" s="16">
        <f t="shared" si="1"/>
        <v>0</v>
      </c>
      <c r="T4" s="16">
        <f t="shared" si="1"/>
        <v>0</v>
      </c>
      <c r="U4" s="16">
        <f t="shared" si="1"/>
        <v>0</v>
      </c>
      <c r="V4" s="16">
        <f t="shared" si="1"/>
        <v>0</v>
      </c>
      <c r="W4" s="16">
        <f t="shared" si="1"/>
        <v>0</v>
      </c>
      <c r="X4" s="16">
        <f t="shared" si="1"/>
        <v>0</v>
      </c>
      <c r="Y4" s="16">
        <f t="shared" si="1"/>
        <v>0</v>
      </c>
    </row>
    <row r="5">
      <c r="A5" s="8" t="s">
        <v>47</v>
      </c>
      <c r="B5" s="8">
        <v>0.0</v>
      </c>
      <c r="C5" s="11">
        <f t="shared" ref="C5:Y5" si="2">B23</f>
        <v>0</v>
      </c>
      <c r="D5" s="16">
        <f t="shared" si="2"/>
        <v>12000000</v>
      </c>
      <c r="E5" s="16">
        <f t="shared" si="2"/>
        <v>12000000</v>
      </c>
      <c r="F5" s="16">
        <f t="shared" si="2"/>
        <v>12000000</v>
      </c>
      <c r="G5" s="16">
        <f t="shared" si="2"/>
        <v>12000000</v>
      </c>
      <c r="H5" s="16">
        <f t="shared" si="2"/>
        <v>12000000</v>
      </c>
      <c r="I5" s="16">
        <f t="shared" si="2"/>
        <v>12000000</v>
      </c>
      <c r="J5" s="16">
        <f t="shared" si="2"/>
        <v>12000000</v>
      </c>
      <c r="K5" s="16">
        <f t="shared" si="2"/>
        <v>12000000</v>
      </c>
      <c r="L5" s="16">
        <f t="shared" si="2"/>
        <v>12000000</v>
      </c>
      <c r="M5" s="16">
        <f t="shared" si="2"/>
        <v>12000000</v>
      </c>
      <c r="N5" s="16">
        <f t="shared" si="2"/>
        <v>12000000</v>
      </c>
      <c r="O5" s="16">
        <f t="shared" si="2"/>
        <v>12000000</v>
      </c>
      <c r="P5" s="16">
        <f t="shared" si="2"/>
        <v>12000000</v>
      </c>
      <c r="Q5" s="16">
        <f t="shared" si="2"/>
        <v>12000000</v>
      </c>
      <c r="R5" s="16">
        <f t="shared" si="2"/>
        <v>0</v>
      </c>
      <c r="S5" s="16">
        <f t="shared" si="2"/>
        <v>0</v>
      </c>
      <c r="T5" s="16">
        <f t="shared" si="2"/>
        <v>0</v>
      </c>
      <c r="U5" s="16">
        <f t="shared" si="2"/>
        <v>0</v>
      </c>
      <c r="V5" s="16">
        <f t="shared" si="2"/>
        <v>0</v>
      </c>
      <c r="W5" s="16">
        <f t="shared" si="2"/>
        <v>0</v>
      </c>
      <c r="X5" s="16">
        <f t="shared" si="2"/>
        <v>0</v>
      </c>
      <c r="Y5" s="16">
        <f t="shared" si="2"/>
        <v>0</v>
      </c>
    </row>
    <row r="6">
      <c r="A6" s="8" t="s">
        <v>48</v>
      </c>
      <c r="B6" s="8">
        <v>0.0</v>
      </c>
      <c r="C6" s="11">
        <f t="shared" ref="C6:Y6" si="3">B24</f>
        <v>0</v>
      </c>
      <c r="D6" s="11">
        <f t="shared" si="3"/>
        <v>0</v>
      </c>
      <c r="E6" s="11">
        <f t="shared" si="3"/>
        <v>0</v>
      </c>
      <c r="F6" s="11">
        <f t="shared" si="3"/>
        <v>0</v>
      </c>
      <c r="G6" s="11">
        <f t="shared" si="3"/>
        <v>0</v>
      </c>
      <c r="H6" s="11">
        <f t="shared" si="3"/>
        <v>0</v>
      </c>
      <c r="I6" s="11">
        <f t="shared" si="3"/>
        <v>0</v>
      </c>
      <c r="J6" s="11">
        <f t="shared" si="3"/>
        <v>0</v>
      </c>
      <c r="K6" s="11">
        <f t="shared" si="3"/>
        <v>0</v>
      </c>
      <c r="L6" s="11">
        <f t="shared" si="3"/>
        <v>0</v>
      </c>
      <c r="M6" s="11">
        <f t="shared" si="3"/>
        <v>0</v>
      </c>
      <c r="N6" s="11">
        <f t="shared" si="3"/>
        <v>0</v>
      </c>
      <c r="O6" s="11">
        <f t="shared" si="3"/>
        <v>0</v>
      </c>
      <c r="P6" s="11">
        <f t="shared" si="3"/>
        <v>0</v>
      </c>
      <c r="Q6" s="11">
        <f t="shared" si="3"/>
        <v>0</v>
      </c>
      <c r="R6" s="16">
        <f t="shared" si="3"/>
        <v>25500000</v>
      </c>
      <c r="S6" s="16">
        <f t="shared" si="3"/>
        <v>25500000</v>
      </c>
      <c r="T6" s="16">
        <f t="shared" si="3"/>
        <v>25500000</v>
      </c>
      <c r="U6" s="16">
        <f t="shared" si="3"/>
        <v>25500000</v>
      </c>
      <c r="V6" s="16">
        <f t="shared" si="3"/>
        <v>25500000</v>
      </c>
      <c r="W6" s="16">
        <f t="shared" si="3"/>
        <v>25500000</v>
      </c>
      <c r="X6" s="16">
        <f t="shared" si="3"/>
        <v>25500000</v>
      </c>
      <c r="Y6" s="16">
        <f t="shared" si="3"/>
        <v>25500000</v>
      </c>
    </row>
    <row r="7">
      <c r="A7" s="8" t="s">
        <v>88</v>
      </c>
      <c r="B7" s="11">
        <f t="shared" ref="B7:Y7" si="4">SUM(B4:B6)</f>
        <v>0</v>
      </c>
      <c r="C7" s="16">
        <f t="shared" si="4"/>
        <v>19000000</v>
      </c>
      <c r="D7" s="16">
        <f t="shared" si="4"/>
        <v>31000000</v>
      </c>
      <c r="E7" s="16">
        <f t="shared" si="4"/>
        <v>31000000</v>
      </c>
      <c r="F7" s="16">
        <f t="shared" si="4"/>
        <v>31000000</v>
      </c>
      <c r="G7" s="16">
        <f t="shared" si="4"/>
        <v>31000000</v>
      </c>
      <c r="H7" s="16">
        <f t="shared" si="4"/>
        <v>31000000</v>
      </c>
      <c r="I7" s="16">
        <f t="shared" si="4"/>
        <v>31000000</v>
      </c>
      <c r="J7" s="16">
        <f t="shared" si="4"/>
        <v>31000000</v>
      </c>
      <c r="K7" s="16">
        <f t="shared" si="4"/>
        <v>31000000</v>
      </c>
      <c r="L7" s="16">
        <f t="shared" si="4"/>
        <v>31000000</v>
      </c>
      <c r="M7" s="16">
        <f t="shared" si="4"/>
        <v>12000000</v>
      </c>
      <c r="N7" s="16">
        <f t="shared" si="4"/>
        <v>12000000</v>
      </c>
      <c r="O7" s="16">
        <f t="shared" si="4"/>
        <v>12000000</v>
      </c>
      <c r="P7" s="16">
        <f t="shared" si="4"/>
        <v>12000000</v>
      </c>
      <c r="Q7" s="16">
        <f t="shared" si="4"/>
        <v>12000000</v>
      </c>
      <c r="R7" s="16">
        <f t="shared" si="4"/>
        <v>25500000</v>
      </c>
      <c r="S7" s="16">
        <f t="shared" si="4"/>
        <v>25500000</v>
      </c>
      <c r="T7" s="16">
        <f t="shared" si="4"/>
        <v>25500000</v>
      </c>
      <c r="U7" s="16">
        <f t="shared" si="4"/>
        <v>25500000</v>
      </c>
      <c r="V7" s="16">
        <f t="shared" si="4"/>
        <v>25500000</v>
      </c>
      <c r="W7" s="16">
        <f t="shared" si="4"/>
        <v>25500000</v>
      </c>
      <c r="X7" s="16">
        <f t="shared" si="4"/>
        <v>25500000</v>
      </c>
      <c r="Y7" s="16">
        <f t="shared" si="4"/>
        <v>25500000</v>
      </c>
    </row>
    <row r="9">
      <c r="A9" s="8" t="s">
        <v>107</v>
      </c>
    </row>
    <row r="10">
      <c r="A10" s="8" t="s">
        <v>45</v>
      </c>
      <c r="B10" s="16">
        <f>Assumptions!C26</f>
        <v>19000000</v>
      </c>
      <c r="C10" s="8">
        <v>0.0</v>
      </c>
      <c r="D10" s="8">
        <v>0.0</v>
      </c>
      <c r="E10" s="8">
        <v>0.0</v>
      </c>
      <c r="F10" s="8">
        <v>0.0</v>
      </c>
      <c r="G10" s="8">
        <v>0.0</v>
      </c>
      <c r="H10" s="8">
        <v>0.0</v>
      </c>
      <c r="I10" s="8">
        <v>0.0</v>
      </c>
      <c r="J10" s="8">
        <v>0.0</v>
      </c>
      <c r="K10" s="8">
        <v>0.0</v>
      </c>
      <c r="L10" s="8">
        <v>0.0</v>
      </c>
      <c r="M10" s="8">
        <v>0.0</v>
      </c>
      <c r="N10" s="8">
        <v>0.0</v>
      </c>
      <c r="O10" s="8">
        <v>0.0</v>
      </c>
      <c r="P10" s="8">
        <v>0.0</v>
      </c>
      <c r="Q10" s="8">
        <v>0.0</v>
      </c>
      <c r="R10" s="8">
        <v>0.0</v>
      </c>
      <c r="S10" s="8">
        <v>0.0</v>
      </c>
      <c r="T10" s="8">
        <v>0.0</v>
      </c>
      <c r="U10" s="8">
        <v>0.0</v>
      </c>
      <c r="V10" s="8">
        <v>0.0</v>
      </c>
      <c r="W10" s="8">
        <v>0.0</v>
      </c>
      <c r="X10" s="8">
        <v>0.0</v>
      </c>
      <c r="Y10" s="8">
        <v>0.0</v>
      </c>
    </row>
    <row r="11">
      <c r="A11" s="8" t="s">
        <v>47</v>
      </c>
      <c r="B11" s="8">
        <v>0.0</v>
      </c>
      <c r="C11" s="16">
        <f>Assumptions!C27</f>
        <v>12000000</v>
      </c>
      <c r="D11" s="8">
        <v>0.0</v>
      </c>
      <c r="E11" s="8">
        <v>0.0</v>
      </c>
      <c r="F11" s="8">
        <v>0.0</v>
      </c>
      <c r="G11" s="8">
        <v>0.0</v>
      </c>
      <c r="H11" s="8">
        <v>0.0</v>
      </c>
      <c r="I11" s="8">
        <v>0.0</v>
      </c>
      <c r="J11" s="8">
        <v>0.0</v>
      </c>
      <c r="K11" s="8">
        <v>0.0</v>
      </c>
      <c r="L11" s="8">
        <v>0.0</v>
      </c>
      <c r="M11" s="8">
        <v>0.0</v>
      </c>
      <c r="N11" s="8">
        <v>0.0</v>
      </c>
      <c r="O11" s="8">
        <v>0.0</v>
      </c>
      <c r="P11" s="8">
        <v>0.0</v>
      </c>
      <c r="Q11" s="8">
        <v>0.0</v>
      </c>
      <c r="R11" s="8">
        <v>0.0</v>
      </c>
      <c r="S11" s="8">
        <v>0.0</v>
      </c>
      <c r="T11" s="8">
        <v>0.0</v>
      </c>
      <c r="U11" s="8">
        <v>0.0</v>
      </c>
      <c r="V11" s="8">
        <v>0.0</v>
      </c>
      <c r="W11" s="8">
        <v>0.0</v>
      </c>
      <c r="X11" s="8">
        <v>0.0</v>
      </c>
      <c r="Y11" s="8">
        <v>0.0</v>
      </c>
    </row>
    <row r="12">
      <c r="A12" s="8" t="s">
        <v>48</v>
      </c>
      <c r="B12" s="8">
        <v>0.0</v>
      </c>
      <c r="C12" s="8">
        <v>0.0</v>
      </c>
      <c r="D12" s="8">
        <v>0.0</v>
      </c>
      <c r="E12" s="8">
        <v>0.0</v>
      </c>
      <c r="F12" s="8">
        <v>0.0</v>
      </c>
      <c r="G12" s="8">
        <v>0.0</v>
      </c>
      <c r="H12" s="8">
        <v>0.0</v>
      </c>
      <c r="I12" s="8">
        <v>0.0</v>
      </c>
      <c r="J12" s="8">
        <v>0.0</v>
      </c>
      <c r="K12" s="8">
        <v>0.0</v>
      </c>
      <c r="L12" s="8">
        <v>0.0</v>
      </c>
      <c r="M12" s="8">
        <v>0.0</v>
      </c>
      <c r="N12" s="8">
        <v>0.0</v>
      </c>
      <c r="O12" s="8">
        <v>0.0</v>
      </c>
      <c r="P12" s="8">
        <v>0.0</v>
      </c>
      <c r="Q12" s="16">
        <f>Assumptions!C28</f>
        <v>25500000</v>
      </c>
      <c r="R12" s="8">
        <v>0.0</v>
      </c>
      <c r="S12" s="8">
        <v>0.0</v>
      </c>
      <c r="T12" s="8">
        <v>0.0</v>
      </c>
      <c r="U12" s="8">
        <v>0.0</v>
      </c>
      <c r="V12" s="8">
        <v>0.0</v>
      </c>
      <c r="W12" s="8">
        <v>0.0</v>
      </c>
      <c r="X12" s="8">
        <v>0.0</v>
      </c>
      <c r="Y12" s="8">
        <v>0.0</v>
      </c>
    </row>
    <row r="13">
      <c r="A13" s="8" t="s">
        <v>88</v>
      </c>
      <c r="B13" s="16">
        <f t="shared" ref="B13:Y13" si="5">SUM(B10:B12)</f>
        <v>19000000</v>
      </c>
      <c r="C13" s="11">
        <f t="shared" si="5"/>
        <v>12000000</v>
      </c>
      <c r="D13" s="11">
        <f t="shared" si="5"/>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1">
        <f t="shared" si="5"/>
        <v>0</v>
      </c>
      <c r="O13" s="11">
        <f t="shared" si="5"/>
        <v>0</v>
      </c>
      <c r="P13" s="11">
        <f t="shared" si="5"/>
        <v>0</v>
      </c>
      <c r="Q13" s="11">
        <f t="shared" si="5"/>
        <v>25500000</v>
      </c>
      <c r="R13" s="11">
        <f t="shared" si="5"/>
        <v>0</v>
      </c>
      <c r="S13" s="11">
        <f t="shared" si="5"/>
        <v>0</v>
      </c>
      <c r="T13" s="11">
        <f t="shared" si="5"/>
        <v>0</v>
      </c>
      <c r="U13" s="11">
        <f t="shared" si="5"/>
        <v>0</v>
      </c>
      <c r="V13" s="11">
        <f t="shared" si="5"/>
        <v>0</v>
      </c>
      <c r="W13" s="11">
        <f t="shared" si="5"/>
        <v>0</v>
      </c>
      <c r="X13" s="11">
        <f t="shared" si="5"/>
        <v>0</v>
      </c>
      <c r="Y13" s="11">
        <f t="shared" si="5"/>
        <v>0</v>
      </c>
    </row>
    <row r="15">
      <c r="A15" s="8" t="s">
        <v>108</v>
      </c>
    </row>
    <row r="16">
      <c r="A16" s="8" t="s">
        <v>45</v>
      </c>
      <c r="B16" s="8">
        <v>0.0</v>
      </c>
      <c r="C16" s="8">
        <v>0.0</v>
      </c>
      <c r="D16" s="8">
        <v>0.0</v>
      </c>
      <c r="E16" s="8">
        <v>0.0</v>
      </c>
      <c r="F16" s="8">
        <v>0.0</v>
      </c>
      <c r="G16" s="8">
        <v>0.0</v>
      </c>
      <c r="H16" s="8">
        <v>0.0</v>
      </c>
      <c r="I16" s="8">
        <v>0.0</v>
      </c>
      <c r="J16" s="8">
        <v>0.0</v>
      </c>
      <c r="K16" s="8">
        <v>0.0</v>
      </c>
      <c r="L16" s="16">
        <f>Assumptions!C26</f>
        <v>19000000</v>
      </c>
      <c r="M16" s="8">
        <v>0.0</v>
      </c>
      <c r="N16" s="8">
        <v>0.0</v>
      </c>
      <c r="O16" s="8">
        <v>0.0</v>
      </c>
      <c r="P16" s="8">
        <v>0.0</v>
      </c>
      <c r="Q16" s="8">
        <v>0.0</v>
      </c>
      <c r="R16" s="8">
        <v>0.0</v>
      </c>
      <c r="S16" s="8">
        <v>0.0</v>
      </c>
      <c r="T16" s="8">
        <v>0.0</v>
      </c>
      <c r="U16" s="8">
        <v>0.0</v>
      </c>
      <c r="V16" s="8">
        <v>0.0</v>
      </c>
      <c r="W16" s="8">
        <v>0.0</v>
      </c>
      <c r="X16" s="8">
        <v>0.0</v>
      </c>
      <c r="Y16" s="8">
        <v>0.0</v>
      </c>
    </row>
    <row r="17">
      <c r="A17" s="8" t="s">
        <v>47</v>
      </c>
      <c r="B17" s="8">
        <v>0.0</v>
      </c>
      <c r="C17" s="8">
        <v>0.0</v>
      </c>
      <c r="D17" s="8">
        <v>0.0</v>
      </c>
      <c r="E17" s="8">
        <v>0.0</v>
      </c>
      <c r="F17" s="8">
        <v>0.0</v>
      </c>
      <c r="G17" s="8">
        <v>0.0</v>
      </c>
      <c r="H17" s="8">
        <v>0.0</v>
      </c>
      <c r="I17" s="8">
        <v>0.0</v>
      </c>
      <c r="J17" s="8">
        <v>0.0</v>
      </c>
      <c r="K17" s="8">
        <v>0.0</v>
      </c>
      <c r="L17" s="8">
        <v>0.0</v>
      </c>
      <c r="M17" s="8">
        <v>0.0</v>
      </c>
      <c r="N17" s="8">
        <v>0.0</v>
      </c>
      <c r="O17" s="8">
        <v>0.0</v>
      </c>
      <c r="P17" s="8">
        <v>0.0</v>
      </c>
      <c r="Q17" s="16">
        <f>Assumptions!C27</f>
        <v>12000000</v>
      </c>
      <c r="R17" s="8">
        <v>0.0</v>
      </c>
      <c r="S17" s="8">
        <v>0.0</v>
      </c>
      <c r="T17" s="8">
        <v>0.0</v>
      </c>
      <c r="U17" s="8">
        <v>0.0</v>
      </c>
      <c r="V17" s="8">
        <v>0.0</v>
      </c>
      <c r="W17" s="8">
        <v>0.0</v>
      </c>
      <c r="X17" s="8">
        <v>0.0</v>
      </c>
      <c r="Y17" s="8">
        <v>0.0</v>
      </c>
    </row>
    <row r="18">
      <c r="A18" s="8" t="s">
        <v>48</v>
      </c>
      <c r="B18" s="8">
        <v>0.0</v>
      </c>
      <c r="C18" s="8">
        <v>0.0</v>
      </c>
      <c r="D18" s="8">
        <v>0.0</v>
      </c>
      <c r="E18" s="8">
        <v>0.0</v>
      </c>
      <c r="F18" s="8">
        <v>0.0</v>
      </c>
      <c r="G18" s="8">
        <v>0.0</v>
      </c>
      <c r="H18" s="8">
        <v>0.0</v>
      </c>
      <c r="I18" s="8">
        <v>0.0</v>
      </c>
      <c r="J18" s="8">
        <v>0.0</v>
      </c>
      <c r="K18" s="8">
        <v>0.0</v>
      </c>
      <c r="L18" s="8">
        <v>0.0</v>
      </c>
      <c r="M18" s="8">
        <v>0.0</v>
      </c>
      <c r="N18" s="8">
        <v>0.0</v>
      </c>
      <c r="O18" s="8">
        <v>0.0</v>
      </c>
      <c r="P18" s="8">
        <v>0.0</v>
      </c>
      <c r="Q18" s="8">
        <v>0.0</v>
      </c>
      <c r="R18" s="8">
        <v>0.0</v>
      </c>
      <c r="S18" s="8">
        <v>0.0</v>
      </c>
      <c r="T18" s="8">
        <v>0.0</v>
      </c>
      <c r="U18" s="8">
        <v>0.0</v>
      </c>
      <c r="V18" s="8">
        <v>0.0</v>
      </c>
      <c r="W18" s="8">
        <v>0.0</v>
      </c>
      <c r="X18" s="8">
        <v>0.0</v>
      </c>
      <c r="Y18" s="8">
        <v>0.0</v>
      </c>
    </row>
    <row r="19">
      <c r="A19" s="8" t="s">
        <v>88</v>
      </c>
      <c r="B19" s="11">
        <f t="shared" ref="B19:Y19" si="6">SUM(B16:B18)</f>
        <v>0</v>
      </c>
      <c r="C19" s="11">
        <f t="shared" si="6"/>
        <v>0</v>
      </c>
      <c r="D19" s="11">
        <f t="shared" si="6"/>
        <v>0</v>
      </c>
      <c r="E19" s="11">
        <f t="shared" si="6"/>
        <v>0</v>
      </c>
      <c r="F19" s="11">
        <f t="shared" si="6"/>
        <v>0</v>
      </c>
      <c r="G19" s="11">
        <f t="shared" si="6"/>
        <v>0</v>
      </c>
      <c r="H19" s="11">
        <f t="shared" si="6"/>
        <v>0</v>
      </c>
      <c r="I19" s="11">
        <f t="shared" si="6"/>
        <v>0</v>
      </c>
      <c r="J19" s="11">
        <f t="shared" si="6"/>
        <v>0</v>
      </c>
      <c r="K19" s="11">
        <f t="shared" si="6"/>
        <v>0</v>
      </c>
      <c r="L19" s="16">
        <f t="shared" si="6"/>
        <v>19000000</v>
      </c>
      <c r="M19" s="11">
        <f t="shared" si="6"/>
        <v>0</v>
      </c>
      <c r="N19" s="11">
        <f t="shared" si="6"/>
        <v>0</v>
      </c>
      <c r="O19" s="11">
        <f t="shared" si="6"/>
        <v>0</v>
      </c>
      <c r="P19" s="11">
        <f t="shared" si="6"/>
        <v>0</v>
      </c>
      <c r="Q19" s="11">
        <f t="shared" si="6"/>
        <v>12000000</v>
      </c>
      <c r="R19" s="11">
        <f t="shared" si="6"/>
        <v>0</v>
      </c>
      <c r="S19" s="11">
        <f t="shared" si="6"/>
        <v>0</v>
      </c>
      <c r="T19" s="11">
        <f t="shared" si="6"/>
        <v>0</v>
      </c>
      <c r="U19" s="11">
        <f t="shared" si="6"/>
        <v>0</v>
      </c>
      <c r="V19" s="11">
        <f t="shared" si="6"/>
        <v>0</v>
      </c>
      <c r="W19" s="11">
        <f t="shared" si="6"/>
        <v>0</v>
      </c>
      <c r="X19" s="11">
        <f t="shared" si="6"/>
        <v>0</v>
      </c>
      <c r="Y19" s="11">
        <f t="shared" si="6"/>
        <v>0</v>
      </c>
    </row>
    <row r="21">
      <c r="A21" s="8" t="s">
        <v>90</v>
      </c>
    </row>
    <row r="22">
      <c r="A22" s="8" t="s">
        <v>45</v>
      </c>
      <c r="B22" s="16">
        <f t="shared" ref="B22:Y22" si="7">B4+B10-B16</f>
        <v>19000000</v>
      </c>
      <c r="C22" s="16">
        <f t="shared" si="7"/>
        <v>19000000</v>
      </c>
      <c r="D22" s="16">
        <f t="shared" si="7"/>
        <v>19000000</v>
      </c>
      <c r="E22" s="16">
        <f t="shared" si="7"/>
        <v>19000000</v>
      </c>
      <c r="F22" s="16">
        <f t="shared" si="7"/>
        <v>19000000</v>
      </c>
      <c r="G22" s="16">
        <f t="shared" si="7"/>
        <v>19000000</v>
      </c>
      <c r="H22" s="16">
        <f t="shared" si="7"/>
        <v>19000000</v>
      </c>
      <c r="I22" s="16">
        <f t="shared" si="7"/>
        <v>19000000</v>
      </c>
      <c r="J22" s="16">
        <f t="shared" si="7"/>
        <v>19000000</v>
      </c>
      <c r="K22" s="16">
        <f t="shared" si="7"/>
        <v>19000000</v>
      </c>
      <c r="L22" s="16">
        <f t="shared" si="7"/>
        <v>0</v>
      </c>
      <c r="M22" s="16">
        <f t="shared" si="7"/>
        <v>0</v>
      </c>
      <c r="N22" s="16">
        <f t="shared" si="7"/>
        <v>0</v>
      </c>
      <c r="O22" s="16">
        <f t="shared" si="7"/>
        <v>0</v>
      </c>
      <c r="P22" s="16">
        <f t="shared" si="7"/>
        <v>0</v>
      </c>
      <c r="Q22" s="16">
        <f t="shared" si="7"/>
        <v>0</v>
      </c>
      <c r="R22" s="16">
        <f t="shared" si="7"/>
        <v>0</v>
      </c>
      <c r="S22" s="16">
        <f t="shared" si="7"/>
        <v>0</v>
      </c>
      <c r="T22" s="16">
        <f t="shared" si="7"/>
        <v>0</v>
      </c>
      <c r="U22" s="16">
        <f t="shared" si="7"/>
        <v>0</v>
      </c>
      <c r="V22" s="16">
        <f t="shared" si="7"/>
        <v>0</v>
      </c>
      <c r="W22" s="16">
        <f t="shared" si="7"/>
        <v>0</v>
      </c>
      <c r="X22" s="16">
        <f t="shared" si="7"/>
        <v>0</v>
      </c>
      <c r="Y22" s="16">
        <f t="shared" si="7"/>
        <v>0</v>
      </c>
    </row>
    <row r="23">
      <c r="A23" s="8" t="s">
        <v>47</v>
      </c>
      <c r="B23" s="11">
        <f t="shared" ref="B23:Y23" si="8">B5+B11-B17</f>
        <v>0</v>
      </c>
      <c r="C23" s="16">
        <f t="shared" si="8"/>
        <v>12000000</v>
      </c>
      <c r="D23" s="16">
        <f t="shared" si="8"/>
        <v>12000000</v>
      </c>
      <c r="E23" s="16">
        <f t="shared" si="8"/>
        <v>12000000</v>
      </c>
      <c r="F23" s="16">
        <f t="shared" si="8"/>
        <v>12000000</v>
      </c>
      <c r="G23" s="16">
        <f t="shared" si="8"/>
        <v>12000000</v>
      </c>
      <c r="H23" s="16">
        <f t="shared" si="8"/>
        <v>12000000</v>
      </c>
      <c r="I23" s="16">
        <f t="shared" si="8"/>
        <v>12000000</v>
      </c>
      <c r="J23" s="16">
        <f t="shared" si="8"/>
        <v>12000000</v>
      </c>
      <c r="K23" s="16">
        <f t="shared" si="8"/>
        <v>12000000</v>
      </c>
      <c r="L23" s="16">
        <f t="shared" si="8"/>
        <v>12000000</v>
      </c>
      <c r="M23" s="16">
        <f t="shared" si="8"/>
        <v>12000000</v>
      </c>
      <c r="N23" s="16">
        <f t="shared" si="8"/>
        <v>12000000</v>
      </c>
      <c r="O23" s="16">
        <f t="shared" si="8"/>
        <v>12000000</v>
      </c>
      <c r="P23" s="16">
        <f t="shared" si="8"/>
        <v>12000000</v>
      </c>
      <c r="Q23" s="16">
        <f t="shared" si="8"/>
        <v>0</v>
      </c>
      <c r="R23" s="16">
        <f t="shared" si="8"/>
        <v>0</v>
      </c>
      <c r="S23" s="16">
        <f t="shared" si="8"/>
        <v>0</v>
      </c>
      <c r="T23" s="16">
        <f t="shared" si="8"/>
        <v>0</v>
      </c>
      <c r="U23" s="16">
        <f t="shared" si="8"/>
        <v>0</v>
      </c>
      <c r="V23" s="16">
        <f t="shared" si="8"/>
        <v>0</v>
      </c>
      <c r="W23" s="16">
        <f t="shared" si="8"/>
        <v>0</v>
      </c>
      <c r="X23" s="16">
        <f t="shared" si="8"/>
        <v>0</v>
      </c>
      <c r="Y23" s="16">
        <f t="shared" si="8"/>
        <v>0</v>
      </c>
    </row>
    <row r="24">
      <c r="A24" s="8" t="s">
        <v>48</v>
      </c>
      <c r="B24" s="11">
        <f t="shared" ref="B24:Y24" si="9">B6+B12-B18</f>
        <v>0</v>
      </c>
      <c r="C24" s="11">
        <f t="shared" si="9"/>
        <v>0</v>
      </c>
      <c r="D24" s="11">
        <f t="shared" si="9"/>
        <v>0</v>
      </c>
      <c r="E24" s="11">
        <f t="shared" si="9"/>
        <v>0</v>
      </c>
      <c r="F24" s="11">
        <f t="shared" si="9"/>
        <v>0</v>
      </c>
      <c r="G24" s="11">
        <f t="shared" si="9"/>
        <v>0</v>
      </c>
      <c r="H24" s="11">
        <f t="shared" si="9"/>
        <v>0</v>
      </c>
      <c r="I24" s="11">
        <f t="shared" si="9"/>
        <v>0</v>
      </c>
      <c r="J24" s="11">
        <f t="shared" si="9"/>
        <v>0</v>
      </c>
      <c r="K24" s="11">
        <f t="shared" si="9"/>
        <v>0</v>
      </c>
      <c r="L24" s="11">
        <f t="shared" si="9"/>
        <v>0</v>
      </c>
      <c r="M24" s="11">
        <f t="shared" si="9"/>
        <v>0</v>
      </c>
      <c r="N24" s="11">
        <f t="shared" si="9"/>
        <v>0</v>
      </c>
      <c r="O24" s="11">
        <f t="shared" si="9"/>
        <v>0</v>
      </c>
      <c r="P24" s="11">
        <f t="shared" si="9"/>
        <v>0</v>
      </c>
      <c r="Q24" s="16">
        <f t="shared" si="9"/>
        <v>25500000</v>
      </c>
      <c r="R24" s="16">
        <f t="shared" si="9"/>
        <v>25500000</v>
      </c>
      <c r="S24" s="16">
        <f t="shared" si="9"/>
        <v>25500000</v>
      </c>
      <c r="T24" s="16">
        <f t="shared" si="9"/>
        <v>25500000</v>
      </c>
      <c r="U24" s="16">
        <f t="shared" si="9"/>
        <v>25500000</v>
      </c>
      <c r="V24" s="16">
        <f t="shared" si="9"/>
        <v>25500000</v>
      </c>
      <c r="W24" s="16">
        <f t="shared" si="9"/>
        <v>25500000</v>
      </c>
      <c r="X24" s="16">
        <f t="shared" si="9"/>
        <v>25500000</v>
      </c>
      <c r="Y24" s="16">
        <f t="shared" si="9"/>
        <v>25500000</v>
      </c>
    </row>
    <row r="25">
      <c r="A25" s="8" t="s">
        <v>88</v>
      </c>
      <c r="B25" s="16">
        <f t="shared" ref="B25:Y25" si="10">SUM(B22:B24)</f>
        <v>19000000</v>
      </c>
      <c r="C25" s="16">
        <f t="shared" si="10"/>
        <v>31000000</v>
      </c>
      <c r="D25" s="16">
        <f t="shared" si="10"/>
        <v>31000000</v>
      </c>
      <c r="E25" s="16">
        <f t="shared" si="10"/>
        <v>31000000</v>
      </c>
      <c r="F25" s="16">
        <f t="shared" si="10"/>
        <v>31000000</v>
      </c>
      <c r="G25" s="16">
        <f t="shared" si="10"/>
        <v>31000000</v>
      </c>
      <c r="H25" s="16">
        <f t="shared" si="10"/>
        <v>31000000</v>
      </c>
      <c r="I25" s="16">
        <f t="shared" si="10"/>
        <v>31000000</v>
      </c>
      <c r="J25" s="16">
        <f t="shared" si="10"/>
        <v>31000000</v>
      </c>
      <c r="K25" s="16">
        <f t="shared" si="10"/>
        <v>31000000</v>
      </c>
      <c r="L25" s="16">
        <f t="shared" si="10"/>
        <v>12000000</v>
      </c>
      <c r="M25" s="16">
        <f t="shared" si="10"/>
        <v>12000000</v>
      </c>
      <c r="N25" s="16">
        <f t="shared" si="10"/>
        <v>12000000</v>
      </c>
      <c r="O25" s="16">
        <f t="shared" si="10"/>
        <v>12000000</v>
      </c>
      <c r="P25" s="16">
        <f t="shared" si="10"/>
        <v>12000000</v>
      </c>
      <c r="Q25" s="16">
        <f t="shared" si="10"/>
        <v>25500000</v>
      </c>
      <c r="R25" s="16">
        <f t="shared" si="10"/>
        <v>25500000</v>
      </c>
      <c r="S25" s="16">
        <f t="shared" si="10"/>
        <v>25500000</v>
      </c>
      <c r="T25" s="16">
        <f t="shared" si="10"/>
        <v>25500000</v>
      </c>
      <c r="U25" s="16">
        <f t="shared" si="10"/>
        <v>25500000</v>
      </c>
      <c r="V25" s="16">
        <f t="shared" si="10"/>
        <v>25500000</v>
      </c>
      <c r="W25" s="16">
        <f t="shared" si="10"/>
        <v>25500000</v>
      </c>
      <c r="X25" s="16">
        <f t="shared" si="10"/>
        <v>25500000</v>
      </c>
      <c r="Y25" s="16">
        <f t="shared" si="10"/>
        <v>25500000</v>
      </c>
    </row>
    <row r="26">
      <c r="A26" s="8"/>
    </row>
    <row r="27">
      <c r="A27" s="8" t="s">
        <v>41</v>
      </c>
    </row>
    <row r="28">
      <c r="A28" s="8" t="s">
        <v>45</v>
      </c>
      <c r="B28" s="17">
        <f>B22*Assumptions!$D26/12</f>
        <v>150416.6667</v>
      </c>
      <c r="C28" s="17">
        <f>C22*Assumptions!$D26/12</f>
        <v>150416.6667</v>
      </c>
      <c r="D28" s="17">
        <f>D22*Assumptions!$D26/12</f>
        <v>150416.6667</v>
      </c>
      <c r="E28" s="17">
        <f>E22*Assumptions!$D26/12</f>
        <v>150416.6667</v>
      </c>
      <c r="F28" s="17">
        <f>F22*Assumptions!$D26/12</f>
        <v>150416.6667</v>
      </c>
      <c r="G28" s="17">
        <f>G22*Assumptions!$D26/12</f>
        <v>150416.6667</v>
      </c>
      <c r="H28" s="17">
        <f>H22*Assumptions!$D26/12</f>
        <v>150416.6667</v>
      </c>
      <c r="I28" s="17">
        <f>I22*Assumptions!$D26/12</f>
        <v>150416.6667</v>
      </c>
      <c r="J28" s="17">
        <f>J22*Assumptions!$D26/12</f>
        <v>150416.6667</v>
      </c>
      <c r="K28" s="17">
        <f>K22*Assumptions!$D26/12</f>
        <v>150416.6667</v>
      </c>
      <c r="L28" s="17">
        <f>L22*Assumptions!$D26/12</f>
        <v>0</v>
      </c>
      <c r="M28" s="17">
        <f>M22*Assumptions!$D26/12</f>
        <v>0</v>
      </c>
      <c r="N28" s="17">
        <f>N22*Assumptions!$D26/12</f>
        <v>0</v>
      </c>
      <c r="O28" s="17">
        <f>O22*Assumptions!$D26/12</f>
        <v>0</v>
      </c>
      <c r="P28" s="17">
        <f>P22*Assumptions!$D26/12</f>
        <v>0</v>
      </c>
      <c r="Q28" s="17">
        <f>Q22*Assumptions!$D26/12</f>
        <v>0</v>
      </c>
      <c r="R28" s="17">
        <f>R22*Assumptions!$D26/12</f>
        <v>0</v>
      </c>
      <c r="S28" s="17">
        <f>S22*Assumptions!$D26/12</f>
        <v>0</v>
      </c>
      <c r="T28" s="17">
        <f>T22*Assumptions!$D26/12</f>
        <v>0</v>
      </c>
      <c r="U28" s="17">
        <f>U22*Assumptions!$D26/12</f>
        <v>0</v>
      </c>
      <c r="V28" s="17">
        <f>V22*Assumptions!$D26/12</f>
        <v>0</v>
      </c>
      <c r="W28" s="17">
        <f>W22*Assumptions!$D26/12</f>
        <v>0</v>
      </c>
      <c r="X28" s="17">
        <f>X22*Assumptions!$D26/12</f>
        <v>0</v>
      </c>
      <c r="Y28" s="17">
        <f>Y22*Assumptions!$D26/12</f>
        <v>0</v>
      </c>
    </row>
    <row r="29">
      <c r="A29" s="8" t="s">
        <v>47</v>
      </c>
      <c r="B29" s="17">
        <f>B23*Assumptions!$D27/12</f>
        <v>0</v>
      </c>
      <c r="C29" s="17">
        <f>C23*Assumptions!$D27/12</f>
        <v>116000</v>
      </c>
      <c r="D29" s="17">
        <f>D23*Assumptions!$D27/12</f>
        <v>116000</v>
      </c>
      <c r="E29" s="17">
        <f>E23*Assumptions!$D27/12</f>
        <v>116000</v>
      </c>
      <c r="F29" s="17">
        <f>F23*Assumptions!$D27/12</f>
        <v>116000</v>
      </c>
      <c r="G29" s="17">
        <f>G23*Assumptions!$D27/12</f>
        <v>116000</v>
      </c>
      <c r="H29" s="17">
        <f>H23*Assumptions!$D27/12</f>
        <v>116000</v>
      </c>
      <c r="I29" s="17">
        <f>I23*Assumptions!$D27/12</f>
        <v>116000</v>
      </c>
      <c r="J29" s="17">
        <f>J23*Assumptions!$D27/12</f>
        <v>116000</v>
      </c>
      <c r="K29" s="17">
        <f>K23*Assumptions!$D27/12</f>
        <v>116000</v>
      </c>
      <c r="L29" s="17">
        <f>L23*Assumptions!$D27/12</f>
        <v>116000</v>
      </c>
      <c r="M29" s="17">
        <f>M23*Assumptions!$D27/12</f>
        <v>116000</v>
      </c>
      <c r="N29" s="17">
        <f>N23*Assumptions!$D27/12</f>
        <v>116000</v>
      </c>
      <c r="O29" s="17">
        <f>O23*Assumptions!$D27/12</f>
        <v>116000</v>
      </c>
      <c r="P29" s="17">
        <f>P23*Assumptions!$D27/12</f>
        <v>116000</v>
      </c>
      <c r="Q29" s="17">
        <f>Q23*Assumptions!$D27/12</f>
        <v>0</v>
      </c>
      <c r="R29" s="17">
        <f>R23*Assumptions!$D27/12</f>
        <v>0</v>
      </c>
      <c r="S29" s="17">
        <f>S23*Assumptions!$D27/12</f>
        <v>0</v>
      </c>
      <c r="T29" s="17">
        <f>T23*Assumptions!$D27/12</f>
        <v>0</v>
      </c>
      <c r="U29" s="17">
        <f>U23*Assumptions!$D27/12</f>
        <v>0</v>
      </c>
      <c r="V29" s="17">
        <f>V23*Assumptions!$D27/12</f>
        <v>0</v>
      </c>
      <c r="W29" s="17">
        <f>W23*Assumptions!$D27/12</f>
        <v>0</v>
      </c>
      <c r="X29" s="17">
        <f>X23*Assumptions!$D27/12</f>
        <v>0</v>
      </c>
      <c r="Y29" s="17">
        <f>Y23*Assumptions!$D27/12</f>
        <v>0</v>
      </c>
    </row>
    <row r="30">
      <c r="A30" s="8" t="s">
        <v>48</v>
      </c>
      <c r="B30" s="17">
        <f>B24*Assumptions!$D28/12</f>
        <v>0</v>
      </c>
      <c r="C30" s="17">
        <f>C24*Assumptions!$D28/12</f>
        <v>0</v>
      </c>
      <c r="D30" s="17">
        <f>D24*Assumptions!$D28/12</f>
        <v>0</v>
      </c>
      <c r="E30" s="17">
        <f>E24*Assumptions!$D28/12</f>
        <v>0</v>
      </c>
      <c r="F30" s="17">
        <f>F24*Assumptions!$D28/12</f>
        <v>0</v>
      </c>
      <c r="G30" s="17">
        <f>G24*Assumptions!$D28/12</f>
        <v>0</v>
      </c>
      <c r="H30" s="17">
        <f>H24*Assumptions!$D28/12</f>
        <v>0</v>
      </c>
      <c r="I30" s="17">
        <f>I24*Assumptions!$D28/12</f>
        <v>0</v>
      </c>
      <c r="J30" s="17">
        <f>J24*Assumptions!$D28/12</f>
        <v>0</v>
      </c>
      <c r="K30" s="17">
        <f>K24*Assumptions!$D28/12</f>
        <v>0</v>
      </c>
      <c r="L30" s="17">
        <f>L24*Assumptions!$D28/12</f>
        <v>0</v>
      </c>
      <c r="M30" s="17">
        <f>M24*Assumptions!$D28/12</f>
        <v>0</v>
      </c>
      <c r="N30" s="17">
        <f>N24*Assumptions!$D28/12</f>
        <v>0</v>
      </c>
      <c r="O30" s="17">
        <f>O24*Assumptions!$D28/12</f>
        <v>0</v>
      </c>
      <c r="P30" s="17">
        <f>P24*Assumptions!$D28/12</f>
        <v>0</v>
      </c>
      <c r="Q30" s="17">
        <f>Q24*Assumptions!$D28/12</f>
        <v>231625</v>
      </c>
      <c r="R30" s="17">
        <f>R24*Assumptions!$D28/12</f>
        <v>231625</v>
      </c>
      <c r="S30" s="17">
        <f>S24*Assumptions!$D28/12</f>
        <v>231625</v>
      </c>
      <c r="T30" s="17">
        <f>T24*Assumptions!$D28/12</f>
        <v>231625</v>
      </c>
      <c r="U30" s="17">
        <f>U24*Assumptions!$D28/12</f>
        <v>231625</v>
      </c>
      <c r="V30" s="17">
        <f>V24*Assumptions!$D28/12</f>
        <v>231625</v>
      </c>
      <c r="W30" s="17">
        <f>W24*Assumptions!$D28/12</f>
        <v>231625</v>
      </c>
      <c r="X30" s="17">
        <f>X24*Assumptions!$D28/12</f>
        <v>231625</v>
      </c>
      <c r="Y30" s="17">
        <f>Y24*Assumptions!$D28/12</f>
        <v>231625</v>
      </c>
    </row>
    <row r="31">
      <c r="A31" s="8" t="s">
        <v>88</v>
      </c>
      <c r="B31" s="17">
        <f t="shared" ref="B31:Y31" si="11">SUM(B28:B30)</f>
        <v>150416.6667</v>
      </c>
      <c r="C31" s="17">
        <f t="shared" si="11"/>
        <v>266416.6667</v>
      </c>
      <c r="D31" s="17">
        <f t="shared" si="11"/>
        <v>266416.6667</v>
      </c>
      <c r="E31" s="17">
        <f t="shared" si="11"/>
        <v>266416.6667</v>
      </c>
      <c r="F31" s="17">
        <f t="shared" si="11"/>
        <v>266416.6667</v>
      </c>
      <c r="G31" s="17">
        <f t="shared" si="11"/>
        <v>266416.6667</v>
      </c>
      <c r="H31" s="17">
        <f t="shared" si="11"/>
        <v>266416.6667</v>
      </c>
      <c r="I31" s="17">
        <f t="shared" si="11"/>
        <v>266416.6667</v>
      </c>
      <c r="J31" s="17">
        <f t="shared" si="11"/>
        <v>266416.6667</v>
      </c>
      <c r="K31" s="17">
        <f t="shared" si="11"/>
        <v>266416.6667</v>
      </c>
      <c r="L31" s="17">
        <f t="shared" si="11"/>
        <v>116000</v>
      </c>
      <c r="M31" s="17">
        <f t="shared" si="11"/>
        <v>116000</v>
      </c>
      <c r="N31" s="17">
        <f t="shared" si="11"/>
        <v>116000</v>
      </c>
      <c r="O31" s="17">
        <f t="shared" si="11"/>
        <v>116000</v>
      </c>
      <c r="P31" s="17">
        <f t="shared" si="11"/>
        <v>116000</v>
      </c>
      <c r="Q31" s="17">
        <f t="shared" si="11"/>
        <v>231625</v>
      </c>
      <c r="R31" s="17">
        <f t="shared" si="11"/>
        <v>231625</v>
      </c>
      <c r="S31" s="17">
        <f t="shared" si="11"/>
        <v>231625</v>
      </c>
      <c r="T31" s="17">
        <f t="shared" si="11"/>
        <v>231625</v>
      </c>
      <c r="U31" s="17">
        <f t="shared" si="11"/>
        <v>231625</v>
      </c>
      <c r="V31" s="17">
        <f t="shared" si="11"/>
        <v>231625</v>
      </c>
      <c r="W31" s="17">
        <f t="shared" si="11"/>
        <v>231625</v>
      </c>
      <c r="X31" s="17">
        <f t="shared" si="11"/>
        <v>231625</v>
      </c>
      <c r="Y31" s="17">
        <f t="shared" si="11"/>
        <v>231625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19" t="s">
        <v>27</v>
      </c>
    </row>
    <row r="3">
      <c r="A3" s="19" t="s">
        <v>109</v>
      </c>
      <c r="B3" s="11">
        <f>Assumptions!B14</f>
        <v>87</v>
      </c>
      <c r="C3" s="8">
        <v>0.0</v>
      </c>
      <c r="D3" s="8">
        <v>0.0</v>
      </c>
      <c r="E3" s="8">
        <v>0.0</v>
      </c>
      <c r="F3" s="8">
        <v>0.0</v>
      </c>
      <c r="G3" s="8">
        <v>0.0</v>
      </c>
      <c r="H3" s="11">
        <f>Assumptions!C14</f>
        <v>94</v>
      </c>
      <c r="I3" s="8">
        <v>0.0</v>
      </c>
      <c r="J3" s="8">
        <v>0.0</v>
      </c>
      <c r="K3" s="8">
        <v>0.0</v>
      </c>
      <c r="L3" s="8">
        <v>0.0</v>
      </c>
      <c r="M3" s="8">
        <v>0.0</v>
      </c>
      <c r="N3" s="8">
        <v>0.0</v>
      </c>
      <c r="O3" s="8">
        <v>0.0</v>
      </c>
      <c r="P3" s="8">
        <v>0.0</v>
      </c>
      <c r="Q3" s="8">
        <v>0.0</v>
      </c>
      <c r="R3" s="8">
        <v>0.0</v>
      </c>
      <c r="S3" s="8">
        <v>0.0</v>
      </c>
      <c r="T3" s="8">
        <v>0.0</v>
      </c>
      <c r="U3" s="8">
        <v>0.0</v>
      </c>
      <c r="V3" s="8">
        <v>0.0</v>
      </c>
      <c r="W3" s="8">
        <v>0.0</v>
      </c>
      <c r="X3" s="8">
        <v>0.0</v>
      </c>
      <c r="Y3" s="8">
        <v>0.0</v>
      </c>
    </row>
    <row r="4">
      <c r="A4" s="19" t="s">
        <v>31</v>
      </c>
      <c r="B4" s="11">
        <f>Assumptions!B15</f>
        <v>256240</v>
      </c>
      <c r="C4" s="8">
        <v>0.0</v>
      </c>
      <c r="D4" s="8">
        <v>0.0</v>
      </c>
      <c r="E4" s="8">
        <v>0.0</v>
      </c>
      <c r="F4" s="8">
        <v>0.0</v>
      </c>
      <c r="G4" s="8">
        <v>0.0</v>
      </c>
      <c r="H4" s="11">
        <f>Assumptions!C15</f>
        <v>753673</v>
      </c>
      <c r="I4" s="8">
        <v>0.0</v>
      </c>
      <c r="J4" s="8">
        <v>0.0</v>
      </c>
      <c r="K4" s="8">
        <v>0.0</v>
      </c>
      <c r="L4" s="8">
        <v>0.0</v>
      </c>
      <c r="M4" s="8">
        <v>0.0</v>
      </c>
      <c r="N4" s="8">
        <v>0.0</v>
      </c>
      <c r="O4" s="8">
        <v>0.0</v>
      </c>
      <c r="P4" s="8">
        <v>0.0</v>
      </c>
      <c r="Q4" s="8">
        <v>0.0</v>
      </c>
      <c r="R4" s="8">
        <v>0.0</v>
      </c>
      <c r="S4" s="8">
        <v>0.0</v>
      </c>
      <c r="T4" s="8">
        <v>0.0</v>
      </c>
      <c r="U4" s="8">
        <v>0.0</v>
      </c>
      <c r="V4" s="8">
        <v>0.0</v>
      </c>
      <c r="W4" s="8">
        <v>0.0</v>
      </c>
      <c r="X4" s="8">
        <v>0.0</v>
      </c>
      <c r="Y4" s="8">
        <v>0.0</v>
      </c>
    </row>
    <row r="5">
      <c r="A5" s="18"/>
    </row>
    <row r="6">
      <c r="A6" s="19" t="s">
        <v>110</v>
      </c>
    </row>
    <row r="7">
      <c r="A7" s="18" t="s">
        <v>111</v>
      </c>
      <c r="B7" s="8">
        <v>0.0</v>
      </c>
      <c r="C7" s="8">
        <f t="shared" ref="C7:Y7" si="1">B9</f>
        <v>256240</v>
      </c>
      <c r="D7" s="8">
        <f t="shared" si="1"/>
        <v>256240</v>
      </c>
      <c r="E7" s="8">
        <f t="shared" si="1"/>
        <v>256240</v>
      </c>
      <c r="F7" s="8">
        <f t="shared" si="1"/>
        <v>256240</v>
      </c>
      <c r="G7" s="8">
        <f t="shared" si="1"/>
        <v>256240</v>
      </c>
      <c r="H7" s="8">
        <f t="shared" si="1"/>
        <v>256240</v>
      </c>
      <c r="I7" s="8">
        <f t="shared" si="1"/>
        <v>1009913</v>
      </c>
      <c r="J7" s="8">
        <f t="shared" si="1"/>
        <v>1009913</v>
      </c>
      <c r="K7" s="8">
        <f t="shared" si="1"/>
        <v>1009913</v>
      </c>
      <c r="L7" s="8">
        <f t="shared" si="1"/>
        <v>1009913</v>
      </c>
      <c r="M7" s="8">
        <f t="shared" si="1"/>
        <v>1009913</v>
      </c>
      <c r="N7" s="8">
        <f t="shared" si="1"/>
        <v>1009913</v>
      </c>
      <c r="O7" s="8">
        <f t="shared" si="1"/>
        <v>1009913</v>
      </c>
      <c r="P7" s="8">
        <f t="shared" si="1"/>
        <v>1009913</v>
      </c>
      <c r="Q7" s="8">
        <f t="shared" si="1"/>
        <v>1009913</v>
      </c>
      <c r="R7" s="8">
        <f t="shared" si="1"/>
        <v>1009913</v>
      </c>
      <c r="S7" s="8">
        <f t="shared" si="1"/>
        <v>1009913</v>
      </c>
      <c r="T7" s="8">
        <f t="shared" si="1"/>
        <v>1009913</v>
      </c>
      <c r="U7" s="8">
        <f t="shared" si="1"/>
        <v>1009913</v>
      </c>
      <c r="V7" s="8">
        <f t="shared" si="1"/>
        <v>1009913</v>
      </c>
      <c r="W7" s="8">
        <f t="shared" si="1"/>
        <v>1009913</v>
      </c>
      <c r="X7" s="8">
        <f t="shared" si="1"/>
        <v>1009913</v>
      </c>
      <c r="Y7" s="8">
        <f t="shared" si="1"/>
        <v>1009913</v>
      </c>
    </row>
    <row r="8">
      <c r="A8" s="18" t="s">
        <v>112</v>
      </c>
      <c r="B8" s="8">
        <f t="shared" ref="B8:H8" si="2">B4</f>
        <v>256240</v>
      </c>
      <c r="C8" s="8">
        <f t="shared" si="2"/>
        <v>0</v>
      </c>
      <c r="D8" s="8">
        <f t="shared" si="2"/>
        <v>0</v>
      </c>
      <c r="E8" s="8">
        <f t="shared" si="2"/>
        <v>0</v>
      </c>
      <c r="F8" s="8">
        <f t="shared" si="2"/>
        <v>0</v>
      </c>
      <c r="G8" s="8">
        <f t="shared" si="2"/>
        <v>0</v>
      </c>
      <c r="H8" s="8">
        <f t="shared" si="2"/>
        <v>753673</v>
      </c>
      <c r="I8" s="8">
        <v>0.0</v>
      </c>
      <c r="J8" s="8">
        <v>0.0</v>
      </c>
      <c r="K8" s="8">
        <v>0.0</v>
      </c>
      <c r="L8" s="8">
        <v>0.0</v>
      </c>
      <c r="M8" s="8">
        <v>0.0</v>
      </c>
      <c r="N8" s="8">
        <v>0.0</v>
      </c>
      <c r="O8" s="8">
        <v>0.0</v>
      </c>
      <c r="P8" s="8">
        <v>0.0</v>
      </c>
      <c r="Q8" s="8">
        <v>0.0</v>
      </c>
      <c r="R8" s="8">
        <v>0.0</v>
      </c>
      <c r="S8" s="8">
        <v>0.0</v>
      </c>
      <c r="T8" s="8">
        <v>0.0</v>
      </c>
      <c r="U8" s="8">
        <v>0.0</v>
      </c>
      <c r="V8" s="8">
        <v>0.0</v>
      </c>
      <c r="W8" s="8">
        <v>0.0</v>
      </c>
      <c r="X8" s="8">
        <v>0.0</v>
      </c>
      <c r="Y8" s="8">
        <v>0.0</v>
      </c>
    </row>
    <row r="9">
      <c r="A9" s="18" t="s">
        <v>113</v>
      </c>
      <c r="B9" s="11">
        <f t="shared" ref="B9:Y9" si="3">SUM(B7:B8)</f>
        <v>256240</v>
      </c>
      <c r="C9" s="11">
        <f t="shared" si="3"/>
        <v>256240</v>
      </c>
      <c r="D9" s="11">
        <f t="shared" si="3"/>
        <v>256240</v>
      </c>
      <c r="E9" s="11">
        <f t="shared" si="3"/>
        <v>256240</v>
      </c>
      <c r="F9" s="11">
        <f t="shared" si="3"/>
        <v>256240</v>
      </c>
      <c r="G9" s="11">
        <f t="shared" si="3"/>
        <v>256240</v>
      </c>
      <c r="H9" s="11">
        <f t="shared" si="3"/>
        <v>1009913</v>
      </c>
      <c r="I9" s="11">
        <f t="shared" si="3"/>
        <v>1009913</v>
      </c>
      <c r="J9" s="11">
        <f t="shared" si="3"/>
        <v>1009913</v>
      </c>
      <c r="K9" s="11">
        <f t="shared" si="3"/>
        <v>1009913</v>
      </c>
      <c r="L9" s="11">
        <f t="shared" si="3"/>
        <v>1009913</v>
      </c>
      <c r="M9" s="11">
        <f t="shared" si="3"/>
        <v>1009913</v>
      </c>
      <c r="N9" s="11">
        <f t="shared" si="3"/>
        <v>1009913</v>
      </c>
      <c r="O9" s="11">
        <f t="shared" si="3"/>
        <v>1009913</v>
      </c>
      <c r="P9" s="11">
        <f t="shared" si="3"/>
        <v>1009913</v>
      </c>
      <c r="Q9" s="11">
        <f t="shared" si="3"/>
        <v>1009913</v>
      </c>
      <c r="R9" s="11">
        <f t="shared" si="3"/>
        <v>1009913</v>
      </c>
      <c r="S9" s="11">
        <f t="shared" si="3"/>
        <v>1009913</v>
      </c>
      <c r="T9" s="11">
        <f t="shared" si="3"/>
        <v>1009913</v>
      </c>
      <c r="U9" s="11">
        <f t="shared" si="3"/>
        <v>1009913</v>
      </c>
      <c r="V9" s="11">
        <f t="shared" si="3"/>
        <v>1009913</v>
      </c>
      <c r="W9" s="11">
        <f t="shared" si="3"/>
        <v>1009913</v>
      </c>
      <c r="X9" s="11">
        <f t="shared" si="3"/>
        <v>1009913</v>
      </c>
      <c r="Y9" s="11">
        <f t="shared" si="3"/>
        <v>1009913</v>
      </c>
    </row>
    <row r="10">
      <c r="A10" s="18"/>
    </row>
    <row r="11">
      <c r="A11" s="18" t="s">
        <v>114</v>
      </c>
    </row>
    <row r="12">
      <c r="A12" s="18" t="s">
        <v>87</v>
      </c>
      <c r="B12" s="8">
        <v>0.0</v>
      </c>
      <c r="C12" s="8">
        <f t="shared" ref="C12:Y12" si="4">B14</f>
        <v>22292880</v>
      </c>
      <c r="D12" s="8">
        <f t="shared" si="4"/>
        <v>22292880</v>
      </c>
      <c r="E12" s="8">
        <f t="shared" si="4"/>
        <v>22292880</v>
      </c>
      <c r="F12" s="8">
        <f t="shared" si="4"/>
        <v>22292880</v>
      </c>
      <c r="G12" s="8">
        <f t="shared" si="4"/>
        <v>22292880</v>
      </c>
      <c r="H12" s="8">
        <f t="shared" si="4"/>
        <v>22292880</v>
      </c>
      <c r="I12" s="8">
        <f t="shared" si="4"/>
        <v>93138142</v>
      </c>
      <c r="J12" s="8">
        <f t="shared" si="4"/>
        <v>93138142</v>
      </c>
      <c r="K12" s="8">
        <f t="shared" si="4"/>
        <v>93138142</v>
      </c>
      <c r="L12" s="8">
        <f t="shared" si="4"/>
        <v>93138142</v>
      </c>
      <c r="M12" s="8">
        <f t="shared" si="4"/>
        <v>93138142</v>
      </c>
      <c r="N12" s="8">
        <f t="shared" si="4"/>
        <v>93138142</v>
      </c>
      <c r="O12" s="8">
        <f t="shared" si="4"/>
        <v>93138142</v>
      </c>
      <c r="P12" s="8">
        <f t="shared" si="4"/>
        <v>93138142</v>
      </c>
      <c r="Q12" s="8">
        <f t="shared" si="4"/>
        <v>93138142</v>
      </c>
      <c r="R12" s="8">
        <f t="shared" si="4"/>
        <v>93138142</v>
      </c>
      <c r="S12" s="8">
        <f t="shared" si="4"/>
        <v>93138142</v>
      </c>
      <c r="T12" s="8">
        <f t="shared" si="4"/>
        <v>93138142</v>
      </c>
      <c r="U12" s="8">
        <f t="shared" si="4"/>
        <v>93138142</v>
      </c>
      <c r="V12" s="8">
        <f t="shared" si="4"/>
        <v>93138142</v>
      </c>
      <c r="W12" s="8">
        <f t="shared" si="4"/>
        <v>93138142</v>
      </c>
      <c r="X12" s="8">
        <f t="shared" si="4"/>
        <v>93138142</v>
      </c>
      <c r="Y12" s="8">
        <f t="shared" si="4"/>
        <v>93138142</v>
      </c>
    </row>
    <row r="13">
      <c r="A13" s="18" t="s">
        <v>115</v>
      </c>
      <c r="B13" s="8">
        <f t="shared" ref="B13:I13" si="5">B3*B8</f>
        <v>22292880</v>
      </c>
      <c r="C13" s="8">
        <f t="shared" si="5"/>
        <v>0</v>
      </c>
      <c r="D13" s="8">
        <f t="shared" si="5"/>
        <v>0</v>
      </c>
      <c r="E13" s="8">
        <f t="shared" si="5"/>
        <v>0</v>
      </c>
      <c r="F13" s="8">
        <f t="shared" si="5"/>
        <v>0</v>
      </c>
      <c r="G13" s="8">
        <f t="shared" si="5"/>
        <v>0</v>
      </c>
      <c r="H13" s="8">
        <f t="shared" si="5"/>
        <v>70845262</v>
      </c>
      <c r="I13" s="8">
        <f t="shared" si="5"/>
        <v>0</v>
      </c>
      <c r="J13" s="8">
        <v>0.0</v>
      </c>
      <c r="K13" s="8">
        <v>0.0</v>
      </c>
      <c r="L13" s="8">
        <v>0.0</v>
      </c>
      <c r="M13" s="8">
        <v>0.0</v>
      </c>
      <c r="N13" s="8">
        <v>0.0</v>
      </c>
      <c r="O13" s="8">
        <v>0.0</v>
      </c>
      <c r="P13" s="8">
        <v>0.0</v>
      </c>
      <c r="Q13" s="8">
        <v>0.0</v>
      </c>
      <c r="R13" s="8">
        <v>0.0</v>
      </c>
      <c r="S13" s="8">
        <v>0.0</v>
      </c>
      <c r="T13" s="8">
        <v>0.0</v>
      </c>
      <c r="U13" s="8">
        <v>0.0</v>
      </c>
      <c r="V13" s="8">
        <v>0.0</v>
      </c>
      <c r="W13" s="8">
        <v>0.0</v>
      </c>
      <c r="X13" s="8">
        <v>0.0</v>
      </c>
      <c r="Y13" s="8">
        <v>0.0</v>
      </c>
    </row>
    <row r="14">
      <c r="A14" s="18" t="s">
        <v>116</v>
      </c>
      <c r="B14" s="11">
        <f t="shared" ref="B14:Y14" si="6">SUM(B12:B13)</f>
        <v>22292880</v>
      </c>
      <c r="C14" s="11">
        <f t="shared" si="6"/>
        <v>22292880</v>
      </c>
      <c r="D14" s="11">
        <f t="shared" si="6"/>
        <v>22292880</v>
      </c>
      <c r="E14" s="11">
        <f t="shared" si="6"/>
        <v>22292880</v>
      </c>
      <c r="F14" s="11">
        <f t="shared" si="6"/>
        <v>22292880</v>
      </c>
      <c r="G14" s="11">
        <f t="shared" si="6"/>
        <v>22292880</v>
      </c>
      <c r="H14" s="11">
        <f t="shared" si="6"/>
        <v>93138142</v>
      </c>
      <c r="I14" s="11">
        <f t="shared" si="6"/>
        <v>93138142</v>
      </c>
      <c r="J14" s="11">
        <f t="shared" si="6"/>
        <v>93138142</v>
      </c>
      <c r="K14" s="11">
        <f t="shared" si="6"/>
        <v>93138142</v>
      </c>
      <c r="L14" s="11">
        <f t="shared" si="6"/>
        <v>93138142</v>
      </c>
      <c r="M14" s="11">
        <f t="shared" si="6"/>
        <v>93138142</v>
      </c>
      <c r="N14" s="11">
        <f t="shared" si="6"/>
        <v>93138142</v>
      </c>
      <c r="O14" s="11">
        <f t="shared" si="6"/>
        <v>93138142</v>
      </c>
      <c r="P14" s="11">
        <f t="shared" si="6"/>
        <v>93138142</v>
      </c>
      <c r="Q14" s="11">
        <f t="shared" si="6"/>
        <v>93138142</v>
      </c>
      <c r="R14" s="11">
        <f t="shared" si="6"/>
        <v>93138142</v>
      </c>
      <c r="S14" s="11">
        <f t="shared" si="6"/>
        <v>93138142</v>
      </c>
      <c r="T14" s="11">
        <f t="shared" si="6"/>
        <v>93138142</v>
      </c>
      <c r="U14" s="11">
        <f t="shared" si="6"/>
        <v>93138142</v>
      </c>
      <c r="V14" s="11">
        <f t="shared" si="6"/>
        <v>93138142</v>
      </c>
      <c r="W14" s="11">
        <f t="shared" si="6"/>
        <v>93138142</v>
      </c>
      <c r="X14" s="11">
        <f t="shared" si="6"/>
        <v>93138142</v>
      </c>
      <c r="Y14" s="11">
        <f t="shared" si="6"/>
        <v>93138142</v>
      </c>
    </row>
    <row r="15">
      <c r="A15" s="18"/>
    </row>
    <row r="16">
      <c r="A16" s="18" t="s">
        <v>117</v>
      </c>
    </row>
    <row r="17">
      <c r="A17" s="18" t="s">
        <v>118</v>
      </c>
      <c r="B17" s="8">
        <v>0.0</v>
      </c>
      <c r="C17" s="8">
        <v>0.0</v>
      </c>
      <c r="D17" s="8">
        <v>0.0</v>
      </c>
      <c r="E17" s="8">
        <v>0.0</v>
      </c>
      <c r="F17" s="8">
        <v>0.0</v>
      </c>
      <c r="G17" s="8">
        <v>0.0</v>
      </c>
      <c r="H17" s="8">
        <v>0.0</v>
      </c>
      <c r="I17" s="11">
        <f>Assumptions!B32</f>
        <v>16</v>
      </c>
      <c r="J17" s="8">
        <v>0.0</v>
      </c>
      <c r="K17" s="8">
        <v>0.0</v>
      </c>
      <c r="L17" s="8">
        <v>0.0</v>
      </c>
      <c r="M17" s="8">
        <v>0.0</v>
      </c>
      <c r="N17" s="8">
        <v>0.0</v>
      </c>
      <c r="O17" s="8">
        <v>0.0</v>
      </c>
      <c r="P17" s="8">
        <v>0.0</v>
      </c>
      <c r="Q17" s="11">
        <f>Assumptions!C32</f>
        <v>16</v>
      </c>
      <c r="R17" s="8">
        <v>0.0</v>
      </c>
      <c r="S17" s="8">
        <v>0.0</v>
      </c>
      <c r="T17" s="8">
        <v>0.0</v>
      </c>
      <c r="U17" s="8">
        <v>0.0</v>
      </c>
      <c r="V17" s="8">
        <v>0.0</v>
      </c>
      <c r="W17" s="8">
        <v>0.0</v>
      </c>
      <c r="X17" s="8">
        <v>0.0</v>
      </c>
      <c r="Y17" s="8">
        <v>0.0</v>
      </c>
    </row>
    <row r="18">
      <c r="A18" s="18" t="s">
        <v>119</v>
      </c>
      <c r="B18" s="8">
        <v>0.0</v>
      </c>
      <c r="C18" s="8">
        <v>0.0</v>
      </c>
      <c r="D18" s="8">
        <v>0.0</v>
      </c>
      <c r="E18" s="8">
        <v>0.0</v>
      </c>
      <c r="F18" s="8">
        <v>0.0</v>
      </c>
      <c r="G18" s="8">
        <v>0.0</v>
      </c>
      <c r="H18" s="8">
        <v>0.0</v>
      </c>
      <c r="I18" s="8">
        <f>I9*I17</f>
        <v>16158608</v>
      </c>
      <c r="J18" s="8">
        <v>0.0</v>
      </c>
      <c r="K18" s="8">
        <v>0.0</v>
      </c>
      <c r="L18" s="8">
        <v>0.0</v>
      </c>
      <c r="M18" s="8">
        <v>0.0</v>
      </c>
      <c r="N18" s="8">
        <v>0.0</v>
      </c>
      <c r="O18" s="8">
        <v>0.0</v>
      </c>
      <c r="P18" s="8">
        <v>0.0</v>
      </c>
      <c r="Q18" s="8">
        <f>Q9*Q17</f>
        <v>16158608</v>
      </c>
      <c r="R18" s="8">
        <v>0.0</v>
      </c>
      <c r="S18" s="8">
        <v>0.0</v>
      </c>
      <c r="T18" s="8">
        <v>0.0</v>
      </c>
      <c r="U18" s="8">
        <v>0.0</v>
      </c>
      <c r="V18" s="8">
        <v>0.0</v>
      </c>
      <c r="W18" s="8">
        <v>0.0</v>
      </c>
      <c r="X18" s="8">
        <v>0.0</v>
      </c>
      <c r="Y18" s="8">
        <v>0.0</v>
      </c>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6" t="s">
        <v>120</v>
      </c>
    </row>
    <row r="3">
      <c r="A3" s="6" t="s">
        <v>121</v>
      </c>
      <c r="B3" s="17">
        <f>Collections!B8</f>
        <v>0</v>
      </c>
      <c r="C3" s="17">
        <f>Collections!C8</f>
        <v>51154900</v>
      </c>
      <c r="D3" s="17">
        <f>Collections!D8</f>
        <v>51154900</v>
      </c>
      <c r="E3" s="17">
        <f>Collections!E8</f>
        <v>51154900</v>
      </c>
      <c r="F3" s="17">
        <f>Collections!F8</f>
        <v>51154900</v>
      </c>
      <c r="G3" s="17">
        <f>Collections!G8</f>
        <v>51154900</v>
      </c>
      <c r="H3" s="17">
        <f>Collections!H8</f>
        <v>51154900</v>
      </c>
      <c r="I3" s="17">
        <f>Collections!I8</f>
        <v>51154900</v>
      </c>
      <c r="J3" s="17">
        <f>Collections!J8</f>
        <v>51154900</v>
      </c>
      <c r="K3" s="17">
        <f>Collections!K8</f>
        <v>51154900</v>
      </c>
      <c r="L3" s="17">
        <f>Collections!L8</f>
        <v>51154900</v>
      </c>
      <c r="M3" s="17">
        <f>Collections!M8</f>
        <v>51154900</v>
      </c>
      <c r="N3" s="17">
        <f>Collections!N8</f>
        <v>51154900</v>
      </c>
      <c r="O3" s="17">
        <f>Collections!O8</f>
        <v>51154900</v>
      </c>
      <c r="P3" s="17">
        <f>Collections!P8</f>
        <v>51154900</v>
      </c>
      <c r="Q3" s="17">
        <f>Collections!Q8</f>
        <v>51154900</v>
      </c>
      <c r="R3" s="17">
        <f>Collections!R8</f>
        <v>51154900</v>
      </c>
      <c r="S3" s="17">
        <f>Collections!S8</f>
        <v>51154900</v>
      </c>
      <c r="T3" s="17">
        <f>Collections!T8</f>
        <v>51154900</v>
      </c>
      <c r="U3" s="17">
        <f>Collections!U8</f>
        <v>51154900</v>
      </c>
      <c r="V3" s="17">
        <f>Collections!V8</f>
        <v>51154900</v>
      </c>
      <c r="W3" s="17">
        <f>Collections!W8</f>
        <v>51154900</v>
      </c>
      <c r="X3" s="17">
        <f>Collections!X8</f>
        <v>51154900</v>
      </c>
      <c r="Y3" s="17">
        <f>Collections!Y8</f>
        <v>51154900</v>
      </c>
    </row>
    <row r="4">
      <c r="A4" s="6" t="s">
        <v>122</v>
      </c>
      <c r="B4" s="17">
        <f>'Loan and Interest'!B13</f>
        <v>19000000</v>
      </c>
      <c r="C4" s="17">
        <f>'Loan and Interest'!C13</f>
        <v>12000000</v>
      </c>
      <c r="D4" s="17">
        <f>'Loan and Interest'!D13</f>
        <v>0</v>
      </c>
      <c r="E4" s="17">
        <f>'Loan and Interest'!E13</f>
        <v>0</v>
      </c>
      <c r="F4" s="17">
        <f>'Loan and Interest'!F13</f>
        <v>0</v>
      </c>
      <c r="G4" s="17">
        <f>'Loan and Interest'!G13</f>
        <v>0</v>
      </c>
      <c r="H4" s="17">
        <f>'Loan and Interest'!H13</f>
        <v>0</v>
      </c>
      <c r="I4" s="17">
        <f>'Loan and Interest'!I13</f>
        <v>0</v>
      </c>
      <c r="J4" s="17">
        <f>'Loan and Interest'!J13</f>
        <v>0</v>
      </c>
      <c r="K4" s="17">
        <f>'Loan and Interest'!K13</f>
        <v>0</v>
      </c>
      <c r="L4" s="17">
        <f>'Loan and Interest'!L13</f>
        <v>0</v>
      </c>
      <c r="M4" s="17">
        <f>'Loan and Interest'!M13</f>
        <v>0</v>
      </c>
      <c r="N4" s="17">
        <f>'Loan and Interest'!N13</f>
        <v>0</v>
      </c>
      <c r="O4" s="17">
        <f>'Loan and Interest'!O13</f>
        <v>0</v>
      </c>
      <c r="P4" s="17">
        <f>'Loan and Interest'!P13</f>
        <v>0</v>
      </c>
      <c r="Q4" s="17">
        <f>'Loan and Interest'!Q13</f>
        <v>25500000</v>
      </c>
      <c r="R4" s="17">
        <f>'Loan and Interest'!R13</f>
        <v>0</v>
      </c>
      <c r="S4" s="17">
        <f>'Loan and Interest'!S13</f>
        <v>0</v>
      </c>
      <c r="T4" s="17">
        <f>'Loan and Interest'!T13</f>
        <v>0</v>
      </c>
      <c r="U4" s="17">
        <f>'Loan and Interest'!U13</f>
        <v>0</v>
      </c>
      <c r="V4" s="17">
        <f>'Loan and Interest'!V13</f>
        <v>0</v>
      </c>
      <c r="W4" s="17">
        <f>'Loan and Interest'!W13</f>
        <v>0</v>
      </c>
      <c r="X4" s="17">
        <f>'Loan and Interest'!X13</f>
        <v>0</v>
      </c>
      <c r="Y4" s="17">
        <f>'Loan and Interest'!Y13</f>
        <v>0</v>
      </c>
    </row>
    <row r="5">
      <c r="A5" s="6" t="s">
        <v>123</v>
      </c>
      <c r="B5" s="17">
        <f>Capital!B13</f>
        <v>22292880</v>
      </c>
      <c r="C5" s="17">
        <f>Capital!C13</f>
        <v>0</v>
      </c>
      <c r="D5" s="17">
        <f>Capital!D13</f>
        <v>0</v>
      </c>
      <c r="E5" s="17">
        <f>Capital!E13</f>
        <v>0</v>
      </c>
      <c r="F5" s="17">
        <f>Capital!F13</f>
        <v>0</v>
      </c>
      <c r="G5" s="17">
        <f>Capital!G13</f>
        <v>0</v>
      </c>
      <c r="H5" s="17">
        <f>Capital!H13</f>
        <v>70845262</v>
      </c>
      <c r="I5" s="17">
        <f>Capital!I13</f>
        <v>0</v>
      </c>
      <c r="J5" s="17">
        <f>Capital!J13</f>
        <v>0</v>
      </c>
      <c r="K5" s="17">
        <f>Capital!K13</f>
        <v>0</v>
      </c>
      <c r="L5" s="17">
        <f>Capital!L13</f>
        <v>0</v>
      </c>
      <c r="M5" s="17">
        <f>Capital!M13</f>
        <v>0</v>
      </c>
      <c r="N5" s="17">
        <f>Capital!N13</f>
        <v>0</v>
      </c>
      <c r="O5" s="17">
        <f>Capital!O13</f>
        <v>0</v>
      </c>
      <c r="P5" s="17">
        <f>Capital!P13</f>
        <v>0</v>
      </c>
      <c r="Q5" s="17">
        <f>Capital!Q13</f>
        <v>0</v>
      </c>
      <c r="R5" s="17">
        <f>Capital!R13</f>
        <v>0</v>
      </c>
      <c r="S5" s="17">
        <f>Capital!S13</f>
        <v>0</v>
      </c>
      <c r="T5" s="17">
        <f>Capital!T13</f>
        <v>0</v>
      </c>
      <c r="U5" s="17">
        <f>Capital!U13</f>
        <v>0</v>
      </c>
      <c r="V5" s="17">
        <f>Capital!V13</f>
        <v>0</v>
      </c>
      <c r="W5" s="17">
        <f>Capital!W13</f>
        <v>0</v>
      </c>
      <c r="X5" s="17">
        <f>Capital!X13</f>
        <v>0</v>
      </c>
      <c r="Y5" s="17">
        <f>Capital!Y13</f>
        <v>0</v>
      </c>
    </row>
    <row r="6">
      <c r="A6" s="6" t="s">
        <v>88</v>
      </c>
      <c r="B6" s="17">
        <f t="shared" ref="B6:Y6" si="1">SUM(B3:B5)</f>
        <v>41292880</v>
      </c>
      <c r="C6" s="17">
        <f t="shared" si="1"/>
        <v>63154900</v>
      </c>
      <c r="D6" s="17">
        <f t="shared" si="1"/>
        <v>51154900</v>
      </c>
      <c r="E6" s="17">
        <f t="shared" si="1"/>
        <v>51154900</v>
      </c>
      <c r="F6" s="17">
        <f t="shared" si="1"/>
        <v>51154900</v>
      </c>
      <c r="G6" s="17">
        <f t="shared" si="1"/>
        <v>51154900</v>
      </c>
      <c r="H6" s="17">
        <f t="shared" si="1"/>
        <v>122000162</v>
      </c>
      <c r="I6" s="17">
        <f t="shared" si="1"/>
        <v>51154900</v>
      </c>
      <c r="J6" s="17">
        <f t="shared" si="1"/>
        <v>51154900</v>
      </c>
      <c r="K6" s="17">
        <f t="shared" si="1"/>
        <v>51154900</v>
      </c>
      <c r="L6" s="17">
        <f t="shared" si="1"/>
        <v>51154900</v>
      </c>
      <c r="M6" s="17">
        <f t="shared" si="1"/>
        <v>51154900</v>
      </c>
      <c r="N6" s="17">
        <f t="shared" si="1"/>
        <v>51154900</v>
      </c>
      <c r="O6" s="17">
        <f t="shared" si="1"/>
        <v>51154900</v>
      </c>
      <c r="P6" s="17">
        <f t="shared" si="1"/>
        <v>51154900</v>
      </c>
      <c r="Q6" s="17">
        <f t="shared" si="1"/>
        <v>76654900</v>
      </c>
      <c r="R6" s="17">
        <f t="shared" si="1"/>
        <v>51154900</v>
      </c>
      <c r="S6" s="17">
        <f t="shared" si="1"/>
        <v>51154900</v>
      </c>
      <c r="T6" s="17">
        <f t="shared" si="1"/>
        <v>51154900</v>
      </c>
      <c r="U6" s="17">
        <f t="shared" si="1"/>
        <v>51154900</v>
      </c>
      <c r="V6" s="17">
        <f t="shared" si="1"/>
        <v>51154900</v>
      </c>
      <c r="W6" s="17">
        <f t="shared" si="1"/>
        <v>51154900</v>
      </c>
      <c r="X6" s="17">
        <f t="shared" si="1"/>
        <v>51154900</v>
      </c>
      <c r="Y6" s="17">
        <f t="shared" si="1"/>
        <v>51154900</v>
      </c>
    </row>
    <row r="7">
      <c r="A7" s="6"/>
      <c r="B7" s="17"/>
      <c r="C7" s="17"/>
      <c r="D7" s="17"/>
      <c r="E7" s="17"/>
      <c r="F7" s="17"/>
      <c r="G7" s="17"/>
      <c r="H7" s="17"/>
      <c r="I7" s="17"/>
      <c r="J7" s="17"/>
      <c r="K7" s="17"/>
      <c r="L7" s="17"/>
      <c r="M7" s="17"/>
      <c r="N7" s="17"/>
      <c r="O7" s="17"/>
      <c r="P7" s="17"/>
      <c r="Q7" s="17"/>
      <c r="R7" s="17"/>
      <c r="S7" s="17"/>
      <c r="T7" s="17"/>
      <c r="U7" s="17"/>
      <c r="V7" s="17"/>
      <c r="W7" s="17"/>
      <c r="X7" s="17"/>
      <c r="Y7" s="17"/>
    </row>
    <row r="8">
      <c r="A8" s="6" t="s">
        <v>124</v>
      </c>
      <c r="B8" s="17"/>
      <c r="C8" s="17"/>
      <c r="D8" s="17"/>
      <c r="E8" s="17"/>
      <c r="F8" s="17"/>
      <c r="G8" s="17"/>
      <c r="H8" s="17"/>
      <c r="I8" s="17"/>
      <c r="J8" s="17"/>
      <c r="K8" s="17"/>
      <c r="L8" s="17"/>
      <c r="M8" s="17"/>
      <c r="N8" s="17"/>
      <c r="O8" s="17"/>
      <c r="P8" s="17"/>
      <c r="Q8" s="17"/>
      <c r="R8" s="17"/>
      <c r="S8" s="17"/>
      <c r="T8" s="17"/>
      <c r="U8" s="17"/>
      <c r="V8" s="17"/>
      <c r="W8" s="17"/>
      <c r="X8" s="17"/>
      <c r="Y8" s="17"/>
    </row>
    <row r="9">
      <c r="A9" s="6" t="s">
        <v>125</v>
      </c>
      <c r="B9" s="17">
        <f>'Fixed Asset Balance'!B10</f>
        <v>5500000</v>
      </c>
      <c r="C9" s="17">
        <f>'Fixed Asset Balance'!C10</f>
        <v>90000</v>
      </c>
      <c r="D9" s="17">
        <f>'Fixed Asset Balance'!D10</f>
        <v>0</v>
      </c>
      <c r="E9" s="17">
        <f>'Fixed Asset Balance'!E10</f>
        <v>0</v>
      </c>
      <c r="F9" s="17">
        <f>'Fixed Asset Balance'!F10</f>
        <v>0</v>
      </c>
      <c r="G9" s="17">
        <f>'Fixed Asset Balance'!G10</f>
        <v>0</v>
      </c>
      <c r="H9" s="17">
        <f>'Fixed Asset Balance'!H10</f>
        <v>0</v>
      </c>
      <c r="I9" s="17">
        <f>'Fixed Asset Balance'!I10</f>
        <v>0</v>
      </c>
      <c r="J9" s="17">
        <f>'Fixed Asset Balance'!J10</f>
        <v>0</v>
      </c>
      <c r="K9" s="17">
        <f>'Fixed Asset Balance'!K10</f>
        <v>0</v>
      </c>
      <c r="L9" s="17">
        <f>'Fixed Asset Balance'!L10</f>
        <v>0</v>
      </c>
      <c r="M9" s="17">
        <f>'Fixed Asset Balance'!M10</f>
        <v>0</v>
      </c>
      <c r="N9" s="17">
        <f>'Fixed Asset Balance'!N10</f>
        <v>0</v>
      </c>
      <c r="O9" s="17">
        <f>'Fixed Asset Balance'!O10</f>
        <v>90000</v>
      </c>
      <c r="P9" s="17">
        <f>'Fixed Asset Balance'!P10</f>
        <v>0</v>
      </c>
      <c r="Q9" s="17">
        <f>'Fixed Asset Balance'!Q10</f>
        <v>0</v>
      </c>
      <c r="R9" s="17">
        <f>'Fixed Asset Balance'!R10</f>
        <v>0</v>
      </c>
      <c r="S9" s="17">
        <f>'Fixed Asset Balance'!S10</f>
        <v>0</v>
      </c>
      <c r="T9" s="17">
        <f>'Fixed Asset Balance'!T10</f>
        <v>0</v>
      </c>
      <c r="U9" s="17">
        <f>'Fixed Asset Balance'!U10</f>
        <v>0</v>
      </c>
      <c r="V9" s="17">
        <f>'Fixed Asset Balance'!V10</f>
        <v>0</v>
      </c>
      <c r="W9" s="17">
        <f>'Fixed Asset Balance'!W10</f>
        <v>0</v>
      </c>
      <c r="X9" s="17">
        <f>'Fixed Asset Balance'!X10</f>
        <v>0</v>
      </c>
      <c r="Y9" s="17">
        <f>'Fixed Asset Balance'!Y10</f>
        <v>0</v>
      </c>
    </row>
    <row r="10">
      <c r="A10" s="6" t="s">
        <v>126</v>
      </c>
      <c r="B10" s="17">
        <f>Purchases!B10</f>
        <v>0</v>
      </c>
      <c r="C10" s="17">
        <f>Purchases!C10</f>
        <v>51430000</v>
      </c>
      <c r="D10" s="17">
        <f>Purchases!D10</f>
        <v>0</v>
      </c>
      <c r="E10" s="17">
        <f>Purchases!E10</f>
        <v>51430000</v>
      </c>
      <c r="F10" s="17">
        <f>Purchases!F10</f>
        <v>0</v>
      </c>
      <c r="G10" s="17">
        <f>Purchases!G10</f>
        <v>51430000</v>
      </c>
      <c r="H10" s="17">
        <f>Purchases!H10</f>
        <v>0</v>
      </c>
      <c r="I10" s="17">
        <f>Purchases!I10</f>
        <v>51430000</v>
      </c>
      <c r="J10" s="17">
        <f>Purchases!J10</f>
        <v>0</v>
      </c>
      <c r="K10" s="17">
        <f>Purchases!K10</f>
        <v>51430000</v>
      </c>
      <c r="L10" s="17">
        <f>Purchases!L10</f>
        <v>0</v>
      </c>
      <c r="M10" s="17">
        <f>Purchases!M10</f>
        <v>51430000</v>
      </c>
      <c r="N10" s="17">
        <f>Purchases!N10</f>
        <v>0</v>
      </c>
      <c r="O10" s="17">
        <f>Purchases!O10</f>
        <v>51430000</v>
      </c>
      <c r="P10" s="17">
        <f>Purchases!P10</f>
        <v>0</v>
      </c>
      <c r="Q10" s="17">
        <f>Purchases!Q10</f>
        <v>51430000</v>
      </c>
      <c r="R10" s="17">
        <f>Purchases!R10</f>
        <v>0</v>
      </c>
      <c r="S10" s="17">
        <f>Purchases!S10</f>
        <v>51430000</v>
      </c>
      <c r="T10" s="17">
        <f>Purchases!T10</f>
        <v>0</v>
      </c>
      <c r="U10" s="17">
        <f>Purchases!U10</f>
        <v>51430000</v>
      </c>
      <c r="V10" s="17">
        <f>Purchases!V10</f>
        <v>0</v>
      </c>
      <c r="W10" s="17">
        <f>Purchases!W10</f>
        <v>51430000</v>
      </c>
      <c r="X10" s="17">
        <f>Purchases!X10</f>
        <v>0</v>
      </c>
      <c r="Y10" s="17">
        <f>Purchases!Y10</f>
        <v>51430000</v>
      </c>
    </row>
    <row r="11">
      <c r="A11" s="6" t="s">
        <v>35</v>
      </c>
      <c r="B11" s="17">
        <f>'Sales and Costs'!B13+'Sales and Costs'!B14+'Sales and Costs'!B15</f>
        <v>62290</v>
      </c>
      <c r="C11" s="17">
        <f>'Sales and Costs'!C13+'Sales and Costs'!C14+'Sales and Costs'!C15</f>
        <v>62290</v>
      </c>
      <c r="D11" s="17">
        <f>'Sales and Costs'!D13+'Sales and Costs'!D14+'Sales and Costs'!D15</f>
        <v>62290</v>
      </c>
      <c r="E11" s="17">
        <f>'Sales and Costs'!E13+'Sales and Costs'!E14+'Sales and Costs'!E15</f>
        <v>62290</v>
      </c>
      <c r="F11" s="17">
        <f>'Sales and Costs'!F13+'Sales and Costs'!F14+'Sales and Costs'!F15</f>
        <v>62290</v>
      </c>
      <c r="G11" s="17">
        <f>'Sales and Costs'!G13+'Sales and Costs'!G14+'Sales and Costs'!G15</f>
        <v>62290</v>
      </c>
      <c r="H11" s="17">
        <f>'Sales and Costs'!H13+'Sales and Costs'!H14+'Sales and Costs'!H15</f>
        <v>62290</v>
      </c>
      <c r="I11" s="17">
        <f>'Sales and Costs'!I13+'Sales and Costs'!I14+'Sales and Costs'!I15</f>
        <v>62290</v>
      </c>
      <c r="J11" s="17">
        <f>'Sales and Costs'!J13+'Sales and Costs'!J14+'Sales and Costs'!J15</f>
        <v>62290</v>
      </c>
      <c r="K11" s="17">
        <f>'Sales and Costs'!K13+'Sales and Costs'!K14+'Sales and Costs'!K15</f>
        <v>62290</v>
      </c>
      <c r="L11" s="17">
        <f>'Sales and Costs'!L13+'Sales and Costs'!L14+'Sales and Costs'!L15</f>
        <v>62290</v>
      </c>
      <c r="M11" s="17">
        <f>'Sales and Costs'!M13+'Sales and Costs'!M14+'Sales and Costs'!M15</f>
        <v>62290</v>
      </c>
      <c r="N11" s="17">
        <f>'Sales and Costs'!N13+'Sales and Costs'!N14+'Sales and Costs'!N15</f>
        <v>62290</v>
      </c>
      <c r="O11" s="17">
        <f>'Sales and Costs'!O13+'Sales and Costs'!O14+'Sales and Costs'!O15</f>
        <v>62290</v>
      </c>
      <c r="P11" s="17">
        <f>'Sales and Costs'!P13+'Sales and Costs'!P14+'Sales and Costs'!P15</f>
        <v>62290</v>
      </c>
      <c r="Q11" s="17">
        <f>'Sales and Costs'!Q13+'Sales and Costs'!Q14+'Sales and Costs'!Q15</f>
        <v>62290</v>
      </c>
      <c r="R11" s="17">
        <f>'Sales and Costs'!R13+'Sales and Costs'!R14+'Sales and Costs'!R15</f>
        <v>62290</v>
      </c>
      <c r="S11" s="17">
        <f>'Sales and Costs'!S13+'Sales and Costs'!S14+'Sales and Costs'!S15</f>
        <v>62290</v>
      </c>
      <c r="T11" s="17">
        <f>'Sales and Costs'!T13+'Sales and Costs'!T14+'Sales and Costs'!T15</f>
        <v>62290</v>
      </c>
      <c r="U11" s="17">
        <f>'Sales and Costs'!U13+'Sales and Costs'!U14+'Sales and Costs'!U15</f>
        <v>62290</v>
      </c>
      <c r="V11" s="17">
        <f>'Sales and Costs'!V13+'Sales and Costs'!V14+'Sales and Costs'!V15</f>
        <v>62290</v>
      </c>
      <c r="W11" s="17">
        <f>'Sales and Costs'!W13+'Sales and Costs'!W14+'Sales and Costs'!W15</f>
        <v>62290</v>
      </c>
      <c r="X11" s="17">
        <f>'Sales and Costs'!X13+'Sales and Costs'!X14+'Sales and Costs'!X15</f>
        <v>62290</v>
      </c>
      <c r="Y11" s="17">
        <f>'Sales and Costs'!Y13+'Sales and Costs'!Y14+'Sales and Costs'!Y15</f>
        <v>62290</v>
      </c>
    </row>
    <row r="12">
      <c r="A12" s="6" t="s">
        <v>108</v>
      </c>
      <c r="B12" s="17">
        <f>'Loan and Interest'!B19</f>
        <v>0</v>
      </c>
      <c r="C12" s="17">
        <f>'Loan and Interest'!C19</f>
        <v>0</v>
      </c>
      <c r="D12" s="17">
        <f>'Loan and Interest'!D19</f>
        <v>0</v>
      </c>
      <c r="E12" s="17">
        <f>'Loan and Interest'!E19</f>
        <v>0</v>
      </c>
      <c r="F12" s="17">
        <f>'Loan and Interest'!F19</f>
        <v>0</v>
      </c>
      <c r="G12" s="17">
        <f>'Loan and Interest'!G19</f>
        <v>0</v>
      </c>
      <c r="H12" s="17">
        <f>'Loan and Interest'!H19</f>
        <v>0</v>
      </c>
      <c r="I12" s="17">
        <f>'Loan and Interest'!I19</f>
        <v>0</v>
      </c>
      <c r="J12" s="17">
        <f>'Loan and Interest'!J19</f>
        <v>0</v>
      </c>
      <c r="K12" s="17">
        <f>'Loan and Interest'!K19</f>
        <v>0</v>
      </c>
      <c r="L12" s="17">
        <f>'Loan and Interest'!L19</f>
        <v>19000000</v>
      </c>
      <c r="M12" s="17">
        <f>'Loan and Interest'!M19</f>
        <v>0</v>
      </c>
      <c r="N12" s="17">
        <f>'Loan and Interest'!N19</f>
        <v>0</v>
      </c>
      <c r="O12" s="17">
        <f>'Loan and Interest'!O19</f>
        <v>0</v>
      </c>
      <c r="P12" s="17">
        <f>'Loan and Interest'!P19</f>
        <v>0</v>
      </c>
      <c r="Q12" s="17">
        <f>'Loan and Interest'!Q19</f>
        <v>12000000</v>
      </c>
      <c r="R12" s="17">
        <f>'Loan and Interest'!R19</f>
        <v>0</v>
      </c>
      <c r="S12" s="17">
        <f>'Loan and Interest'!S19</f>
        <v>0</v>
      </c>
      <c r="T12" s="17">
        <f>'Loan and Interest'!T19</f>
        <v>0</v>
      </c>
      <c r="U12" s="17">
        <f>'Loan and Interest'!U19</f>
        <v>0</v>
      </c>
      <c r="V12" s="17">
        <f>'Loan and Interest'!V19</f>
        <v>0</v>
      </c>
      <c r="W12" s="17">
        <f>'Loan and Interest'!W19</f>
        <v>0</v>
      </c>
      <c r="X12" s="17">
        <f>'Loan and Interest'!X19</f>
        <v>0</v>
      </c>
      <c r="Y12" s="17">
        <f>'Loan and Interest'!Y19</f>
        <v>0</v>
      </c>
    </row>
    <row r="13">
      <c r="A13" s="6" t="s">
        <v>127</v>
      </c>
      <c r="B13" s="17">
        <f>'Loan and Interest'!B31</f>
        <v>150416.6667</v>
      </c>
      <c r="C13" s="17">
        <f>'Loan and Interest'!C31</f>
        <v>266416.6667</v>
      </c>
      <c r="D13" s="17">
        <f>'Loan and Interest'!D31</f>
        <v>266416.6667</v>
      </c>
      <c r="E13" s="17">
        <f>'Loan and Interest'!E31</f>
        <v>266416.6667</v>
      </c>
      <c r="F13" s="17">
        <f>'Loan and Interest'!F31</f>
        <v>266416.6667</v>
      </c>
      <c r="G13" s="17">
        <f>'Loan and Interest'!G31</f>
        <v>266416.6667</v>
      </c>
      <c r="H13" s="17">
        <f>'Loan and Interest'!H31</f>
        <v>266416.6667</v>
      </c>
      <c r="I13" s="17">
        <f>'Loan and Interest'!I31</f>
        <v>266416.6667</v>
      </c>
      <c r="J13" s="17">
        <f>'Loan and Interest'!J31</f>
        <v>266416.6667</v>
      </c>
      <c r="K13" s="17">
        <f>'Loan and Interest'!K31</f>
        <v>266416.6667</v>
      </c>
      <c r="L13" s="17">
        <f>'Loan and Interest'!L31</f>
        <v>116000</v>
      </c>
      <c r="M13" s="17">
        <f>'Loan and Interest'!M31</f>
        <v>116000</v>
      </c>
      <c r="N13" s="17">
        <f>'Loan and Interest'!N31</f>
        <v>116000</v>
      </c>
      <c r="O13" s="17">
        <f>'Loan and Interest'!O31</f>
        <v>116000</v>
      </c>
      <c r="P13" s="17">
        <f>'Loan and Interest'!P31</f>
        <v>116000</v>
      </c>
      <c r="Q13" s="17">
        <f>'Loan and Interest'!Q31</f>
        <v>231625</v>
      </c>
      <c r="R13" s="17">
        <f>'Loan and Interest'!R31</f>
        <v>231625</v>
      </c>
      <c r="S13" s="17">
        <f>'Loan and Interest'!S31</f>
        <v>231625</v>
      </c>
      <c r="T13" s="17">
        <f>'Loan and Interest'!T31</f>
        <v>231625</v>
      </c>
      <c r="U13" s="17">
        <f>'Loan and Interest'!U31</f>
        <v>231625</v>
      </c>
      <c r="V13" s="17">
        <f>'Loan and Interest'!V31</f>
        <v>231625</v>
      </c>
      <c r="W13" s="17">
        <f>'Loan and Interest'!W31</f>
        <v>231625</v>
      </c>
      <c r="X13" s="17">
        <f>'Loan and Interest'!X31</f>
        <v>231625</v>
      </c>
      <c r="Y13" s="17">
        <f>'Loan and Interest'!Y31</f>
        <v>231625</v>
      </c>
    </row>
    <row r="14">
      <c r="A14" s="6" t="s">
        <v>128</v>
      </c>
      <c r="B14" s="17">
        <f>'Sales and Costs'!B27</f>
        <v>4698544.8</v>
      </c>
      <c r="C14" s="17">
        <f>'Sales and Costs'!C27</f>
        <v>4676584.8</v>
      </c>
      <c r="D14" s="17">
        <f>'Sales and Costs'!D27</f>
        <v>4676584.8</v>
      </c>
      <c r="E14" s="17">
        <f>'Sales and Costs'!E27</f>
        <v>4676584.8</v>
      </c>
      <c r="F14" s="17">
        <f>'Sales and Costs'!F27</f>
        <v>4676584.8</v>
      </c>
      <c r="G14" s="17">
        <f>'Sales and Costs'!G27</f>
        <v>4676584.8</v>
      </c>
      <c r="H14" s="17">
        <f>'Sales and Costs'!H27</f>
        <v>4676584.8</v>
      </c>
      <c r="I14" s="17">
        <f>'Sales and Costs'!I27</f>
        <v>4676584.8</v>
      </c>
      <c r="J14" s="17">
        <f>'Sales and Costs'!J27</f>
        <v>4676584.8</v>
      </c>
      <c r="K14" s="17">
        <f>'Sales and Costs'!K27</f>
        <v>4676584.8</v>
      </c>
      <c r="L14" s="17">
        <f>'Sales and Costs'!L27</f>
        <v>4703659.8</v>
      </c>
      <c r="M14" s="17">
        <f>'Sales and Costs'!M27</f>
        <v>4703659.8</v>
      </c>
      <c r="N14" s="17">
        <f>'Sales and Costs'!N27</f>
        <v>4703659.8</v>
      </c>
      <c r="O14" s="17">
        <f>'Sales and Costs'!O27</f>
        <v>4702579.8</v>
      </c>
      <c r="P14" s="17">
        <f>'Sales and Costs'!P27</f>
        <v>4702579.8</v>
      </c>
      <c r="Q14" s="17">
        <f>'Sales and Costs'!Q27</f>
        <v>4681767.3</v>
      </c>
      <c r="R14" s="17">
        <f>'Sales and Costs'!R27</f>
        <v>4682847.3</v>
      </c>
      <c r="S14" s="17">
        <f>'Sales and Costs'!S27</f>
        <v>4682847.3</v>
      </c>
      <c r="T14" s="17">
        <f>'Sales and Costs'!T27</f>
        <v>4682847.3</v>
      </c>
      <c r="U14" s="17">
        <f>'Sales and Costs'!U27</f>
        <v>4682847.3</v>
      </c>
      <c r="V14" s="17">
        <f>'Sales and Costs'!V27</f>
        <v>4682847.3</v>
      </c>
      <c r="W14" s="17">
        <f>'Sales and Costs'!W27</f>
        <v>4682847.3</v>
      </c>
      <c r="X14" s="17">
        <f>'Sales and Costs'!X27</f>
        <v>4682847.3</v>
      </c>
      <c r="Y14" s="17">
        <f>'Sales and Costs'!Y27</f>
        <v>4682847.3</v>
      </c>
    </row>
    <row r="15">
      <c r="A15" s="6" t="s">
        <v>119</v>
      </c>
      <c r="B15" s="17">
        <f>Capital!B18</f>
        <v>0</v>
      </c>
      <c r="C15" s="17">
        <f>Capital!C18</f>
        <v>0</v>
      </c>
      <c r="D15" s="17">
        <f>Capital!D18</f>
        <v>0</v>
      </c>
      <c r="E15" s="17">
        <f>Capital!E18</f>
        <v>0</v>
      </c>
      <c r="F15" s="17">
        <f>Capital!F18</f>
        <v>0</v>
      </c>
      <c r="G15" s="17">
        <f>Capital!G18</f>
        <v>0</v>
      </c>
      <c r="H15" s="17">
        <f>Capital!H18</f>
        <v>0</v>
      </c>
      <c r="I15" s="17">
        <f>Capital!I18</f>
        <v>16158608</v>
      </c>
      <c r="J15" s="17">
        <f>Capital!J18</f>
        <v>0</v>
      </c>
      <c r="K15" s="17">
        <f>Capital!K18</f>
        <v>0</v>
      </c>
      <c r="L15" s="17">
        <f>Capital!L18</f>
        <v>0</v>
      </c>
      <c r="M15" s="17">
        <f>Capital!M18</f>
        <v>0</v>
      </c>
      <c r="N15" s="17">
        <f>Capital!N18</f>
        <v>0</v>
      </c>
      <c r="O15" s="17">
        <f>Capital!O18</f>
        <v>0</v>
      </c>
      <c r="P15" s="17">
        <f>Capital!P18</f>
        <v>0</v>
      </c>
      <c r="Q15" s="17">
        <f>Capital!Q18</f>
        <v>16158608</v>
      </c>
      <c r="R15" s="17">
        <f>Capital!R18</f>
        <v>0</v>
      </c>
      <c r="S15" s="17">
        <f>Capital!S18</f>
        <v>0</v>
      </c>
      <c r="T15" s="17">
        <f>Capital!T18</f>
        <v>0</v>
      </c>
      <c r="U15" s="17">
        <f>Capital!U18</f>
        <v>0</v>
      </c>
      <c r="V15" s="17">
        <f>Capital!V18</f>
        <v>0</v>
      </c>
      <c r="W15" s="17">
        <f>Capital!W18</f>
        <v>0</v>
      </c>
      <c r="X15" s="17">
        <f>Capital!X18</f>
        <v>0</v>
      </c>
      <c r="Y15" s="17">
        <f>Capital!Y18</f>
        <v>0</v>
      </c>
    </row>
    <row r="16">
      <c r="A16" s="6" t="s">
        <v>88</v>
      </c>
      <c r="B16" s="17">
        <f t="shared" ref="B16:Y16" si="2">SUM(B9:B15)</f>
        <v>10411251.47</v>
      </c>
      <c r="C16" s="17">
        <f t="shared" si="2"/>
        <v>56525291.47</v>
      </c>
      <c r="D16" s="17">
        <f t="shared" si="2"/>
        <v>5005291.467</v>
      </c>
      <c r="E16" s="17">
        <f t="shared" si="2"/>
        <v>56435291.47</v>
      </c>
      <c r="F16" s="17">
        <f t="shared" si="2"/>
        <v>5005291.467</v>
      </c>
      <c r="G16" s="17">
        <f t="shared" si="2"/>
        <v>56435291.47</v>
      </c>
      <c r="H16" s="17">
        <f t="shared" si="2"/>
        <v>5005291.467</v>
      </c>
      <c r="I16" s="17">
        <f t="shared" si="2"/>
        <v>72593899.47</v>
      </c>
      <c r="J16" s="17">
        <f t="shared" si="2"/>
        <v>5005291.467</v>
      </c>
      <c r="K16" s="17">
        <f t="shared" si="2"/>
        <v>56435291.47</v>
      </c>
      <c r="L16" s="17">
        <f t="shared" si="2"/>
        <v>23881949.8</v>
      </c>
      <c r="M16" s="17">
        <f t="shared" si="2"/>
        <v>56311949.8</v>
      </c>
      <c r="N16" s="17">
        <f t="shared" si="2"/>
        <v>4881949.8</v>
      </c>
      <c r="O16" s="17">
        <f t="shared" si="2"/>
        <v>56400869.8</v>
      </c>
      <c r="P16" s="17">
        <f t="shared" si="2"/>
        <v>4880869.8</v>
      </c>
      <c r="Q16" s="17">
        <f t="shared" si="2"/>
        <v>84564290.3</v>
      </c>
      <c r="R16" s="17">
        <f t="shared" si="2"/>
        <v>4976762.3</v>
      </c>
      <c r="S16" s="17">
        <f t="shared" si="2"/>
        <v>56406762.3</v>
      </c>
      <c r="T16" s="17">
        <f t="shared" si="2"/>
        <v>4976762.3</v>
      </c>
      <c r="U16" s="17">
        <f t="shared" si="2"/>
        <v>56406762.3</v>
      </c>
      <c r="V16" s="17">
        <f t="shared" si="2"/>
        <v>4976762.3</v>
      </c>
      <c r="W16" s="17">
        <f t="shared" si="2"/>
        <v>56406762.3</v>
      </c>
      <c r="X16" s="17">
        <f t="shared" si="2"/>
        <v>4976762.3</v>
      </c>
      <c r="Y16" s="17">
        <f t="shared" si="2"/>
        <v>56406762.3</v>
      </c>
    </row>
    <row r="17">
      <c r="A17" s="6"/>
      <c r="B17" s="17"/>
      <c r="C17" s="17"/>
      <c r="D17" s="17"/>
      <c r="E17" s="17"/>
      <c r="F17" s="17"/>
      <c r="G17" s="17"/>
      <c r="H17" s="17"/>
      <c r="I17" s="17"/>
      <c r="J17" s="17"/>
      <c r="K17" s="17"/>
      <c r="L17" s="17"/>
      <c r="M17" s="17"/>
      <c r="N17" s="17"/>
      <c r="O17" s="17"/>
      <c r="P17" s="17"/>
      <c r="Q17" s="17"/>
      <c r="R17" s="17"/>
      <c r="S17" s="17"/>
      <c r="T17" s="17"/>
      <c r="U17" s="17"/>
      <c r="V17" s="17"/>
      <c r="W17" s="17"/>
      <c r="X17" s="17"/>
      <c r="Y17" s="17"/>
    </row>
    <row r="18">
      <c r="A18" s="6" t="s">
        <v>129</v>
      </c>
      <c r="B18" s="17">
        <f t="shared" ref="B18:Y18" si="3">B6-B16</f>
        <v>30881628.53</v>
      </c>
      <c r="C18" s="17">
        <f t="shared" si="3"/>
        <v>6629608.533</v>
      </c>
      <c r="D18" s="17">
        <f t="shared" si="3"/>
        <v>46149608.53</v>
      </c>
      <c r="E18" s="17">
        <f t="shared" si="3"/>
        <v>-5280391.467</v>
      </c>
      <c r="F18" s="17">
        <f t="shared" si="3"/>
        <v>46149608.53</v>
      </c>
      <c r="G18" s="17">
        <f t="shared" si="3"/>
        <v>-5280391.467</v>
      </c>
      <c r="H18" s="17">
        <f t="shared" si="3"/>
        <v>116994870.5</v>
      </c>
      <c r="I18" s="17">
        <f t="shared" si="3"/>
        <v>-21438999.47</v>
      </c>
      <c r="J18" s="17">
        <f t="shared" si="3"/>
        <v>46149608.53</v>
      </c>
      <c r="K18" s="17">
        <f t="shared" si="3"/>
        <v>-5280391.467</v>
      </c>
      <c r="L18" s="17">
        <f t="shared" si="3"/>
        <v>27272950.2</v>
      </c>
      <c r="M18" s="17">
        <f t="shared" si="3"/>
        <v>-5157049.8</v>
      </c>
      <c r="N18" s="17">
        <f t="shared" si="3"/>
        <v>46272950.2</v>
      </c>
      <c r="O18" s="17">
        <f t="shared" si="3"/>
        <v>-5245969.8</v>
      </c>
      <c r="P18" s="17">
        <f t="shared" si="3"/>
        <v>46274030.2</v>
      </c>
      <c r="Q18" s="17">
        <f t="shared" si="3"/>
        <v>-7909390.3</v>
      </c>
      <c r="R18" s="17">
        <f t="shared" si="3"/>
        <v>46178137.7</v>
      </c>
      <c r="S18" s="17">
        <f t="shared" si="3"/>
        <v>-5251862.3</v>
      </c>
      <c r="T18" s="17">
        <f t="shared" si="3"/>
        <v>46178137.7</v>
      </c>
      <c r="U18" s="17">
        <f t="shared" si="3"/>
        <v>-5251862.3</v>
      </c>
      <c r="V18" s="17">
        <f t="shared" si="3"/>
        <v>46178137.7</v>
      </c>
      <c r="W18" s="17">
        <f t="shared" si="3"/>
        <v>-5251862.3</v>
      </c>
      <c r="X18" s="17">
        <f t="shared" si="3"/>
        <v>46178137.7</v>
      </c>
      <c r="Y18" s="17">
        <f t="shared" si="3"/>
        <v>-5251862.3</v>
      </c>
    </row>
    <row r="19">
      <c r="A19" s="6"/>
    </row>
    <row r="20">
      <c r="A20" s="6" t="s">
        <v>130</v>
      </c>
    </row>
    <row r="21">
      <c r="A21" s="6" t="s">
        <v>131</v>
      </c>
      <c r="B21" s="8">
        <v>0.0</v>
      </c>
      <c r="C21" s="17">
        <f t="shared" ref="C21:Y21" si="4">B23</f>
        <v>30881628.53</v>
      </c>
      <c r="D21" s="17">
        <f t="shared" si="4"/>
        <v>37511237.07</v>
      </c>
      <c r="E21" s="17">
        <f t="shared" si="4"/>
        <v>83660845.6</v>
      </c>
      <c r="F21" s="17">
        <f t="shared" si="4"/>
        <v>78380454.13</v>
      </c>
      <c r="G21" s="17">
        <f t="shared" si="4"/>
        <v>124530062.7</v>
      </c>
      <c r="H21" s="17">
        <f t="shared" si="4"/>
        <v>119249671.2</v>
      </c>
      <c r="I21" s="17">
        <f t="shared" si="4"/>
        <v>236244541.7</v>
      </c>
      <c r="J21" s="17">
        <f t="shared" si="4"/>
        <v>214805542.3</v>
      </c>
      <c r="K21" s="17">
        <f t="shared" si="4"/>
        <v>260955150.8</v>
      </c>
      <c r="L21" s="17">
        <f t="shared" si="4"/>
        <v>255674759.3</v>
      </c>
      <c r="M21" s="17">
        <f t="shared" si="4"/>
        <v>282947709.5</v>
      </c>
      <c r="N21" s="17">
        <f t="shared" si="4"/>
        <v>277790659.7</v>
      </c>
      <c r="O21" s="17">
        <f t="shared" si="4"/>
        <v>324063609.9</v>
      </c>
      <c r="P21" s="17">
        <f t="shared" si="4"/>
        <v>318817640.1</v>
      </c>
      <c r="Q21" s="17">
        <f t="shared" si="4"/>
        <v>365091670.3</v>
      </c>
      <c r="R21" s="17">
        <f t="shared" si="4"/>
        <v>357182280</v>
      </c>
      <c r="S21" s="17">
        <f t="shared" si="4"/>
        <v>403360417.7</v>
      </c>
      <c r="T21" s="17">
        <f t="shared" si="4"/>
        <v>398108555.4</v>
      </c>
      <c r="U21" s="17">
        <f t="shared" si="4"/>
        <v>444286693.1</v>
      </c>
      <c r="V21" s="17">
        <f t="shared" si="4"/>
        <v>439034830.8</v>
      </c>
      <c r="W21" s="17">
        <f t="shared" si="4"/>
        <v>485212968.5</v>
      </c>
      <c r="X21" s="17">
        <f t="shared" si="4"/>
        <v>479961106.2</v>
      </c>
      <c r="Y21" s="17">
        <f t="shared" si="4"/>
        <v>526139243.9</v>
      </c>
    </row>
    <row r="22">
      <c r="A22" s="6" t="s">
        <v>129</v>
      </c>
      <c r="B22" s="17">
        <f t="shared" ref="B22:Y22" si="5">B18</f>
        <v>30881628.53</v>
      </c>
      <c r="C22" s="17">
        <f t="shared" si="5"/>
        <v>6629608.533</v>
      </c>
      <c r="D22" s="17">
        <f t="shared" si="5"/>
        <v>46149608.53</v>
      </c>
      <c r="E22" s="17">
        <f t="shared" si="5"/>
        <v>-5280391.467</v>
      </c>
      <c r="F22" s="17">
        <f t="shared" si="5"/>
        <v>46149608.53</v>
      </c>
      <c r="G22" s="17">
        <f t="shared" si="5"/>
        <v>-5280391.467</v>
      </c>
      <c r="H22" s="17">
        <f t="shared" si="5"/>
        <v>116994870.5</v>
      </c>
      <c r="I22" s="17">
        <f t="shared" si="5"/>
        <v>-21438999.47</v>
      </c>
      <c r="J22" s="17">
        <f t="shared" si="5"/>
        <v>46149608.53</v>
      </c>
      <c r="K22" s="17">
        <f t="shared" si="5"/>
        <v>-5280391.467</v>
      </c>
      <c r="L22" s="17">
        <f t="shared" si="5"/>
        <v>27272950.2</v>
      </c>
      <c r="M22" s="17">
        <f t="shared" si="5"/>
        <v>-5157049.8</v>
      </c>
      <c r="N22" s="17">
        <f t="shared" si="5"/>
        <v>46272950.2</v>
      </c>
      <c r="O22" s="17">
        <f t="shared" si="5"/>
        <v>-5245969.8</v>
      </c>
      <c r="P22" s="17">
        <f t="shared" si="5"/>
        <v>46274030.2</v>
      </c>
      <c r="Q22" s="17">
        <f t="shared" si="5"/>
        <v>-7909390.3</v>
      </c>
      <c r="R22" s="17">
        <f t="shared" si="5"/>
        <v>46178137.7</v>
      </c>
      <c r="S22" s="17">
        <f t="shared" si="5"/>
        <v>-5251862.3</v>
      </c>
      <c r="T22" s="17">
        <f t="shared" si="5"/>
        <v>46178137.7</v>
      </c>
      <c r="U22" s="17">
        <f t="shared" si="5"/>
        <v>-5251862.3</v>
      </c>
      <c r="V22" s="17">
        <f t="shared" si="5"/>
        <v>46178137.7</v>
      </c>
      <c r="W22" s="17">
        <f t="shared" si="5"/>
        <v>-5251862.3</v>
      </c>
      <c r="X22" s="17">
        <f t="shared" si="5"/>
        <v>46178137.7</v>
      </c>
      <c r="Y22" s="17">
        <f t="shared" si="5"/>
        <v>-5251862.3</v>
      </c>
    </row>
    <row r="23">
      <c r="A23" s="6" t="s">
        <v>132</v>
      </c>
      <c r="B23" s="17">
        <f t="shared" ref="B23:Y23" si="6">B21+B22</f>
        <v>30881628.53</v>
      </c>
      <c r="C23" s="17">
        <f t="shared" si="6"/>
        <v>37511237.07</v>
      </c>
      <c r="D23" s="17">
        <f t="shared" si="6"/>
        <v>83660845.6</v>
      </c>
      <c r="E23" s="17">
        <f t="shared" si="6"/>
        <v>78380454.13</v>
      </c>
      <c r="F23" s="17">
        <f t="shared" si="6"/>
        <v>124530062.7</v>
      </c>
      <c r="G23" s="17">
        <f t="shared" si="6"/>
        <v>119249671.2</v>
      </c>
      <c r="H23" s="17">
        <f t="shared" si="6"/>
        <v>236244541.7</v>
      </c>
      <c r="I23" s="17">
        <f t="shared" si="6"/>
        <v>214805542.3</v>
      </c>
      <c r="J23" s="17">
        <f t="shared" si="6"/>
        <v>260955150.8</v>
      </c>
      <c r="K23" s="17">
        <f t="shared" si="6"/>
        <v>255674759.3</v>
      </c>
      <c r="L23" s="17">
        <f t="shared" si="6"/>
        <v>282947709.5</v>
      </c>
      <c r="M23" s="17">
        <f t="shared" si="6"/>
        <v>277790659.7</v>
      </c>
      <c r="N23" s="17">
        <f t="shared" si="6"/>
        <v>324063609.9</v>
      </c>
      <c r="O23" s="17">
        <f t="shared" si="6"/>
        <v>318817640.1</v>
      </c>
      <c r="P23" s="17">
        <f t="shared" si="6"/>
        <v>365091670.3</v>
      </c>
      <c r="Q23" s="17">
        <f t="shared" si="6"/>
        <v>357182280</v>
      </c>
      <c r="R23" s="17">
        <f t="shared" si="6"/>
        <v>403360417.7</v>
      </c>
      <c r="S23" s="17">
        <f t="shared" si="6"/>
        <v>398108555.4</v>
      </c>
      <c r="T23" s="17">
        <f t="shared" si="6"/>
        <v>444286693.1</v>
      </c>
      <c r="U23" s="17">
        <f t="shared" si="6"/>
        <v>439034830.8</v>
      </c>
      <c r="V23" s="17">
        <f t="shared" si="6"/>
        <v>485212968.5</v>
      </c>
      <c r="W23" s="17">
        <f t="shared" si="6"/>
        <v>479961106.2</v>
      </c>
      <c r="X23" s="17">
        <f t="shared" si="6"/>
        <v>526139243.9</v>
      </c>
      <c r="Y23" s="17">
        <f t="shared" si="6"/>
        <v>520887381.6</v>
      </c>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row r="1002">
      <c r="A1002" s="6"/>
    </row>
    <row r="1003">
      <c r="A1003" s="6"/>
    </row>
    <row r="1004">
      <c r="A1004" s="6"/>
    </row>
    <row r="1005">
      <c r="A1005" s="6"/>
    </row>
    <row r="1006">
      <c r="A1006" s="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6" t="s">
        <v>133</v>
      </c>
    </row>
    <row r="3">
      <c r="A3" s="6" t="s">
        <v>134</v>
      </c>
      <c r="B3" s="16">
        <f>'Fixed Asset Balance'!B20-Depreciation!B20</f>
        <v>5270833.333</v>
      </c>
      <c r="C3" s="16">
        <f>'Fixed Asset Balance'!C20-Depreciation!C20</f>
        <v>5125666.667</v>
      </c>
      <c r="D3" s="16">
        <f>'Fixed Asset Balance'!D20-Depreciation!D20</f>
        <v>4890500</v>
      </c>
      <c r="E3" s="16">
        <f>'Fixed Asset Balance'!E20-Depreciation!E20</f>
        <v>4655333.333</v>
      </c>
      <c r="F3" s="16">
        <f>'Fixed Asset Balance'!F20-Depreciation!F20</f>
        <v>4420166.667</v>
      </c>
      <c r="G3" s="16">
        <f>'Fixed Asset Balance'!G20-Depreciation!G20</f>
        <v>4185000</v>
      </c>
      <c r="H3" s="16">
        <f>'Fixed Asset Balance'!H20-Depreciation!H20</f>
        <v>3949833.333</v>
      </c>
      <c r="I3" s="16">
        <f>'Fixed Asset Balance'!I20-Depreciation!I20</f>
        <v>3714666.667</v>
      </c>
      <c r="J3" s="16">
        <f>'Fixed Asset Balance'!J20-Depreciation!J20</f>
        <v>3479500</v>
      </c>
      <c r="K3" s="16">
        <f>'Fixed Asset Balance'!K20-Depreciation!K20</f>
        <v>3244333.333</v>
      </c>
      <c r="L3" s="16">
        <f>'Fixed Asset Balance'!L20-Depreciation!L20</f>
        <v>3009166.667</v>
      </c>
      <c r="M3" s="16">
        <f>'Fixed Asset Balance'!M20-Depreciation!M20</f>
        <v>2774000</v>
      </c>
      <c r="N3" s="16">
        <f>'Fixed Asset Balance'!N20-Depreciation!N20</f>
        <v>2538833.333</v>
      </c>
      <c r="O3" s="16">
        <f>'Fixed Asset Balance'!O20-Depreciation!O20</f>
        <v>2387666.667</v>
      </c>
      <c r="P3" s="16">
        <f>'Fixed Asset Balance'!P20-Depreciation!P20</f>
        <v>2146500</v>
      </c>
      <c r="Q3" s="16">
        <f>'Fixed Asset Balance'!Q20-Depreciation!Q20</f>
        <v>1905333.333</v>
      </c>
      <c r="R3" s="16">
        <f>'Fixed Asset Balance'!R20-Depreciation!R20</f>
        <v>1670166.667</v>
      </c>
      <c r="S3" s="16">
        <f>'Fixed Asset Balance'!S20-Depreciation!S20</f>
        <v>1435000</v>
      </c>
      <c r="T3" s="16">
        <f>'Fixed Asset Balance'!T20-Depreciation!T20</f>
        <v>1199833.333</v>
      </c>
      <c r="U3" s="16">
        <f>'Fixed Asset Balance'!U20-Depreciation!U20</f>
        <v>964666.6667</v>
      </c>
      <c r="V3" s="16">
        <f>'Fixed Asset Balance'!V20-Depreciation!V20</f>
        <v>729500</v>
      </c>
      <c r="W3" s="16">
        <f>'Fixed Asset Balance'!W20-Depreciation!W20</f>
        <v>494333.3333</v>
      </c>
      <c r="X3" s="16">
        <f>'Fixed Asset Balance'!X20-Depreciation!X20</f>
        <v>259166.6667</v>
      </c>
      <c r="Y3" s="16">
        <f>'Fixed Asset Balance'!Y20-Depreciation!Y20</f>
        <v>24000</v>
      </c>
    </row>
    <row r="4">
      <c r="A4" s="6" t="s">
        <v>130</v>
      </c>
      <c r="B4" s="17">
        <f>'Cash Detail'!B23</f>
        <v>30881628.53</v>
      </c>
      <c r="C4" s="17">
        <f>'Cash Detail'!C23</f>
        <v>37511237.07</v>
      </c>
      <c r="D4" s="17">
        <f>'Cash Detail'!D23</f>
        <v>83660845.6</v>
      </c>
      <c r="E4" s="17">
        <f>'Cash Detail'!E23</f>
        <v>78380454.13</v>
      </c>
      <c r="F4" s="17">
        <f>'Cash Detail'!F23</f>
        <v>124530062.7</v>
      </c>
      <c r="G4" s="17">
        <f>'Cash Detail'!G23</f>
        <v>119249671.2</v>
      </c>
      <c r="H4" s="17">
        <f>'Cash Detail'!H23</f>
        <v>236244541.7</v>
      </c>
      <c r="I4" s="17">
        <f>'Cash Detail'!I23</f>
        <v>214805542.3</v>
      </c>
      <c r="J4" s="17">
        <f>'Cash Detail'!J23</f>
        <v>260955150.8</v>
      </c>
      <c r="K4" s="17">
        <f>'Cash Detail'!K23</f>
        <v>255674759.3</v>
      </c>
      <c r="L4" s="17">
        <f>'Cash Detail'!L23</f>
        <v>282947709.5</v>
      </c>
      <c r="M4" s="17">
        <f>'Cash Detail'!M23</f>
        <v>277790659.7</v>
      </c>
      <c r="N4" s="17">
        <f>'Cash Detail'!N23</f>
        <v>324063609.9</v>
      </c>
      <c r="O4" s="17">
        <f>'Cash Detail'!O23</f>
        <v>318817640.1</v>
      </c>
      <c r="P4" s="17">
        <f>'Cash Detail'!P23</f>
        <v>365091670.3</v>
      </c>
      <c r="Q4" s="17">
        <f>'Cash Detail'!Q23</f>
        <v>357182280</v>
      </c>
      <c r="R4" s="17">
        <f>'Cash Detail'!R23</f>
        <v>403360417.7</v>
      </c>
      <c r="S4" s="17">
        <f>'Cash Detail'!S23</f>
        <v>398108555.4</v>
      </c>
      <c r="T4" s="17">
        <f>'Cash Detail'!T23</f>
        <v>444286693.1</v>
      </c>
      <c r="U4" s="17">
        <f>'Cash Detail'!U23</f>
        <v>439034830.8</v>
      </c>
      <c r="V4" s="17">
        <f>'Cash Detail'!V23</f>
        <v>485212968.5</v>
      </c>
      <c r="W4" s="17">
        <f>'Cash Detail'!W23</f>
        <v>479961106.2</v>
      </c>
      <c r="X4" s="17">
        <f>'Cash Detail'!X23</f>
        <v>526139243.9</v>
      </c>
      <c r="Y4" s="17">
        <f>'Cash Detail'!Y23</f>
        <v>520887381.6</v>
      </c>
    </row>
    <row r="5">
      <c r="A5" s="6" t="s">
        <v>135</v>
      </c>
      <c r="B5" s="11">
        <f>Stocks!B17</f>
        <v>1105000</v>
      </c>
      <c r="C5" s="11">
        <f>Stocks!C17</f>
        <v>2210000</v>
      </c>
      <c r="D5" s="11">
        <f>Stocks!D17</f>
        <v>3315000</v>
      </c>
      <c r="E5" s="11">
        <f>Stocks!E17</f>
        <v>4420000</v>
      </c>
      <c r="F5" s="11">
        <f>Stocks!F17</f>
        <v>5525000</v>
      </c>
      <c r="G5" s="11">
        <f>Stocks!G17</f>
        <v>6630000</v>
      </c>
      <c r="H5" s="11">
        <f>Stocks!H17</f>
        <v>7735000</v>
      </c>
      <c r="I5" s="11">
        <f>Stocks!I17</f>
        <v>8840000</v>
      </c>
      <c r="J5" s="11">
        <f>Stocks!J17</f>
        <v>9945000</v>
      </c>
      <c r="K5" s="11">
        <f>Stocks!K17</f>
        <v>11050000</v>
      </c>
      <c r="L5" s="11">
        <f>Stocks!L17</f>
        <v>12155000</v>
      </c>
      <c r="M5" s="11">
        <f>Stocks!M17</f>
        <v>13260000</v>
      </c>
      <c r="N5" s="11">
        <f>Stocks!N17</f>
        <v>14365000</v>
      </c>
      <c r="O5" s="11">
        <f>Stocks!O17</f>
        <v>15470000</v>
      </c>
      <c r="P5" s="11">
        <f>Stocks!P17</f>
        <v>16575000</v>
      </c>
      <c r="Q5" s="11">
        <f>Stocks!Q17</f>
        <v>17680000</v>
      </c>
      <c r="R5" s="11">
        <f>Stocks!R17</f>
        <v>18785000</v>
      </c>
      <c r="S5" s="11">
        <f>Stocks!S17</f>
        <v>19890000</v>
      </c>
      <c r="T5" s="11">
        <f>Stocks!T17</f>
        <v>20995000</v>
      </c>
      <c r="U5" s="11">
        <f>Stocks!U17</f>
        <v>22100000</v>
      </c>
      <c r="V5" s="11">
        <f>Stocks!V17</f>
        <v>23205000</v>
      </c>
      <c r="W5" s="11">
        <f>Stocks!W17</f>
        <v>24310000</v>
      </c>
      <c r="X5" s="11">
        <f>Stocks!X17</f>
        <v>25415000</v>
      </c>
      <c r="Y5" s="11">
        <f>Stocks!Y17</f>
        <v>26520000</v>
      </c>
    </row>
    <row r="6">
      <c r="A6" s="6" t="s">
        <v>101</v>
      </c>
      <c r="B6" s="11">
        <f>Collections!B12</f>
        <v>51154900</v>
      </c>
      <c r="C6" s="11">
        <f>Collections!C12</f>
        <v>51154900</v>
      </c>
      <c r="D6" s="11">
        <f>Collections!D12</f>
        <v>51154900</v>
      </c>
      <c r="E6" s="11">
        <f>Collections!E12</f>
        <v>51154900</v>
      </c>
      <c r="F6" s="11">
        <f>Collections!F12</f>
        <v>51154900</v>
      </c>
      <c r="G6" s="11">
        <f>Collections!G12</f>
        <v>51154900</v>
      </c>
      <c r="H6" s="11">
        <f>Collections!H12</f>
        <v>51154900</v>
      </c>
      <c r="I6" s="11">
        <f>Collections!I12</f>
        <v>51154900</v>
      </c>
      <c r="J6" s="11">
        <f>Collections!J12</f>
        <v>51154900</v>
      </c>
      <c r="K6" s="11">
        <f>Collections!K12</f>
        <v>51154900</v>
      </c>
      <c r="L6" s="11">
        <f>Collections!L12</f>
        <v>51154900</v>
      </c>
      <c r="M6" s="11">
        <f>Collections!M12</f>
        <v>51154900</v>
      </c>
      <c r="N6" s="11">
        <f>Collections!N12</f>
        <v>51154900</v>
      </c>
      <c r="O6" s="11">
        <f>Collections!O12</f>
        <v>51154900</v>
      </c>
      <c r="P6" s="11">
        <f>Collections!P12</f>
        <v>51154900</v>
      </c>
      <c r="Q6" s="11">
        <f>Collections!Q12</f>
        <v>51154900</v>
      </c>
      <c r="R6" s="11">
        <f>Collections!R12</f>
        <v>51154900</v>
      </c>
      <c r="S6" s="11">
        <f>Collections!S12</f>
        <v>51154900</v>
      </c>
      <c r="T6" s="11">
        <f>Collections!T12</f>
        <v>51154900</v>
      </c>
      <c r="U6" s="11">
        <f>Collections!U12</f>
        <v>51154900</v>
      </c>
      <c r="V6" s="11">
        <f>Collections!V12</f>
        <v>51154900</v>
      </c>
      <c r="W6" s="11">
        <f>Collections!W12</f>
        <v>51154900</v>
      </c>
      <c r="X6" s="11">
        <f>Collections!X12</f>
        <v>51154900</v>
      </c>
      <c r="Y6" s="11">
        <f>Collections!Y12</f>
        <v>51154900</v>
      </c>
    </row>
    <row r="7">
      <c r="A7" s="6" t="s">
        <v>136</v>
      </c>
      <c r="B7" s="16">
        <f t="shared" ref="B7:Y7" si="1">SUM(B3:B6)</f>
        <v>88412361.87</v>
      </c>
      <c r="C7" s="16">
        <f t="shared" si="1"/>
        <v>96001803.73</v>
      </c>
      <c r="D7" s="16">
        <f t="shared" si="1"/>
        <v>143021245.6</v>
      </c>
      <c r="E7" s="16">
        <f t="shared" si="1"/>
        <v>138610687.5</v>
      </c>
      <c r="F7" s="16">
        <f t="shared" si="1"/>
        <v>185630129.3</v>
      </c>
      <c r="G7" s="16">
        <f t="shared" si="1"/>
        <v>181219571.2</v>
      </c>
      <c r="H7" s="16">
        <f t="shared" si="1"/>
        <v>299084275.1</v>
      </c>
      <c r="I7" s="16">
        <f t="shared" si="1"/>
        <v>278515108.9</v>
      </c>
      <c r="J7" s="16">
        <f t="shared" si="1"/>
        <v>325534550.8</v>
      </c>
      <c r="K7" s="16">
        <f t="shared" si="1"/>
        <v>321123992.7</v>
      </c>
      <c r="L7" s="16">
        <f t="shared" si="1"/>
        <v>349266776.2</v>
      </c>
      <c r="M7" s="16">
        <f t="shared" si="1"/>
        <v>344979559.7</v>
      </c>
      <c r="N7" s="16">
        <f t="shared" si="1"/>
        <v>392122343.3</v>
      </c>
      <c r="O7" s="16">
        <f t="shared" si="1"/>
        <v>387830206.8</v>
      </c>
      <c r="P7" s="16">
        <f t="shared" si="1"/>
        <v>434968070.3</v>
      </c>
      <c r="Q7" s="16">
        <f t="shared" si="1"/>
        <v>427922513.4</v>
      </c>
      <c r="R7" s="16">
        <f t="shared" si="1"/>
        <v>474970484.4</v>
      </c>
      <c r="S7" s="16">
        <f t="shared" si="1"/>
        <v>470588455.4</v>
      </c>
      <c r="T7" s="16">
        <f t="shared" si="1"/>
        <v>517636426.5</v>
      </c>
      <c r="U7" s="16">
        <f t="shared" si="1"/>
        <v>513254397.5</v>
      </c>
      <c r="V7" s="16">
        <f t="shared" si="1"/>
        <v>560302368.5</v>
      </c>
      <c r="W7" s="16">
        <f t="shared" si="1"/>
        <v>555920339.6</v>
      </c>
      <c r="X7" s="16">
        <f t="shared" si="1"/>
        <v>602968310.6</v>
      </c>
      <c r="Y7" s="16">
        <f t="shared" si="1"/>
        <v>598586281.6</v>
      </c>
    </row>
    <row r="8">
      <c r="A8" s="6"/>
    </row>
    <row r="9">
      <c r="A9" s="6" t="s">
        <v>137</v>
      </c>
    </row>
    <row r="10">
      <c r="A10" s="6" t="s">
        <v>138</v>
      </c>
      <c r="B10" s="11">
        <f>Purchases!B15</f>
        <v>25715000</v>
      </c>
      <c r="C10" s="11">
        <f>Purchases!C15</f>
        <v>0</v>
      </c>
      <c r="D10" s="11">
        <f>Purchases!D15</f>
        <v>25715000</v>
      </c>
      <c r="E10" s="11">
        <f>Purchases!E15</f>
        <v>0</v>
      </c>
      <c r="F10" s="11">
        <f>Purchases!F15</f>
        <v>25715000</v>
      </c>
      <c r="G10" s="11">
        <f>Purchases!G15</f>
        <v>0</v>
      </c>
      <c r="H10" s="11">
        <f>Purchases!H15</f>
        <v>25715000</v>
      </c>
      <c r="I10" s="11">
        <f>Purchases!I15</f>
        <v>0</v>
      </c>
      <c r="J10" s="11">
        <f>Purchases!J15</f>
        <v>25715000</v>
      </c>
      <c r="K10" s="11">
        <f>Purchases!K15</f>
        <v>0</v>
      </c>
      <c r="L10" s="11">
        <f>Purchases!L15</f>
        <v>25715000</v>
      </c>
      <c r="M10" s="11">
        <f>Purchases!M15</f>
        <v>0</v>
      </c>
      <c r="N10" s="11">
        <f>Purchases!N15</f>
        <v>25715000</v>
      </c>
      <c r="O10" s="11">
        <f>Purchases!O15</f>
        <v>0</v>
      </c>
      <c r="P10" s="11">
        <f>Purchases!P15</f>
        <v>25715000</v>
      </c>
      <c r="Q10" s="11">
        <f>Purchases!Q15</f>
        <v>0</v>
      </c>
      <c r="R10" s="11">
        <f>Purchases!R15</f>
        <v>25715000</v>
      </c>
      <c r="S10" s="11">
        <f>Purchases!S15</f>
        <v>0</v>
      </c>
      <c r="T10" s="11">
        <f>Purchases!T15</f>
        <v>25715000</v>
      </c>
      <c r="U10" s="11">
        <f>Purchases!U15</f>
        <v>0</v>
      </c>
      <c r="V10" s="11">
        <f>Purchases!V15</f>
        <v>25715000</v>
      </c>
      <c r="W10" s="11">
        <f>Purchases!W15</f>
        <v>0</v>
      </c>
      <c r="X10" s="11">
        <f>Purchases!X15</f>
        <v>25715000</v>
      </c>
      <c r="Y10" s="11">
        <f>Purchases!Y15</f>
        <v>0</v>
      </c>
    </row>
    <row r="11">
      <c r="A11" s="6" t="s">
        <v>139</v>
      </c>
      <c r="B11" s="16">
        <f>'Loan and Interest'!B25</f>
        <v>19000000</v>
      </c>
      <c r="C11" s="16">
        <f>'Loan and Interest'!C25</f>
        <v>31000000</v>
      </c>
      <c r="D11" s="16">
        <f>'Loan and Interest'!D25</f>
        <v>31000000</v>
      </c>
      <c r="E11" s="16">
        <f>'Loan and Interest'!E25</f>
        <v>31000000</v>
      </c>
      <c r="F11" s="16">
        <f>'Loan and Interest'!F25</f>
        <v>31000000</v>
      </c>
      <c r="G11" s="16">
        <f>'Loan and Interest'!G25</f>
        <v>31000000</v>
      </c>
      <c r="H11" s="16">
        <f>'Loan and Interest'!H25</f>
        <v>31000000</v>
      </c>
      <c r="I11" s="16">
        <f>'Loan and Interest'!I25</f>
        <v>31000000</v>
      </c>
      <c r="J11" s="16">
        <f>'Loan and Interest'!J25</f>
        <v>31000000</v>
      </c>
      <c r="K11" s="16">
        <f>'Loan and Interest'!K25</f>
        <v>31000000</v>
      </c>
      <c r="L11" s="16">
        <f>'Loan and Interest'!L25</f>
        <v>12000000</v>
      </c>
      <c r="M11" s="16">
        <f>'Loan and Interest'!M25</f>
        <v>12000000</v>
      </c>
      <c r="N11" s="16">
        <f>'Loan and Interest'!N25</f>
        <v>12000000</v>
      </c>
      <c r="O11" s="16">
        <f>'Loan and Interest'!O25</f>
        <v>12000000</v>
      </c>
      <c r="P11" s="16">
        <f>'Loan and Interest'!P25</f>
        <v>12000000</v>
      </c>
      <c r="Q11" s="16">
        <f>'Loan and Interest'!Q25</f>
        <v>25500000</v>
      </c>
      <c r="R11" s="16">
        <f>'Loan and Interest'!R25</f>
        <v>25500000</v>
      </c>
      <c r="S11" s="16">
        <f>'Loan and Interest'!S25</f>
        <v>25500000</v>
      </c>
      <c r="T11" s="16">
        <f>'Loan and Interest'!T25</f>
        <v>25500000</v>
      </c>
      <c r="U11" s="16">
        <f>'Loan and Interest'!U25</f>
        <v>25500000</v>
      </c>
      <c r="V11" s="16">
        <f>'Loan and Interest'!V25</f>
        <v>25500000</v>
      </c>
      <c r="W11" s="16">
        <f>'Loan and Interest'!W25</f>
        <v>25500000</v>
      </c>
      <c r="X11" s="16">
        <f>'Loan and Interest'!X25</f>
        <v>25500000</v>
      </c>
      <c r="Y11" s="16">
        <f>'Loan and Interest'!Y25</f>
        <v>25500000</v>
      </c>
    </row>
    <row r="12">
      <c r="A12" s="6" t="s">
        <v>140</v>
      </c>
      <c r="B12" s="11">
        <f t="shared" ref="B12:Y12" si="2">SUM(B10:B11)</f>
        <v>44715000</v>
      </c>
      <c r="C12" s="11">
        <f t="shared" si="2"/>
        <v>31000000</v>
      </c>
      <c r="D12" s="11">
        <f t="shared" si="2"/>
        <v>56715000</v>
      </c>
      <c r="E12" s="11">
        <f t="shared" si="2"/>
        <v>31000000</v>
      </c>
      <c r="F12" s="11">
        <f t="shared" si="2"/>
        <v>56715000</v>
      </c>
      <c r="G12" s="11">
        <f t="shared" si="2"/>
        <v>31000000</v>
      </c>
      <c r="H12" s="11">
        <f t="shared" si="2"/>
        <v>56715000</v>
      </c>
      <c r="I12" s="11">
        <f t="shared" si="2"/>
        <v>31000000</v>
      </c>
      <c r="J12" s="11">
        <f t="shared" si="2"/>
        <v>56715000</v>
      </c>
      <c r="K12" s="11">
        <f t="shared" si="2"/>
        <v>31000000</v>
      </c>
      <c r="L12" s="11">
        <f t="shared" si="2"/>
        <v>37715000</v>
      </c>
      <c r="M12" s="11">
        <f t="shared" si="2"/>
        <v>12000000</v>
      </c>
      <c r="N12" s="11">
        <f t="shared" si="2"/>
        <v>37715000</v>
      </c>
      <c r="O12" s="11">
        <f t="shared" si="2"/>
        <v>12000000</v>
      </c>
      <c r="P12" s="11">
        <f t="shared" si="2"/>
        <v>37715000</v>
      </c>
      <c r="Q12" s="11">
        <f t="shared" si="2"/>
        <v>25500000</v>
      </c>
      <c r="R12" s="11">
        <f t="shared" si="2"/>
        <v>51215000</v>
      </c>
      <c r="S12" s="11">
        <f t="shared" si="2"/>
        <v>25500000</v>
      </c>
      <c r="T12" s="11">
        <f t="shared" si="2"/>
        <v>51215000</v>
      </c>
      <c r="U12" s="11">
        <f t="shared" si="2"/>
        <v>25500000</v>
      </c>
      <c r="V12" s="11">
        <f t="shared" si="2"/>
        <v>51215000</v>
      </c>
      <c r="W12" s="11">
        <f t="shared" si="2"/>
        <v>25500000</v>
      </c>
      <c r="X12" s="11">
        <f t="shared" si="2"/>
        <v>51215000</v>
      </c>
      <c r="Y12" s="11">
        <f t="shared" si="2"/>
        <v>25500000</v>
      </c>
    </row>
    <row r="13">
      <c r="A13" s="6"/>
    </row>
    <row r="14">
      <c r="A14" s="6" t="s">
        <v>141</v>
      </c>
      <c r="B14" s="16">
        <f t="shared" ref="B14:Y14" si="3">B7-B12</f>
        <v>43697361.87</v>
      </c>
      <c r="C14" s="16">
        <f t="shared" si="3"/>
        <v>65001803.73</v>
      </c>
      <c r="D14" s="16">
        <f t="shared" si="3"/>
        <v>86306245.6</v>
      </c>
      <c r="E14" s="16">
        <f t="shared" si="3"/>
        <v>107610687.5</v>
      </c>
      <c r="F14" s="16">
        <f t="shared" si="3"/>
        <v>128915129.3</v>
      </c>
      <c r="G14" s="16">
        <f t="shared" si="3"/>
        <v>150219571.2</v>
      </c>
      <c r="H14" s="16">
        <f t="shared" si="3"/>
        <v>242369275.1</v>
      </c>
      <c r="I14" s="16">
        <f t="shared" si="3"/>
        <v>247515108.9</v>
      </c>
      <c r="J14" s="16">
        <f t="shared" si="3"/>
        <v>268819550.8</v>
      </c>
      <c r="K14" s="16">
        <f t="shared" si="3"/>
        <v>290123992.7</v>
      </c>
      <c r="L14" s="16">
        <f t="shared" si="3"/>
        <v>311551776.2</v>
      </c>
      <c r="M14" s="16">
        <f t="shared" si="3"/>
        <v>332979559.7</v>
      </c>
      <c r="N14" s="16">
        <f t="shared" si="3"/>
        <v>354407343.3</v>
      </c>
      <c r="O14" s="16">
        <f t="shared" si="3"/>
        <v>375830206.8</v>
      </c>
      <c r="P14" s="16">
        <f t="shared" si="3"/>
        <v>397253070.3</v>
      </c>
      <c r="Q14" s="16">
        <f t="shared" si="3"/>
        <v>402422513.4</v>
      </c>
      <c r="R14" s="16">
        <f t="shared" si="3"/>
        <v>423755484.4</v>
      </c>
      <c r="S14" s="16">
        <f t="shared" si="3"/>
        <v>445088455.4</v>
      </c>
      <c r="T14" s="16">
        <f t="shared" si="3"/>
        <v>466421426.5</v>
      </c>
      <c r="U14" s="16">
        <f t="shared" si="3"/>
        <v>487754397.5</v>
      </c>
      <c r="V14" s="16">
        <f t="shared" si="3"/>
        <v>509087368.5</v>
      </c>
      <c r="W14" s="16">
        <f t="shared" si="3"/>
        <v>530420339.6</v>
      </c>
      <c r="X14" s="16">
        <f t="shared" si="3"/>
        <v>551753310.6</v>
      </c>
      <c r="Y14" s="16">
        <f t="shared" si="3"/>
        <v>573086281.6</v>
      </c>
    </row>
    <row r="15">
      <c r="A15" s="6"/>
    </row>
    <row r="16">
      <c r="A16" s="6" t="s">
        <v>142</v>
      </c>
    </row>
    <row r="17">
      <c r="A17" s="6" t="s">
        <v>143</v>
      </c>
      <c r="B17" s="11">
        <f>Capital!B14</f>
        <v>22292880</v>
      </c>
      <c r="C17" s="11">
        <f>Capital!C14</f>
        <v>22292880</v>
      </c>
      <c r="D17" s="11">
        <f>Capital!D14</f>
        <v>22292880</v>
      </c>
      <c r="E17" s="11">
        <f>Capital!E14</f>
        <v>22292880</v>
      </c>
      <c r="F17" s="11">
        <f>Capital!F14</f>
        <v>22292880</v>
      </c>
      <c r="G17" s="11">
        <f>Capital!G14</f>
        <v>22292880</v>
      </c>
      <c r="H17" s="11">
        <f>Capital!H14</f>
        <v>93138142</v>
      </c>
      <c r="I17" s="11">
        <f>Capital!I14</f>
        <v>93138142</v>
      </c>
      <c r="J17" s="11">
        <f>Capital!J14</f>
        <v>93138142</v>
      </c>
      <c r="K17" s="11">
        <f>Capital!K14</f>
        <v>93138142</v>
      </c>
      <c r="L17" s="11">
        <f>Capital!L14</f>
        <v>93138142</v>
      </c>
      <c r="M17" s="11">
        <f>Capital!M14</f>
        <v>93138142</v>
      </c>
      <c r="N17" s="11">
        <f>Capital!N14</f>
        <v>93138142</v>
      </c>
      <c r="O17" s="11">
        <f>Capital!O14</f>
        <v>93138142</v>
      </c>
      <c r="P17" s="11">
        <f>Capital!P14</f>
        <v>93138142</v>
      </c>
      <c r="Q17" s="11">
        <f>Capital!Q14</f>
        <v>93138142</v>
      </c>
      <c r="R17" s="11">
        <f>Capital!R14</f>
        <v>93138142</v>
      </c>
      <c r="S17" s="11">
        <f>Capital!S14</f>
        <v>93138142</v>
      </c>
      <c r="T17" s="11">
        <f>Capital!T14</f>
        <v>93138142</v>
      </c>
      <c r="U17" s="11">
        <f>Capital!U14</f>
        <v>93138142</v>
      </c>
      <c r="V17" s="11">
        <f>Capital!V14</f>
        <v>93138142</v>
      </c>
      <c r="W17" s="11">
        <f>Capital!W14</f>
        <v>93138142</v>
      </c>
      <c r="X17" s="11">
        <f>Capital!X14</f>
        <v>93138142</v>
      </c>
      <c r="Y17" s="11">
        <f>Capital!Y14</f>
        <v>93138142</v>
      </c>
    </row>
    <row r="18">
      <c r="A18" s="6" t="s">
        <v>88</v>
      </c>
      <c r="B18" s="11">
        <f t="shared" ref="B18:Y18" si="4">SUM(B17)</f>
        <v>22292880</v>
      </c>
      <c r="C18" s="11">
        <f t="shared" si="4"/>
        <v>22292880</v>
      </c>
      <c r="D18" s="11">
        <f t="shared" si="4"/>
        <v>22292880</v>
      </c>
      <c r="E18" s="11">
        <f t="shared" si="4"/>
        <v>22292880</v>
      </c>
      <c r="F18" s="11">
        <f t="shared" si="4"/>
        <v>22292880</v>
      </c>
      <c r="G18" s="11">
        <f t="shared" si="4"/>
        <v>22292880</v>
      </c>
      <c r="H18" s="11">
        <f t="shared" si="4"/>
        <v>93138142</v>
      </c>
      <c r="I18" s="11">
        <f t="shared" si="4"/>
        <v>93138142</v>
      </c>
      <c r="J18" s="11">
        <f t="shared" si="4"/>
        <v>93138142</v>
      </c>
      <c r="K18" s="11">
        <f t="shared" si="4"/>
        <v>93138142</v>
      </c>
      <c r="L18" s="11">
        <f t="shared" si="4"/>
        <v>93138142</v>
      </c>
      <c r="M18" s="11">
        <f t="shared" si="4"/>
        <v>93138142</v>
      </c>
      <c r="N18" s="11">
        <f t="shared" si="4"/>
        <v>93138142</v>
      </c>
      <c r="O18" s="11">
        <f t="shared" si="4"/>
        <v>93138142</v>
      </c>
      <c r="P18" s="11">
        <f t="shared" si="4"/>
        <v>93138142</v>
      </c>
      <c r="Q18" s="11">
        <f t="shared" si="4"/>
        <v>93138142</v>
      </c>
      <c r="R18" s="11">
        <f t="shared" si="4"/>
        <v>93138142</v>
      </c>
      <c r="S18" s="11">
        <f t="shared" si="4"/>
        <v>93138142</v>
      </c>
      <c r="T18" s="11">
        <f t="shared" si="4"/>
        <v>93138142</v>
      </c>
      <c r="U18" s="11">
        <f t="shared" si="4"/>
        <v>93138142</v>
      </c>
      <c r="V18" s="11">
        <f t="shared" si="4"/>
        <v>93138142</v>
      </c>
      <c r="W18" s="11">
        <f t="shared" si="4"/>
        <v>93138142</v>
      </c>
      <c r="X18" s="11">
        <f t="shared" si="4"/>
        <v>93138142</v>
      </c>
      <c r="Y18" s="11">
        <f t="shared" si="4"/>
        <v>93138142</v>
      </c>
    </row>
    <row r="19">
      <c r="A19" s="6"/>
    </row>
    <row r="20">
      <c r="A20" s="20" t="s">
        <v>144</v>
      </c>
    </row>
    <row r="21">
      <c r="A21" s="6" t="s">
        <v>145</v>
      </c>
      <c r="B21" s="8">
        <v>0.0</v>
      </c>
      <c r="C21" s="17">
        <f t="shared" ref="C21:Y21" si="5">B24</f>
        <v>21404481.87</v>
      </c>
      <c r="D21" s="17">
        <f t="shared" si="5"/>
        <v>42708923.73</v>
      </c>
      <c r="E21" s="17">
        <f t="shared" si="5"/>
        <v>64013365.6</v>
      </c>
      <c r="F21" s="17">
        <f t="shared" si="5"/>
        <v>85317807.47</v>
      </c>
      <c r="G21" s="17">
        <f t="shared" si="5"/>
        <v>106622249.3</v>
      </c>
      <c r="H21" s="17">
        <f t="shared" si="5"/>
        <v>127926691.2</v>
      </c>
      <c r="I21" s="17">
        <f t="shared" si="5"/>
        <v>149231133.1</v>
      </c>
      <c r="J21" s="17">
        <f t="shared" si="5"/>
        <v>154376966.9</v>
      </c>
      <c r="K21" s="17">
        <f t="shared" si="5"/>
        <v>175681408.8</v>
      </c>
      <c r="L21" s="17">
        <f t="shared" si="5"/>
        <v>196985850.7</v>
      </c>
      <c r="M21" s="17">
        <f t="shared" si="5"/>
        <v>218413634.2</v>
      </c>
      <c r="N21" s="17">
        <f t="shared" si="5"/>
        <v>239841417.7</v>
      </c>
      <c r="O21" s="17">
        <f t="shared" si="5"/>
        <v>261269201.3</v>
      </c>
      <c r="P21" s="17">
        <f t="shared" si="5"/>
        <v>282692064.8</v>
      </c>
      <c r="Q21" s="17">
        <f t="shared" si="5"/>
        <v>304114928.3</v>
      </c>
      <c r="R21" s="17">
        <f t="shared" si="5"/>
        <v>309284371.4</v>
      </c>
      <c r="S21" s="17">
        <f t="shared" si="5"/>
        <v>330617342.4</v>
      </c>
      <c r="T21" s="17">
        <f t="shared" si="5"/>
        <v>351950313.4</v>
      </c>
      <c r="U21" s="17">
        <f t="shared" si="5"/>
        <v>373283284.5</v>
      </c>
      <c r="V21" s="17">
        <f t="shared" si="5"/>
        <v>394616255.5</v>
      </c>
      <c r="W21" s="17">
        <f t="shared" si="5"/>
        <v>415949226.5</v>
      </c>
      <c r="X21" s="17">
        <f t="shared" si="5"/>
        <v>437282197.6</v>
      </c>
      <c r="Y21" s="17">
        <f t="shared" si="5"/>
        <v>458615168.6</v>
      </c>
    </row>
    <row r="22">
      <c r="A22" s="6" t="s">
        <v>146</v>
      </c>
      <c r="B22" s="17">
        <f>'Sales and Costs'!B29</f>
        <v>21404481.87</v>
      </c>
      <c r="C22" s="17">
        <f>'Sales and Costs'!C29</f>
        <v>21304441.87</v>
      </c>
      <c r="D22" s="17">
        <f>'Sales and Costs'!D29</f>
        <v>21304441.87</v>
      </c>
      <c r="E22" s="17">
        <f>'Sales and Costs'!E29</f>
        <v>21304441.87</v>
      </c>
      <c r="F22" s="17">
        <f>'Sales and Costs'!F29</f>
        <v>21304441.87</v>
      </c>
      <c r="G22" s="17">
        <f>'Sales and Costs'!G29</f>
        <v>21304441.87</v>
      </c>
      <c r="H22" s="17">
        <f>'Sales and Costs'!H29</f>
        <v>21304441.87</v>
      </c>
      <c r="I22" s="17">
        <f>'Sales and Costs'!I29</f>
        <v>21304441.87</v>
      </c>
      <c r="J22" s="17">
        <f>'Sales and Costs'!J29</f>
        <v>21304441.87</v>
      </c>
      <c r="K22" s="17">
        <f>'Sales and Costs'!K29</f>
        <v>21304441.87</v>
      </c>
      <c r="L22" s="17">
        <f>'Sales and Costs'!L29</f>
        <v>21427783.53</v>
      </c>
      <c r="M22" s="17">
        <f>'Sales and Costs'!M29</f>
        <v>21427783.53</v>
      </c>
      <c r="N22" s="17">
        <f>'Sales and Costs'!N29</f>
        <v>21427783.53</v>
      </c>
      <c r="O22" s="17">
        <f>'Sales and Costs'!O29</f>
        <v>21422863.53</v>
      </c>
      <c r="P22" s="17">
        <f>'Sales and Costs'!P29</f>
        <v>21422863.53</v>
      </c>
      <c r="Q22" s="17">
        <f>'Sales and Costs'!Q29</f>
        <v>21328051.03</v>
      </c>
      <c r="R22" s="17">
        <f>'Sales and Costs'!R29</f>
        <v>21332971.03</v>
      </c>
      <c r="S22" s="17">
        <f>'Sales and Costs'!S29</f>
        <v>21332971.03</v>
      </c>
      <c r="T22" s="17">
        <f>'Sales and Costs'!T29</f>
        <v>21332971.03</v>
      </c>
      <c r="U22" s="17">
        <f>'Sales and Costs'!U29</f>
        <v>21332971.03</v>
      </c>
      <c r="V22" s="17">
        <f>'Sales and Costs'!V29</f>
        <v>21332971.03</v>
      </c>
      <c r="W22" s="17">
        <f>'Sales and Costs'!W29</f>
        <v>21332971.03</v>
      </c>
      <c r="X22" s="17">
        <f>'Sales and Costs'!X29</f>
        <v>21332971.03</v>
      </c>
      <c r="Y22" s="17">
        <f>'Sales and Costs'!Y29</f>
        <v>21332971.03</v>
      </c>
    </row>
    <row r="23">
      <c r="A23" s="6" t="s">
        <v>119</v>
      </c>
      <c r="B23" s="11">
        <f>Capital!B18</f>
        <v>0</v>
      </c>
      <c r="C23" s="11">
        <f>Capital!C18</f>
        <v>0</v>
      </c>
      <c r="D23" s="11">
        <f>Capital!D18</f>
        <v>0</v>
      </c>
      <c r="E23" s="11">
        <f>Capital!E18</f>
        <v>0</v>
      </c>
      <c r="F23" s="11">
        <f>Capital!F18</f>
        <v>0</v>
      </c>
      <c r="G23" s="11">
        <f>Capital!G18</f>
        <v>0</v>
      </c>
      <c r="H23" s="11">
        <f>Capital!H18</f>
        <v>0</v>
      </c>
      <c r="I23" s="11">
        <f>Capital!I18</f>
        <v>16158608</v>
      </c>
      <c r="J23" s="11">
        <f>Capital!J18</f>
        <v>0</v>
      </c>
      <c r="K23" s="11">
        <f>Capital!K18</f>
        <v>0</v>
      </c>
      <c r="L23" s="11">
        <f>Capital!L18</f>
        <v>0</v>
      </c>
      <c r="M23" s="11">
        <f>Capital!M18</f>
        <v>0</v>
      </c>
      <c r="N23" s="11">
        <f>Capital!N18</f>
        <v>0</v>
      </c>
      <c r="O23" s="11">
        <f>Capital!O18</f>
        <v>0</v>
      </c>
      <c r="P23" s="11">
        <f>Capital!P18</f>
        <v>0</v>
      </c>
      <c r="Q23" s="11">
        <f>Capital!Q18</f>
        <v>16158608</v>
      </c>
      <c r="R23" s="11">
        <f>Capital!R18</f>
        <v>0</v>
      </c>
      <c r="S23" s="11">
        <f>Capital!S18</f>
        <v>0</v>
      </c>
      <c r="T23" s="11">
        <f>Capital!T18</f>
        <v>0</v>
      </c>
      <c r="U23" s="11">
        <f>Capital!U18</f>
        <v>0</v>
      </c>
      <c r="V23" s="11">
        <f>Capital!V18</f>
        <v>0</v>
      </c>
      <c r="W23" s="11">
        <f>Capital!W18</f>
        <v>0</v>
      </c>
      <c r="X23" s="11">
        <f>Capital!X18</f>
        <v>0</v>
      </c>
      <c r="Y23" s="11">
        <f>Capital!Y18</f>
        <v>0</v>
      </c>
    </row>
    <row r="24">
      <c r="A24" s="6" t="s">
        <v>144</v>
      </c>
      <c r="B24" s="17">
        <f t="shared" ref="B24:Y24" si="6">B21+B22-B23</f>
        <v>21404481.87</v>
      </c>
      <c r="C24" s="17">
        <f t="shared" si="6"/>
        <v>42708923.73</v>
      </c>
      <c r="D24" s="17">
        <f t="shared" si="6"/>
        <v>64013365.6</v>
      </c>
      <c r="E24" s="17">
        <f t="shared" si="6"/>
        <v>85317807.47</v>
      </c>
      <c r="F24" s="17">
        <f t="shared" si="6"/>
        <v>106622249.3</v>
      </c>
      <c r="G24" s="17">
        <f t="shared" si="6"/>
        <v>127926691.2</v>
      </c>
      <c r="H24" s="17">
        <f t="shared" si="6"/>
        <v>149231133.1</v>
      </c>
      <c r="I24" s="17">
        <f t="shared" si="6"/>
        <v>154376966.9</v>
      </c>
      <c r="J24" s="17">
        <f t="shared" si="6"/>
        <v>175681408.8</v>
      </c>
      <c r="K24" s="17">
        <f t="shared" si="6"/>
        <v>196985850.7</v>
      </c>
      <c r="L24" s="17">
        <f t="shared" si="6"/>
        <v>218413634.2</v>
      </c>
      <c r="M24" s="17">
        <f t="shared" si="6"/>
        <v>239841417.7</v>
      </c>
      <c r="N24" s="17">
        <f t="shared" si="6"/>
        <v>261269201.3</v>
      </c>
      <c r="O24" s="17">
        <f t="shared" si="6"/>
        <v>282692064.8</v>
      </c>
      <c r="P24" s="17">
        <f t="shared" si="6"/>
        <v>304114928.3</v>
      </c>
      <c r="Q24" s="17">
        <f t="shared" si="6"/>
        <v>309284371.4</v>
      </c>
      <c r="R24" s="17">
        <f t="shared" si="6"/>
        <v>330617342.4</v>
      </c>
      <c r="S24" s="17">
        <f t="shared" si="6"/>
        <v>351950313.4</v>
      </c>
      <c r="T24" s="17">
        <f t="shared" si="6"/>
        <v>373283284.5</v>
      </c>
      <c r="U24" s="17">
        <f t="shared" si="6"/>
        <v>394616255.5</v>
      </c>
      <c r="V24" s="17">
        <f t="shared" si="6"/>
        <v>415949226.5</v>
      </c>
      <c r="W24" s="17">
        <f t="shared" si="6"/>
        <v>437282197.6</v>
      </c>
      <c r="X24" s="17">
        <f t="shared" si="6"/>
        <v>458615168.6</v>
      </c>
      <c r="Y24" s="17">
        <f t="shared" si="6"/>
        <v>479948139.6</v>
      </c>
    </row>
    <row r="25">
      <c r="A25" s="6"/>
    </row>
    <row r="26">
      <c r="A26" s="6" t="s">
        <v>88</v>
      </c>
      <c r="B26" s="17">
        <f t="shared" ref="B26:Y26" si="7">B18+B24</f>
        <v>43697361.87</v>
      </c>
      <c r="C26" s="17">
        <f t="shared" si="7"/>
        <v>65001803.73</v>
      </c>
      <c r="D26" s="17">
        <f t="shared" si="7"/>
        <v>86306245.6</v>
      </c>
      <c r="E26" s="17">
        <f t="shared" si="7"/>
        <v>107610687.5</v>
      </c>
      <c r="F26" s="17">
        <f t="shared" si="7"/>
        <v>128915129.3</v>
      </c>
      <c r="G26" s="17">
        <f t="shared" si="7"/>
        <v>150219571.2</v>
      </c>
      <c r="H26" s="17">
        <f t="shared" si="7"/>
        <v>242369275.1</v>
      </c>
      <c r="I26" s="17">
        <f t="shared" si="7"/>
        <v>247515108.9</v>
      </c>
      <c r="J26" s="17">
        <f t="shared" si="7"/>
        <v>268819550.8</v>
      </c>
      <c r="K26" s="17">
        <f t="shared" si="7"/>
        <v>290123992.7</v>
      </c>
      <c r="L26" s="17">
        <f t="shared" si="7"/>
        <v>311551776.2</v>
      </c>
      <c r="M26" s="17">
        <f t="shared" si="7"/>
        <v>332979559.7</v>
      </c>
      <c r="N26" s="17">
        <f t="shared" si="7"/>
        <v>354407343.3</v>
      </c>
      <c r="O26" s="17">
        <f t="shared" si="7"/>
        <v>375830206.8</v>
      </c>
      <c r="P26" s="17">
        <f t="shared" si="7"/>
        <v>397253070.3</v>
      </c>
      <c r="Q26" s="17">
        <f t="shared" si="7"/>
        <v>402422513.4</v>
      </c>
      <c r="R26" s="17">
        <f t="shared" si="7"/>
        <v>423755484.4</v>
      </c>
      <c r="S26" s="17">
        <f t="shared" si="7"/>
        <v>445088455.4</v>
      </c>
      <c r="T26" s="17">
        <f t="shared" si="7"/>
        <v>466421426.5</v>
      </c>
      <c r="U26" s="17">
        <f t="shared" si="7"/>
        <v>487754397.5</v>
      </c>
      <c r="V26" s="17">
        <f t="shared" si="7"/>
        <v>509087368.5</v>
      </c>
      <c r="W26" s="17">
        <f t="shared" si="7"/>
        <v>530420339.6</v>
      </c>
      <c r="X26" s="17">
        <f t="shared" si="7"/>
        <v>551753310.6</v>
      </c>
      <c r="Y26" s="17">
        <f t="shared" si="7"/>
        <v>573086281.6</v>
      </c>
    </row>
    <row r="27">
      <c r="A27" s="6"/>
    </row>
    <row r="28">
      <c r="A28" s="6" t="s">
        <v>147</v>
      </c>
      <c r="B28" s="17">
        <f t="shared" ref="B28:Y28" si="8">B26-B14</f>
        <v>-0.00000001490116119</v>
      </c>
      <c r="C28" s="17">
        <f t="shared" si="8"/>
        <v>-0.000000007450580597</v>
      </c>
      <c r="D28" s="17">
        <f t="shared" si="8"/>
        <v>0</v>
      </c>
      <c r="E28" s="17">
        <f t="shared" si="8"/>
        <v>0.00000001490116119</v>
      </c>
      <c r="F28" s="17">
        <f t="shared" si="8"/>
        <v>0</v>
      </c>
      <c r="G28" s="17">
        <f t="shared" si="8"/>
        <v>0</v>
      </c>
      <c r="H28" s="17">
        <f t="shared" si="8"/>
        <v>-0.00000002980232239</v>
      </c>
      <c r="I28" s="17">
        <f t="shared" si="8"/>
        <v>0.00000002980232239</v>
      </c>
      <c r="J28" s="17">
        <f t="shared" si="8"/>
        <v>0</v>
      </c>
      <c r="K28" s="17">
        <f t="shared" si="8"/>
        <v>0</v>
      </c>
      <c r="L28" s="17">
        <f t="shared" si="8"/>
        <v>0</v>
      </c>
      <c r="M28" s="17">
        <f t="shared" si="8"/>
        <v>0.00000005960464478</v>
      </c>
      <c r="N28" s="17">
        <f t="shared" si="8"/>
        <v>0.00000005960464478</v>
      </c>
      <c r="O28" s="17">
        <f t="shared" si="8"/>
        <v>0</v>
      </c>
      <c r="P28" s="17">
        <f t="shared" si="8"/>
        <v>0</v>
      </c>
      <c r="Q28" s="17">
        <f t="shared" si="8"/>
        <v>0</v>
      </c>
      <c r="R28" s="17">
        <f t="shared" si="8"/>
        <v>-0.00000005960464478</v>
      </c>
      <c r="S28" s="17">
        <f t="shared" si="8"/>
        <v>-0.00000005960464478</v>
      </c>
      <c r="T28" s="17">
        <f t="shared" si="8"/>
        <v>-0.00000005960464478</v>
      </c>
      <c r="U28" s="17">
        <f t="shared" si="8"/>
        <v>-0.0000001192092896</v>
      </c>
      <c r="V28" s="17">
        <f t="shared" si="8"/>
        <v>-0.0000001192092896</v>
      </c>
      <c r="W28" s="17">
        <f t="shared" si="8"/>
        <v>-0.0000001192092896</v>
      </c>
      <c r="X28" s="17">
        <f t="shared" si="8"/>
        <v>-0.0000002384185791</v>
      </c>
      <c r="Y28" s="17">
        <f t="shared" si="8"/>
        <v>-0.0000002384185791</v>
      </c>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row r="1002">
      <c r="A1002" s="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16</v>
      </c>
      <c r="B1" s="8" t="s">
        <v>17</v>
      </c>
      <c r="C1" s="8" t="s">
        <v>18</v>
      </c>
    </row>
    <row r="2">
      <c r="A2" s="8" t="s">
        <v>19</v>
      </c>
      <c r="B2" s="8">
        <v>185.0</v>
      </c>
      <c r="C2" s="8">
        <v>159500.0</v>
      </c>
    </row>
    <row r="3">
      <c r="A3" s="8" t="s">
        <v>20</v>
      </c>
      <c r="B3" s="8">
        <v>218.0</v>
      </c>
      <c r="C3" s="8">
        <v>99300.0</v>
      </c>
    </row>
    <row r="5">
      <c r="A5" s="8" t="s">
        <v>21</v>
      </c>
      <c r="B5" s="8" t="s">
        <v>17</v>
      </c>
      <c r="C5" s="8" t="s">
        <v>18</v>
      </c>
    </row>
    <row r="6">
      <c r="A6" s="8" t="s">
        <v>19</v>
      </c>
      <c r="B6" s="8">
        <v>196.0</v>
      </c>
      <c r="C6" s="8">
        <v>80000.0</v>
      </c>
      <c r="D6" s="8" t="s">
        <v>22</v>
      </c>
    </row>
    <row r="7">
      <c r="A7" s="8" t="s">
        <v>20</v>
      </c>
      <c r="B7" s="8">
        <v>223.0</v>
      </c>
      <c r="C7" s="8">
        <v>45000.0</v>
      </c>
      <c r="D7" s="8" t="s">
        <v>22</v>
      </c>
    </row>
    <row r="10">
      <c r="A10" s="8" t="s">
        <v>23</v>
      </c>
      <c r="B10" s="8" t="s">
        <v>24</v>
      </c>
    </row>
    <row r="11">
      <c r="A11" s="8" t="s">
        <v>25</v>
      </c>
      <c r="B11" s="8" t="s">
        <v>26</v>
      </c>
    </row>
    <row r="13">
      <c r="A13" s="8" t="s">
        <v>27</v>
      </c>
      <c r="B13" s="8" t="s">
        <v>28</v>
      </c>
      <c r="C13" s="8" t="s">
        <v>29</v>
      </c>
    </row>
    <row r="14">
      <c r="A14" s="8" t="s">
        <v>30</v>
      </c>
      <c r="B14" s="8">
        <v>87.0</v>
      </c>
      <c r="C14" s="8">
        <v>94.0</v>
      </c>
    </row>
    <row r="15">
      <c r="A15" s="8" t="s">
        <v>31</v>
      </c>
      <c r="B15" s="8">
        <v>256240.0</v>
      </c>
      <c r="C15" s="8">
        <v>753673.0</v>
      </c>
    </row>
    <row r="17">
      <c r="A17" s="8" t="s">
        <v>32</v>
      </c>
    </row>
    <row r="18">
      <c r="A18" s="8" t="s">
        <v>33</v>
      </c>
      <c r="B18" s="8">
        <v>16400.0</v>
      </c>
    </row>
    <row r="19">
      <c r="A19" s="8" t="s">
        <v>34</v>
      </c>
      <c r="B19" s="8">
        <v>12800.0</v>
      </c>
    </row>
    <row r="21">
      <c r="A21" s="8" t="s">
        <v>35</v>
      </c>
    </row>
    <row r="22">
      <c r="A22" s="8" t="s">
        <v>36</v>
      </c>
      <c r="B22" s="8">
        <v>24800.0</v>
      </c>
    </row>
    <row r="23">
      <c r="A23" s="8" t="s">
        <v>37</v>
      </c>
      <c r="B23" s="8">
        <v>8290.0</v>
      </c>
    </row>
    <row r="25">
      <c r="A25" s="8" t="s">
        <v>38</v>
      </c>
      <c r="B25" s="8" t="s">
        <v>39</v>
      </c>
      <c r="C25" s="8" t="s">
        <v>40</v>
      </c>
      <c r="D25" s="8" t="s">
        <v>41</v>
      </c>
      <c r="E25" s="8" t="s">
        <v>42</v>
      </c>
      <c r="F25" s="8" t="s">
        <v>43</v>
      </c>
      <c r="G25" s="8" t="s">
        <v>44</v>
      </c>
    </row>
    <row r="26">
      <c r="A26" s="8" t="s">
        <v>45</v>
      </c>
      <c r="B26" s="8">
        <v>1.0</v>
      </c>
      <c r="C26" s="9">
        <v>1.9E7</v>
      </c>
      <c r="D26" s="10">
        <v>0.095</v>
      </c>
      <c r="E26" s="8" t="s">
        <v>46</v>
      </c>
      <c r="F26" s="8">
        <v>10.0</v>
      </c>
      <c r="G26" s="11">
        <f t="shared" ref="G26:G28" si="1">F26+B26</f>
        <v>11</v>
      </c>
    </row>
    <row r="27">
      <c r="A27" s="8" t="s">
        <v>47</v>
      </c>
      <c r="B27" s="8">
        <v>2.0</v>
      </c>
      <c r="C27" s="12">
        <v>1.2E7</v>
      </c>
      <c r="D27" s="10">
        <v>0.116</v>
      </c>
      <c r="E27" s="8" t="s">
        <v>46</v>
      </c>
      <c r="F27" s="8">
        <v>14.0</v>
      </c>
      <c r="G27" s="11">
        <f t="shared" si="1"/>
        <v>16</v>
      </c>
    </row>
    <row r="28">
      <c r="A28" s="8" t="s">
        <v>48</v>
      </c>
      <c r="B28" s="8">
        <v>16.0</v>
      </c>
      <c r="C28" s="13">
        <v>2.55E7</v>
      </c>
      <c r="D28" s="10">
        <v>0.109</v>
      </c>
      <c r="E28" s="8" t="s">
        <v>46</v>
      </c>
      <c r="F28" s="8">
        <v>12.0</v>
      </c>
      <c r="G28" s="11">
        <f t="shared" si="1"/>
        <v>28</v>
      </c>
    </row>
    <row r="30">
      <c r="A30" s="8" t="s">
        <v>49</v>
      </c>
    </row>
    <row r="31">
      <c r="A31" s="8" t="s">
        <v>50</v>
      </c>
      <c r="B31" s="8">
        <v>8.0</v>
      </c>
      <c r="C31" s="8">
        <v>16.0</v>
      </c>
    </row>
    <row r="32">
      <c r="A32" s="8" t="s">
        <v>51</v>
      </c>
      <c r="B32" s="8">
        <v>16.0</v>
      </c>
      <c r="C32" s="8">
        <v>16.0</v>
      </c>
    </row>
    <row r="34">
      <c r="A34" s="8" t="s">
        <v>52</v>
      </c>
      <c r="B34" s="14">
        <v>0.18</v>
      </c>
      <c r="C34" s="8"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54</v>
      </c>
      <c r="B1" s="8" t="s">
        <v>55</v>
      </c>
      <c r="C1" s="8" t="s">
        <v>56</v>
      </c>
      <c r="D1" s="8" t="s">
        <v>57</v>
      </c>
      <c r="E1" s="8" t="s">
        <v>18</v>
      </c>
      <c r="F1" s="8" t="s">
        <v>58</v>
      </c>
      <c r="G1" s="8" t="s">
        <v>59</v>
      </c>
      <c r="H1" s="8" t="s">
        <v>60</v>
      </c>
    </row>
    <row r="2">
      <c r="B2" s="8" t="s">
        <v>61</v>
      </c>
      <c r="C2" s="12"/>
      <c r="D2" s="8">
        <v>1.0</v>
      </c>
      <c r="E2" s="15">
        <v>5500000.0</v>
      </c>
      <c r="F2" s="8">
        <v>24.0</v>
      </c>
      <c r="G2" s="11">
        <f t="shared" ref="G2:G4" si="1">F2+D2</f>
        <v>25</v>
      </c>
      <c r="H2" s="16">
        <f t="shared" ref="H2:H4" si="2">E2/F2*F2</f>
        <v>5500000</v>
      </c>
    </row>
    <row r="3">
      <c r="B3" s="8" t="s">
        <v>62</v>
      </c>
      <c r="D3" s="8">
        <v>2.0</v>
      </c>
      <c r="E3" s="15">
        <v>90000.0</v>
      </c>
      <c r="F3" s="8">
        <v>15.0</v>
      </c>
      <c r="G3" s="11">
        <f t="shared" si="1"/>
        <v>17</v>
      </c>
      <c r="H3" s="16">
        <f t="shared" si="2"/>
        <v>90000</v>
      </c>
    </row>
    <row r="4">
      <c r="B4" s="8" t="s">
        <v>62</v>
      </c>
      <c r="D4" s="8">
        <v>12.0</v>
      </c>
      <c r="E4" s="15">
        <v>90000.0</v>
      </c>
      <c r="F4" s="8">
        <v>15.0</v>
      </c>
      <c r="G4" s="11">
        <f t="shared" si="1"/>
        <v>27</v>
      </c>
      <c r="H4" s="16">
        <f t="shared" si="2"/>
        <v>90000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87</v>
      </c>
    </row>
    <row r="3">
      <c r="A3" s="8" t="s">
        <v>61</v>
      </c>
      <c r="B3" s="8">
        <v>0.0</v>
      </c>
      <c r="C3" s="16">
        <f t="shared" ref="C3:Y3" si="1">B18</f>
        <v>5500000</v>
      </c>
      <c r="D3" s="16">
        <f t="shared" si="1"/>
        <v>5500000</v>
      </c>
      <c r="E3" s="16">
        <f t="shared" si="1"/>
        <v>5500000</v>
      </c>
      <c r="F3" s="16">
        <f t="shared" si="1"/>
        <v>5500000</v>
      </c>
      <c r="G3" s="16">
        <f t="shared" si="1"/>
        <v>5500000</v>
      </c>
      <c r="H3" s="16">
        <f t="shared" si="1"/>
        <v>5500000</v>
      </c>
      <c r="I3" s="16">
        <f t="shared" si="1"/>
        <v>5500000</v>
      </c>
      <c r="J3" s="16">
        <f t="shared" si="1"/>
        <v>5500000</v>
      </c>
      <c r="K3" s="16">
        <f t="shared" si="1"/>
        <v>5500000</v>
      </c>
      <c r="L3" s="16">
        <f t="shared" si="1"/>
        <v>5500000</v>
      </c>
      <c r="M3" s="16">
        <f t="shared" si="1"/>
        <v>5500000</v>
      </c>
      <c r="N3" s="16">
        <f t="shared" si="1"/>
        <v>5500000</v>
      </c>
      <c r="O3" s="16">
        <f t="shared" si="1"/>
        <v>5500000</v>
      </c>
      <c r="P3" s="16">
        <f t="shared" si="1"/>
        <v>5500000</v>
      </c>
      <c r="Q3" s="16">
        <f t="shared" si="1"/>
        <v>5500000</v>
      </c>
      <c r="R3" s="16">
        <f t="shared" si="1"/>
        <v>5500000</v>
      </c>
      <c r="S3" s="16">
        <f t="shared" si="1"/>
        <v>5500000</v>
      </c>
      <c r="T3" s="16">
        <f t="shared" si="1"/>
        <v>5500000</v>
      </c>
      <c r="U3" s="16">
        <f t="shared" si="1"/>
        <v>5500000</v>
      </c>
      <c r="V3" s="16">
        <f t="shared" si="1"/>
        <v>5500000</v>
      </c>
      <c r="W3" s="16">
        <f t="shared" si="1"/>
        <v>5500000</v>
      </c>
      <c r="X3" s="16">
        <f t="shared" si="1"/>
        <v>5500000</v>
      </c>
      <c r="Y3" s="16">
        <f t="shared" si="1"/>
        <v>5500000</v>
      </c>
    </row>
    <row r="4">
      <c r="A4" s="8" t="s">
        <v>62</v>
      </c>
      <c r="B4" s="8">
        <v>0.0</v>
      </c>
      <c r="C4" s="11">
        <f t="shared" ref="C4:Y4" si="2">B19</f>
        <v>0</v>
      </c>
      <c r="D4" s="16">
        <f t="shared" si="2"/>
        <v>90000</v>
      </c>
      <c r="E4" s="16">
        <f t="shared" si="2"/>
        <v>90000</v>
      </c>
      <c r="F4" s="16">
        <f t="shared" si="2"/>
        <v>90000</v>
      </c>
      <c r="G4" s="16">
        <f t="shared" si="2"/>
        <v>90000</v>
      </c>
      <c r="H4" s="16">
        <f t="shared" si="2"/>
        <v>90000</v>
      </c>
      <c r="I4" s="16">
        <f t="shared" si="2"/>
        <v>90000</v>
      </c>
      <c r="J4" s="16">
        <f t="shared" si="2"/>
        <v>90000</v>
      </c>
      <c r="K4" s="16">
        <f t="shared" si="2"/>
        <v>90000</v>
      </c>
      <c r="L4" s="16">
        <f t="shared" si="2"/>
        <v>90000</v>
      </c>
      <c r="M4" s="16">
        <f t="shared" si="2"/>
        <v>90000</v>
      </c>
      <c r="N4" s="16">
        <f t="shared" si="2"/>
        <v>90000</v>
      </c>
      <c r="O4" s="16">
        <f t="shared" si="2"/>
        <v>90000</v>
      </c>
      <c r="P4" s="16">
        <f t="shared" si="2"/>
        <v>180000</v>
      </c>
      <c r="Q4" s="16">
        <f t="shared" si="2"/>
        <v>180000</v>
      </c>
      <c r="R4" s="16">
        <f t="shared" si="2"/>
        <v>180000</v>
      </c>
      <c r="S4" s="16">
        <f t="shared" si="2"/>
        <v>90000</v>
      </c>
      <c r="T4" s="16">
        <f t="shared" si="2"/>
        <v>90000</v>
      </c>
      <c r="U4" s="16">
        <f t="shared" si="2"/>
        <v>90000</v>
      </c>
      <c r="V4" s="16">
        <f t="shared" si="2"/>
        <v>90000</v>
      </c>
      <c r="W4" s="16">
        <f t="shared" si="2"/>
        <v>90000</v>
      </c>
      <c r="X4" s="16">
        <f t="shared" si="2"/>
        <v>90000</v>
      </c>
      <c r="Y4" s="16">
        <f t="shared" si="2"/>
        <v>90000</v>
      </c>
    </row>
    <row r="5">
      <c r="A5" s="8" t="s">
        <v>88</v>
      </c>
      <c r="B5" s="11">
        <f t="shared" ref="B5:Y5" si="3">SUM(B3:B4)</f>
        <v>0</v>
      </c>
      <c r="C5" s="16">
        <f t="shared" si="3"/>
        <v>5500000</v>
      </c>
      <c r="D5" s="16">
        <f t="shared" si="3"/>
        <v>5590000</v>
      </c>
      <c r="E5" s="16">
        <f t="shared" si="3"/>
        <v>5590000</v>
      </c>
      <c r="F5" s="16">
        <f t="shared" si="3"/>
        <v>5590000</v>
      </c>
      <c r="G5" s="16">
        <f t="shared" si="3"/>
        <v>5590000</v>
      </c>
      <c r="H5" s="16">
        <f t="shared" si="3"/>
        <v>5590000</v>
      </c>
      <c r="I5" s="16">
        <f t="shared" si="3"/>
        <v>5590000</v>
      </c>
      <c r="J5" s="16">
        <f t="shared" si="3"/>
        <v>5590000</v>
      </c>
      <c r="K5" s="16">
        <f t="shared" si="3"/>
        <v>5590000</v>
      </c>
      <c r="L5" s="16">
        <f t="shared" si="3"/>
        <v>5590000</v>
      </c>
      <c r="M5" s="16">
        <f t="shared" si="3"/>
        <v>5590000</v>
      </c>
      <c r="N5" s="16">
        <f t="shared" si="3"/>
        <v>5590000</v>
      </c>
      <c r="O5" s="16">
        <f t="shared" si="3"/>
        <v>5590000</v>
      </c>
      <c r="P5" s="16">
        <f t="shared" si="3"/>
        <v>5680000</v>
      </c>
      <c r="Q5" s="16">
        <f t="shared" si="3"/>
        <v>5680000</v>
      </c>
      <c r="R5" s="16">
        <f t="shared" si="3"/>
        <v>5680000</v>
      </c>
      <c r="S5" s="16">
        <f t="shared" si="3"/>
        <v>5590000</v>
      </c>
      <c r="T5" s="16">
        <f t="shared" si="3"/>
        <v>5590000</v>
      </c>
      <c r="U5" s="16">
        <f t="shared" si="3"/>
        <v>5590000</v>
      </c>
      <c r="V5" s="16">
        <f t="shared" si="3"/>
        <v>5590000</v>
      </c>
      <c r="W5" s="16">
        <f t="shared" si="3"/>
        <v>5590000</v>
      </c>
      <c r="X5" s="16">
        <f t="shared" si="3"/>
        <v>5590000</v>
      </c>
      <c r="Y5" s="16">
        <f t="shared" si="3"/>
        <v>5590000</v>
      </c>
    </row>
    <row r="7">
      <c r="A7" s="8" t="s">
        <v>21</v>
      </c>
    </row>
    <row r="8">
      <c r="A8" s="8" t="s">
        <v>61</v>
      </c>
      <c r="B8" s="16">
        <f>FAR!E2</f>
        <v>5500000</v>
      </c>
      <c r="C8" s="8">
        <v>0.0</v>
      </c>
      <c r="D8" s="8">
        <v>0.0</v>
      </c>
      <c r="E8" s="8">
        <v>0.0</v>
      </c>
      <c r="F8" s="8">
        <v>0.0</v>
      </c>
      <c r="G8" s="8">
        <v>0.0</v>
      </c>
      <c r="H8" s="8">
        <v>0.0</v>
      </c>
      <c r="I8" s="8">
        <v>0.0</v>
      </c>
      <c r="J8" s="8">
        <v>0.0</v>
      </c>
      <c r="K8" s="8">
        <v>0.0</v>
      </c>
      <c r="L8" s="8">
        <v>0.0</v>
      </c>
      <c r="M8" s="8">
        <v>0.0</v>
      </c>
      <c r="N8" s="8">
        <v>0.0</v>
      </c>
      <c r="O8" s="8">
        <v>0.0</v>
      </c>
      <c r="P8" s="8">
        <v>0.0</v>
      </c>
      <c r="Q8" s="8">
        <v>0.0</v>
      </c>
      <c r="R8" s="8">
        <v>0.0</v>
      </c>
      <c r="S8" s="8">
        <v>0.0</v>
      </c>
      <c r="T8" s="8">
        <v>0.0</v>
      </c>
      <c r="U8" s="8">
        <v>0.0</v>
      </c>
      <c r="V8" s="8">
        <v>0.0</v>
      </c>
      <c r="W8" s="8">
        <v>0.0</v>
      </c>
      <c r="X8" s="8">
        <v>0.0</v>
      </c>
      <c r="Y8" s="8">
        <v>0.0</v>
      </c>
    </row>
    <row r="9">
      <c r="A9" s="8" t="s">
        <v>62</v>
      </c>
      <c r="B9" s="8">
        <v>0.0</v>
      </c>
      <c r="C9" s="16">
        <f>FAR!E3</f>
        <v>90000</v>
      </c>
      <c r="D9" s="8">
        <v>0.0</v>
      </c>
      <c r="E9" s="8">
        <v>0.0</v>
      </c>
      <c r="F9" s="8">
        <v>0.0</v>
      </c>
      <c r="G9" s="8">
        <v>0.0</v>
      </c>
      <c r="H9" s="8">
        <v>0.0</v>
      </c>
      <c r="I9" s="8">
        <v>0.0</v>
      </c>
      <c r="J9" s="8">
        <v>0.0</v>
      </c>
      <c r="K9" s="8">
        <v>0.0</v>
      </c>
      <c r="L9" s="8">
        <v>0.0</v>
      </c>
      <c r="M9" s="8">
        <v>0.0</v>
      </c>
      <c r="N9" s="8">
        <v>0.0</v>
      </c>
      <c r="O9" s="16">
        <f>FAR!E4</f>
        <v>90000</v>
      </c>
      <c r="P9" s="8">
        <v>0.0</v>
      </c>
      <c r="Q9" s="8">
        <v>0.0</v>
      </c>
      <c r="R9" s="8">
        <v>0.0</v>
      </c>
      <c r="S9" s="8">
        <v>0.0</v>
      </c>
      <c r="T9" s="8">
        <v>0.0</v>
      </c>
      <c r="U9" s="8">
        <v>0.0</v>
      </c>
      <c r="V9" s="8">
        <v>0.0</v>
      </c>
      <c r="W9" s="8">
        <v>0.0</v>
      </c>
      <c r="X9" s="8">
        <v>0.0</v>
      </c>
      <c r="Y9" s="8">
        <v>0.0</v>
      </c>
    </row>
    <row r="10">
      <c r="A10" s="8" t="s">
        <v>88</v>
      </c>
      <c r="B10" s="16">
        <f t="shared" ref="B10:Y10" si="4">SUM(B8:B9)</f>
        <v>5500000</v>
      </c>
      <c r="C10" s="11">
        <f t="shared" si="4"/>
        <v>90000</v>
      </c>
      <c r="D10" s="11">
        <f t="shared" si="4"/>
        <v>0</v>
      </c>
      <c r="E10" s="11">
        <f t="shared" si="4"/>
        <v>0</v>
      </c>
      <c r="F10" s="11">
        <f t="shared" si="4"/>
        <v>0</v>
      </c>
      <c r="G10" s="11">
        <f t="shared" si="4"/>
        <v>0</v>
      </c>
      <c r="H10" s="11">
        <f t="shared" si="4"/>
        <v>0</v>
      </c>
      <c r="I10" s="11">
        <f t="shared" si="4"/>
        <v>0</v>
      </c>
      <c r="J10" s="11">
        <f t="shared" si="4"/>
        <v>0</v>
      </c>
      <c r="K10" s="11">
        <f t="shared" si="4"/>
        <v>0</v>
      </c>
      <c r="L10" s="11">
        <f t="shared" si="4"/>
        <v>0</v>
      </c>
      <c r="M10" s="11">
        <f t="shared" si="4"/>
        <v>0</v>
      </c>
      <c r="N10" s="11">
        <f t="shared" si="4"/>
        <v>0</v>
      </c>
      <c r="O10" s="11">
        <f t="shared" si="4"/>
        <v>90000</v>
      </c>
      <c r="P10" s="11">
        <f t="shared" si="4"/>
        <v>0</v>
      </c>
      <c r="Q10" s="11">
        <f t="shared" si="4"/>
        <v>0</v>
      </c>
      <c r="R10" s="11">
        <f t="shared" si="4"/>
        <v>0</v>
      </c>
      <c r="S10" s="11">
        <f t="shared" si="4"/>
        <v>0</v>
      </c>
      <c r="T10" s="11">
        <f t="shared" si="4"/>
        <v>0</v>
      </c>
      <c r="U10" s="11">
        <f t="shared" si="4"/>
        <v>0</v>
      </c>
      <c r="V10" s="11">
        <f t="shared" si="4"/>
        <v>0</v>
      </c>
      <c r="W10" s="11">
        <f t="shared" si="4"/>
        <v>0</v>
      </c>
      <c r="X10" s="11">
        <f t="shared" si="4"/>
        <v>0</v>
      </c>
      <c r="Y10" s="11">
        <f t="shared" si="4"/>
        <v>0</v>
      </c>
    </row>
    <row r="12">
      <c r="A12" s="8" t="s">
        <v>89</v>
      </c>
    </row>
    <row r="13">
      <c r="A13" s="8" t="s">
        <v>61</v>
      </c>
      <c r="B13" s="8">
        <v>0.0</v>
      </c>
      <c r="C13" s="8">
        <v>0.0</v>
      </c>
      <c r="D13" s="8">
        <v>0.0</v>
      </c>
      <c r="E13" s="8">
        <v>0.0</v>
      </c>
      <c r="F13" s="8">
        <v>0.0</v>
      </c>
      <c r="G13" s="8">
        <v>0.0</v>
      </c>
      <c r="H13" s="8">
        <v>0.0</v>
      </c>
      <c r="I13" s="8">
        <v>0.0</v>
      </c>
      <c r="J13" s="8">
        <v>0.0</v>
      </c>
      <c r="K13" s="8">
        <v>0.0</v>
      </c>
      <c r="L13" s="8">
        <v>0.0</v>
      </c>
      <c r="M13" s="8">
        <v>0.0</v>
      </c>
      <c r="N13" s="8">
        <v>0.0</v>
      </c>
      <c r="O13" s="8">
        <v>0.0</v>
      </c>
      <c r="P13" s="8">
        <v>0.0</v>
      </c>
      <c r="Q13" s="8">
        <v>0.0</v>
      </c>
      <c r="R13" s="8">
        <v>0.0</v>
      </c>
      <c r="S13" s="8">
        <v>0.0</v>
      </c>
      <c r="T13" s="8">
        <v>0.0</v>
      </c>
      <c r="U13" s="8">
        <v>0.0</v>
      </c>
      <c r="V13" s="8">
        <v>0.0</v>
      </c>
      <c r="W13" s="8">
        <v>0.0</v>
      </c>
      <c r="X13" s="8">
        <v>0.0</v>
      </c>
      <c r="Y13" s="8">
        <v>0.0</v>
      </c>
    </row>
    <row r="14">
      <c r="A14" s="8" t="s">
        <v>62</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16">
        <f>FAR!E3</f>
        <v>90000</v>
      </c>
      <c r="S14" s="8">
        <v>0.0</v>
      </c>
      <c r="T14" s="8">
        <v>0.0</v>
      </c>
      <c r="U14" s="8">
        <v>0.0</v>
      </c>
      <c r="V14" s="8">
        <v>0.0</v>
      </c>
      <c r="W14" s="8">
        <v>0.0</v>
      </c>
      <c r="X14" s="8">
        <v>0.0</v>
      </c>
      <c r="Y14" s="8">
        <v>0.0</v>
      </c>
    </row>
    <row r="15">
      <c r="A15" s="8" t="s">
        <v>88</v>
      </c>
      <c r="B15" s="11">
        <f t="shared" ref="B15:Y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0</v>
      </c>
      <c r="R15" s="11">
        <f t="shared" si="5"/>
        <v>90000</v>
      </c>
      <c r="S15" s="11">
        <f t="shared" si="5"/>
        <v>0</v>
      </c>
      <c r="T15" s="11">
        <f t="shared" si="5"/>
        <v>0</v>
      </c>
      <c r="U15" s="11">
        <f t="shared" si="5"/>
        <v>0</v>
      </c>
      <c r="V15" s="11">
        <f t="shared" si="5"/>
        <v>0</v>
      </c>
      <c r="W15" s="11">
        <f t="shared" si="5"/>
        <v>0</v>
      </c>
      <c r="X15" s="11">
        <f t="shared" si="5"/>
        <v>0</v>
      </c>
      <c r="Y15" s="11">
        <f t="shared" si="5"/>
        <v>0</v>
      </c>
    </row>
    <row r="17">
      <c r="A17" s="8" t="s">
        <v>90</v>
      </c>
    </row>
    <row r="18">
      <c r="A18" s="8" t="s">
        <v>61</v>
      </c>
      <c r="B18" s="16">
        <f t="shared" ref="B18:Y18" si="6">B3+B8-B13</f>
        <v>5500000</v>
      </c>
      <c r="C18" s="16">
        <f t="shared" si="6"/>
        <v>5500000</v>
      </c>
      <c r="D18" s="16">
        <f t="shared" si="6"/>
        <v>5500000</v>
      </c>
      <c r="E18" s="16">
        <f t="shared" si="6"/>
        <v>5500000</v>
      </c>
      <c r="F18" s="16">
        <f t="shared" si="6"/>
        <v>5500000</v>
      </c>
      <c r="G18" s="16">
        <f t="shared" si="6"/>
        <v>5500000</v>
      </c>
      <c r="H18" s="16">
        <f t="shared" si="6"/>
        <v>5500000</v>
      </c>
      <c r="I18" s="16">
        <f t="shared" si="6"/>
        <v>5500000</v>
      </c>
      <c r="J18" s="16">
        <f t="shared" si="6"/>
        <v>5500000</v>
      </c>
      <c r="K18" s="16">
        <f t="shared" si="6"/>
        <v>5500000</v>
      </c>
      <c r="L18" s="16">
        <f t="shared" si="6"/>
        <v>5500000</v>
      </c>
      <c r="M18" s="16">
        <f t="shared" si="6"/>
        <v>5500000</v>
      </c>
      <c r="N18" s="16">
        <f t="shared" si="6"/>
        <v>5500000</v>
      </c>
      <c r="O18" s="16">
        <f t="shared" si="6"/>
        <v>5500000</v>
      </c>
      <c r="P18" s="16">
        <f t="shared" si="6"/>
        <v>5500000</v>
      </c>
      <c r="Q18" s="16">
        <f t="shared" si="6"/>
        <v>5500000</v>
      </c>
      <c r="R18" s="16">
        <f t="shared" si="6"/>
        <v>5500000</v>
      </c>
      <c r="S18" s="16">
        <f t="shared" si="6"/>
        <v>5500000</v>
      </c>
      <c r="T18" s="16">
        <f t="shared" si="6"/>
        <v>5500000</v>
      </c>
      <c r="U18" s="16">
        <f t="shared" si="6"/>
        <v>5500000</v>
      </c>
      <c r="V18" s="16">
        <f t="shared" si="6"/>
        <v>5500000</v>
      </c>
      <c r="W18" s="16">
        <f t="shared" si="6"/>
        <v>5500000</v>
      </c>
      <c r="X18" s="16">
        <f t="shared" si="6"/>
        <v>5500000</v>
      </c>
      <c r="Y18" s="16">
        <f t="shared" si="6"/>
        <v>5500000</v>
      </c>
    </row>
    <row r="19">
      <c r="A19" s="8" t="s">
        <v>62</v>
      </c>
      <c r="B19" s="11">
        <f t="shared" ref="B19:Y19" si="7">B4+B9-B14</f>
        <v>0</v>
      </c>
      <c r="C19" s="16">
        <f t="shared" si="7"/>
        <v>90000</v>
      </c>
      <c r="D19" s="16">
        <f t="shared" si="7"/>
        <v>90000</v>
      </c>
      <c r="E19" s="16">
        <f t="shared" si="7"/>
        <v>90000</v>
      </c>
      <c r="F19" s="16">
        <f t="shared" si="7"/>
        <v>90000</v>
      </c>
      <c r="G19" s="16">
        <f t="shared" si="7"/>
        <v>90000</v>
      </c>
      <c r="H19" s="16">
        <f t="shared" si="7"/>
        <v>90000</v>
      </c>
      <c r="I19" s="16">
        <f t="shared" si="7"/>
        <v>90000</v>
      </c>
      <c r="J19" s="16">
        <f t="shared" si="7"/>
        <v>90000</v>
      </c>
      <c r="K19" s="16">
        <f t="shared" si="7"/>
        <v>90000</v>
      </c>
      <c r="L19" s="16">
        <f t="shared" si="7"/>
        <v>90000</v>
      </c>
      <c r="M19" s="16">
        <f t="shared" si="7"/>
        <v>90000</v>
      </c>
      <c r="N19" s="16">
        <f t="shared" si="7"/>
        <v>90000</v>
      </c>
      <c r="O19" s="16">
        <f t="shared" si="7"/>
        <v>180000</v>
      </c>
      <c r="P19" s="16">
        <f t="shared" si="7"/>
        <v>180000</v>
      </c>
      <c r="Q19" s="16">
        <f t="shared" si="7"/>
        <v>180000</v>
      </c>
      <c r="R19" s="16">
        <f t="shared" si="7"/>
        <v>90000</v>
      </c>
      <c r="S19" s="16">
        <f t="shared" si="7"/>
        <v>90000</v>
      </c>
      <c r="T19" s="16">
        <f t="shared" si="7"/>
        <v>90000</v>
      </c>
      <c r="U19" s="16">
        <f t="shared" si="7"/>
        <v>90000</v>
      </c>
      <c r="V19" s="16">
        <f t="shared" si="7"/>
        <v>90000</v>
      </c>
      <c r="W19" s="16">
        <f t="shared" si="7"/>
        <v>90000</v>
      </c>
      <c r="X19" s="16">
        <f t="shared" si="7"/>
        <v>90000</v>
      </c>
      <c r="Y19" s="16">
        <f t="shared" si="7"/>
        <v>90000</v>
      </c>
    </row>
    <row r="20">
      <c r="A20" s="8" t="s">
        <v>88</v>
      </c>
      <c r="B20" s="16">
        <f t="shared" ref="B20:Y20" si="8">SUM(B18:B19)</f>
        <v>5500000</v>
      </c>
      <c r="C20" s="16">
        <f t="shared" si="8"/>
        <v>5590000</v>
      </c>
      <c r="D20" s="16">
        <f t="shared" si="8"/>
        <v>5590000</v>
      </c>
      <c r="E20" s="16">
        <f t="shared" si="8"/>
        <v>5590000</v>
      </c>
      <c r="F20" s="16">
        <f t="shared" si="8"/>
        <v>5590000</v>
      </c>
      <c r="G20" s="16">
        <f t="shared" si="8"/>
        <v>5590000</v>
      </c>
      <c r="H20" s="16">
        <f t="shared" si="8"/>
        <v>5590000</v>
      </c>
      <c r="I20" s="16">
        <f t="shared" si="8"/>
        <v>5590000</v>
      </c>
      <c r="J20" s="16">
        <f t="shared" si="8"/>
        <v>5590000</v>
      </c>
      <c r="K20" s="16">
        <f t="shared" si="8"/>
        <v>5590000</v>
      </c>
      <c r="L20" s="16">
        <f t="shared" si="8"/>
        <v>5590000</v>
      </c>
      <c r="M20" s="16">
        <f t="shared" si="8"/>
        <v>5590000</v>
      </c>
      <c r="N20" s="16">
        <f t="shared" si="8"/>
        <v>5590000</v>
      </c>
      <c r="O20" s="16">
        <f t="shared" si="8"/>
        <v>5680000</v>
      </c>
      <c r="P20" s="16">
        <f t="shared" si="8"/>
        <v>5680000</v>
      </c>
      <c r="Q20" s="16">
        <f t="shared" si="8"/>
        <v>5680000</v>
      </c>
      <c r="R20" s="16">
        <f t="shared" si="8"/>
        <v>5590000</v>
      </c>
      <c r="S20" s="16">
        <f t="shared" si="8"/>
        <v>5590000</v>
      </c>
      <c r="T20" s="16">
        <f t="shared" si="8"/>
        <v>5590000</v>
      </c>
      <c r="U20" s="16">
        <f t="shared" si="8"/>
        <v>5590000</v>
      </c>
      <c r="V20" s="16">
        <f t="shared" si="8"/>
        <v>5590000</v>
      </c>
      <c r="W20" s="16">
        <f t="shared" si="8"/>
        <v>5590000</v>
      </c>
      <c r="X20" s="16">
        <f t="shared" si="8"/>
        <v>5590000</v>
      </c>
      <c r="Y20" s="16">
        <f t="shared" si="8"/>
        <v>5590000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87</v>
      </c>
    </row>
    <row r="3">
      <c r="A3" s="8" t="s">
        <v>61</v>
      </c>
      <c r="B3" s="8">
        <v>0.0</v>
      </c>
      <c r="C3" s="17">
        <f t="shared" ref="C3:Y3" si="1">B18</f>
        <v>229166.6667</v>
      </c>
      <c r="D3" s="17">
        <f t="shared" si="1"/>
        <v>458333.3333</v>
      </c>
      <c r="E3" s="17">
        <f t="shared" si="1"/>
        <v>687500</v>
      </c>
      <c r="F3" s="17">
        <f t="shared" si="1"/>
        <v>916666.6667</v>
      </c>
      <c r="G3" s="17">
        <f t="shared" si="1"/>
        <v>1145833.333</v>
      </c>
      <c r="H3" s="17">
        <f t="shared" si="1"/>
        <v>1375000</v>
      </c>
      <c r="I3" s="17">
        <f t="shared" si="1"/>
        <v>1604166.667</v>
      </c>
      <c r="J3" s="17">
        <f t="shared" si="1"/>
        <v>1833333.333</v>
      </c>
      <c r="K3" s="17">
        <f t="shared" si="1"/>
        <v>2062500</v>
      </c>
      <c r="L3" s="17">
        <f t="shared" si="1"/>
        <v>2291666.667</v>
      </c>
      <c r="M3" s="17">
        <f t="shared" si="1"/>
        <v>2520833.333</v>
      </c>
      <c r="N3" s="17">
        <f t="shared" si="1"/>
        <v>2750000</v>
      </c>
      <c r="O3" s="17">
        <f t="shared" si="1"/>
        <v>2979166.667</v>
      </c>
      <c r="P3" s="17">
        <f t="shared" si="1"/>
        <v>3208333.333</v>
      </c>
      <c r="Q3" s="17">
        <f t="shared" si="1"/>
        <v>3437500</v>
      </c>
      <c r="R3" s="17">
        <f t="shared" si="1"/>
        <v>3666666.667</v>
      </c>
      <c r="S3" s="17">
        <f t="shared" si="1"/>
        <v>3895833.333</v>
      </c>
      <c r="T3" s="17">
        <f t="shared" si="1"/>
        <v>4125000</v>
      </c>
      <c r="U3" s="17">
        <f t="shared" si="1"/>
        <v>4354166.667</v>
      </c>
      <c r="V3" s="17">
        <f t="shared" si="1"/>
        <v>4583333.333</v>
      </c>
      <c r="W3" s="17">
        <f t="shared" si="1"/>
        <v>4812500</v>
      </c>
      <c r="X3" s="17">
        <f t="shared" si="1"/>
        <v>5041666.667</v>
      </c>
      <c r="Y3" s="17">
        <f t="shared" si="1"/>
        <v>5270833.333</v>
      </c>
    </row>
    <row r="4">
      <c r="A4" s="8" t="s">
        <v>62</v>
      </c>
      <c r="B4" s="8">
        <v>0.0</v>
      </c>
      <c r="C4" s="17">
        <f t="shared" ref="C4:Y4" si="2">B19</f>
        <v>0</v>
      </c>
      <c r="D4" s="17">
        <f t="shared" si="2"/>
        <v>6000</v>
      </c>
      <c r="E4" s="17">
        <f t="shared" si="2"/>
        <v>12000</v>
      </c>
      <c r="F4" s="17">
        <f t="shared" si="2"/>
        <v>18000</v>
      </c>
      <c r="G4" s="17">
        <f t="shared" si="2"/>
        <v>24000</v>
      </c>
      <c r="H4" s="17">
        <f t="shared" si="2"/>
        <v>30000</v>
      </c>
      <c r="I4" s="17">
        <f t="shared" si="2"/>
        <v>36000</v>
      </c>
      <c r="J4" s="17">
        <f t="shared" si="2"/>
        <v>42000</v>
      </c>
      <c r="K4" s="17">
        <f t="shared" si="2"/>
        <v>48000</v>
      </c>
      <c r="L4" s="17">
        <f t="shared" si="2"/>
        <v>54000</v>
      </c>
      <c r="M4" s="17">
        <f t="shared" si="2"/>
        <v>60000</v>
      </c>
      <c r="N4" s="17">
        <f t="shared" si="2"/>
        <v>66000</v>
      </c>
      <c r="O4" s="17">
        <f t="shared" si="2"/>
        <v>72000</v>
      </c>
      <c r="P4" s="17">
        <f t="shared" si="2"/>
        <v>84000</v>
      </c>
      <c r="Q4" s="17">
        <f t="shared" si="2"/>
        <v>96000</v>
      </c>
      <c r="R4" s="17">
        <f t="shared" si="2"/>
        <v>108000</v>
      </c>
      <c r="S4" s="17">
        <f t="shared" si="2"/>
        <v>24000</v>
      </c>
      <c r="T4" s="17">
        <f t="shared" si="2"/>
        <v>30000</v>
      </c>
      <c r="U4" s="17">
        <f t="shared" si="2"/>
        <v>36000</v>
      </c>
      <c r="V4" s="17">
        <f t="shared" si="2"/>
        <v>42000</v>
      </c>
      <c r="W4" s="17">
        <f t="shared" si="2"/>
        <v>48000</v>
      </c>
      <c r="X4" s="17">
        <f t="shared" si="2"/>
        <v>54000</v>
      </c>
      <c r="Y4" s="17">
        <f t="shared" si="2"/>
        <v>60000</v>
      </c>
    </row>
    <row r="5">
      <c r="A5" s="8" t="s">
        <v>88</v>
      </c>
      <c r="B5" s="11">
        <f t="shared" ref="B5:Y5" si="3">SUM(B3:B4)</f>
        <v>0</v>
      </c>
      <c r="C5" s="17">
        <f t="shared" si="3"/>
        <v>229166.6667</v>
      </c>
      <c r="D5" s="17">
        <f t="shared" si="3"/>
        <v>464333.3333</v>
      </c>
      <c r="E5" s="17">
        <f t="shared" si="3"/>
        <v>699500</v>
      </c>
      <c r="F5" s="17">
        <f t="shared" si="3"/>
        <v>934666.6667</v>
      </c>
      <c r="G5" s="17">
        <f t="shared" si="3"/>
        <v>1169833.333</v>
      </c>
      <c r="H5" s="17">
        <f t="shared" si="3"/>
        <v>1405000</v>
      </c>
      <c r="I5" s="17">
        <f t="shared" si="3"/>
        <v>1640166.667</v>
      </c>
      <c r="J5" s="17">
        <f t="shared" si="3"/>
        <v>1875333.333</v>
      </c>
      <c r="K5" s="17">
        <f t="shared" si="3"/>
        <v>2110500</v>
      </c>
      <c r="L5" s="17">
        <f t="shared" si="3"/>
        <v>2345666.667</v>
      </c>
      <c r="M5" s="17">
        <f t="shared" si="3"/>
        <v>2580833.333</v>
      </c>
      <c r="N5" s="17">
        <f t="shared" si="3"/>
        <v>2816000</v>
      </c>
      <c r="O5" s="17">
        <f t="shared" si="3"/>
        <v>3051166.667</v>
      </c>
      <c r="P5" s="17">
        <f t="shared" si="3"/>
        <v>3292333.333</v>
      </c>
      <c r="Q5" s="17">
        <f t="shared" si="3"/>
        <v>3533500</v>
      </c>
      <c r="R5" s="17">
        <f t="shared" si="3"/>
        <v>3774666.667</v>
      </c>
      <c r="S5" s="17">
        <f t="shared" si="3"/>
        <v>3919833.333</v>
      </c>
      <c r="T5" s="17">
        <f t="shared" si="3"/>
        <v>4155000</v>
      </c>
      <c r="U5" s="17">
        <f t="shared" si="3"/>
        <v>4390166.667</v>
      </c>
      <c r="V5" s="17">
        <f t="shared" si="3"/>
        <v>4625333.333</v>
      </c>
      <c r="W5" s="17">
        <f t="shared" si="3"/>
        <v>4860500</v>
      </c>
      <c r="X5" s="17">
        <f t="shared" si="3"/>
        <v>5095666.667</v>
      </c>
      <c r="Y5" s="17">
        <f t="shared" si="3"/>
        <v>5330833.333</v>
      </c>
    </row>
    <row r="7">
      <c r="A7" s="8" t="s">
        <v>91</v>
      </c>
    </row>
    <row r="8">
      <c r="A8" s="8" t="s">
        <v>61</v>
      </c>
      <c r="B8" s="17">
        <f>'Fixed Asset Balance'!B18/FAR!$F2</f>
        <v>229166.6667</v>
      </c>
      <c r="C8" s="17">
        <f>'Fixed Asset Balance'!C18/FAR!$F2</f>
        <v>229166.6667</v>
      </c>
      <c r="D8" s="17">
        <f>'Fixed Asset Balance'!D18/FAR!$F2</f>
        <v>229166.6667</v>
      </c>
      <c r="E8" s="17">
        <f>'Fixed Asset Balance'!E18/FAR!$F2</f>
        <v>229166.6667</v>
      </c>
      <c r="F8" s="17">
        <f>'Fixed Asset Balance'!F18/FAR!$F2</f>
        <v>229166.6667</v>
      </c>
      <c r="G8" s="17">
        <f>'Fixed Asset Balance'!G18/FAR!$F2</f>
        <v>229166.6667</v>
      </c>
      <c r="H8" s="17">
        <f>'Fixed Asset Balance'!H18/FAR!$F2</f>
        <v>229166.6667</v>
      </c>
      <c r="I8" s="17">
        <f>'Fixed Asset Balance'!I18/FAR!$F2</f>
        <v>229166.6667</v>
      </c>
      <c r="J8" s="17">
        <f>'Fixed Asset Balance'!J18/FAR!$F2</f>
        <v>229166.6667</v>
      </c>
      <c r="K8" s="17">
        <f>'Fixed Asset Balance'!K18/FAR!$F2</f>
        <v>229166.6667</v>
      </c>
      <c r="L8" s="17">
        <f>'Fixed Asset Balance'!L18/FAR!$F2</f>
        <v>229166.6667</v>
      </c>
      <c r="M8" s="17">
        <f>'Fixed Asset Balance'!M18/FAR!$F2</f>
        <v>229166.6667</v>
      </c>
      <c r="N8" s="17">
        <f>'Fixed Asset Balance'!N18/FAR!$F2</f>
        <v>229166.6667</v>
      </c>
      <c r="O8" s="17">
        <f>'Fixed Asset Balance'!O18/FAR!$F2</f>
        <v>229166.6667</v>
      </c>
      <c r="P8" s="17">
        <f>'Fixed Asset Balance'!P18/FAR!$F2</f>
        <v>229166.6667</v>
      </c>
      <c r="Q8" s="17">
        <f>'Fixed Asset Balance'!Q18/FAR!$F2</f>
        <v>229166.6667</v>
      </c>
      <c r="R8" s="17">
        <f>'Fixed Asset Balance'!R18/FAR!$F2</f>
        <v>229166.6667</v>
      </c>
      <c r="S8" s="17">
        <f>'Fixed Asset Balance'!S18/FAR!$F2</f>
        <v>229166.6667</v>
      </c>
      <c r="T8" s="17">
        <f>'Fixed Asset Balance'!T18/FAR!$F2</f>
        <v>229166.6667</v>
      </c>
      <c r="U8" s="17">
        <f>'Fixed Asset Balance'!U18/FAR!$F2</f>
        <v>229166.6667</v>
      </c>
      <c r="V8" s="17">
        <f>'Fixed Asset Balance'!V18/FAR!$F2</f>
        <v>229166.6667</v>
      </c>
      <c r="W8" s="17">
        <f>'Fixed Asset Balance'!W18/FAR!$F2</f>
        <v>229166.6667</v>
      </c>
      <c r="X8" s="17">
        <f>'Fixed Asset Balance'!X18/FAR!$F2</f>
        <v>229166.6667</v>
      </c>
      <c r="Y8" s="17">
        <f>'Fixed Asset Balance'!Y18/FAR!$F2</f>
        <v>229166.6667</v>
      </c>
    </row>
    <row r="9">
      <c r="A9" s="8" t="s">
        <v>62</v>
      </c>
      <c r="B9" s="17">
        <f>'Fixed Asset Balance'!B19/FAR!$F3</f>
        <v>0</v>
      </c>
      <c r="C9" s="17">
        <f>'Fixed Asset Balance'!C19/FAR!$F3</f>
        <v>6000</v>
      </c>
      <c r="D9" s="17">
        <f>'Fixed Asset Balance'!D19/FAR!$F3</f>
        <v>6000</v>
      </c>
      <c r="E9" s="17">
        <f>'Fixed Asset Balance'!E19/FAR!$F3</f>
        <v>6000</v>
      </c>
      <c r="F9" s="17">
        <f>'Fixed Asset Balance'!F19/FAR!$F3</f>
        <v>6000</v>
      </c>
      <c r="G9" s="17">
        <f>'Fixed Asset Balance'!G19/FAR!$F3</f>
        <v>6000</v>
      </c>
      <c r="H9" s="17">
        <f>'Fixed Asset Balance'!H19/FAR!$F3</f>
        <v>6000</v>
      </c>
      <c r="I9" s="17">
        <f>'Fixed Asset Balance'!I19/FAR!$F3</f>
        <v>6000</v>
      </c>
      <c r="J9" s="17">
        <f>'Fixed Asset Balance'!J19/FAR!$F3</f>
        <v>6000</v>
      </c>
      <c r="K9" s="17">
        <f>'Fixed Asset Balance'!K19/FAR!$F3</f>
        <v>6000</v>
      </c>
      <c r="L9" s="17">
        <f>'Fixed Asset Balance'!L19/FAR!$F3</f>
        <v>6000</v>
      </c>
      <c r="M9" s="17">
        <f>'Fixed Asset Balance'!M19/FAR!$F3</f>
        <v>6000</v>
      </c>
      <c r="N9" s="17">
        <f>'Fixed Asset Balance'!N19/FAR!$F3</f>
        <v>6000</v>
      </c>
      <c r="O9" s="17">
        <f>'Fixed Asset Balance'!O19/FAR!$F3</f>
        <v>12000</v>
      </c>
      <c r="P9" s="17">
        <f>'Fixed Asset Balance'!P19/FAR!$F3</f>
        <v>12000</v>
      </c>
      <c r="Q9" s="17">
        <f>'Fixed Asset Balance'!Q19/FAR!$F3</f>
        <v>12000</v>
      </c>
      <c r="R9" s="17">
        <f>'Fixed Asset Balance'!R19/FAR!$F3</f>
        <v>6000</v>
      </c>
      <c r="S9" s="17">
        <f>'Fixed Asset Balance'!S19/FAR!$F3</f>
        <v>6000</v>
      </c>
      <c r="T9" s="17">
        <f>'Fixed Asset Balance'!T19/FAR!$F3</f>
        <v>6000</v>
      </c>
      <c r="U9" s="17">
        <f>'Fixed Asset Balance'!U19/FAR!$F3</f>
        <v>6000</v>
      </c>
      <c r="V9" s="17">
        <f>'Fixed Asset Balance'!V19/FAR!$F3</f>
        <v>6000</v>
      </c>
      <c r="W9" s="17">
        <f>'Fixed Asset Balance'!W19/FAR!$F3</f>
        <v>6000</v>
      </c>
      <c r="X9" s="17">
        <f>'Fixed Asset Balance'!X19/FAR!$F3</f>
        <v>6000</v>
      </c>
      <c r="Y9" s="17">
        <f>'Fixed Asset Balance'!Y19/FAR!$F3</f>
        <v>6000</v>
      </c>
    </row>
    <row r="10">
      <c r="A10" s="8" t="s">
        <v>88</v>
      </c>
      <c r="B10" s="17">
        <f t="shared" ref="B10:Y10" si="4">SUM(B8:B9)</f>
        <v>229166.6667</v>
      </c>
      <c r="C10" s="17">
        <f t="shared" si="4"/>
        <v>235166.6667</v>
      </c>
      <c r="D10" s="17">
        <f t="shared" si="4"/>
        <v>235166.6667</v>
      </c>
      <c r="E10" s="17">
        <f t="shared" si="4"/>
        <v>235166.6667</v>
      </c>
      <c r="F10" s="17">
        <f t="shared" si="4"/>
        <v>235166.6667</v>
      </c>
      <c r="G10" s="17">
        <f t="shared" si="4"/>
        <v>235166.6667</v>
      </c>
      <c r="H10" s="17">
        <f t="shared" si="4"/>
        <v>235166.6667</v>
      </c>
      <c r="I10" s="17">
        <f t="shared" si="4"/>
        <v>235166.6667</v>
      </c>
      <c r="J10" s="17">
        <f t="shared" si="4"/>
        <v>235166.6667</v>
      </c>
      <c r="K10" s="17">
        <f t="shared" si="4"/>
        <v>235166.6667</v>
      </c>
      <c r="L10" s="17">
        <f t="shared" si="4"/>
        <v>235166.6667</v>
      </c>
      <c r="M10" s="17">
        <f t="shared" si="4"/>
        <v>235166.6667</v>
      </c>
      <c r="N10" s="17">
        <f t="shared" si="4"/>
        <v>235166.6667</v>
      </c>
      <c r="O10" s="17">
        <f t="shared" si="4"/>
        <v>241166.6667</v>
      </c>
      <c r="P10" s="17">
        <f t="shared" si="4"/>
        <v>241166.6667</v>
      </c>
      <c r="Q10" s="17">
        <f t="shared" si="4"/>
        <v>241166.6667</v>
      </c>
      <c r="R10" s="17">
        <f t="shared" si="4"/>
        <v>235166.6667</v>
      </c>
      <c r="S10" s="17">
        <f t="shared" si="4"/>
        <v>235166.6667</v>
      </c>
      <c r="T10" s="17">
        <f t="shared" si="4"/>
        <v>235166.6667</v>
      </c>
      <c r="U10" s="17">
        <f t="shared" si="4"/>
        <v>235166.6667</v>
      </c>
      <c r="V10" s="17">
        <f t="shared" si="4"/>
        <v>235166.6667</v>
      </c>
      <c r="W10" s="17">
        <f t="shared" si="4"/>
        <v>235166.6667</v>
      </c>
      <c r="X10" s="17">
        <f t="shared" si="4"/>
        <v>235166.6667</v>
      </c>
      <c r="Y10" s="17">
        <f t="shared" si="4"/>
        <v>235166.6667</v>
      </c>
    </row>
    <row r="11">
      <c r="B11" s="17"/>
      <c r="C11" s="17"/>
      <c r="D11" s="17"/>
      <c r="E11" s="17"/>
      <c r="F11" s="17"/>
      <c r="G11" s="17"/>
      <c r="H11" s="17"/>
      <c r="I11" s="17"/>
      <c r="J11" s="17"/>
      <c r="K11" s="17"/>
      <c r="L11" s="17"/>
      <c r="M11" s="17"/>
      <c r="N11" s="17"/>
      <c r="O11" s="17"/>
      <c r="P11" s="17"/>
      <c r="Q11" s="17"/>
      <c r="R11" s="17"/>
      <c r="S11" s="17"/>
      <c r="T11" s="17"/>
      <c r="U11" s="17"/>
      <c r="V11" s="17"/>
      <c r="W11" s="17"/>
      <c r="X11" s="17"/>
      <c r="Y11" s="17"/>
    </row>
    <row r="12">
      <c r="A12" s="8" t="s">
        <v>89</v>
      </c>
      <c r="B12" s="17"/>
      <c r="C12" s="17"/>
      <c r="D12" s="17"/>
      <c r="E12" s="17"/>
      <c r="F12" s="17"/>
      <c r="G12" s="17"/>
      <c r="H12" s="17"/>
      <c r="I12" s="17"/>
      <c r="J12" s="17"/>
      <c r="K12" s="17"/>
      <c r="L12" s="17"/>
      <c r="M12" s="17"/>
      <c r="N12" s="17"/>
      <c r="O12" s="17"/>
      <c r="P12" s="17"/>
      <c r="Q12" s="17"/>
      <c r="R12" s="17"/>
      <c r="S12" s="17"/>
      <c r="T12" s="17"/>
      <c r="U12" s="17"/>
      <c r="V12" s="17"/>
      <c r="W12" s="17"/>
      <c r="X12" s="17"/>
      <c r="Y12" s="17"/>
    </row>
    <row r="13">
      <c r="A13" s="8" t="s">
        <v>61</v>
      </c>
      <c r="B13" s="8">
        <v>0.0</v>
      </c>
      <c r="C13" s="8">
        <v>0.0</v>
      </c>
      <c r="D13" s="8">
        <v>0.0</v>
      </c>
      <c r="E13" s="8">
        <v>0.0</v>
      </c>
      <c r="F13" s="8">
        <v>0.0</v>
      </c>
      <c r="G13" s="8">
        <v>0.0</v>
      </c>
      <c r="H13" s="8">
        <v>0.0</v>
      </c>
      <c r="I13" s="8">
        <v>0.0</v>
      </c>
      <c r="J13" s="8">
        <v>0.0</v>
      </c>
      <c r="K13" s="8">
        <v>0.0</v>
      </c>
      <c r="L13" s="8">
        <v>0.0</v>
      </c>
      <c r="M13" s="8">
        <v>0.0</v>
      </c>
      <c r="N13" s="8">
        <v>0.0</v>
      </c>
      <c r="O13" s="8">
        <v>0.0</v>
      </c>
      <c r="P13" s="8">
        <v>0.0</v>
      </c>
      <c r="Q13" s="8">
        <v>0.0</v>
      </c>
      <c r="R13" s="8">
        <v>0.0</v>
      </c>
      <c r="S13" s="8">
        <v>0.0</v>
      </c>
      <c r="T13" s="8">
        <v>0.0</v>
      </c>
      <c r="U13" s="8">
        <v>0.0</v>
      </c>
      <c r="V13" s="8">
        <v>0.0</v>
      </c>
      <c r="W13" s="8">
        <v>0.0</v>
      </c>
      <c r="X13" s="8">
        <v>0.0</v>
      </c>
      <c r="Y13" s="8">
        <v>0.0</v>
      </c>
    </row>
    <row r="14">
      <c r="A14" s="8" t="s">
        <v>62</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16">
        <f>FAR!H3</f>
        <v>90000</v>
      </c>
      <c r="S14" s="8">
        <v>0.0</v>
      </c>
      <c r="T14" s="8">
        <v>0.0</v>
      </c>
      <c r="U14" s="8">
        <v>0.0</v>
      </c>
      <c r="V14" s="8">
        <v>0.0</v>
      </c>
      <c r="W14" s="8">
        <v>0.0</v>
      </c>
      <c r="X14" s="8">
        <v>0.0</v>
      </c>
      <c r="Y14" s="8">
        <v>0.0</v>
      </c>
    </row>
    <row r="15">
      <c r="A15" s="8" t="s">
        <v>88</v>
      </c>
      <c r="B15" s="11">
        <f t="shared" ref="B15:Y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0</v>
      </c>
      <c r="R15" s="11">
        <f t="shared" si="5"/>
        <v>90000</v>
      </c>
      <c r="S15" s="11">
        <f t="shared" si="5"/>
        <v>0</v>
      </c>
      <c r="T15" s="11">
        <f t="shared" si="5"/>
        <v>0</v>
      </c>
      <c r="U15" s="11">
        <f t="shared" si="5"/>
        <v>0</v>
      </c>
      <c r="V15" s="11">
        <f t="shared" si="5"/>
        <v>0</v>
      </c>
      <c r="W15" s="11">
        <f t="shared" si="5"/>
        <v>0</v>
      </c>
      <c r="X15" s="11">
        <f t="shared" si="5"/>
        <v>0</v>
      </c>
      <c r="Y15" s="11">
        <f t="shared" si="5"/>
        <v>0</v>
      </c>
    </row>
    <row r="16">
      <c r="B16" s="17"/>
      <c r="C16" s="17"/>
      <c r="D16" s="17"/>
      <c r="E16" s="17"/>
      <c r="F16" s="17"/>
      <c r="G16" s="17"/>
      <c r="H16" s="17"/>
      <c r="I16" s="17"/>
      <c r="J16" s="17"/>
      <c r="K16" s="17"/>
      <c r="L16" s="17"/>
      <c r="M16" s="17"/>
      <c r="N16" s="17"/>
      <c r="O16" s="17"/>
      <c r="P16" s="17"/>
      <c r="Q16" s="17"/>
      <c r="R16" s="17"/>
      <c r="S16" s="17"/>
      <c r="T16" s="17"/>
      <c r="U16" s="17"/>
      <c r="V16" s="17"/>
      <c r="W16" s="17"/>
      <c r="X16" s="17"/>
      <c r="Y16" s="17"/>
    </row>
    <row r="17">
      <c r="A17" s="8" t="s">
        <v>90</v>
      </c>
      <c r="B17" s="17"/>
      <c r="C17" s="17"/>
      <c r="D17" s="17"/>
      <c r="E17" s="17"/>
      <c r="F17" s="17"/>
      <c r="G17" s="17"/>
      <c r="H17" s="17"/>
      <c r="I17" s="17"/>
      <c r="J17" s="17"/>
      <c r="K17" s="17"/>
      <c r="L17" s="17"/>
      <c r="M17" s="17"/>
      <c r="N17" s="17"/>
      <c r="O17" s="17"/>
      <c r="P17" s="17"/>
      <c r="Q17" s="17"/>
      <c r="R17" s="17"/>
      <c r="S17" s="17"/>
      <c r="T17" s="17"/>
      <c r="U17" s="17"/>
      <c r="V17" s="17"/>
      <c r="W17" s="17"/>
      <c r="X17" s="17"/>
      <c r="Y17" s="17"/>
    </row>
    <row r="18">
      <c r="A18" s="8" t="s">
        <v>61</v>
      </c>
      <c r="B18" s="17">
        <f t="shared" ref="B18:Y18" si="6">B3+B8-B13</f>
        <v>229166.6667</v>
      </c>
      <c r="C18" s="17">
        <f t="shared" si="6"/>
        <v>458333.3333</v>
      </c>
      <c r="D18" s="17">
        <f t="shared" si="6"/>
        <v>687500</v>
      </c>
      <c r="E18" s="17">
        <f t="shared" si="6"/>
        <v>916666.6667</v>
      </c>
      <c r="F18" s="17">
        <f t="shared" si="6"/>
        <v>1145833.333</v>
      </c>
      <c r="G18" s="17">
        <f t="shared" si="6"/>
        <v>1375000</v>
      </c>
      <c r="H18" s="17">
        <f t="shared" si="6"/>
        <v>1604166.667</v>
      </c>
      <c r="I18" s="17">
        <f t="shared" si="6"/>
        <v>1833333.333</v>
      </c>
      <c r="J18" s="17">
        <f t="shared" si="6"/>
        <v>2062500</v>
      </c>
      <c r="K18" s="17">
        <f t="shared" si="6"/>
        <v>2291666.667</v>
      </c>
      <c r="L18" s="17">
        <f t="shared" si="6"/>
        <v>2520833.333</v>
      </c>
      <c r="M18" s="17">
        <f t="shared" si="6"/>
        <v>2750000</v>
      </c>
      <c r="N18" s="17">
        <f t="shared" si="6"/>
        <v>2979166.667</v>
      </c>
      <c r="O18" s="17">
        <f t="shared" si="6"/>
        <v>3208333.333</v>
      </c>
      <c r="P18" s="17">
        <f t="shared" si="6"/>
        <v>3437500</v>
      </c>
      <c r="Q18" s="17">
        <f t="shared" si="6"/>
        <v>3666666.667</v>
      </c>
      <c r="R18" s="17">
        <f t="shared" si="6"/>
        <v>3895833.333</v>
      </c>
      <c r="S18" s="17">
        <f t="shared" si="6"/>
        <v>4125000</v>
      </c>
      <c r="T18" s="17">
        <f t="shared" si="6"/>
        <v>4354166.667</v>
      </c>
      <c r="U18" s="17">
        <f t="shared" si="6"/>
        <v>4583333.333</v>
      </c>
      <c r="V18" s="17">
        <f t="shared" si="6"/>
        <v>4812500</v>
      </c>
      <c r="W18" s="17">
        <f t="shared" si="6"/>
        <v>5041666.667</v>
      </c>
      <c r="X18" s="17">
        <f t="shared" si="6"/>
        <v>5270833.333</v>
      </c>
      <c r="Y18" s="17">
        <f t="shared" si="6"/>
        <v>5500000</v>
      </c>
    </row>
    <row r="19">
      <c r="A19" s="8" t="s">
        <v>62</v>
      </c>
      <c r="B19" s="17">
        <f t="shared" ref="B19:Y19" si="7">B4+B9-B14</f>
        <v>0</v>
      </c>
      <c r="C19" s="17">
        <f t="shared" si="7"/>
        <v>6000</v>
      </c>
      <c r="D19" s="17">
        <f t="shared" si="7"/>
        <v>12000</v>
      </c>
      <c r="E19" s="17">
        <f t="shared" si="7"/>
        <v>18000</v>
      </c>
      <c r="F19" s="17">
        <f t="shared" si="7"/>
        <v>24000</v>
      </c>
      <c r="G19" s="17">
        <f t="shared" si="7"/>
        <v>30000</v>
      </c>
      <c r="H19" s="17">
        <f t="shared" si="7"/>
        <v>36000</v>
      </c>
      <c r="I19" s="17">
        <f t="shared" si="7"/>
        <v>42000</v>
      </c>
      <c r="J19" s="17">
        <f t="shared" si="7"/>
        <v>48000</v>
      </c>
      <c r="K19" s="17">
        <f t="shared" si="7"/>
        <v>54000</v>
      </c>
      <c r="L19" s="17">
        <f t="shared" si="7"/>
        <v>60000</v>
      </c>
      <c r="M19" s="17">
        <f t="shared" si="7"/>
        <v>66000</v>
      </c>
      <c r="N19" s="17">
        <f t="shared" si="7"/>
        <v>72000</v>
      </c>
      <c r="O19" s="17">
        <f t="shared" si="7"/>
        <v>84000</v>
      </c>
      <c r="P19" s="17">
        <f t="shared" si="7"/>
        <v>96000</v>
      </c>
      <c r="Q19" s="17">
        <f t="shared" si="7"/>
        <v>108000</v>
      </c>
      <c r="R19" s="17">
        <f t="shared" si="7"/>
        <v>24000</v>
      </c>
      <c r="S19" s="17">
        <f t="shared" si="7"/>
        <v>30000</v>
      </c>
      <c r="T19" s="17">
        <f t="shared" si="7"/>
        <v>36000</v>
      </c>
      <c r="U19" s="17">
        <f t="shared" si="7"/>
        <v>42000</v>
      </c>
      <c r="V19" s="17">
        <f t="shared" si="7"/>
        <v>48000</v>
      </c>
      <c r="W19" s="17">
        <f t="shared" si="7"/>
        <v>54000</v>
      </c>
      <c r="X19" s="17">
        <f t="shared" si="7"/>
        <v>60000</v>
      </c>
      <c r="Y19" s="17">
        <f t="shared" si="7"/>
        <v>66000</v>
      </c>
    </row>
    <row r="20">
      <c r="A20" s="8" t="s">
        <v>88</v>
      </c>
      <c r="B20" s="17">
        <f t="shared" ref="B20:Y20" si="8">SUM(B18:B19)</f>
        <v>229166.6667</v>
      </c>
      <c r="C20" s="17">
        <f t="shared" si="8"/>
        <v>464333.3333</v>
      </c>
      <c r="D20" s="17">
        <f t="shared" si="8"/>
        <v>699500</v>
      </c>
      <c r="E20" s="17">
        <f t="shared" si="8"/>
        <v>934666.6667</v>
      </c>
      <c r="F20" s="17">
        <f t="shared" si="8"/>
        <v>1169833.333</v>
      </c>
      <c r="G20" s="17">
        <f t="shared" si="8"/>
        <v>1405000</v>
      </c>
      <c r="H20" s="17">
        <f t="shared" si="8"/>
        <v>1640166.667</v>
      </c>
      <c r="I20" s="17">
        <f t="shared" si="8"/>
        <v>1875333.333</v>
      </c>
      <c r="J20" s="17">
        <f t="shared" si="8"/>
        <v>2110500</v>
      </c>
      <c r="K20" s="17">
        <f t="shared" si="8"/>
        <v>2345666.667</v>
      </c>
      <c r="L20" s="17">
        <f t="shared" si="8"/>
        <v>2580833.333</v>
      </c>
      <c r="M20" s="17">
        <f t="shared" si="8"/>
        <v>2816000</v>
      </c>
      <c r="N20" s="17">
        <f t="shared" si="8"/>
        <v>3051166.667</v>
      </c>
      <c r="O20" s="17">
        <f t="shared" si="8"/>
        <v>3292333.333</v>
      </c>
      <c r="P20" s="17">
        <f t="shared" si="8"/>
        <v>3533500</v>
      </c>
      <c r="Q20" s="17">
        <f t="shared" si="8"/>
        <v>3774666.667</v>
      </c>
      <c r="R20" s="17">
        <f t="shared" si="8"/>
        <v>3919833.333</v>
      </c>
      <c r="S20" s="17">
        <f t="shared" si="8"/>
        <v>4155000</v>
      </c>
      <c r="T20" s="17">
        <f t="shared" si="8"/>
        <v>4390166.667</v>
      </c>
      <c r="U20" s="17">
        <f t="shared" si="8"/>
        <v>4625333.333</v>
      </c>
      <c r="V20" s="17">
        <f t="shared" si="8"/>
        <v>4860500</v>
      </c>
      <c r="W20" s="17">
        <f t="shared" si="8"/>
        <v>5095666.667</v>
      </c>
      <c r="X20" s="17">
        <f t="shared" si="8"/>
        <v>5330833.333</v>
      </c>
      <c r="Y20" s="17">
        <f t="shared" si="8"/>
        <v>5566000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16</v>
      </c>
    </row>
    <row r="3">
      <c r="A3" s="8" t="s">
        <v>19</v>
      </c>
      <c r="B3" s="11">
        <f>Assumptions!$B2</f>
        <v>185</v>
      </c>
      <c r="C3" s="11">
        <f>Assumptions!$B2</f>
        <v>185</v>
      </c>
      <c r="D3" s="11">
        <f>Assumptions!$B2</f>
        <v>185</v>
      </c>
      <c r="E3" s="11">
        <f>Assumptions!$B2</f>
        <v>185</v>
      </c>
      <c r="F3" s="11">
        <f>Assumptions!$B2</f>
        <v>185</v>
      </c>
      <c r="G3" s="11">
        <f>Assumptions!$B2</f>
        <v>185</v>
      </c>
      <c r="H3" s="11">
        <f>Assumptions!$B2</f>
        <v>185</v>
      </c>
      <c r="I3" s="11">
        <f>Assumptions!$B2</f>
        <v>185</v>
      </c>
      <c r="J3" s="11">
        <f>Assumptions!$B2</f>
        <v>185</v>
      </c>
      <c r="K3" s="11">
        <f>Assumptions!$B2</f>
        <v>185</v>
      </c>
      <c r="L3" s="11">
        <f>Assumptions!$B2</f>
        <v>185</v>
      </c>
      <c r="M3" s="11">
        <f>Assumptions!$B2</f>
        <v>185</v>
      </c>
      <c r="N3" s="11">
        <f>Assumptions!$B2</f>
        <v>185</v>
      </c>
      <c r="O3" s="11">
        <f>Assumptions!$B2</f>
        <v>185</v>
      </c>
      <c r="P3" s="11">
        <f>Assumptions!$B2</f>
        <v>185</v>
      </c>
      <c r="Q3" s="11">
        <f>Assumptions!$B2</f>
        <v>185</v>
      </c>
      <c r="R3" s="11">
        <f>Assumptions!$B2</f>
        <v>185</v>
      </c>
      <c r="S3" s="11">
        <f>Assumptions!$B2</f>
        <v>185</v>
      </c>
      <c r="T3" s="11">
        <f>Assumptions!$B2</f>
        <v>185</v>
      </c>
      <c r="U3" s="11">
        <f>Assumptions!$B2</f>
        <v>185</v>
      </c>
      <c r="V3" s="11">
        <f>Assumptions!$B2</f>
        <v>185</v>
      </c>
      <c r="W3" s="11">
        <f>Assumptions!$B2</f>
        <v>185</v>
      </c>
      <c r="X3" s="11">
        <f>Assumptions!$B2</f>
        <v>185</v>
      </c>
      <c r="Y3" s="11">
        <f>Assumptions!$B2</f>
        <v>185</v>
      </c>
    </row>
    <row r="4">
      <c r="A4" s="8" t="s">
        <v>92</v>
      </c>
      <c r="B4" s="11">
        <f>Assumptions!$B3</f>
        <v>218</v>
      </c>
      <c r="C4" s="11">
        <f>Assumptions!$B3</f>
        <v>218</v>
      </c>
      <c r="D4" s="11">
        <f>Assumptions!$B3</f>
        <v>218</v>
      </c>
      <c r="E4" s="11">
        <f>Assumptions!$B3</f>
        <v>218</v>
      </c>
      <c r="F4" s="11">
        <f>Assumptions!$B3</f>
        <v>218</v>
      </c>
      <c r="G4" s="11">
        <f>Assumptions!$B3</f>
        <v>218</v>
      </c>
      <c r="H4" s="11">
        <f>Assumptions!$B3</f>
        <v>218</v>
      </c>
      <c r="I4" s="11">
        <f>Assumptions!$B3</f>
        <v>218</v>
      </c>
      <c r="J4" s="11">
        <f>Assumptions!$B3</f>
        <v>218</v>
      </c>
      <c r="K4" s="11">
        <f>Assumptions!$B3</f>
        <v>218</v>
      </c>
      <c r="L4" s="11">
        <f>Assumptions!$B3</f>
        <v>218</v>
      </c>
      <c r="M4" s="11">
        <f>Assumptions!$B3</f>
        <v>218</v>
      </c>
      <c r="N4" s="11">
        <f>Assumptions!$B3</f>
        <v>218</v>
      </c>
      <c r="O4" s="11">
        <f>Assumptions!$B3</f>
        <v>218</v>
      </c>
      <c r="P4" s="11">
        <f>Assumptions!$B3</f>
        <v>218</v>
      </c>
      <c r="Q4" s="11">
        <f>Assumptions!$B3</f>
        <v>218</v>
      </c>
      <c r="R4" s="11">
        <f>Assumptions!$B3</f>
        <v>218</v>
      </c>
      <c r="S4" s="11">
        <f>Assumptions!$B3</f>
        <v>218</v>
      </c>
      <c r="T4" s="11">
        <f>Assumptions!$B3</f>
        <v>218</v>
      </c>
      <c r="U4" s="11">
        <f>Assumptions!$B3</f>
        <v>218</v>
      </c>
      <c r="V4" s="11">
        <f>Assumptions!$B3</f>
        <v>218</v>
      </c>
      <c r="W4" s="11">
        <f>Assumptions!$B3</f>
        <v>218</v>
      </c>
      <c r="X4" s="11">
        <f>Assumptions!$B3</f>
        <v>218</v>
      </c>
      <c r="Y4" s="11">
        <f>Assumptions!$B3</f>
        <v>218</v>
      </c>
    </row>
    <row r="6">
      <c r="A6" s="8" t="s">
        <v>93</v>
      </c>
    </row>
    <row r="7">
      <c r="A7" s="8" t="s">
        <v>19</v>
      </c>
      <c r="B7" s="11">
        <f>Assumptions!$B6</f>
        <v>196</v>
      </c>
      <c r="C7" s="11">
        <f>Assumptions!$B6</f>
        <v>196</v>
      </c>
      <c r="D7" s="11">
        <f>Assumptions!$B6</f>
        <v>196</v>
      </c>
      <c r="E7" s="11">
        <f>Assumptions!$B6</f>
        <v>196</v>
      </c>
      <c r="F7" s="11">
        <f>Assumptions!$B6</f>
        <v>196</v>
      </c>
      <c r="G7" s="11">
        <f>Assumptions!$B6</f>
        <v>196</v>
      </c>
      <c r="H7" s="11">
        <f>Assumptions!$B6</f>
        <v>196</v>
      </c>
      <c r="I7" s="11">
        <f>Assumptions!$B6</f>
        <v>196</v>
      </c>
      <c r="J7" s="11">
        <f>Assumptions!$B6</f>
        <v>196</v>
      </c>
      <c r="K7" s="11">
        <f>Assumptions!$B6</f>
        <v>196</v>
      </c>
      <c r="L7" s="11">
        <f>Assumptions!$B6</f>
        <v>196</v>
      </c>
      <c r="M7" s="11">
        <f>Assumptions!$B6</f>
        <v>196</v>
      </c>
      <c r="N7" s="11">
        <f>Assumptions!$B6</f>
        <v>196</v>
      </c>
      <c r="O7" s="11">
        <f>Assumptions!$B6</f>
        <v>196</v>
      </c>
      <c r="P7" s="11">
        <f>Assumptions!$B6</f>
        <v>196</v>
      </c>
      <c r="Q7" s="11">
        <f>Assumptions!$B6</f>
        <v>196</v>
      </c>
      <c r="R7" s="11">
        <f>Assumptions!$B6</f>
        <v>196</v>
      </c>
      <c r="S7" s="11">
        <f>Assumptions!$B6</f>
        <v>196</v>
      </c>
      <c r="T7" s="11">
        <f>Assumptions!$B6</f>
        <v>196</v>
      </c>
      <c r="U7" s="11">
        <f>Assumptions!$B6</f>
        <v>196</v>
      </c>
      <c r="V7" s="11">
        <f>Assumptions!$B6</f>
        <v>196</v>
      </c>
      <c r="W7" s="11">
        <f>Assumptions!$B6</f>
        <v>196</v>
      </c>
      <c r="X7" s="11">
        <f>Assumptions!$B6</f>
        <v>196</v>
      </c>
      <c r="Y7" s="11">
        <f>Assumptions!$B6</f>
        <v>196</v>
      </c>
    </row>
    <row r="8">
      <c r="A8" s="8" t="s">
        <v>92</v>
      </c>
      <c r="B8" s="11">
        <f>Assumptions!$B7</f>
        <v>223</v>
      </c>
      <c r="C8" s="11">
        <f>Assumptions!$B7</f>
        <v>223</v>
      </c>
      <c r="D8" s="11">
        <f>Assumptions!$B7</f>
        <v>223</v>
      </c>
      <c r="E8" s="11">
        <f>Assumptions!$B7</f>
        <v>223</v>
      </c>
      <c r="F8" s="11">
        <f>Assumptions!$B7</f>
        <v>223</v>
      </c>
      <c r="G8" s="11">
        <f>Assumptions!$B7</f>
        <v>223</v>
      </c>
      <c r="H8" s="11">
        <f>Assumptions!$B7</f>
        <v>223</v>
      </c>
      <c r="I8" s="11">
        <f>Assumptions!$B7</f>
        <v>223</v>
      </c>
      <c r="J8" s="11">
        <f>Assumptions!$B7</f>
        <v>223</v>
      </c>
      <c r="K8" s="11">
        <f>Assumptions!$B7</f>
        <v>223</v>
      </c>
      <c r="L8" s="11">
        <f>Assumptions!$B7</f>
        <v>223</v>
      </c>
      <c r="M8" s="11">
        <f>Assumptions!$B7</f>
        <v>223</v>
      </c>
      <c r="N8" s="11">
        <f>Assumptions!$B7</f>
        <v>223</v>
      </c>
      <c r="O8" s="11">
        <f>Assumptions!$B7</f>
        <v>223</v>
      </c>
      <c r="P8" s="11">
        <f>Assumptions!$B7</f>
        <v>223</v>
      </c>
      <c r="Q8" s="11">
        <f>Assumptions!$B7</f>
        <v>223</v>
      </c>
      <c r="R8" s="11">
        <f>Assumptions!$B7</f>
        <v>223</v>
      </c>
      <c r="S8" s="11">
        <f>Assumptions!$B7</f>
        <v>223</v>
      </c>
      <c r="T8" s="11">
        <f>Assumptions!$B7</f>
        <v>223</v>
      </c>
      <c r="U8" s="11">
        <f>Assumptions!$B7</f>
        <v>223</v>
      </c>
      <c r="V8" s="11">
        <f>Assumptions!$B7</f>
        <v>223</v>
      </c>
      <c r="W8" s="11">
        <f>Assumptions!$B7</f>
        <v>223</v>
      </c>
      <c r="X8" s="11">
        <f>Assumptions!$B7</f>
        <v>223</v>
      </c>
      <c r="Y8" s="11">
        <f>Assumptions!$B7</f>
        <v>223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16</v>
      </c>
    </row>
    <row r="3">
      <c r="A3" s="8" t="s">
        <v>19</v>
      </c>
      <c r="B3" s="11">
        <f>'Calcs-1'!B3*Assumptions!$C2</f>
        <v>29507500</v>
      </c>
      <c r="C3" s="11">
        <f>'Calcs-1'!C3*Assumptions!$C2</f>
        <v>29507500</v>
      </c>
      <c r="D3" s="11">
        <f>'Calcs-1'!D3*Assumptions!$C2</f>
        <v>29507500</v>
      </c>
      <c r="E3" s="11">
        <f>'Calcs-1'!E3*Assumptions!$C2</f>
        <v>29507500</v>
      </c>
      <c r="F3" s="11">
        <f>'Calcs-1'!F3*Assumptions!$C2</f>
        <v>29507500</v>
      </c>
      <c r="G3" s="11">
        <f>'Calcs-1'!G3*Assumptions!$C2</f>
        <v>29507500</v>
      </c>
      <c r="H3" s="11">
        <f>'Calcs-1'!H3*Assumptions!$C2</f>
        <v>29507500</v>
      </c>
      <c r="I3" s="11">
        <f>'Calcs-1'!I3*Assumptions!$C2</f>
        <v>29507500</v>
      </c>
      <c r="J3" s="11">
        <f>'Calcs-1'!J3*Assumptions!$C2</f>
        <v>29507500</v>
      </c>
      <c r="K3" s="11">
        <f>'Calcs-1'!K3*Assumptions!$C2</f>
        <v>29507500</v>
      </c>
      <c r="L3" s="11">
        <f>'Calcs-1'!L3*Assumptions!$C2</f>
        <v>29507500</v>
      </c>
      <c r="M3" s="11">
        <f>'Calcs-1'!M3*Assumptions!$C2</f>
        <v>29507500</v>
      </c>
      <c r="N3" s="11">
        <f>'Calcs-1'!N3*Assumptions!$C2</f>
        <v>29507500</v>
      </c>
      <c r="O3" s="11">
        <f>'Calcs-1'!O3*Assumptions!$C2</f>
        <v>29507500</v>
      </c>
      <c r="P3" s="11">
        <f>'Calcs-1'!P3*Assumptions!$C2</f>
        <v>29507500</v>
      </c>
      <c r="Q3" s="11">
        <f>'Calcs-1'!Q3*Assumptions!$C2</f>
        <v>29507500</v>
      </c>
      <c r="R3" s="11">
        <f>'Calcs-1'!R3*Assumptions!$C2</f>
        <v>29507500</v>
      </c>
      <c r="S3" s="11">
        <f>'Calcs-1'!S3*Assumptions!$C2</f>
        <v>29507500</v>
      </c>
      <c r="T3" s="11">
        <f>'Calcs-1'!T3*Assumptions!$C2</f>
        <v>29507500</v>
      </c>
      <c r="U3" s="11">
        <f>'Calcs-1'!U3*Assumptions!$C2</f>
        <v>29507500</v>
      </c>
      <c r="V3" s="11">
        <f>'Calcs-1'!V3*Assumptions!$C2</f>
        <v>29507500</v>
      </c>
      <c r="W3" s="11">
        <f>'Calcs-1'!W3*Assumptions!$C2</f>
        <v>29507500</v>
      </c>
      <c r="X3" s="11">
        <f>'Calcs-1'!X3*Assumptions!$C2</f>
        <v>29507500</v>
      </c>
      <c r="Y3" s="11">
        <f>'Calcs-1'!Y3*Assumptions!$C2</f>
        <v>29507500</v>
      </c>
    </row>
    <row r="4">
      <c r="A4" s="8" t="s">
        <v>92</v>
      </c>
      <c r="B4" s="11">
        <f>'Calcs-1'!B4*Assumptions!$C3</f>
        <v>21647400</v>
      </c>
      <c r="C4" s="11">
        <f>'Calcs-1'!C4*Assumptions!$C3</f>
        <v>21647400</v>
      </c>
      <c r="D4" s="11">
        <f>'Calcs-1'!D4*Assumptions!$C3</f>
        <v>21647400</v>
      </c>
      <c r="E4" s="11">
        <f>'Calcs-1'!E4*Assumptions!$C3</f>
        <v>21647400</v>
      </c>
      <c r="F4" s="11">
        <f>'Calcs-1'!F4*Assumptions!$C3</f>
        <v>21647400</v>
      </c>
      <c r="G4" s="11">
        <f>'Calcs-1'!G4*Assumptions!$C3</f>
        <v>21647400</v>
      </c>
      <c r="H4" s="11">
        <f>'Calcs-1'!H4*Assumptions!$C3</f>
        <v>21647400</v>
      </c>
      <c r="I4" s="11">
        <f>'Calcs-1'!I4*Assumptions!$C3</f>
        <v>21647400</v>
      </c>
      <c r="J4" s="11">
        <f>'Calcs-1'!J4*Assumptions!$C3</f>
        <v>21647400</v>
      </c>
      <c r="K4" s="11">
        <f>'Calcs-1'!K4*Assumptions!$C3</f>
        <v>21647400</v>
      </c>
      <c r="L4" s="11">
        <f>'Calcs-1'!L4*Assumptions!$C3</f>
        <v>21647400</v>
      </c>
      <c r="M4" s="11">
        <f>'Calcs-1'!M4*Assumptions!$C3</f>
        <v>21647400</v>
      </c>
      <c r="N4" s="11">
        <f>'Calcs-1'!N4*Assumptions!$C3</f>
        <v>21647400</v>
      </c>
      <c r="O4" s="11">
        <f>'Calcs-1'!O4*Assumptions!$C3</f>
        <v>21647400</v>
      </c>
      <c r="P4" s="11">
        <f>'Calcs-1'!P4*Assumptions!$C3</f>
        <v>21647400</v>
      </c>
      <c r="Q4" s="11">
        <f>'Calcs-1'!Q4*Assumptions!$C3</f>
        <v>21647400</v>
      </c>
      <c r="R4" s="11">
        <f>'Calcs-1'!R4*Assumptions!$C3</f>
        <v>21647400</v>
      </c>
      <c r="S4" s="11">
        <f>'Calcs-1'!S4*Assumptions!$C3</f>
        <v>21647400</v>
      </c>
      <c r="T4" s="11">
        <f>'Calcs-1'!T4*Assumptions!$C3</f>
        <v>21647400</v>
      </c>
      <c r="U4" s="11">
        <f>'Calcs-1'!U4*Assumptions!$C3</f>
        <v>21647400</v>
      </c>
      <c r="V4" s="11">
        <f>'Calcs-1'!V4*Assumptions!$C3</f>
        <v>21647400</v>
      </c>
      <c r="W4" s="11">
        <f>'Calcs-1'!W4*Assumptions!$C3</f>
        <v>21647400</v>
      </c>
      <c r="X4" s="11">
        <f>'Calcs-1'!X4*Assumptions!$C3</f>
        <v>21647400</v>
      </c>
      <c r="Y4" s="11">
        <f>'Calcs-1'!Y4*Assumptions!$C3</f>
        <v>21647400</v>
      </c>
    </row>
    <row r="5">
      <c r="A5" s="8" t="s">
        <v>88</v>
      </c>
      <c r="B5" s="11">
        <f t="shared" ref="B5:Y5" si="1">SUM(B3:B4)</f>
        <v>51154900</v>
      </c>
      <c r="C5" s="11">
        <f t="shared" si="1"/>
        <v>51154900</v>
      </c>
      <c r="D5" s="11">
        <f t="shared" si="1"/>
        <v>51154900</v>
      </c>
      <c r="E5" s="11">
        <f t="shared" si="1"/>
        <v>51154900</v>
      </c>
      <c r="F5" s="11">
        <f t="shared" si="1"/>
        <v>51154900</v>
      </c>
      <c r="G5" s="11">
        <f t="shared" si="1"/>
        <v>51154900</v>
      </c>
      <c r="H5" s="11">
        <f t="shared" si="1"/>
        <v>51154900</v>
      </c>
      <c r="I5" s="11">
        <f t="shared" si="1"/>
        <v>51154900</v>
      </c>
      <c r="J5" s="11">
        <f t="shared" si="1"/>
        <v>51154900</v>
      </c>
      <c r="K5" s="11">
        <f t="shared" si="1"/>
        <v>51154900</v>
      </c>
      <c r="L5" s="11">
        <f t="shared" si="1"/>
        <v>51154900</v>
      </c>
      <c r="M5" s="11">
        <f t="shared" si="1"/>
        <v>51154900</v>
      </c>
      <c r="N5" s="11">
        <f t="shared" si="1"/>
        <v>51154900</v>
      </c>
      <c r="O5" s="11">
        <f t="shared" si="1"/>
        <v>51154900</v>
      </c>
      <c r="P5" s="11">
        <f t="shared" si="1"/>
        <v>51154900</v>
      </c>
      <c r="Q5" s="11">
        <f t="shared" si="1"/>
        <v>51154900</v>
      </c>
      <c r="R5" s="11">
        <f t="shared" si="1"/>
        <v>51154900</v>
      </c>
      <c r="S5" s="11">
        <f t="shared" si="1"/>
        <v>51154900</v>
      </c>
      <c r="T5" s="11">
        <f t="shared" si="1"/>
        <v>51154900</v>
      </c>
      <c r="U5" s="11">
        <f t="shared" si="1"/>
        <v>51154900</v>
      </c>
      <c r="V5" s="11">
        <f t="shared" si="1"/>
        <v>51154900</v>
      </c>
      <c r="W5" s="11">
        <f t="shared" si="1"/>
        <v>51154900</v>
      </c>
      <c r="X5" s="11">
        <f t="shared" si="1"/>
        <v>51154900</v>
      </c>
      <c r="Y5" s="11">
        <f t="shared" si="1"/>
        <v>51154900</v>
      </c>
    </row>
    <row r="7">
      <c r="A7" s="8" t="s">
        <v>94</v>
      </c>
    </row>
    <row r="8">
      <c r="A8" s="8" t="s">
        <v>19</v>
      </c>
      <c r="B8" s="11">
        <f>'Calcs-1'!B3*Assumptions!$C6</f>
        <v>14800000</v>
      </c>
      <c r="C8" s="11">
        <f>'Calcs-1'!C3*Assumptions!$C6</f>
        <v>14800000</v>
      </c>
      <c r="D8" s="11">
        <f>'Calcs-1'!D3*Assumptions!$C6</f>
        <v>14800000</v>
      </c>
      <c r="E8" s="11">
        <f>'Calcs-1'!E3*Assumptions!$C6</f>
        <v>14800000</v>
      </c>
      <c r="F8" s="11">
        <f>'Calcs-1'!F3*Assumptions!$C6</f>
        <v>14800000</v>
      </c>
      <c r="G8" s="11">
        <f>'Calcs-1'!G3*Assumptions!$C6</f>
        <v>14800000</v>
      </c>
      <c r="H8" s="11">
        <f>'Calcs-1'!H3*Assumptions!$C6</f>
        <v>14800000</v>
      </c>
      <c r="I8" s="11">
        <f>'Calcs-1'!I3*Assumptions!$C6</f>
        <v>14800000</v>
      </c>
      <c r="J8" s="11">
        <f>'Calcs-1'!J3*Assumptions!$C6</f>
        <v>14800000</v>
      </c>
      <c r="K8" s="11">
        <f>'Calcs-1'!K3*Assumptions!$C6</f>
        <v>14800000</v>
      </c>
      <c r="L8" s="11">
        <f>'Calcs-1'!L3*Assumptions!$C6</f>
        <v>14800000</v>
      </c>
      <c r="M8" s="11">
        <f>'Calcs-1'!M3*Assumptions!$C6</f>
        <v>14800000</v>
      </c>
      <c r="N8" s="11">
        <f>'Calcs-1'!N3*Assumptions!$C6</f>
        <v>14800000</v>
      </c>
      <c r="O8" s="11">
        <f>'Calcs-1'!O3*Assumptions!$C6</f>
        <v>14800000</v>
      </c>
      <c r="P8" s="11">
        <f>'Calcs-1'!P3*Assumptions!$C6</f>
        <v>14800000</v>
      </c>
      <c r="Q8" s="11">
        <f>'Calcs-1'!Q3*Assumptions!$C6</f>
        <v>14800000</v>
      </c>
      <c r="R8" s="11">
        <f>'Calcs-1'!R3*Assumptions!$C6</f>
        <v>14800000</v>
      </c>
      <c r="S8" s="11">
        <f>'Calcs-1'!S3*Assumptions!$C6</f>
        <v>14800000</v>
      </c>
      <c r="T8" s="11">
        <f>'Calcs-1'!T3*Assumptions!$C6</f>
        <v>14800000</v>
      </c>
      <c r="U8" s="11">
        <f>'Calcs-1'!U3*Assumptions!$C6</f>
        <v>14800000</v>
      </c>
      <c r="V8" s="11">
        <f>'Calcs-1'!V3*Assumptions!$C6</f>
        <v>14800000</v>
      </c>
      <c r="W8" s="11">
        <f>'Calcs-1'!W3*Assumptions!$C6</f>
        <v>14800000</v>
      </c>
      <c r="X8" s="11">
        <f>'Calcs-1'!X3*Assumptions!$C6</f>
        <v>14800000</v>
      </c>
      <c r="Y8" s="11">
        <f>'Calcs-1'!Y3*Assumptions!$C6</f>
        <v>14800000</v>
      </c>
    </row>
    <row r="9">
      <c r="A9" s="8" t="s">
        <v>92</v>
      </c>
      <c r="B9" s="11">
        <f>'Calcs-1'!B4*Assumptions!$C7</f>
        <v>9810000</v>
      </c>
      <c r="C9" s="11">
        <f>'Calcs-1'!C4*Assumptions!$C7</f>
        <v>9810000</v>
      </c>
      <c r="D9" s="11">
        <f>'Calcs-1'!D4*Assumptions!$C7</f>
        <v>9810000</v>
      </c>
      <c r="E9" s="11">
        <f>'Calcs-1'!E4*Assumptions!$C7</f>
        <v>9810000</v>
      </c>
      <c r="F9" s="11">
        <f>'Calcs-1'!F4*Assumptions!$C7</f>
        <v>9810000</v>
      </c>
      <c r="G9" s="11">
        <f>'Calcs-1'!G4*Assumptions!$C7</f>
        <v>9810000</v>
      </c>
      <c r="H9" s="11">
        <f>'Calcs-1'!H4*Assumptions!$C7</f>
        <v>9810000</v>
      </c>
      <c r="I9" s="11">
        <f>'Calcs-1'!I4*Assumptions!$C7</f>
        <v>9810000</v>
      </c>
      <c r="J9" s="11">
        <f>'Calcs-1'!J4*Assumptions!$C7</f>
        <v>9810000</v>
      </c>
      <c r="K9" s="11">
        <f>'Calcs-1'!K4*Assumptions!$C7</f>
        <v>9810000</v>
      </c>
      <c r="L9" s="11">
        <f>'Calcs-1'!L4*Assumptions!$C7</f>
        <v>9810000</v>
      </c>
      <c r="M9" s="11">
        <f>'Calcs-1'!M4*Assumptions!$C7</f>
        <v>9810000</v>
      </c>
      <c r="N9" s="11">
        <f>'Calcs-1'!N4*Assumptions!$C7</f>
        <v>9810000</v>
      </c>
      <c r="O9" s="11">
        <f>'Calcs-1'!O4*Assumptions!$C7</f>
        <v>9810000</v>
      </c>
      <c r="P9" s="11">
        <f>'Calcs-1'!P4*Assumptions!$C7</f>
        <v>9810000</v>
      </c>
      <c r="Q9" s="11">
        <f>'Calcs-1'!Q4*Assumptions!$C7</f>
        <v>9810000</v>
      </c>
      <c r="R9" s="11">
        <f>'Calcs-1'!R4*Assumptions!$C7</f>
        <v>9810000</v>
      </c>
      <c r="S9" s="11">
        <f>'Calcs-1'!S4*Assumptions!$C7</f>
        <v>9810000</v>
      </c>
      <c r="T9" s="11">
        <f>'Calcs-1'!T4*Assumptions!$C7</f>
        <v>9810000</v>
      </c>
      <c r="U9" s="11">
        <f>'Calcs-1'!U4*Assumptions!$C7</f>
        <v>9810000</v>
      </c>
      <c r="V9" s="11">
        <f>'Calcs-1'!V4*Assumptions!$C7</f>
        <v>9810000</v>
      </c>
      <c r="W9" s="11">
        <f>'Calcs-1'!W4*Assumptions!$C7</f>
        <v>9810000</v>
      </c>
      <c r="X9" s="11">
        <f>'Calcs-1'!X4*Assumptions!$C7</f>
        <v>9810000</v>
      </c>
      <c r="Y9" s="11">
        <f>'Calcs-1'!Y4*Assumptions!$C7</f>
        <v>9810000</v>
      </c>
    </row>
    <row r="10">
      <c r="A10" s="8" t="s">
        <v>88</v>
      </c>
      <c r="B10" s="11">
        <f t="shared" ref="B10:Y10" si="2">SUM(B8:B9)</f>
        <v>24610000</v>
      </c>
      <c r="C10" s="11">
        <f t="shared" si="2"/>
        <v>24610000</v>
      </c>
      <c r="D10" s="11">
        <f t="shared" si="2"/>
        <v>24610000</v>
      </c>
      <c r="E10" s="11">
        <f t="shared" si="2"/>
        <v>24610000</v>
      </c>
      <c r="F10" s="11">
        <f t="shared" si="2"/>
        <v>24610000</v>
      </c>
      <c r="G10" s="11">
        <f t="shared" si="2"/>
        <v>24610000</v>
      </c>
      <c r="H10" s="11">
        <f t="shared" si="2"/>
        <v>24610000</v>
      </c>
      <c r="I10" s="11">
        <f t="shared" si="2"/>
        <v>24610000</v>
      </c>
      <c r="J10" s="11">
        <f t="shared" si="2"/>
        <v>24610000</v>
      </c>
      <c r="K10" s="11">
        <f t="shared" si="2"/>
        <v>24610000</v>
      </c>
      <c r="L10" s="11">
        <f t="shared" si="2"/>
        <v>24610000</v>
      </c>
      <c r="M10" s="11">
        <f t="shared" si="2"/>
        <v>24610000</v>
      </c>
      <c r="N10" s="11">
        <f t="shared" si="2"/>
        <v>24610000</v>
      </c>
      <c r="O10" s="11">
        <f t="shared" si="2"/>
        <v>24610000</v>
      </c>
      <c r="P10" s="11">
        <f t="shared" si="2"/>
        <v>24610000</v>
      </c>
      <c r="Q10" s="11">
        <f t="shared" si="2"/>
        <v>24610000</v>
      </c>
      <c r="R10" s="11">
        <f t="shared" si="2"/>
        <v>24610000</v>
      </c>
      <c r="S10" s="11">
        <f t="shared" si="2"/>
        <v>24610000</v>
      </c>
      <c r="T10" s="11">
        <f t="shared" si="2"/>
        <v>24610000</v>
      </c>
      <c r="U10" s="11">
        <f t="shared" si="2"/>
        <v>24610000</v>
      </c>
      <c r="V10" s="11">
        <f t="shared" si="2"/>
        <v>24610000</v>
      </c>
      <c r="W10" s="11">
        <f t="shared" si="2"/>
        <v>24610000</v>
      </c>
      <c r="X10" s="11">
        <f t="shared" si="2"/>
        <v>24610000</v>
      </c>
      <c r="Y10" s="11">
        <f t="shared" si="2"/>
        <v>24610000</v>
      </c>
    </row>
    <row r="12">
      <c r="A12" s="8" t="s">
        <v>35</v>
      </c>
    </row>
    <row r="13">
      <c r="A13" s="8" t="s">
        <v>36</v>
      </c>
      <c r="B13" s="17">
        <f>Assumptions!$B22</f>
        <v>24800</v>
      </c>
      <c r="C13" s="17">
        <f>Assumptions!$B22</f>
        <v>24800</v>
      </c>
      <c r="D13" s="17">
        <f>Assumptions!$B22</f>
        <v>24800</v>
      </c>
      <c r="E13" s="17">
        <f>Assumptions!$B22</f>
        <v>24800</v>
      </c>
      <c r="F13" s="17">
        <f>Assumptions!$B22</f>
        <v>24800</v>
      </c>
      <c r="G13" s="17">
        <f>Assumptions!$B22</f>
        <v>24800</v>
      </c>
      <c r="H13" s="17">
        <f>Assumptions!$B22</f>
        <v>24800</v>
      </c>
      <c r="I13" s="17">
        <f>Assumptions!$B22</f>
        <v>24800</v>
      </c>
      <c r="J13" s="17">
        <f>Assumptions!$B22</f>
        <v>24800</v>
      </c>
      <c r="K13" s="17">
        <f>Assumptions!$B22</f>
        <v>24800</v>
      </c>
      <c r="L13" s="17">
        <f>Assumptions!$B22</f>
        <v>24800</v>
      </c>
      <c r="M13" s="17">
        <f>Assumptions!$B22</f>
        <v>24800</v>
      </c>
      <c r="N13" s="17">
        <f>Assumptions!$B22</f>
        <v>24800</v>
      </c>
      <c r="O13" s="17">
        <f>Assumptions!$B22</f>
        <v>24800</v>
      </c>
      <c r="P13" s="17">
        <f>Assumptions!$B22</f>
        <v>24800</v>
      </c>
      <c r="Q13" s="17">
        <f>Assumptions!$B22</f>
        <v>24800</v>
      </c>
      <c r="R13" s="17">
        <f>Assumptions!$B22</f>
        <v>24800</v>
      </c>
      <c r="S13" s="17">
        <f>Assumptions!$B22</f>
        <v>24800</v>
      </c>
      <c r="T13" s="17">
        <f>Assumptions!$B22</f>
        <v>24800</v>
      </c>
      <c r="U13" s="17">
        <f>Assumptions!$B22</f>
        <v>24800</v>
      </c>
      <c r="V13" s="17">
        <f>Assumptions!$B22</f>
        <v>24800</v>
      </c>
      <c r="W13" s="17">
        <f>Assumptions!$B22</f>
        <v>24800</v>
      </c>
      <c r="X13" s="17">
        <f>Assumptions!$B22</f>
        <v>24800</v>
      </c>
      <c r="Y13" s="17">
        <f>Assumptions!$B22</f>
        <v>24800</v>
      </c>
    </row>
    <row r="14">
      <c r="A14" s="8" t="s">
        <v>95</v>
      </c>
      <c r="B14" s="17">
        <f>Assumptions!$B23</f>
        <v>8290</v>
      </c>
      <c r="C14" s="17">
        <f>Assumptions!$B23</f>
        <v>8290</v>
      </c>
      <c r="D14" s="17">
        <f>Assumptions!$B23</f>
        <v>8290</v>
      </c>
      <c r="E14" s="17">
        <f>Assumptions!$B23</f>
        <v>8290</v>
      </c>
      <c r="F14" s="17">
        <f>Assumptions!$B23</f>
        <v>8290</v>
      </c>
      <c r="G14" s="17">
        <f>Assumptions!$B23</f>
        <v>8290</v>
      </c>
      <c r="H14" s="17">
        <f>Assumptions!$B23</f>
        <v>8290</v>
      </c>
      <c r="I14" s="17">
        <f>Assumptions!$B23</f>
        <v>8290</v>
      </c>
      <c r="J14" s="17">
        <f>Assumptions!$B23</f>
        <v>8290</v>
      </c>
      <c r="K14" s="17">
        <f>Assumptions!$B23</f>
        <v>8290</v>
      </c>
      <c r="L14" s="17">
        <f>Assumptions!$B23</f>
        <v>8290</v>
      </c>
      <c r="M14" s="17">
        <f>Assumptions!$B23</f>
        <v>8290</v>
      </c>
      <c r="N14" s="17">
        <f>Assumptions!$B23</f>
        <v>8290</v>
      </c>
      <c r="O14" s="17">
        <f>Assumptions!$B23</f>
        <v>8290</v>
      </c>
      <c r="P14" s="17">
        <f>Assumptions!$B23</f>
        <v>8290</v>
      </c>
      <c r="Q14" s="17">
        <f>Assumptions!$B23</f>
        <v>8290</v>
      </c>
      <c r="R14" s="17">
        <f>Assumptions!$B23</f>
        <v>8290</v>
      </c>
      <c r="S14" s="17">
        <f>Assumptions!$B23</f>
        <v>8290</v>
      </c>
      <c r="T14" s="17">
        <f>Assumptions!$B23</f>
        <v>8290</v>
      </c>
      <c r="U14" s="17">
        <f>Assumptions!$B23</f>
        <v>8290</v>
      </c>
      <c r="V14" s="17">
        <f>Assumptions!$B23</f>
        <v>8290</v>
      </c>
      <c r="W14" s="17">
        <f>Assumptions!$B23</f>
        <v>8290</v>
      </c>
      <c r="X14" s="17">
        <f>Assumptions!$B23</f>
        <v>8290</v>
      </c>
      <c r="Y14" s="17">
        <f>Assumptions!$B23</f>
        <v>8290</v>
      </c>
    </row>
    <row r="15">
      <c r="A15" s="8" t="s">
        <v>96</v>
      </c>
      <c r="B15" s="17">
        <f>Assumptions!$B18+Assumptions!$B19</f>
        <v>29200</v>
      </c>
      <c r="C15" s="17">
        <f>Assumptions!$B18+Assumptions!$B19</f>
        <v>29200</v>
      </c>
      <c r="D15" s="17">
        <f>Assumptions!$B18+Assumptions!$B19</f>
        <v>29200</v>
      </c>
      <c r="E15" s="17">
        <f>Assumptions!$B18+Assumptions!$B19</f>
        <v>29200</v>
      </c>
      <c r="F15" s="17">
        <f>Assumptions!$B18+Assumptions!$B19</f>
        <v>29200</v>
      </c>
      <c r="G15" s="17">
        <f>Assumptions!$B18+Assumptions!$B19</f>
        <v>29200</v>
      </c>
      <c r="H15" s="17">
        <f>Assumptions!$B18+Assumptions!$B19</f>
        <v>29200</v>
      </c>
      <c r="I15" s="17">
        <f>Assumptions!$B18+Assumptions!$B19</f>
        <v>29200</v>
      </c>
      <c r="J15" s="17">
        <f>Assumptions!$B18+Assumptions!$B19</f>
        <v>29200</v>
      </c>
      <c r="K15" s="17">
        <f>Assumptions!$B18+Assumptions!$B19</f>
        <v>29200</v>
      </c>
      <c r="L15" s="17">
        <f>Assumptions!$B18+Assumptions!$B19</f>
        <v>29200</v>
      </c>
      <c r="M15" s="17">
        <f>Assumptions!$B18+Assumptions!$B19</f>
        <v>29200</v>
      </c>
      <c r="N15" s="17">
        <f>Assumptions!$B18+Assumptions!$B19</f>
        <v>29200</v>
      </c>
      <c r="O15" s="17">
        <f>Assumptions!$B18+Assumptions!$B19</f>
        <v>29200</v>
      </c>
      <c r="P15" s="17">
        <f>Assumptions!$B18+Assumptions!$B19</f>
        <v>29200</v>
      </c>
      <c r="Q15" s="17">
        <f>Assumptions!$B18+Assumptions!$B19</f>
        <v>29200</v>
      </c>
      <c r="R15" s="17">
        <f>Assumptions!$B18+Assumptions!$B19</f>
        <v>29200</v>
      </c>
      <c r="S15" s="17">
        <f>Assumptions!$B18+Assumptions!$B19</f>
        <v>29200</v>
      </c>
      <c r="T15" s="17">
        <f>Assumptions!$B18+Assumptions!$B19</f>
        <v>29200</v>
      </c>
      <c r="U15" s="17">
        <f>Assumptions!$B18+Assumptions!$B19</f>
        <v>29200</v>
      </c>
      <c r="V15" s="17">
        <f>Assumptions!$B18+Assumptions!$B19</f>
        <v>29200</v>
      </c>
      <c r="W15" s="17">
        <f>Assumptions!$B18+Assumptions!$B19</f>
        <v>29200</v>
      </c>
      <c r="X15" s="17">
        <f>Assumptions!$B18+Assumptions!$B19</f>
        <v>29200</v>
      </c>
      <c r="Y15" s="17">
        <f>Assumptions!$B18+Assumptions!$B19</f>
        <v>29200</v>
      </c>
    </row>
    <row r="16">
      <c r="A16" s="8" t="s">
        <v>91</v>
      </c>
      <c r="B16" s="17">
        <f>Depreciation!B10</f>
        <v>229166.6667</v>
      </c>
      <c r="C16" s="17">
        <f>Depreciation!C10</f>
        <v>235166.6667</v>
      </c>
      <c r="D16" s="17">
        <f>Depreciation!D10</f>
        <v>235166.6667</v>
      </c>
      <c r="E16" s="17">
        <f>Depreciation!E10</f>
        <v>235166.6667</v>
      </c>
      <c r="F16" s="17">
        <f>Depreciation!F10</f>
        <v>235166.6667</v>
      </c>
      <c r="G16" s="17">
        <f>Depreciation!G10</f>
        <v>235166.6667</v>
      </c>
      <c r="H16" s="17">
        <f>Depreciation!H10</f>
        <v>235166.6667</v>
      </c>
      <c r="I16" s="17">
        <f>Depreciation!I10</f>
        <v>235166.6667</v>
      </c>
      <c r="J16" s="17">
        <f>Depreciation!J10</f>
        <v>235166.6667</v>
      </c>
      <c r="K16" s="17">
        <f>Depreciation!K10</f>
        <v>235166.6667</v>
      </c>
      <c r="L16" s="17">
        <f>Depreciation!L10</f>
        <v>235166.6667</v>
      </c>
      <c r="M16" s="17">
        <f>Depreciation!M10</f>
        <v>235166.6667</v>
      </c>
      <c r="N16" s="17">
        <f>Depreciation!N10</f>
        <v>235166.6667</v>
      </c>
      <c r="O16" s="17">
        <f>Depreciation!O10</f>
        <v>241166.6667</v>
      </c>
      <c r="P16" s="17">
        <f>Depreciation!P10</f>
        <v>241166.6667</v>
      </c>
      <c r="Q16" s="17">
        <f>Depreciation!Q10</f>
        <v>241166.6667</v>
      </c>
      <c r="R16" s="17">
        <f>Depreciation!R10</f>
        <v>235166.6667</v>
      </c>
      <c r="S16" s="17">
        <f>Depreciation!S10</f>
        <v>235166.6667</v>
      </c>
      <c r="T16" s="17">
        <f>Depreciation!T10</f>
        <v>235166.6667</v>
      </c>
      <c r="U16" s="17">
        <f>Depreciation!U10</f>
        <v>235166.6667</v>
      </c>
      <c r="V16" s="17">
        <f>Depreciation!V10</f>
        <v>235166.6667</v>
      </c>
      <c r="W16" s="17">
        <f>Depreciation!W10</f>
        <v>235166.6667</v>
      </c>
      <c r="X16" s="17">
        <f>Depreciation!X10</f>
        <v>235166.6667</v>
      </c>
      <c r="Y16" s="17">
        <f>Depreciation!Y10</f>
        <v>235166.6667</v>
      </c>
    </row>
    <row r="17">
      <c r="A17" s="8" t="s">
        <v>88</v>
      </c>
      <c r="B17" s="17">
        <f t="shared" ref="B17:Y17" si="3">SUM(B13:B16)</f>
        <v>291456.6667</v>
      </c>
      <c r="C17" s="17">
        <f t="shared" si="3"/>
        <v>297456.6667</v>
      </c>
      <c r="D17" s="17">
        <f t="shared" si="3"/>
        <v>297456.6667</v>
      </c>
      <c r="E17" s="17">
        <f t="shared" si="3"/>
        <v>297456.6667</v>
      </c>
      <c r="F17" s="17">
        <f t="shared" si="3"/>
        <v>297456.6667</v>
      </c>
      <c r="G17" s="17">
        <f t="shared" si="3"/>
        <v>297456.6667</v>
      </c>
      <c r="H17" s="17">
        <f t="shared" si="3"/>
        <v>297456.6667</v>
      </c>
      <c r="I17" s="17">
        <f t="shared" si="3"/>
        <v>297456.6667</v>
      </c>
      <c r="J17" s="17">
        <f t="shared" si="3"/>
        <v>297456.6667</v>
      </c>
      <c r="K17" s="17">
        <f t="shared" si="3"/>
        <v>297456.6667</v>
      </c>
      <c r="L17" s="17">
        <f t="shared" si="3"/>
        <v>297456.6667</v>
      </c>
      <c r="M17" s="17">
        <f t="shared" si="3"/>
        <v>297456.6667</v>
      </c>
      <c r="N17" s="17">
        <f t="shared" si="3"/>
        <v>297456.6667</v>
      </c>
      <c r="O17" s="17">
        <f t="shared" si="3"/>
        <v>303456.6667</v>
      </c>
      <c r="P17" s="17">
        <f t="shared" si="3"/>
        <v>303456.6667</v>
      </c>
      <c r="Q17" s="17">
        <f t="shared" si="3"/>
        <v>303456.6667</v>
      </c>
      <c r="R17" s="17">
        <f t="shared" si="3"/>
        <v>297456.6667</v>
      </c>
      <c r="S17" s="17">
        <f t="shared" si="3"/>
        <v>297456.6667</v>
      </c>
      <c r="T17" s="17">
        <f t="shared" si="3"/>
        <v>297456.6667</v>
      </c>
      <c r="U17" s="17">
        <f t="shared" si="3"/>
        <v>297456.6667</v>
      </c>
      <c r="V17" s="17">
        <f t="shared" si="3"/>
        <v>297456.6667</v>
      </c>
      <c r="W17" s="17">
        <f t="shared" si="3"/>
        <v>297456.6667</v>
      </c>
      <c r="X17" s="17">
        <f t="shared" si="3"/>
        <v>297456.6667</v>
      </c>
      <c r="Y17" s="17">
        <f t="shared" si="3"/>
        <v>297456.6667</v>
      </c>
    </row>
    <row r="19">
      <c r="A19" s="8" t="s">
        <v>97</v>
      </c>
      <c r="B19" s="17">
        <f t="shared" ref="B19:Y19" si="4">B10+B17</f>
        <v>24901456.67</v>
      </c>
      <c r="C19" s="17">
        <f t="shared" si="4"/>
        <v>24907456.67</v>
      </c>
      <c r="D19" s="17">
        <f t="shared" si="4"/>
        <v>24907456.67</v>
      </c>
      <c r="E19" s="17">
        <f t="shared" si="4"/>
        <v>24907456.67</v>
      </c>
      <c r="F19" s="17">
        <f t="shared" si="4"/>
        <v>24907456.67</v>
      </c>
      <c r="G19" s="17">
        <f t="shared" si="4"/>
        <v>24907456.67</v>
      </c>
      <c r="H19" s="17">
        <f t="shared" si="4"/>
        <v>24907456.67</v>
      </c>
      <c r="I19" s="17">
        <f t="shared" si="4"/>
        <v>24907456.67</v>
      </c>
      <c r="J19" s="17">
        <f t="shared" si="4"/>
        <v>24907456.67</v>
      </c>
      <c r="K19" s="17">
        <f t="shared" si="4"/>
        <v>24907456.67</v>
      </c>
      <c r="L19" s="17">
        <f t="shared" si="4"/>
        <v>24907456.67</v>
      </c>
      <c r="M19" s="17">
        <f t="shared" si="4"/>
        <v>24907456.67</v>
      </c>
      <c r="N19" s="17">
        <f t="shared" si="4"/>
        <v>24907456.67</v>
      </c>
      <c r="O19" s="17">
        <f t="shared" si="4"/>
        <v>24913456.67</v>
      </c>
      <c r="P19" s="17">
        <f t="shared" si="4"/>
        <v>24913456.67</v>
      </c>
      <c r="Q19" s="17">
        <f t="shared" si="4"/>
        <v>24913456.67</v>
      </c>
      <c r="R19" s="17">
        <f t="shared" si="4"/>
        <v>24907456.67</v>
      </c>
      <c r="S19" s="17">
        <f t="shared" si="4"/>
        <v>24907456.67</v>
      </c>
      <c r="T19" s="17">
        <f t="shared" si="4"/>
        <v>24907456.67</v>
      </c>
      <c r="U19" s="17">
        <f t="shared" si="4"/>
        <v>24907456.67</v>
      </c>
      <c r="V19" s="17">
        <f t="shared" si="4"/>
        <v>24907456.67</v>
      </c>
      <c r="W19" s="17">
        <f t="shared" si="4"/>
        <v>24907456.67</v>
      </c>
      <c r="X19" s="17">
        <f t="shared" si="4"/>
        <v>24907456.67</v>
      </c>
      <c r="Y19" s="17">
        <f t="shared" si="4"/>
        <v>24907456.67</v>
      </c>
    </row>
    <row r="21">
      <c r="A21" s="8" t="s">
        <v>98</v>
      </c>
      <c r="B21" s="17">
        <f t="shared" ref="B21:Y21" si="5">B5-B19</f>
        <v>26253443.33</v>
      </c>
      <c r="C21" s="17">
        <f t="shared" si="5"/>
        <v>26247443.33</v>
      </c>
      <c r="D21" s="17">
        <f t="shared" si="5"/>
        <v>26247443.33</v>
      </c>
      <c r="E21" s="17">
        <f t="shared" si="5"/>
        <v>26247443.33</v>
      </c>
      <c r="F21" s="17">
        <f t="shared" si="5"/>
        <v>26247443.33</v>
      </c>
      <c r="G21" s="17">
        <f t="shared" si="5"/>
        <v>26247443.33</v>
      </c>
      <c r="H21" s="17">
        <f t="shared" si="5"/>
        <v>26247443.33</v>
      </c>
      <c r="I21" s="17">
        <f t="shared" si="5"/>
        <v>26247443.33</v>
      </c>
      <c r="J21" s="17">
        <f t="shared" si="5"/>
        <v>26247443.33</v>
      </c>
      <c r="K21" s="17">
        <f t="shared" si="5"/>
        <v>26247443.33</v>
      </c>
      <c r="L21" s="17">
        <f t="shared" si="5"/>
        <v>26247443.33</v>
      </c>
      <c r="M21" s="17">
        <f t="shared" si="5"/>
        <v>26247443.33</v>
      </c>
      <c r="N21" s="17">
        <f t="shared" si="5"/>
        <v>26247443.33</v>
      </c>
      <c r="O21" s="17">
        <f t="shared" si="5"/>
        <v>26241443.33</v>
      </c>
      <c r="P21" s="17">
        <f t="shared" si="5"/>
        <v>26241443.33</v>
      </c>
      <c r="Q21" s="17">
        <f t="shared" si="5"/>
        <v>26241443.33</v>
      </c>
      <c r="R21" s="17">
        <f t="shared" si="5"/>
        <v>26247443.33</v>
      </c>
      <c r="S21" s="17">
        <f t="shared" si="5"/>
        <v>26247443.33</v>
      </c>
      <c r="T21" s="17">
        <f t="shared" si="5"/>
        <v>26247443.33</v>
      </c>
      <c r="U21" s="17">
        <f t="shared" si="5"/>
        <v>26247443.33</v>
      </c>
      <c r="V21" s="17">
        <f t="shared" si="5"/>
        <v>26247443.33</v>
      </c>
      <c r="W21" s="17">
        <f t="shared" si="5"/>
        <v>26247443.33</v>
      </c>
      <c r="X21" s="17">
        <f t="shared" si="5"/>
        <v>26247443.33</v>
      </c>
      <c r="Y21" s="17">
        <f t="shared" si="5"/>
        <v>26247443.33</v>
      </c>
    </row>
    <row r="23">
      <c r="A23" s="8" t="s">
        <v>41</v>
      </c>
      <c r="B23" s="17">
        <f>'Loan and Interest'!B31</f>
        <v>150416.6667</v>
      </c>
      <c r="C23" s="17">
        <f>'Loan and Interest'!C31</f>
        <v>266416.6667</v>
      </c>
      <c r="D23" s="17">
        <f>'Loan and Interest'!D31</f>
        <v>266416.6667</v>
      </c>
      <c r="E23" s="17">
        <f>'Loan and Interest'!E31</f>
        <v>266416.6667</v>
      </c>
      <c r="F23" s="17">
        <f>'Loan and Interest'!F31</f>
        <v>266416.6667</v>
      </c>
      <c r="G23" s="17">
        <f>'Loan and Interest'!G31</f>
        <v>266416.6667</v>
      </c>
      <c r="H23" s="17">
        <f>'Loan and Interest'!H31</f>
        <v>266416.6667</v>
      </c>
      <c r="I23" s="17">
        <f>'Loan and Interest'!I31</f>
        <v>266416.6667</v>
      </c>
      <c r="J23" s="17">
        <f>'Loan and Interest'!J31</f>
        <v>266416.6667</v>
      </c>
      <c r="K23" s="17">
        <f>'Loan and Interest'!K31</f>
        <v>266416.6667</v>
      </c>
      <c r="L23" s="17">
        <f>'Loan and Interest'!L31</f>
        <v>116000</v>
      </c>
      <c r="M23" s="17">
        <f>'Loan and Interest'!M31</f>
        <v>116000</v>
      </c>
      <c r="N23" s="17">
        <f>'Loan and Interest'!N31</f>
        <v>116000</v>
      </c>
      <c r="O23" s="17">
        <f>'Loan and Interest'!O31</f>
        <v>116000</v>
      </c>
      <c r="P23" s="17">
        <f>'Loan and Interest'!P31</f>
        <v>116000</v>
      </c>
      <c r="Q23" s="17">
        <f>'Loan and Interest'!Q31</f>
        <v>231625</v>
      </c>
      <c r="R23" s="17">
        <f>'Loan and Interest'!R31</f>
        <v>231625</v>
      </c>
      <c r="S23" s="17">
        <f>'Loan and Interest'!S31</f>
        <v>231625</v>
      </c>
      <c r="T23" s="17">
        <f>'Loan and Interest'!T31</f>
        <v>231625</v>
      </c>
      <c r="U23" s="17">
        <f>'Loan and Interest'!U31</f>
        <v>231625</v>
      </c>
      <c r="V23" s="17">
        <f>'Loan and Interest'!V31</f>
        <v>231625</v>
      </c>
      <c r="W23" s="17">
        <f>'Loan and Interest'!W31</f>
        <v>231625</v>
      </c>
      <c r="X23" s="17">
        <f>'Loan and Interest'!X31</f>
        <v>231625</v>
      </c>
      <c r="Y23" s="17">
        <f>'Loan and Interest'!Y31</f>
        <v>231625</v>
      </c>
    </row>
    <row r="25">
      <c r="A25" s="8" t="s">
        <v>98</v>
      </c>
      <c r="B25" s="17">
        <f t="shared" ref="B25:Y25" si="6">B21-B23</f>
        <v>26103026.67</v>
      </c>
      <c r="C25" s="17">
        <f t="shared" si="6"/>
        <v>25981026.67</v>
      </c>
      <c r="D25" s="17">
        <f t="shared" si="6"/>
        <v>25981026.67</v>
      </c>
      <c r="E25" s="17">
        <f t="shared" si="6"/>
        <v>25981026.67</v>
      </c>
      <c r="F25" s="17">
        <f t="shared" si="6"/>
        <v>25981026.67</v>
      </c>
      <c r="G25" s="17">
        <f t="shared" si="6"/>
        <v>25981026.67</v>
      </c>
      <c r="H25" s="17">
        <f t="shared" si="6"/>
        <v>25981026.67</v>
      </c>
      <c r="I25" s="17">
        <f t="shared" si="6"/>
        <v>25981026.67</v>
      </c>
      <c r="J25" s="17">
        <f t="shared" si="6"/>
        <v>25981026.67</v>
      </c>
      <c r="K25" s="17">
        <f t="shared" si="6"/>
        <v>25981026.67</v>
      </c>
      <c r="L25" s="17">
        <f t="shared" si="6"/>
        <v>26131443.33</v>
      </c>
      <c r="M25" s="17">
        <f t="shared" si="6"/>
        <v>26131443.33</v>
      </c>
      <c r="N25" s="17">
        <f t="shared" si="6"/>
        <v>26131443.33</v>
      </c>
      <c r="O25" s="17">
        <f t="shared" si="6"/>
        <v>26125443.33</v>
      </c>
      <c r="P25" s="17">
        <f t="shared" si="6"/>
        <v>26125443.33</v>
      </c>
      <c r="Q25" s="17">
        <f t="shared" si="6"/>
        <v>26009818.33</v>
      </c>
      <c r="R25" s="17">
        <f t="shared" si="6"/>
        <v>26015818.33</v>
      </c>
      <c r="S25" s="17">
        <f t="shared" si="6"/>
        <v>26015818.33</v>
      </c>
      <c r="T25" s="17">
        <f t="shared" si="6"/>
        <v>26015818.33</v>
      </c>
      <c r="U25" s="17">
        <f t="shared" si="6"/>
        <v>26015818.33</v>
      </c>
      <c r="V25" s="17">
        <f t="shared" si="6"/>
        <v>26015818.33</v>
      </c>
      <c r="W25" s="17">
        <f t="shared" si="6"/>
        <v>26015818.33</v>
      </c>
      <c r="X25" s="17">
        <f t="shared" si="6"/>
        <v>26015818.33</v>
      </c>
      <c r="Y25" s="17">
        <f t="shared" si="6"/>
        <v>26015818.33</v>
      </c>
    </row>
    <row r="27">
      <c r="A27" s="8" t="s">
        <v>52</v>
      </c>
      <c r="B27" s="17">
        <f>B25*Assumptions!$B34</f>
        <v>4698544.8</v>
      </c>
      <c r="C27" s="17">
        <f>C25*Assumptions!$B34</f>
        <v>4676584.8</v>
      </c>
      <c r="D27" s="17">
        <f>D25*Assumptions!$B34</f>
        <v>4676584.8</v>
      </c>
      <c r="E27" s="17">
        <f>E25*Assumptions!$B34</f>
        <v>4676584.8</v>
      </c>
      <c r="F27" s="17">
        <f>F25*Assumptions!$B34</f>
        <v>4676584.8</v>
      </c>
      <c r="G27" s="17">
        <f>G25*Assumptions!$B34</f>
        <v>4676584.8</v>
      </c>
      <c r="H27" s="17">
        <f>H25*Assumptions!$B34</f>
        <v>4676584.8</v>
      </c>
      <c r="I27" s="17">
        <f>I25*Assumptions!$B34</f>
        <v>4676584.8</v>
      </c>
      <c r="J27" s="17">
        <f>J25*Assumptions!$B34</f>
        <v>4676584.8</v>
      </c>
      <c r="K27" s="17">
        <f>K25*Assumptions!$B34</f>
        <v>4676584.8</v>
      </c>
      <c r="L27" s="17">
        <f>L25*Assumptions!$B34</f>
        <v>4703659.8</v>
      </c>
      <c r="M27" s="17">
        <f>M25*Assumptions!$B34</f>
        <v>4703659.8</v>
      </c>
      <c r="N27" s="17">
        <f>N25*Assumptions!$B34</f>
        <v>4703659.8</v>
      </c>
      <c r="O27" s="17">
        <f>O25*Assumptions!$B34</f>
        <v>4702579.8</v>
      </c>
      <c r="P27" s="17">
        <f>P25*Assumptions!$B34</f>
        <v>4702579.8</v>
      </c>
      <c r="Q27" s="17">
        <f>Q25*Assumptions!$B34</f>
        <v>4681767.3</v>
      </c>
      <c r="R27" s="17">
        <f>R25*Assumptions!$B34</f>
        <v>4682847.3</v>
      </c>
      <c r="S27" s="17">
        <f>S25*Assumptions!$B34</f>
        <v>4682847.3</v>
      </c>
      <c r="T27" s="17">
        <f>T25*Assumptions!$B34</f>
        <v>4682847.3</v>
      </c>
      <c r="U27" s="17">
        <f>U25*Assumptions!$B34</f>
        <v>4682847.3</v>
      </c>
      <c r="V27" s="17">
        <f>V25*Assumptions!$B34</f>
        <v>4682847.3</v>
      </c>
      <c r="W27" s="17">
        <f>W25*Assumptions!$B34</f>
        <v>4682847.3</v>
      </c>
      <c r="X27" s="17">
        <f>X25*Assumptions!$B34</f>
        <v>4682847.3</v>
      </c>
      <c r="Y27" s="17">
        <f>Y25*Assumptions!$B34</f>
        <v>4682847.3</v>
      </c>
    </row>
    <row r="29">
      <c r="A29" s="8" t="s">
        <v>98</v>
      </c>
      <c r="B29" s="17">
        <f t="shared" ref="B29:Y29" si="7">B25-B27</f>
        <v>21404481.87</v>
      </c>
      <c r="C29" s="17">
        <f t="shared" si="7"/>
        <v>21304441.87</v>
      </c>
      <c r="D29" s="17">
        <f t="shared" si="7"/>
        <v>21304441.87</v>
      </c>
      <c r="E29" s="17">
        <f t="shared" si="7"/>
        <v>21304441.87</v>
      </c>
      <c r="F29" s="17">
        <f t="shared" si="7"/>
        <v>21304441.87</v>
      </c>
      <c r="G29" s="17">
        <f t="shared" si="7"/>
        <v>21304441.87</v>
      </c>
      <c r="H29" s="17">
        <f t="shared" si="7"/>
        <v>21304441.87</v>
      </c>
      <c r="I29" s="17">
        <f t="shared" si="7"/>
        <v>21304441.87</v>
      </c>
      <c r="J29" s="17">
        <f t="shared" si="7"/>
        <v>21304441.87</v>
      </c>
      <c r="K29" s="17">
        <f t="shared" si="7"/>
        <v>21304441.87</v>
      </c>
      <c r="L29" s="17">
        <f t="shared" si="7"/>
        <v>21427783.53</v>
      </c>
      <c r="M29" s="17">
        <f t="shared" si="7"/>
        <v>21427783.53</v>
      </c>
      <c r="N29" s="17">
        <f t="shared" si="7"/>
        <v>21427783.53</v>
      </c>
      <c r="O29" s="17">
        <f t="shared" si="7"/>
        <v>21422863.53</v>
      </c>
      <c r="P29" s="17">
        <f t="shared" si="7"/>
        <v>21422863.53</v>
      </c>
      <c r="Q29" s="17">
        <f t="shared" si="7"/>
        <v>21328051.03</v>
      </c>
      <c r="R29" s="17">
        <f t="shared" si="7"/>
        <v>21332971.03</v>
      </c>
      <c r="S29" s="17">
        <f t="shared" si="7"/>
        <v>21332971.03</v>
      </c>
      <c r="T29" s="17">
        <f t="shared" si="7"/>
        <v>21332971.03</v>
      </c>
      <c r="U29" s="17">
        <f t="shared" si="7"/>
        <v>21332971.03</v>
      </c>
      <c r="V29" s="17">
        <f t="shared" si="7"/>
        <v>21332971.03</v>
      </c>
      <c r="W29" s="17">
        <f t="shared" si="7"/>
        <v>21332971.03</v>
      </c>
      <c r="X29" s="17">
        <f t="shared" si="7"/>
        <v>21332971.03</v>
      </c>
      <c r="Y29" s="17">
        <f t="shared" si="7"/>
        <v>21332971.03</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93</v>
      </c>
    </row>
    <row r="3">
      <c r="A3" s="8" t="s">
        <v>19</v>
      </c>
      <c r="B3" s="11">
        <f>'Calcs-1'!B7*Assumptions!$C6</f>
        <v>15680000</v>
      </c>
      <c r="C3" s="11">
        <f>'Calcs-1'!C7*Assumptions!$C6</f>
        <v>15680000</v>
      </c>
      <c r="D3" s="11">
        <f>'Calcs-1'!D7*Assumptions!$C6</f>
        <v>15680000</v>
      </c>
      <c r="E3" s="11">
        <f>'Calcs-1'!E7*Assumptions!$C6</f>
        <v>15680000</v>
      </c>
      <c r="F3" s="11">
        <f>'Calcs-1'!F7*Assumptions!$C6</f>
        <v>15680000</v>
      </c>
      <c r="G3" s="11">
        <f>'Calcs-1'!G7*Assumptions!$C6</f>
        <v>15680000</v>
      </c>
      <c r="H3" s="11">
        <f>'Calcs-1'!H7*Assumptions!$C6</f>
        <v>15680000</v>
      </c>
      <c r="I3" s="11">
        <f>'Calcs-1'!I7*Assumptions!$C6</f>
        <v>15680000</v>
      </c>
      <c r="J3" s="11">
        <f>'Calcs-1'!J7*Assumptions!$C6</f>
        <v>15680000</v>
      </c>
      <c r="K3" s="11">
        <f>'Calcs-1'!K7*Assumptions!$C6</f>
        <v>15680000</v>
      </c>
      <c r="L3" s="11">
        <f>'Calcs-1'!L7*Assumptions!$C6</f>
        <v>15680000</v>
      </c>
      <c r="M3" s="11">
        <f>'Calcs-1'!M7*Assumptions!$C6</f>
        <v>15680000</v>
      </c>
      <c r="N3" s="11">
        <f>'Calcs-1'!N7*Assumptions!$C6</f>
        <v>15680000</v>
      </c>
      <c r="O3" s="11">
        <f>'Calcs-1'!O7*Assumptions!$C6</f>
        <v>15680000</v>
      </c>
      <c r="P3" s="11">
        <f>'Calcs-1'!P7*Assumptions!$C6</f>
        <v>15680000</v>
      </c>
      <c r="Q3" s="11">
        <f>'Calcs-1'!Q7*Assumptions!$C6</f>
        <v>15680000</v>
      </c>
      <c r="R3" s="11">
        <f>'Calcs-1'!R7*Assumptions!$C6</f>
        <v>15680000</v>
      </c>
      <c r="S3" s="11">
        <f>'Calcs-1'!S7*Assumptions!$C6</f>
        <v>15680000</v>
      </c>
      <c r="T3" s="11">
        <f>'Calcs-1'!T7*Assumptions!$C6</f>
        <v>15680000</v>
      </c>
      <c r="U3" s="11">
        <f>'Calcs-1'!U7*Assumptions!$C6</f>
        <v>15680000</v>
      </c>
      <c r="V3" s="11">
        <f>'Calcs-1'!V7*Assumptions!$C6</f>
        <v>15680000</v>
      </c>
      <c r="W3" s="11">
        <f>'Calcs-1'!W7*Assumptions!$C6</f>
        <v>15680000</v>
      </c>
      <c r="X3" s="11">
        <f>'Calcs-1'!X7*Assumptions!$C6</f>
        <v>15680000</v>
      </c>
      <c r="Y3" s="11">
        <f>'Calcs-1'!Y7*Assumptions!$C6</f>
        <v>15680000</v>
      </c>
    </row>
    <row r="4">
      <c r="A4" s="8" t="s">
        <v>92</v>
      </c>
      <c r="B4" s="11">
        <f>'Calcs-1'!B8*Assumptions!$C7</f>
        <v>10035000</v>
      </c>
      <c r="C4" s="11">
        <f>'Calcs-1'!C8*Assumptions!$C7</f>
        <v>10035000</v>
      </c>
      <c r="D4" s="11">
        <f>'Calcs-1'!D8*Assumptions!$C7</f>
        <v>10035000</v>
      </c>
      <c r="E4" s="11">
        <f>'Calcs-1'!E8*Assumptions!$C7</f>
        <v>10035000</v>
      </c>
      <c r="F4" s="11">
        <f>'Calcs-1'!F8*Assumptions!$C7</f>
        <v>10035000</v>
      </c>
      <c r="G4" s="11">
        <f>'Calcs-1'!G8*Assumptions!$C7</f>
        <v>10035000</v>
      </c>
      <c r="H4" s="11">
        <f>'Calcs-1'!H8*Assumptions!$C7</f>
        <v>10035000</v>
      </c>
      <c r="I4" s="11">
        <f>'Calcs-1'!I8*Assumptions!$C7</f>
        <v>10035000</v>
      </c>
      <c r="J4" s="11">
        <f>'Calcs-1'!J8*Assumptions!$C7</f>
        <v>10035000</v>
      </c>
      <c r="K4" s="11">
        <f>'Calcs-1'!K8*Assumptions!$C7</f>
        <v>10035000</v>
      </c>
      <c r="L4" s="11">
        <f>'Calcs-1'!L8*Assumptions!$C7</f>
        <v>10035000</v>
      </c>
      <c r="M4" s="11">
        <f>'Calcs-1'!M8*Assumptions!$C7</f>
        <v>10035000</v>
      </c>
      <c r="N4" s="11">
        <f>'Calcs-1'!N8*Assumptions!$C7</f>
        <v>10035000</v>
      </c>
      <c r="O4" s="11">
        <f>'Calcs-1'!O8*Assumptions!$C7</f>
        <v>10035000</v>
      </c>
      <c r="P4" s="11">
        <f>'Calcs-1'!P8*Assumptions!$C7</f>
        <v>10035000</v>
      </c>
      <c r="Q4" s="11">
        <f>'Calcs-1'!Q8*Assumptions!$C7</f>
        <v>10035000</v>
      </c>
      <c r="R4" s="11">
        <f>'Calcs-1'!R8*Assumptions!$C7</f>
        <v>10035000</v>
      </c>
      <c r="S4" s="11">
        <f>'Calcs-1'!S8*Assumptions!$C7</f>
        <v>10035000</v>
      </c>
      <c r="T4" s="11">
        <f>'Calcs-1'!T8*Assumptions!$C7</f>
        <v>10035000</v>
      </c>
      <c r="U4" s="11">
        <f>'Calcs-1'!U8*Assumptions!$C7</f>
        <v>10035000</v>
      </c>
      <c r="V4" s="11">
        <f>'Calcs-1'!V8*Assumptions!$C7</f>
        <v>10035000</v>
      </c>
      <c r="W4" s="11">
        <f>'Calcs-1'!W8*Assumptions!$C7</f>
        <v>10035000</v>
      </c>
      <c r="X4" s="11">
        <f>'Calcs-1'!X8*Assumptions!$C7</f>
        <v>10035000</v>
      </c>
      <c r="Y4" s="11">
        <f>'Calcs-1'!Y8*Assumptions!$C7</f>
        <v>10035000</v>
      </c>
    </row>
    <row r="5">
      <c r="A5" s="8" t="s">
        <v>88</v>
      </c>
      <c r="B5" s="11">
        <f t="shared" ref="B5:Y5" si="1">SUM(B3:B4)</f>
        <v>25715000</v>
      </c>
      <c r="C5" s="11">
        <f t="shared" si="1"/>
        <v>25715000</v>
      </c>
      <c r="D5" s="11">
        <f t="shared" si="1"/>
        <v>25715000</v>
      </c>
      <c r="E5" s="11">
        <f t="shared" si="1"/>
        <v>25715000</v>
      </c>
      <c r="F5" s="11">
        <f t="shared" si="1"/>
        <v>25715000</v>
      </c>
      <c r="G5" s="11">
        <f t="shared" si="1"/>
        <v>25715000</v>
      </c>
      <c r="H5" s="11">
        <f t="shared" si="1"/>
        <v>25715000</v>
      </c>
      <c r="I5" s="11">
        <f t="shared" si="1"/>
        <v>25715000</v>
      </c>
      <c r="J5" s="11">
        <f t="shared" si="1"/>
        <v>25715000</v>
      </c>
      <c r="K5" s="11">
        <f t="shared" si="1"/>
        <v>25715000</v>
      </c>
      <c r="L5" s="11">
        <f t="shared" si="1"/>
        <v>25715000</v>
      </c>
      <c r="M5" s="11">
        <f t="shared" si="1"/>
        <v>25715000</v>
      </c>
      <c r="N5" s="11">
        <f t="shared" si="1"/>
        <v>25715000</v>
      </c>
      <c r="O5" s="11">
        <f t="shared" si="1"/>
        <v>25715000</v>
      </c>
      <c r="P5" s="11">
        <f t="shared" si="1"/>
        <v>25715000</v>
      </c>
      <c r="Q5" s="11">
        <f t="shared" si="1"/>
        <v>25715000</v>
      </c>
      <c r="R5" s="11">
        <f t="shared" si="1"/>
        <v>25715000</v>
      </c>
      <c r="S5" s="11">
        <f t="shared" si="1"/>
        <v>25715000</v>
      </c>
      <c r="T5" s="11">
        <f t="shared" si="1"/>
        <v>25715000</v>
      </c>
      <c r="U5" s="11">
        <f t="shared" si="1"/>
        <v>25715000</v>
      </c>
      <c r="V5" s="11">
        <f t="shared" si="1"/>
        <v>25715000</v>
      </c>
      <c r="W5" s="11">
        <f t="shared" si="1"/>
        <v>25715000</v>
      </c>
      <c r="X5" s="11">
        <f t="shared" si="1"/>
        <v>25715000</v>
      </c>
      <c r="Y5" s="11">
        <f t="shared" si="1"/>
        <v>25715000</v>
      </c>
    </row>
    <row r="7">
      <c r="A7" s="8" t="s">
        <v>99</v>
      </c>
    </row>
    <row r="8">
      <c r="A8" s="8" t="s">
        <v>19</v>
      </c>
      <c r="B8" s="8">
        <v>0.0</v>
      </c>
      <c r="C8" s="11">
        <f t="shared" ref="C8:C9" si="2">B3+C3</f>
        <v>31360000</v>
      </c>
      <c r="D8" s="8">
        <v>0.0</v>
      </c>
      <c r="E8" s="11">
        <f t="shared" ref="E8:E9" si="3">D3+E3</f>
        <v>31360000</v>
      </c>
      <c r="F8" s="8">
        <v>0.0</v>
      </c>
      <c r="G8" s="11">
        <f t="shared" ref="G8:G9" si="4">F3+G3</f>
        <v>31360000</v>
      </c>
      <c r="H8" s="8">
        <v>0.0</v>
      </c>
      <c r="I8" s="11">
        <f t="shared" ref="I8:I9" si="5">H3+I3</f>
        <v>31360000</v>
      </c>
      <c r="J8" s="8">
        <v>0.0</v>
      </c>
      <c r="K8" s="11">
        <f t="shared" ref="K8:K9" si="6">J3+K3</f>
        <v>31360000</v>
      </c>
      <c r="L8" s="8">
        <v>0.0</v>
      </c>
      <c r="M8" s="11">
        <f t="shared" ref="M8:M9" si="7">L3+M3</f>
        <v>31360000</v>
      </c>
      <c r="N8" s="8">
        <v>0.0</v>
      </c>
      <c r="O8" s="11">
        <f t="shared" ref="O8:O9" si="8">N3+O3</f>
        <v>31360000</v>
      </c>
      <c r="P8" s="8">
        <v>0.0</v>
      </c>
      <c r="Q8" s="11">
        <f t="shared" ref="Q8:Q9" si="9">P3+Q3</f>
        <v>31360000</v>
      </c>
      <c r="R8" s="8">
        <v>0.0</v>
      </c>
      <c r="S8" s="11">
        <f t="shared" ref="S8:S9" si="10">R3+S3</f>
        <v>31360000</v>
      </c>
      <c r="T8" s="8">
        <v>0.0</v>
      </c>
      <c r="U8" s="11">
        <f t="shared" ref="U8:U9" si="11">T3+U3</f>
        <v>31360000</v>
      </c>
      <c r="V8" s="8">
        <v>0.0</v>
      </c>
      <c r="W8" s="11">
        <f t="shared" ref="W8:W9" si="12">V3+W3</f>
        <v>31360000</v>
      </c>
      <c r="X8" s="8">
        <v>0.0</v>
      </c>
      <c r="Y8" s="11">
        <f t="shared" ref="Y8:Y9" si="13">X3+Y3</f>
        <v>31360000</v>
      </c>
    </row>
    <row r="9">
      <c r="A9" s="8" t="s">
        <v>92</v>
      </c>
      <c r="B9" s="8">
        <v>0.0</v>
      </c>
      <c r="C9" s="11">
        <f t="shared" si="2"/>
        <v>20070000</v>
      </c>
      <c r="D9" s="8">
        <v>0.0</v>
      </c>
      <c r="E9" s="11">
        <f t="shared" si="3"/>
        <v>20070000</v>
      </c>
      <c r="F9" s="8">
        <v>0.0</v>
      </c>
      <c r="G9" s="11">
        <f t="shared" si="4"/>
        <v>20070000</v>
      </c>
      <c r="H9" s="8">
        <v>0.0</v>
      </c>
      <c r="I9" s="11">
        <f t="shared" si="5"/>
        <v>20070000</v>
      </c>
      <c r="J9" s="8">
        <v>0.0</v>
      </c>
      <c r="K9" s="11">
        <f t="shared" si="6"/>
        <v>20070000</v>
      </c>
      <c r="L9" s="8">
        <v>0.0</v>
      </c>
      <c r="M9" s="11">
        <f t="shared" si="7"/>
        <v>20070000</v>
      </c>
      <c r="N9" s="8">
        <v>0.0</v>
      </c>
      <c r="O9" s="11">
        <f t="shared" si="8"/>
        <v>20070000</v>
      </c>
      <c r="P9" s="8">
        <v>0.0</v>
      </c>
      <c r="Q9" s="11">
        <f t="shared" si="9"/>
        <v>20070000</v>
      </c>
      <c r="R9" s="8">
        <v>0.0</v>
      </c>
      <c r="S9" s="11">
        <f t="shared" si="10"/>
        <v>20070000</v>
      </c>
      <c r="T9" s="8">
        <v>0.0</v>
      </c>
      <c r="U9" s="11">
        <f t="shared" si="11"/>
        <v>20070000</v>
      </c>
      <c r="V9" s="8">
        <v>0.0</v>
      </c>
      <c r="W9" s="11">
        <f t="shared" si="12"/>
        <v>20070000</v>
      </c>
      <c r="X9" s="8">
        <v>0.0</v>
      </c>
      <c r="Y9" s="11">
        <f t="shared" si="13"/>
        <v>20070000</v>
      </c>
    </row>
    <row r="10">
      <c r="A10" s="8" t="s">
        <v>88</v>
      </c>
      <c r="B10" s="11">
        <f t="shared" ref="B10:Y10" si="14">SUM(B8:B9)</f>
        <v>0</v>
      </c>
      <c r="C10" s="11">
        <f t="shared" si="14"/>
        <v>51430000</v>
      </c>
      <c r="D10" s="11">
        <f t="shared" si="14"/>
        <v>0</v>
      </c>
      <c r="E10" s="11">
        <f t="shared" si="14"/>
        <v>51430000</v>
      </c>
      <c r="F10" s="11">
        <f t="shared" si="14"/>
        <v>0</v>
      </c>
      <c r="G10" s="11">
        <f t="shared" si="14"/>
        <v>51430000</v>
      </c>
      <c r="H10" s="11">
        <f t="shared" si="14"/>
        <v>0</v>
      </c>
      <c r="I10" s="11">
        <f t="shared" si="14"/>
        <v>51430000</v>
      </c>
      <c r="J10" s="11">
        <f t="shared" si="14"/>
        <v>0</v>
      </c>
      <c r="K10" s="11">
        <f t="shared" si="14"/>
        <v>51430000</v>
      </c>
      <c r="L10" s="11">
        <f t="shared" si="14"/>
        <v>0</v>
      </c>
      <c r="M10" s="11">
        <f t="shared" si="14"/>
        <v>51430000</v>
      </c>
      <c r="N10" s="11">
        <f t="shared" si="14"/>
        <v>0</v>
      </c>
      <c r="O10" s="11">
        <f t="shared" si="14"/>
        <v>51430000</v>
      </c>
      <c r="P10" s="11">
        <f t="shared" si="14"/>
        <v>0</v>
      </c>
      <c r="Q10" s="11">
        <f t="shared" si="14"/>
        <v>51430000</v>
      </c>
      <c r="R10" s="11">
        <f t="shared" si="14"/>
        <v>0</v>
      </c>
      <c r="S10" s="11">
        <f t="shared" si="14"/>
        <v>51430000</v>
      </c>
      <c r="T10" s="11">
        <f t="shared" si="14"/>
        <v>0</v>
      </c>
      <c r="U10" s="11">
        <f t="shared" si="14"/>
        <v>51430000</v>
      </c>
      <c r="V10" s="11">
        <f t="shared" si="14"/>
        <v>0</v>
      </c>
      <c r="W10" s="11">
        <f t="shared" si="14"/>
        <v>51430000</v>
      </c>
      <c r="X10" s="11">
        <f t="shared" si="14"/>
        <v>0</v>
      </c>
      <c r="Y10" s="11">
        <f t="shared" si="14"/>
        <v>51430000</v>
      </c>
    </row>
    <row r="12">
      <c r="A12" s="8" t="s">
        <v>100</v>
      </c>
    </row>
    <row r="13">
      <c r="A13" s="8" t="s">
        <v>19</v>
      </c>
      <c r="B13" s="11">
        <f t="shared" ref="B13:B14" si="16">B3-B8</f>
        <v>15680000</v>
      </c>
      <c r="C13" s="11">
        <f t="shared" ref="C13:Y13" si="15">B13+C3-C8</f>
        <v>0</v>
      </c>
      <c r="D13" s="11">
        <f t="shared" si="15"/>
        <v>15680000</v>
      </c>
      <c r="E13" s="11">
        <f t="shared" si="15"/>
        <v>0</v>
      </c>
      <c r="F13" s="11">
        <f t="shared" si="15"/>
        <v>15680000</v>
      </c>
      <c r="G13" s="11">
        <f t="shared" si="15"/>
        <v>0</v>
      </c>
      <c r="H13" s="11">
        <f t="shared" si="15"/>
        <v>15680000</v>
      </c>
      <c r="I13" s="11">
        <f t="shared" si="15"/>
        <v>0</v>
      </c>
      <c r="J13" s="11">
        <f t="shared" si="15"/>
        <v>15680000</v>
      </c>
      <c r="K13" s="11">
        <f t="shared" si="15"/>
        <v>0</v>
      </c>
      <c r="L13" s="11">
        <f t="shared" si="15"/>
        <v>15680000</v>
      </c>
      <c r="M13" s="11">
        <f t="shared" si="15"/>
        <v>0</v>
      </c>
      <c r="N13" s="11">
        <f t="shared" si="15"/>
        <v>15680000</v>
      </c>
      <c r="O13" s="11">
        <f t="shared" si="15"/>
        <v>0</v>
      </c>
      <c r="P13" s="11">
        <f t="shared" si="15"/>
        <v>15680000</v>
      </c>
      <c r="Q13" s="11">
        <f t="shared" si="15"/>
        <v>0</v>
      </c>
      <c r="R13" s="11">
        <f t="shared" si="15"/>
        <v>15680000</v>
      </c>
      <c r="S13" s="11">
        <f t="shared" si="15"/>
        <v>0</v>
      </c>
      <c r="T13" s="11">
        <f t="shared" si="15"/>
        <v>15680000</v>
      </c>
      <c r="U13" s="11">
        <f t="shared" si="15"/>
        <v>0</v>
      </c>
      <c r="V13" s="11">
        <f t="shared" si="15"/>
        <v>15680000</v>
      </c>
      <c r="W13" s="11">
        <f t="shared" si="15"/>
        <v>0</v>
      </c>
      <c r="X13" s="11">
        <f t="shared" si="15"/>
        <v>15680000</v>
      </c>
      <c r="Y13" s="11">
        <f t="shared" si="15"/>
        <v>0</v>
      </c>
    </row>
    <row r="14">
      <c r="A14" s="8" t="s">
        <v>92</v>
      </c>
      <c r="B14" s="11">
        <f t="shared" si="16"/>
        <v>10035000</v>
      </c>
      <c r="C14" s="11">
        <f t="shared" ref="C14:Y14" si="17">B14+C4-C9</f>
        <v>0</v>
      </c>
      <c r="D14" s="11">
        <f t="shared" si="17"/>
        <v>10035000</v>
      </c>
      <c r="E14" s="11">
        <f t="shared" si="17"/>
        <v>0</v>
      </c>
      <c r="F14" s="11">
        <f t="shared" si="17"/>
        <v>10035000</v>
      </c>
      <c r="G14" s="11">
        <f t="shared" si="17"/>
        <v>0</v>
      </c>
      <c r="H14" s="11">
        <f t="shared" si="17"/>
        <v>10035000</v>
      </c>
      <c r="I14" s="11">
        <f t="shared" si="17"/>
        <v>0</v>
      </c>
      <c r="J14" s="11">
        <f t="shared" si="17"/>
        <v>10035000</v>
      </c>
      <c r="K14" s="11">
        <f t="shared" si="17"/>
        <v>0</v>
      </c>
      <c r="L14" s="11">
        <f t="shared" si="17"/>
        <v>10035000</v>
      </c>
      <c r="M14" s="11">
        <f t="shared" si="17"/>
        <v>0</v>
      </c>
      <c r="N14" s="11">
        <f t="shared" si="17"/>
        <v>10035000</v>
      </c>
      <c r="O14" s="11">
        <f t="shared" si="17"/>
        <v>0</v>
      </c>
      <c r="P14" s="11">
        <f t="shared" si="17"/>
        <v>10035000</v>
      </c>
      <c r="Q14" s="11">
        <f t="shared" si="17"/>
        <v>0</v>
      </c>
      <c r="R14" s="11">
        <f t="shared" si="17"/>
        <v>10035000</v>
      </c>
      <c r="S14" s="11">
        <f t="shared" si="17"/>
        <v>0</v>
      </c>
      <c r="T14" s="11">
        <f t="shared" si="17"/>
        <v>10035000</v>
      </c>
      <c r="U14" s="11">
        <f t="shared" si="17"/>
        <v>0</v>
      </c>
      <c r="V14" s="11">
        <f t="shared" si="17"/>
        <v>10035000</v>
      </c>
      <c r="W14" s="11">
        <f t="shared" si="17"/>
        <v>0</v>
      </c>
      <c r="X14" s="11">
        <f t="shared" si="17"/>
        <v>10035000</v>
      </c>
      <c r="Y14" s="11">
        <f t="shared" si="17"/>
        <v>0</v>
      </c>
    </row>
    <row r="15">
      <c r="A15" s="8" t="s">
        <v>88</v>
      </c>
      <c r="B15" s="11">
        <f t="shared" ref="B15:Y15" si="18">SUM(B13:B14)</f>
        <v>25715000</v>
      </c>
      <c r="C15" s="11">
        <f t="shared" si="18"/>
        <v>0</v>
      </c>
      <c r="D15" s="11">
        <f t="shared" si="18"/>
        <v>25715000</v>
      </c>
      <c r="E15" s="11">
        <f t="shared" si="18"/>
        <v>0</v>
      </c>
      <c r="F15" s="11">
        <f t="shared" si="18"/>
        <v>25715000</v>
      </c>
      <c r="G15" s="11">
        <f t="shared" si="18"/>
        <v>0</v>
      </c>
      <c r="H15" s="11">
        <f t="shared" si="18"/>
        <v>25715000</v>
      </c>
      <c r="I15" s="11">
        <f t="shared" si="18"/>
        <v>0</v>
      </c>
      <c r="J15" s="11">
        <f t="shared" si="18"/>
        <v>25715000</v>
      </c>
      <c r="K15" s="11">
        <f t="shared" si="18"/>
        <v>0</v>
      </c>
      <c r="L15" s="11">
        <f t="shared" si="18"/>
        <v>25715000</v>
      </c>
      <c r="M15" s="11">
        <f t="shared" si="18"/>
        <v>0</v>
      </c>
      <c r="N15" s="11">
        <f t="shared" si="18"/>
        <v>25715000</v>
      </c>
      <c r="O15" s="11">
        <f t="shared" si="18"/>
        <v>0</v>
      </c>
      <c r="P15" s="11">
        <f t="shared" si="18"/>
        <v>25715000</v>
      </c>
      <c r="Q15" s="11">
        <f t="shared" si="18"/>
        <v>0</v>
      </c>
      <c r="R15" s="11">
        <f t="shared" si="18"/>
        <v>25715000</v>
      </c>
      <c r="S15" s="11">
        <f t="shared" si="18"/>
        <v>0</v>
      </c>
      <c r="T15" s="11">
        <f t="shared" si="18"/>
        <v>25715000</v>
      </c>
      <c r="U15" s="11">
        <f t="shared" si="18"/>
        <v>0</v>
      </c>
      <c r="V15" s="11">
        <f t="shared" si="18"/>
        <v>25715000</v>
      </c>
      <c r="W15" s="11">
        <f t="shared" si="18"/>
        <v>0</v>
      </c>
      <c r="X15" s="11">
        <f t="shared" si="18"/>
        <v>25715000</v>
      </c>
      <c r="Y15" s="11">
        <f t="shared" si="18"/>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63</v>
      </c>
      <c r="C1" s="8" t="s">
        <v>64</v>
      </c>
      <c r="D1" s="8" t="s">
        <v>65</v>
      </c>
      <c r="E1" s="8" t="s">
        <v>66</v>
      </c>
      <c r="F1" s="8" t="s">
        <v>67</v>
      </c>
      <c r="G1" s="8" t="s">
        <v>68</v>
      </c>
      <c r="H1" s="8" t="s">
        <v>69</v>
      </c>
      <c r="I1" s="8" t="s">
        <v>70</v>
      </c>
      <c r="J1" s="8" t="s">
        <v>71</v>
      </c>
      <c r="K1" s="8" t="s">
        <v>72</v>
      </c>
      <c r="L1" s="8" t="s">
        <v>73</v>
      </c>
      <c r="M1" s="8" t="s">
        <v>74</v>
      </c>
      <c r="N1" s="8" t="s">
        <v>75</v>
      </c>
      <c r="O1" s="8" t="s">
        <v>76</v>
      </c>
      <c r="P1" s="8" t="s">
        <v>77</v>
      </c>
      <c r="Q1" s="8" t="s">
        <v>78</v>
      </c>
      <c r="R1" s="8" t="s">
        <v>79</v>
      </c>
      <c r="S1" s="8" t="s">
        <v>80</v>
      </c>
      <c r="T1" s="8" t="s">
        <v>81</v>
      </c>
      <c r="U1" s="8" t="s">
        <v>82</v>
      </c>
      <c r="V1" s="8" t="s">
        <v>83</v>
      </c>
      <c r="W1" s="8" t="s">
        <v>84</v>
      </c>
      <c r="X1" s="8" t="s">
        <v>85</v>
      </c>
      <c r="Y1" s="8" t="s">
        <v>86</v>
      </c>
    </row>
    <row r="2">
      <c r="A2" s="8" t="s">
        <v>16</v>
      </c>
    </row>
    <row r="3">
      <c r="A3" s="8" t="s">
        <v>25</v>
      </c>
      <c r="B3" s="11">
        <f>'Sales and Costs'!B5</f>
        <v>51154900</v>
      </c>
      <c r="C3" s="11">
        <f>'Sales and Costs'!C5</f>
        <v>51154900</v>
      </c>
      <c r="D3" s="11">
        <f>'Sales and Costs'!D5</f>
        <v>51154900</v>
      </c>
      <c r="E3" s="11">
        <f>'Sales and Costs'!E5</f>
        <v>51154900</v>
      </c>
      <c r="F3" s="11">
        <f>'Sales and Costs'!F5</f>
        <v>51154900</v>
      </c>
      <c r="G3" s="11">
        <f>'Sales and Costs'!G5</f>
        <v>51154900</v>
      </c>
      <c r="H3" s="11">
        <f>'Sales and Costs'!H5</f>
        <v>51154900</v>
      </c>
      <c r="I3" s="11">
        <f>'Sales and Costs'!I5</f>
        <v>51154900</v>
      </c>
      <c r="J3" s="11">
        <f>'Sales and Costs'!J5</f>
        <v>51154900</v>
      </c>
      <c r="K3" s="11">
        <f>'Sales and Costs'!K5</f>
        <v>51154900</v>
      </c>
      <c r="L3" s="11">
        <f>'Sales and Costs'!L5</f>
        <v>51154900</v>
      </c>
      <c r="M3" s="11">
        <f>'Sales and Costs'!M5</f>
        <v>51154900</v>
      </c>
      <c r="N3" s="11">
        <f>'Sales and Costs'!N5</f>
        <v>51154900</v>
      </c>
      <c r="O3" s="11">
        <f>'Sales and Costs'!O5</f>
        <v>51154900</v>
      </c>
      <c r="P3" s="11">
        <f>'Sales and Costs'!P5</f>
        <v>51154900</v>
      </c>
      <c r="Q3" s="11">
        <f>'Sales and Costs'!Q5</f>
        <v>51154900</v>
      </c>
      <c r="R3" s="11">
        <f>'Sales and Costs'!R5</f>
        <v>51154900</v>
      </c>
      <c r="S3" s="11">
        <f>'Sales and Costs'!S5</f>
        <v>51154900</v>
      </c>
      <c r="T3" s="11">
        <f>'Sales and Costs'!T5</f>
        <v>51154900</v>
      </c>
      <c r="U3" s="11">
        <f>'Sales and Costs'!U5</f>
        <v>51154900</v>
      </c>
      <c r="V3" s="11">
        <f>'Sales and Costs'!V5</f>
        <v>51154900</v>
      </c>
      <c r="W3" s="11">
        <f>'Sales and Costs'!W5</f>
        <v>51154900</v>
      </c>
      <c r="X3" s="11">
        <f>'Sales and Costs'!X5</f>
        <v>51154900</v>
      </c>
      <c r="Y3" s="11">
        <f>'Sales and Costs'!Y5</f>
        <v>51154900</v>
      </c>
    </row>
    <row r="4">
      <c r="A4" s="8" t="s">
        <v>88</v>
      </c>
      <c r="B4" s="11">
        <f t="shared" ref="B4:Y4" si="1">SUM(B3)</f>
        <v>51154900</v>
      </c>
      <c r="C4" s="11">
        <f t="shared" si="1"/>
        <v>51154900</v>
      </c>
      <c r="D4" s="11">
        <f t="shared" si="1"/>
        <v>51154900</v>
      </c>
      <c r="E4" s="11">
        <f t="shared" si="1"/>
        <v>51154900</v>
      </c>
      <c r="F4" s="11">
        <f t="shared" si="1"/>
        <v>51154900</v>
      </c>
      <c r="G4" s="11">
        <f t="shared" si="1"/>
        <v>51154900</v>
      </c>
      <c r="H4" s="11">
        <f t="shared" si="1"/>
        <v>51154900</v>
      </c>
      <c r="I4" s="11">
        <f t="shared" si="1"/>
        <v>51154900</v>
      </c>
      <c r="J4" s="11">
        <f t="shared" si="1"/>
        <v>51154900</v>
      </c>
      <c r="K4" s="11">
        <f t="shared" si="1"/>
        <v>51154900</v>
      </c>
      <c r="L4" s="11">
        <f t="shared" si="1"/>
        <v>51154900</v>
      </c>
      <c r="M4" s="11">
        <f t="shared" si="1"/>
        <v>51154900</v>
      </c>
      <c r="N4" s="11">
        <f t="shared" si="1"/>
        <v>51154900</v>
      </c>
      <c r="O4" s="11">
        <f t="shared" si="1"/>
        <v>51154900</v>
      </c>
      <c r="P4" s="11">
        <f t="shared" si="1"/>
        <v>51154900</v>
      </c>
      <c r="Q4" s="11">
        <f t="shared" si="1"/>
        <v>51154900</v>
      </c>
      <c r="R4" s="11">
        <f t="shared" si="1"/>
        <v>51154900</v>
      </c>
      <c r="S4" s="11">
        <f t="shared" si="1"/>
        <v>51154900</v>
      </c>
      <c r="T4" s="11">
        <f t="shared" si="1"/>
        <v>51154900</v>
      </c>
      <c r="U4" s="11">
        <f t="shared" si="1"/>
        <v>51154900</v>
      </c>
      <c r="V4" s="11">
        <f t="shared" si="1"/>
        <v>51154900</v>
      </c>
      <c r="W4" s="11">
        <f t="shared" si="1"/>
        <v>51154900</v>
      </c>
      <c r="X4" s="11">
        <f t="shared" si="1"/>
        <v>51154900</v>
      </c>
      <c r="Y4" s="11">
        <f t="shared" si="1"/>
        <v>51154900</v>
      </c>
    </row>
    <row r="6">
      <c r="A6" s="8" t="s">
        <v>23</v>
      </c>
    </row>
    <row r="7">
      <c r="A7" s="8" t="s">
        <v>25</v>
      </c>
      <c r="B7" s="8">
        <v>0.0</v>
      </c>
      <c r="C7" s="11">
        <f t="shared" ref="C7:Y7" si="2">B3</f>
        <v>51154900</v>
      </c>
      <c r="D7" s="11">
        <f t="shared" si="2"/>
        <v>51154900</v>
      </c>
      <c r="E7" s="11">
        <f t="shared" si="2"/>
        <v>51154900</v>
      </c>
      <c r="F7" s="11">
        <f t="shared" si="2"/>
        <v>51154900</v>
      </c>
      <c r="G7" s="11">
        <f t="shared" si="2"/>
        <v>51154900</v>
      </c>
      <c r="H7" s="11">
        <f t="shared" si="2"/>
        <v>51154900</v>
      </c>
      <c r="I7" s="11">
        <f t="shared" si="2"/>
        <v>51154900</v>
      </c>
      <c r="J7" s="11">
        <f t="shared" si="2"/>
        <v>51154900</v>
      </c>
      <c r="K7" s="11">
        <f t="shared" si="2"/>
        <v>51154900</v>
      </c>
      <c r="L7" s="11">
        <f t="shared" si="2"/>
        <v>51154900</v>
      </c>
      <c r="M7" s="11">
        <f t="shared" si="2"/>
        <v>51154900</v>
      </c>
      <c r="N7" s="11">
        <f t="shared" si="2"/>
        <v>51154900</v>
      </c>
      <c r="O7" s="11">
        <f t="shared" si="2"/>
        <v>51154900</v>
      </c>
      <c r="P7" s="11">
        <f t="shared" si="2"/>
        <v>51154900</v>
      </c>
      <c r="Q7" s="11">
        <f t="shared" si="2"/>
        <v>51154900</v>
      </c>
      <c r="R7" s="11">
        <f t="shared" si="2"/>
        <v>51154900</v>
      </c>
      <c r="S7" s="11">
        <f t="shared" si="2"/>
        <v>51154900</v>
      </c>
      <c r="T7" s="11">
        <f t="shared" si="2"/>
        <v>51154900</v>
      </c>
      <c r="U7" s="11">
        <f t="shared" si="2"/>
        <v>51154900</v>
      </c>
      <c r="V7" s="11">
        <f t="shared" si="2"/>
        <v>51154900</v>
      </c>
      <c r="W7" s="11">
        <f t="shared" si="2"/>
        <v>51154900</v>
      </c>
      <c r="X7" s="11">
        <f t="shared" si="2"/>
        <v>51154900</v>
      </c>
      <c r="Y7" s="11">
        <f t="shared" si="2"/>
        <v>51154900</v>
      </c>
    </row>
    <row r="8">
      <c r="A8" s="8" t="s">
        <v>88</v>
      </c>
      <c r="B8" s="11">
        <f t="shared" ref="B8:Y8" si="3">SUM(B7)</f>
        <v>0</v>
      </c>
      <c r="C8" s="11">
        <f t="shared" si="3"/>
        <v>51154900</v>
      </c>
      <c r="D8" s="11">
        <f t="shared" si="3"/>
        <v>51154900</v>
      </c>
      <c r="E8" s="11">
        <f t="shared" si="3"/>
        <v>51154900</v>
      </c>
      <c r="F8" s="11">
        <f t="shared" si="3"/>
        <v>51154900</v>
      </c>
      <c r="G8" s="11">
        <f t="shared" si="3"/>
        <v>51154900</v>
      </c>
      <c r="H8" s="11">
        <f t="shared" si="3"/>
        <v>51154900</v>
      </c>
      <c r="I8" s="11">
        <f t="shared" si="3"/>
        <v>51154900</v>
      </c>
      <c r="J8" s="11">
        <f t="shared" si="3"/>
        <v>51154900</v>
      </c>
      <c r="K8" s="11">
        <f t="shared" si="3"/>
        <v>51154900</v>
      </c>
      <c r="L8" s="11">
        <f t="shared" si="3"/>
        <v>51154900</v>
      </c>
      <c r="M8" s="11">
        <f t="shared" si="3"/>
        <v>51154900</v>
      </c>
      <c r="N8" s="11">
        <f t="shared" si="3"/>
        <v>51154900</v>
      </c>
      <c r="O8" s="11">
        <f t="shared" si="3"/>
        <v>51154900</v>
      </c>
      <c r="P8" s="11">
        <f t="shared" si="3"/>
        <v>51154900</v>
      </c>
      <c r="Q8" s="11">
        <f t="shared" si="3"/>
        <v>51154900</v>
      </c>
      <c r="R8" s="11">
        <f t="shared" si="3"/>
        <v>51154900</v>
      </c>
      <c r="S8" s="11">
        <f t="shared" si="3"/>
        <v>51154900</v>
      </c>
      <c r="T8" s="11">
        <f t="shared" si="3"/>
        <v>51154900</v>
      </c>
      <c r="U8" s="11">
        <f t="shared" si="3"/>
        <v>51154900</v>
      </c>
      <c r="V8" s="11">
        <f t="shared" si="3"/>
        <v>51154900</v>
      </c>
      <c r="W8" s="11">
        <f t="shared" si="3"/>
        <v>51154900</v>
      </c>
      <c r="X8" s="11">
        <f t="shared" si="3"/>
        <v>51154900</v>
      </c>
      <c r="Y8" s="11">
        <f t="shared" si="3"/>
        <v>51154900</v>
      </c>
    </row>
    <row r="10">
      <c r="A10" s="8" t="s">
        <v>101</v>
      </c>
    </row>
    <row r="11">
      <c r="A11" s="8" t="s">
        <v>25</v>
      </c>
      <c r="B11" s="11">
        <f>B3-B7</f>
        <v>51154900</v>
      </c>
      <c r="C11" s="11">
        <f t="shared" ref="C11:Y11" si="4">B11+C3-C7</f>
        <v>51154900</v>
      </c>
      <c r="D11" s="11">
        <f t="shared" si="4"/>
        <v>51154900</v>
      </c>
      <c r="E11" s="11">
        <f t="shared" si="4"/>
        <v>51154900</v>
      </c>
      <c r="F11" s="11">
        <f t="shared" si="4"/>
        <v>51154900</v>
      </c>
      <c r="G11" s="11">
        <f t="shared" si="4"/>
        <v>51154900</v>
      </c>
      <c r="H11" s="11">
        <f t="shared" si="4"/>
        <v>51154900</v>
      </c>
      <c r="I11" s="11">
        <f t="shared" si="4"/>
        <v>51154900</v>
      </c>
      <c r="J11" s="11">
        <f t="shared" si="4"/>
        <v>51154900</v>
      </c>
      <c r="K11" s="11">
        <f t="shared" si="4"/>
        <v>51154900</v>
      </c>
      <c r="L11" s="11">
        <f t="shared" si="4"/>
        <v>51154900</v>
      </c>
      <c r="M11" s="11">
        <f t="shared" si="4"/>
        <v>51154900</v>
      </c>
      <c r="N11" s="11">
        <f t="shared" si="4"/>
        <v>51154900</v>
      </c>
      <c r="O11" s="11">
        <f t="shared" si="4"/>
        <v>51154900</v>
      </c>
      <c r="P11" s="11">
        <f t="shared" si="4"/>
        <v>51154900</v>
      </c>
      <c r="Q11" s="11">
        <f t="shared" si="4"/>
        <v>51154900</v>
      </c>
      <c r="R11" s="11">
        <f t="shared" si="4"/>
        <v>51154900</v>
      </c>
      <c r="S11" s="11">
        <f t="shared" si="4"/>
        <v>51154900</v>
      </c>
      <c r="T11" s="11">
        <f t="shared" si="4"/>
        <v>51154900</v>
      </c>
      <c r="U11" s="11">
        <f t="shared" si="4"/>
        <v>51154900</v>
      </c>
      <c r="V11" s="11">
        <f t="shared" si="4"/>
        <v>51154900</v>
      </c>
      <c r="W11" s="11">
        <f t="shared" si="4"/>
        <v>51154900</v>
      </c>
      <c r="X11" s="11">
        <f t="shared" si="4"/>
        <v>51154900</v>
      </c>
      <c r="Y11" s="11">
        <f t="shared" si="4"/>
        <v>51154900</v>
      </c>
    </row>
    <row r="12">
      <c r="A12" s="8" t="s">
        <v>88</v>
      </c>
      <c r="B12" s="11">
        <f t="shared" ref="B12:Y12" si="5">SUM(B11)</f>
        <v>51154900</v>
      </c>
      <c r="C12" s="11">
        <f t="shared" si="5"/>
        <v>51154900</v>
      </c>
      <c r="D12" s="11">
        <f t="shared" si="5"/>
        <v>51154900</v>
      </c>
      <c r="E12" s="11">
        <f t="shared" si="5"/>
        <v>51154900</v>
      </c>
      <c r="F12" s="11">
        <f t="shared" si="5"/>
        <v>51154900</v>
      </c>
      <c r="G12" s="11">
        <f t="shared" si="5"/>
        <v>51154900</v>
      </c>
      <c r="H12" s="11">
        <f t="shared" si="5"/>
        <v>51154900</v>
      </c>
      <c r="I12" s="11">
        <f t="shared" si="5"/>
        <v>51154900</v>
      </c>
      <c r="J12" s="11">
        <f t="shared" si="5"/>
        <v>51154900</v>
      </c>
      <c r="K12" s="11">
        <f t="shared" si="5"/>
        <v>51154900</v>
      </c>
      <c r="L12" s="11">
        <f t="shared" si="5"/>
        <v>51154900</v>
      </c>
      <c r="M12" s="11">
        <f t="shared" si="5"/>
        <v>51154900</v>
      </c>
      <c r="N12" s="11">
        <f t="shared" si="5"/>
        <v>51154900</v>
      </c>
      <c r="O12" s="11">
        <f t="shared" si="5"/>
        <v>51154900</v>
      </c>
      <c r="P12" s="11">
        <f t="shared" si="5"/>
        <v>51154900</v>
      </c>
      <c r="Q12" s="11">
        <f t="shared" si="5"/>
        <v>51154900</v>
      </c>
      <c r="R12" s="11">
        <f t="shared" si="5"/>
        <v>51154900</v>
      </c>
      <c r="S12" s="11">
        <f t="shared" si="5"/>
        <v>51154900</v>
      </c>
      <c r="T12" s="11">
        <f t="shared" si="5"/>
        <v>51154900</v>
      </c>
      <c r="U12" s="11">
        <f t="shared" si="5"/>
        <v>51154900</v>
      </c>
      <c r="V12" s="11">
        <f t="shared" si="5"/>
        <v>51154900</v>
      </c>
      <c r="W12" s="11">
        <f t="shared" si="5"/>
        <v>51154900</v>
      </c>
      <c r="X12" s="11">
        <f t="shared" si="5"/>
        <v>51154900</v>
      </c>
      <c r="Y12" s="11">
        <f t="shared" si="5"/>
        <v>51154900</v>
      </c>
    </row>
  </sheetData>
  <drawing r:id="rId1"/>
</worksheet>
</file>