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AR" sheetId="3" r:id="rId6"/>
    <sheet state="visible" name="Fixed Asset Balance"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ollections" sheetId="10" r:id="rId13"/>
    <sheet state="visible" name="Capital" sheetId="11" r:id="rId14"/>
    <sheet state="visible" name="Loan and Interest" sheetId="12" r:id="rId15"/>
    <sheet state="visible" name="Cash Details" sheetId="13" r:id="rId16"/>
    <sheet state="visible" name="Balances" sheetId="14" r:id="rId17"/>
  </sheets>
  <definedNames/>
  <calcPr/>
</workbook>
</file>

<file path=xl/sharedStrings.xml><?xml version="1.0" encoding="utf-8"?>
<sst xmlns="http://schemas.openxmlformats.org/spreadsheetml/2006/main" count="505" uniqueCount="148">
  <si>
    <t>Description</t>
  </si>
  <si>
    <t>Bookstore 101 deals in selling Bhagavad Gita and Ikigai Books.</t>
  </si>
  <si>
    <t>Every month they purchase 1825 Bhagavad Gita and 1515 Ikigai.</t>
  </si>
  <si>
    <t>They sell 1512 Bhagavad Gita and 1407 Ikigai.</t>
  </si>
  <si>
    <t>The purchase price of each Bhagavad Gita is Rs. 235 and Ikigai is Rs. 328. They make the payment for purchases every 3 months and make the balance zero in the month they make payment.</t>
  </si>
  <si>
    <t>It sells one Bhagavad Gita for Rs. 400 and Ikigai for Rs. 500 to Customer1. Customer1 pays after one month.</t>
  </si>
  <si>
    <t>In the first month they issued 5621 shares of Rs. 45 each, month 7 they issued 7265 shares of Rs. 52 each and in month 15 they issued 4251 shares of Rs. 67 each to its shareholders who paid for these shares in cash.</t>
  </si>
  <si>
    <t>They employ 2 sales persons to whom Rs. 19200 and Rs. 20400 salary per month is paid. The rent of the office is Rs. 16960 per month and electricity Expenses are Rs. 6253 per month.</t>
  </si>
  <si>
    <t>In month 1 Bookstore 101 takes a 15 months term loan of Rs. 555000 from SBI with interest rate of 13.60% Per Annum. They are paying the Interest on a monthly basis at the end of the month. Loan is repaid after the term of the loan is completed.</t>
  </si>
  <si>
    <t>In month 9 Bookstore 101 takes a 15 months term loan of Rs. 800000 from IDBI with interest rate of 12.10% Per Annum. They are paying the Interest on a monthly basis at the end of the month. Loan is repaid after the term of the loan is completed.</t>
  </si>
  <si>
    <t>In the month 20 Bookstore 101 takes a 11 months term loan of Rs. 675000 from SBI with interest rate of 11.40% Per Annum. They are paying the Interest on a monthly basis at the end of the month. Loan is repaid after the term of the loan is completed.</t>
  </si>
  <si>
    <t>Bookstore 101 purchased Shelf (EL012S) for Rs. 180000 in cash in the starting of the month 1. The life of the Shelf is 23 months. They also purchased AC (FTG21E) for Rs. 78000 in the starting of the month 4. The life of the AC is 16 months. They again purchased Shelf (EL012S) for the same price and same life in the starting of the month 24.</t>
  </si>
  <si>
    <t>They repaid all the loans due on the date of repayment.</t>
  </si>
  <si>
    <t>They paid a dividend of Rs. 12 per share in month 7, month 14 and month 21. It is paid on all the shares issued upto that day.</t>
  </si>
  <si>
    <t>They paid 20% tax on the profit after interest.</t>
  </si>
  <si>
    <t>Make a model for 24 months.</t>
  </si>
  <si>
    <t>Purchase</t>
  </si>
  <si>
    <t>Quantity</t>
  </si>
  <si>
    <t>Purchase Price</t>
  </si>
  <si>
    <t>Payments</t>
  </si>
  <si>
    <t>Bhagavad Gita</t>
  </si>
  <si>
    <t>Ikigai</t>
  </si>
  <si>
    <t>Sales</t>
  </si>
  <si>
    <t>Selling Price</t>
  </si>
  <si>
    <t>Shares Issued</t>
  </si>
  <si>
    <t>Month 1</t>
  </si>
  <si>
    <t>Month 7</t>
  </si>
  <si>
    <t>Month 15</t>
  </si>
  <si>
    <t>Issue Price</t>
  </si>
  <si>
    <t>Number of Shares</t>
  </si>
  <si>
    <t>Staff</t>
  </si>
  <si>
    <t>Salary</t>
  </si>
  <si>
    <t>Sales Person -1</t>
  </si>
  <si>
    <t>Sales Person -2</t>
  </si>
  <si>
    <t>Other costs</t>
  </si>
  <si>
    <t>Rent</t>
  </si>
  <si>
    <t>Electricity</t>
  </si>
  <si>
    <t>Loan</t>
  </si>
  <si>
    <t>Taken Month</t>
  </si>
  <si>
    <t>Loan Amouth</t>
  </si>
  <si>
    <t>Interest</t>
  </si>
  <si>
    <t>Payment</t>
  </si>
  <si>
    <t>Loan Period</t>
  </si>
  <si>
    <t>Loan Repayment</t>
  </si>
  <si>
    <t>15-month-SBI</t>
  </si>
  <si>
    <t>Monthly</t>
  </si>
  <si>
    <t>15-month-IDBI</t>
  </si>
  <si>
    <t>11-month-SBI</t>
  </si>
  <si>
    <t>Dividend</t>
  </si>
  <si>
    <t>Month</t>
  </si>
  <si>
    <t>Dividend per share</t>
  </si>
  <si>
    <t>Tax</t>
  </si>
  <si>
    <t>profit after interest</t>
  </si>
  <si>
    <t>Item Code</t>
  </si>
  <si>
    <t>Item Type</t>
  </si>
  <si>
    <t>Item Details</t>
  </si>
  <si>
    <t>.Month of Purchase</t>
  </si>
  <si>
    <t>Price</t>
  </si>
  <si>
    <t>Life Time</t>
  </si>
  <si>
    <t>Month of Disposal</t>
  </si>
  <si>
    <t>Disposal Depreciation</t>
  </si>
  <si>
    <t>Shelf</t>
  </si>
  <si>
    <t>AC</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</si>
  <si>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</si>
  <si>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</si>
  <si>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</si>
  <si>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</si>
  <si>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</si>
  <si>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</si>
  <si>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</si>
  <si>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</si>
  <si>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</si>
  <si>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</si>
  <si>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</si>
  <si>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</si>
  <si>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</si>
  <si>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</si>
  <si>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</si>
  <si>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</si>
  <si>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</si>
  <si>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</si>
  <si>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</si>
  <si>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</si>
  <si>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</si>
  <si>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</si>
  <si>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</si>
  <si>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</si>
  <si>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Opening Balance</t>
  </si>
  <si>
    <t>Self</t>
  </si>
  <si>
    <t>Total</t>
  </si>
  <si>
    <t>Disposal</t>
  </si>
  <si>
    <t>Closing Balance</t>
  </si>
  <si>
    <t>Depreciation</t>
  </si>
  <si>
    <t>Purchases</t>
  </si>
  <si>
    <t>Costs of goods sold</t>
  </si>
  <si>
    <t>Other Costs</t>
  </si>
  <si>
    <t>Total Costs</t>
  </si>
  <si>
    <t>Profit</t>
  </si>
  <si>
    <t>Purchase payments</t>
  </si>
  <si>
    <t>Payments outstanding</t>
  </si>
  <si>
    <t>Opening Stock</t>
  </si>
  <si>
    <t>Change in Stock</t>
  </si>
  <si>
    <t>Closing Stock</t>
  </si>
  <si>
    <t>Customer 1</t>
  </si>
  <si>
    <t>Collections</t>
  </si>
  <si>
    <t>Cash to be collected</t>
  </si>
  <si>
    <t>Share Issue</t>
  </si>
  <si>
    <t>Issue Price (Rs)</t>
  </si>
  <si>
    <t>Equity Share Issue(numbers)</t>
  </si>
  <si>
    <t>Opening Number of Shares</t>
  </si>
  <si>
    <t>Number of Shares issued in a month</t>
  </si>
  <si>
    <t>Closing Number of Shares</t>
  </si>
  <si>
    <t>Equity Share Capital (in Rs)</t>
  </si>
  <si>
    <t>Share capital Issued</t>
  </si>
  <si>
    <t>Closing  Balance</t>
  </si>
  <si>
    <t>Dividend Per share</t>
  </si>
  <si>
    <t>Dividend Paid</t>
  </si>
  <si>
    <t>Loans</t>
  </si>
  <si>
    <t>Loan Taken</t>
  </si>
  <si>
    <t>Loan Repaid</t>
  </si>
  <si>
    <t>Cash Inflow</t>
  </si>
  <si>
    <t>Collections from Customers</t>
  </si>
  <si>
    <t>Cash from Loan</t>
  </si>
  <si>
    <t>Cash Received from Equity Share Capital</t>
  </si>
  <si>
    <t>Cash Outflow</t>
  </si>
  <si>
    <t>Fixed Asset</t>
  </si>
  <si>
    <t>Payment for purchases</t>
  </si>
  <si>
    <t>Interest Paid</t>
  </si>
  <si>
    <t>Tax Paid</t>
  </si>
  <si>
    <t>Net Cash for the month</t>
  </si>
  <si>
    <t>Cash Inhand</t>
  </si>
  <si>
    <t>Opening Cash</t>
  </si>
  <si>
    <t>Closing Cash</t>
  </si>
  <si>
    <t>Assets</t>
  </si>
  <si>
    <t>Fixed asset</t>
  </si>
  <si>
    <t>Stocks</t>
  </si>
  <si>
    <t>Total Assets</t>
  </si>
  <si>
    <t>Liabilities</t>
  </si>
  <si>
    <t>Payment Outstanding</t>
  </si>
  <si>
    <t>Loan Term</t>
  </si>
  <si>
    <t>Total Liabilities</t>
  </si>
  <si>
    <t>Difference 1</t>
  </si>
  <si>
    <t>Equity</t>
  </si>
  <si>
    <t>Equity Share Capital</t>
  </si>
  <si>
    <t>Accumulated Profit</t>
  </si>
  <si>
    <t>Opening Profit</t>
  </si>
  <si>
    <t>Net Profit for the month</t>
  </si>
  <si>
    <t>Difference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</si>
</sst>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FAF9F9"/>
        <bgColor rgb="FFFAF9F9"/>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2" fontId="2" numFmtId="0" xfId="0" applyAlignment="1" applyFill="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2" fontId="3" numFmtId="0" xfId="0" applyAlignment="1" applyFont="1">
      <alignment vertical="bottom"/>
    </xf>
    <xf borderId="0" fillId="0" fontId="3" numFmtId="0" xfId="0" applyAlignment="1" applyFont="1">
      <alignment vertical="bottom"/>
    </xf>
    <xf borderId="0" fillId="2" fontId="2" numFmtId="0" xfId="0" applyAlignment="1" applyFont="1">
      <alignment shrinkToFit="0" vertical="bottom" wrapText="1"/>
    </xf>
    <xf borderId="0" fillId="0" fontId="4" numFmtId="0" xfId="0" applyAlignment="1" applyFont="1">
      <alignment readingOrder="0"/>
    </xf>
    <xf borderId="0" fillId="0" fontId="4" numFmtId="10" xfId="0" applyAlignment="1" applyFont="1" applyNumberFormat="1">
      <alignment readingOrder="0"/>
    </xf>
    <xf borderId="0" fillId="0" fontId="4" numFmtId="0" xfId="0" applyFont="1"/>
    <xf borderId="0" fillId="0" fontId="4" numFmtId="9" xfId="0" applyAlignment="1" applyFont="1" applyNumberFormat="1">
      <alignment readingOrder="0"/>
    </xf>
    <xf borderId="0" fillId="0" fontId="4" numFmtId="1" xfId="0" applyFont="1" applyNumberFormat="1"/>
    <xf borderId="0" fillId="0" fontId="3" numFmtId="0" xfId="0" applyAlignment="1" applyFont="1">
      <alignment shrinkToFit="0" vertical="bottom" wrapText="0"/>
    </xf>
    <xf borderId="0" fillId="3" fontId="3"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8"/>
  </cols>
  <sheetData>
    <row r="1">
      <c r="A1" s="1" t="s">
        <v>0</v>
      </c>
    </row>
    <row r="2">
      <c r="A2" s="2" t="s">
        <v>1</v>
      </c>
    </row>
    <row r="3">
      <c r="A3" s="3" t="s">
        <v>2</v>
      </c>
    </row>
    <row r="4">
      <c r="A4" s="2" t="s">
        <v>3</v>
      </c>
    </row>
    <row r="5">
      <c r="A5" s="2"/>
    </row>
    <row r="6">
      <c r="A6" s="2" t="s">
        <v>4</v>
      </c>
    </row>
    <row r="7">
      <c r="A7" s="3"/>
    </row>
    <row r="8">
      <c r="A8" s="3" t="s">
        <v>5</v>
      </c>
    </row>
    <row r="9">
      <c r="A9" s="3" t="s">
        <v>6</v>
      </c>
    </row>
    <row r="10">
      <c r="A10" s="3"/>
    </row>
    <row r="11">
      <c r="A11" s="3" t="s">
        <v>7</v>
      </c>
    </row>
    <row r="12">
      <c r="A12" s="3"/>
    </row>
    <row r="13">
      <c r="A13" s="3" t="s">
        <v>8</v>
      </c>
    </row>
    <row r="14">
      <c r="A14" s="2"/>
    </row>
    <row r="15">
      <c r="A15" s="2" t="s">
        <v>9</v>
      </c>
    </row>
    <row r="16">
      <c r="A16" s="4"/>
    </row>
    <row r="17">
      <c r="A17" s="2" t="s">
        <v>10</v>
      </c>
    </row>
    <row r="18">
      <c r="A18" s="2"/>
    </row>
    <row r="19">
      <c r="A19" s="2" t="s">
        <v>11</v>
      </c>
    </row>
    <row r="20">
      <c r="A20" s="2"/>
    </row>
    <row r="21">
      <c r="A21" s="2" t="s">
        <v>12</v>
      </c>
    </row>
    <row r="22">
      <c r="A22" s="2"/>
    </row>
    <row r="23">
      <c r="A23" s="2" t="s">
        <v>13</v>
      </c>
    </row>
    <row r="24">
      <c r="A24" s="2" t="s">
        <v>14</v>
      </c>
    </row>
    <row r="25">
      <c r="A25" s="2"/>
    </row>
    <row r="26">
      <c r="A26" s="2" t="s">
        <v>15</v>
      </c>
    </row>
    <row r="27">
      <c r="A27" s="2"/>
    </row>
    <row r="28">
      <c r="A28" s="2"/>
    </row>
    <row r="29">
      <c r="A29" s="2"/>
    </row>
    <row r="30">
      <c r="A30" s="5"/>
    </row>
    <row r="31">
      <c r="A31" s="5"/>
    </row>
    <row r="32">
      <c r="A32" s="5"/>
    </row>
    <row r="33">
      <c r="A33" s="5"/>
    </row>
    <row r="34">
      <c r="A34" s="3"/>
    </row>
    <row r="35">
      <c r="A35" s="3"/>
    </row>
    <row r="36">
      <c r="A36" s="6"/>
    </row>
    <row r="37">
      <c r="A37" s="3"/>
    </row>
    <row r="38">
      <c r="A38" s="5"/>
    </row>
    <row r="39">
      <c r="A39" s="7"/>
    </row>
    <row r="40">
      <c r="A40" s="8"/>
    </row>
    <row r="41">
      <c r="A41" s="5"/>
    </row>
    <row r="42">
      <c r="A42" s="3"/>
    </row>
    <row r="43">
      <c r="A43" s="5"/>
    </row>
    <row r="44">
      <c r="A44" s="7"/>
    </row>
    <row r="45">
      <c r="A45" s="5"/>
    </row>
    <row r="47">
      <c r="A47" s="2"/>
    </row>
    <row r="48">
      <c r="A48" s="2"/>
    </row>
    <row r="49">
      <c r="A49" s="5"/>
    </row>
    <row r="50">
      <c r="A5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63</v>
      </c>
      <c r="C1" s="9" t="s">
        <v>64</v>
      </c>
      <c r="D1" s="9" t="s">
        <v>65</v>
      </c>
      <c r="E1" s="9" t="s">
        <v>66</v>
      </c>
      <c r="F1" s="9" t="s">
        <v>67</v>
      </c>
      <c r="G1" s="9" t="s">
        <v>68</v>
      </c>
      <c r="H1" s="9" t="s">
        <v>69</v>
      </c>
      <c r="I1" s="9" t="s">
        <v>70</v>
      </c>
      <c r="J1" s="9" t="s">
        <v>71</v>
      </c>
      <c r="K1" s="9" t="s">
        <v>72</v>
      </c>
      <c r="L1" s="9" t="s">
        <v>73</v>
      </c>
      <c r="M1" s="9" t="s">
        <v>74</v>
      </c>
      <c r="N1" s="9" t="s">
        <v>75</v>
      </c>
      <c r="O1" s="9" t="s">
        <v>76</v>
      </c>
      <c r="P1" s="9" t="s">
        <v>77</v>
      </c>
      <c r="Q1" s="9" t="s">
        <v>78</v>
      </c>
      <c r="R1" s="9" t="s">
        <v>79</v>
      </c>
      <c r="S1" s="9" t="s">
        <v>80</v>
      </c>
      <c r="T1" s="9" t="s">
        <v>81</v>
      </c>
      <c r="U1" s="9" t="s">
        <v>82</v>
      </c>
      <c r="V1" s="9" t="s">
        <v>83</v>
      </c>
      <c r="W1" s="9" t="s">
        <v>84</v>
      </c>
      <c r="X1" s="9" t="s">
        <v>85</v>
      </c>
      <c r="Y1" s="9" t="s">
        <v>86</v>
      </c>
    </row>
    <row r="2">
      <c r="A2" s="9" t="s">
        <v>22</v>
      </c>
    </row>
    <row r="3">
      <c r="A3" s="9" t="s">
        <v>103</v>
      </c>
      <c r="B3" s="11">
        <f>'Sales and Costs'!B5</f>
        <v>1308300</v>
      </c>
      <c r="C3" s="11">
        <f>'Sales and Costs'!C5</f>
        <v>1308300</v>
      </c>
      <c r="D3" s="11">
        <f>'Sales and Costs'!D5</f>
        <v>1308300</v>
      </c>
      <c r="E3" s="11">
        <f>'Sales and Costs'!E5</f>
        <v>1308300</v>
      </c>
      <c r="F3" s="11">
        <f>'Sales and Costs'!F5</f>
        <v>1308300</v>
      </c>
      <c r="G3" s="11">
        <f>'Sales and Costs'!G5</f>
        <v>1308300</v>
      </c>
      <c r="H3" s="11">
        <f>'Sales and Costs'!H5</f>
        <v>1308300</v>
      </c>
      <c r="I3" s="11">
        <f>'Sales and Costs'!I5</f>
        <v>1308300</v>
      </c>
      <c r="J3" s="11">
        <f>'Sales and Costs'!J5</f>
        <v>1308300</v>
      </c>
      <c r="K3" s="11">
        <f>'Sales and Costs'!K5</f>
        <v>1308300</v>
      </c>
      <c r="L3" s="11">
        <f>'Sales and Costs'!L5</f>
        <v>1308300</v>
      </c>
      <c r="M3" s="11">
        <f>'Sales and Costs'!M5</f>
        <v>1308300</v>
      </c>
      <c r="N3" s="11">
        <f>'Sales and Costs'!N5</f>
        <v>1308300</v>
      </c>
      <c r="O3" s="11">
        <f>'Sales and Costs'!O5</f>
        <v>1308300</v>
      </c>
      <c r="P3" s="11">
        <f>'Sales and Costs'!P5</f>
        <v>1308300</v>
      </c>
      <c r="Q3" s="11">
        <f>'Sales and Costs'!Q5</f>
        <v>1308300</v>
      </c>
      <c r="R3" s="11">
        <f>'Sales and Costs'!R5</f>
        <v>1308300</v>
      </c>
      <c r="S3" s="11">
        <f>'Sales and Costs'!S5</f>
        <v>1308300</v>
      </c>
      <c r="T3" s="11">
        <f>'Sales and Costs'!T5</f>
        <v>1308300</v>
      </c>
      <c r="U3" s="11">
        <f>'Sales and Costs'!U5</f>
        <v>1308300</v>
      </c>
      <c r="V3" s="11">
        <f>'Sales and Costs'!V5</f>
        <v>1308300</v>
      </c>
      <c r="W3" s="11">
        <f>'Sales and Costs'!W5</f>
        <v>1308300</v>
      </c>
      <c r="X3" s="11">
        <f>'Sales and Costs'!X5</f>
        <v>1308300</v>
      </c>
      <c r="Y3" s="11">
        <f>'Sales and Costs'!Y5</f>
        <v>1308300</v>
      </c>
    </row>
    <row r="4">
      <c r="A4" s="9" t="s">
        <v>89</v>
      </c>
      <c r="B4" s="11">
        <f t="shared" ref="B4:Y4" si="1">SUM(B3)</f>
        <v>1308300</v>
      </c>
      <c r="C4" s="11">
        <f t="shared" si="1"/>
        <v>1308300</v>
      </c>
      <c r="D4" s="11">
        <f t="shared" si="1"/>
        <v>1308300</v>
      </c>
      <c r="E4" s="11">
        <f t="shared" si="1"/>
        <v>1308300</v>
      </c>
      <c r="F4" s="11">
        <f t="shared" si="1"/>
        <v>1308300</v>
      </c>
      <c r="G4" s="11">
        <f t="shared" si="1"/>
        <v>1308300</v>
      </c>
      <c r="H4" s="11">
        <f t="shared" si="1"/>
        <v>1308300</v>
      </c>
      <c r="I4" s="11">
        <f t="shared" si="1"/>
        <v>1308300</v>
      </c>
      <c r="J4" s="11">
        <f t="shared" si="1"/>
        <v>1308300</v>
      </c>
      <c r="K4" s="11">
        <f t="shared" si="1"/>
        <v>1308300</v>
      </c>
      <c r="L4" s="11">
        <f t="shared" si="1"/>
        <v>1308300</v>
      </c>
      <c r="M4" s="11">
        <f t="shared" si="1"/>
        <v>1308300</v>
      </c>
      <c r="N4" s="11">
        <f t="shared" si="1"/>
        <v>1308300</v>
      </c>
      <c r="O4" s="11">
        <f t="shared" si="1"/>
        <v>1308300</v>
      </c>
      <c r="P4" s="11">
        <f t="shared" si="1"/>
        <v>1308300</v>
      </c>
      <c r="Q4" s="11">
        <f t="shared" si="1"/>
        <v>1308300</v>
      </c>
      <c r="R4" s="11">
        <f t="shared" si="1"/>
        <v>1308300</v>
      </c>
      <c r="S4" s="11">
        <f t="shared" si="1"/>
        <v>1308300</v>
      </c>
      <c r="T4" s="11">
        <f t="shared" si="1"/>
        <v>1308300</v>
      </c>
      <c r="U4" s="11">
        <f t="shared" si="1"/>
        <v>1308300</v>
      </c>
      <c r="V4" s="11">
        <f t="shared" si="1"/>
        <v>1308300</v>
      </c>
      <c r="W4" s="11">
        <f t="shared" si="1"/>
        <v>1308300</v>
      </c>
      <c r="X4" s="11">
        <f t="shared" si="1"/>
        <v>1308300</v>
      </c>
      <c r="Y4" s="11">
        <f t="shared" si="1"/>
        <v>1308300</v>
      </c>
    </row>
    <row r="6">
      <c r="A6" s="9" t="s">
        <v>104</v>
      </c>
    </row>
    <row r="7">
      <c r="A7" s="9" t="s">
        <v>103</v>
      </c>
      <c r="B7" s="9">
        <v>0.0</v>
      </c>
      <c r="C7" s="11">
        <f t="shared" ref="C7:Y7" si="2">B3</f>
        <v>1308300</v>
      </c>
      <c r="D7" s="11">
        <f t="shared" si="2"/>
        <v>1308300</v>
      </c>
      <c r="E7" s="11">
        <f t="shared" si="2"/>
        <v>1308300</v>
      </c>
      <c r="F7" s="11">
        <f t="shared" si="2"/>
        <v>1308300</v>
      </c>
      <c r="G7" s="11">
        <f t="shared" si="2"/>
        <v>1308300</v>
      </c>
      <c r="H7" s="11">
        <f t="shared" si="2"/>
        <v>1308300</v>
      </c>
      <c r="I7" s="11">
        <f t="shared" si="2"/>
        <v>1308300</v>
      </c>
      <c r="J7" s="11">
        <f t="shared" si="2"/>
        <v>1308300</v>
      </c>
      <c r="K7" s="11">
        <f t="shared" si="2"/>
        <v>1308300</v>
      </c>
      <c r="L7" s="11">
        <f t="shared" si="2"/>
        <v>1308300</v>
      </c>
      <c r="M7" s="11">
        <f t="shared" si="2"/>
        <v>1308300</v>
      </c>
      <c r="N7" s="11">
        <f t="shared" si="2"/>
        <v>1308300</v>
      </c>
      <c r="O7" s="11">
        <f t="shared" si="2"/>
        <v>1308300</v>
      </c>
      <c r="P7" s="11">
        <f t="shared" si="2"/>
        <v>1308300</v>
      </c>
      <c r="Q7" s="11">
        <f t="shared" si="2"/>
        <v>1308300</v>
      </c>
      <c r="R7" s="11">
        <f t="shared" si="2"/>
        <v>1308300</v>
      </c>
      <c r="S7" s="11">
        <f t="shared" si="2"/>
        <v>1308300</v>
      </c>
      <c r="T7" s="11">
        <f t="shared" si="2"/>
        <v>1308300</v>
      </c>
      <c r="U7" s="11">
        <f t="shared" si="2"/>
        <v>1308300</v>
      </c>
      <c r="V7" s="11">
        <f t="shared" si="2"/>
        <v>1308300</v>
      </c>
      <c r="W7" s="11">
        <f t="shared" si="2"/>
        <v>1308300</v>
      </c>
      <c r="X7" s="11">
        <f t="shared" si="2"/>
        <v>1308300</v>
      </c>
      <c r="Y7" s="11">
        <f t="shared" si="2"/>
        <v>1308300</v>
      </c>
    </row>
    <row r="8">
      <c r="A8" s="9" t="s">
        <v>89</v>
      </c>
      <c r="B8" s="11">
        <f t="shared" ref="B8:Y8" si="3">SUM(B7)</f>
        <v>0</v>
      </c>
      <c r="C8" s="11">
        <f t="shared" si="3"/>
        <v>1308300</v>
      </c>
      <c r="D8" s="11">
        <f t="shared" si="3"/>
        <v>1308300</v>
      </c>
      <c r="E8" s="11">
        <f t="shared" si="3"/>
        <v>1308300</v>
      </c>
      <c r="F8" s="11">
        <f t="shared" si="3"/>
        <v>1308300</v>
      </c>
      <c r="G8" s="11">
        <f t="shared" si="3"/>
        <v>1308300</v>
      </c>
      <c r="H8" s="11">
        <f t="shared" si="3"/>
        <v>1308300</v>
      </c>
      <c r="I8" s="11">
        <f t="shared" si="3"/>
        <v>1308300</v>
      </c>
      <c r="J8" s="11">
        <f t="shared" si="3"/>
        <v>1308300</v>
      </c>
      <c r="K8" s="11">
        <f t="shared" si="3"/>
        <v>1308300</v>
      </c>
      <c r="L8" s="11">
        <f t="shared" si="3"/>
        <v>1308300</v>
      </c>
      <c r="M8" s="11">
        <f t="shared" si="3"/>
        <v>1308300</v>
      </c>
      <c r="N8" s="11">
        <f t="shared" si="3"/>
        <v>1308300</v>
      </c>
      <c r="O8" s="11">
        <f t="shared" si="3"/>
        <v>1308300</v>
      </c>
      <c r="P8" s="11">
        <f t="shared" si="3"/>
        <v>1308300</v>
      </c>
      <c r="Q8" s="11">
        <f t="shared" si="3"/>
        <v>1308300</v>
      </c>
      <c r="R8" s="11">
        <f t="shared" si="3"/>
        <v>1308300</v>
      </c>
      <c r="S8" s="11">
        <f t="shared" si="3"/>
        <v>1308300</v>
      </c>
      <c r="T8" s="11">
        <f t="shared" si="3"/>
        <v>1308300</v>
      </c>
      <c r="U8" s="11">
        <f t="shared" si="3"/>
        <v>1308300</v>
      </c>
      <c r="V8" s="11">
        <f t="shared" si="3"/>
        <v>1308300</v>
      </c>
      <c r="W8" s="11">
        <f t="shared" si="3"/>
        <v>1308300</v>
      </c>
      <c r="X8" s="11">
        <f t="shared" si="3"/>
        <v>1308300</v>
      </c>
      <c r="Y8" s="11">
        <f t="shared" si="3"/>
        <v>1308300</v>
      </c>
    </row>
    <row r="10">
      <c r="A10" s="9" t="s">
        <v>105</v>
      </c>
    </row>
    <row r="11">
      <c r="A11" s="9" t="s">
        <v>103</v>
      </c>
      <c r="B11" s="11">
        <f>B3-B7</f>
        <v>1308300</v>
      </c>
      <c r="C11" s="11">
        <f t="shared" ref="C11:Y11" si="4">B11+C3-C7</f>
        <v>1308300</v>
      </c>
      <c r="D11" s="11">
        <f t="shared" si="4"/>
        <v>1308300</v>
      </c>
      <c r="E11" s="11">
        <f t="shared" si="4"/>
        <v>1308300</v>
      </c>
      <c r="F11" s="11">
        <f t="shared" si="4"/>
        <v>1308300</v>
      </c>
      <c r="G11" s="11">
        <f t="shared" si="4"/>
        <v>1308300</v>
      </c>
      <c r="H11" s="11">
        <f t="shared" si="4"/>
        <v>1308300</v>
      </c>
      <c r="I11" s="11">
        <f t="shared" si="4"/>
        <v>1308300</v>
      </c>
      <c r="J11" s="11">
        <f t="shared" si="4"/>
        <v>1308300</v>
      </c>
      <c r="K11" s="11">
        <f t="shared" si="4"/>
        <v>1308300</v>
      </c>
      <c r="L11" s="11">
        <f t="shared" si="4"/>
        <v>1308300</v>
      </c>
      <c r="M11" s="11">
        <f t="shared" si="4"/>
        <v>1308300</v>
      </c>
      <c r="N11" s="11">
        <f t="shared" si="4"/>
        <v>1308300</v>
      </c>
      <c r="O11" s="11">
        <f t="shared" si="4"/>
        <v>1308300</v>
      </c>
      <c r="P11" s="11">
        <f t="shared" si="4"/>
        <v>1308300</v>
      </c>
      <c r="Q11" s="11">
        <f t="shared" si="4"/>
        <v>1308300</v>
      </c>
      <c r="R11" s="11">
        <f t="shared" si="4"/>
        <v>1308300</v>
      </c>
      <c r="S11" s="11">
        <f t="shared" si="4"/>
        <v>1308300</v>
      </c>
      <c r="T11" s="11">
        <f t="shared" si="4"/>
        <v>1308300</v>
      </c>
      <c r="U11" s="11">
        <f t="shared" si="4"/>
        <v>1308300</v>
      </c>
      <c r="V11" s="11">
        <f t="shared" si="4"/>
        <v>1308300</v>
      </c>
      <c r="W11" s="11">
        <f t="shared" si="4"/>
        <v>1308300</v>
      </c>
      <c r="X11" s="11">
        <f t="shared" si="4"/>
        <v>1308300</v>
      </c>
      <c r="Y11" s="11">
        <f t="shared" si="4"/>
        <v>1308300</v>
      </c>
    </row>
    <row r="12">
      <c r="A12" s="9" t="s">
        <v>89</v>
      </c>
      <c r="B12" s="11">
        <f t="shared" ref="B12:Y12" si="5">SUM(B11)</f>
        <v>1308300</v>
      </c>
      <c r="C12" s="11">
        <f t="shared" si="5"/>
        <v>1308300</v>
      </c>
      <c r="D12" s="11">
        <f t="shared" si="5"/>
        <v>1308300</v>
      </c>
      <c r="E12" s="11">
        <f t="shared" si="5"/>
        <v>1308300</v>
      </c>
      <c r="F12" s="11">
        <f t="shared" si="5"/>
        <v>1308300</v>
      </c>
      <c r="G12" s="11">
        <f t="shared" si="5"/>
        <v>1308300</v>
      </c>
      <c r="H12" s="11">
        <f t="shared" si="5"/>
        <v>1308300</v>
      </c>
      <c r="I12" s="11">
        <f t="shared" si="5"/>
        <v>1308300</v>
      </c>
      <c r="J12" s="11">
        <f t="shared" si="5"/>
        <v>1308300</v>
      </c>
      <c r="K12" s="11">
        <f t="shared" si="5"/>
        <v>1308300</v>
      </c>
      <c r="L12" s="11">
        <f t="shared" si="5"/>
        <v>1308300</v>
      </c>
      <c r="M12" s="11">
        <f t="shared" si="5"/>
        <v>1308300</v>
      </c>
      <c r="N12" s="11">
        <f t="shared" si="5"/>
        <v>1308300</v>
      </c>
      <c r="O12" s="11">
        <f t="shared" si="5"/>
        <v>1308300</v>
      </c>
      <c r="P12" s="11">
        <f t="shared" si="5"/>
        <v>1308300</v>
      </c>
      <c r="Q12" s="11">
        <f t="shared" si="5"/>
        <v>1308300</v>
      </c>
      <c r="R12" s="11">
        <f t="shared" si="5"/>
        <v>1308300</v>
      </c>
      <c r="S12" s="11">
        <f t="shared" si="5"/>
        <v>1308300</v>
      </c>
      <c r="T12" s="11">
        <f t="shared" si="5"/>
        <v>1308300</v>
      </c>
      <c r="U12" s="11">
        <f t="shared" si="5"/>
        <v>1308300</v>
      </c>
      <c r="V12" s="11">
        <f t="shared" si="5"/>
        <v>1308300</v>
      </c>
      <c r="W12" s="11">
        <f t="shared" si="5"/>
        <v>1308300</v>
      </c>
      <c r="X12" s="11">
        <f t="shared" si="5"/>
        <v>1308300</v>
      </c>
      <c r="Y12" s="11">
        <f t="shared" si="5"/>
        <v>1308300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63</v>
      </c>
      <c r="C1" s="9" t="s">
        <v>64</v>
      </c>
      <c r="D1" s="9" t="s">
        <v>65</v>
      </c>
      <c r="E1" s="9" t="s">
        <v>66</v>
      </c>
      <c r="F1" s="9" t="s">
        <v>67</v>
      </c>
      <c r="G1" s="9" t="s">
        <v>68</v>
      </c>
      <c r="H1" s="9" t="s">
        <v>69</v>
      </c>
      <c r="I1" s="9" t="s">
        <v>70</v>
      </c>
      <c r="J1" s="9" t="s">
        <v>71</v>
      </c>
      <c r="K1" s="9" t="s">
        <v>72</v>
      </c>
      <c r="L1" s="9" t="s">
        <v>73</v>
      </c>
      <c r="M1" s="9" t="s">
        <v>74</v>
      </c>
      <c r="N1" s="9" t="s">
        <v>75</v>
      </c>
      <c r="O1" s="9" t="s">
        <v>76</v>
      </c>
      <c r="P1" s="9" t="s">
        <v>77</v>
      </c>
      <c r="Q1" s="9" t="s">
        <v>78</v>
      </c>
      <c r="R1" s="9" t="s">
        <v>79</v>
      </c>
      <c r="S1" s="9" t="s">
        <v>80</v>
      </c>
      <c r="T1" s="9" t="s">
        <v>81</v>
      </c>
      <c r="U1" s="9" t="s">
        <v>82</v>
      </c>
      <c r="V1" s="9" t="s">
        <v>83</v>
      </c>
      <c r="W1" s="9" t="s">
        <v>84</v>
      </c>
      <c r="X1" s="9" t="s">
        <v>85</v>
      </c>
      <c r="Y1" s="9" t="s">
        <v>86</v>
      </c>
    </row>
    <row r="2">
      <c r="A2" s="7" t="s">
        <v>106</v>
      </c>
    </row>
    <row r="3">
      <c r="A3" s="7" t="s">
        <v>107</v>
      </c>
      <c r="B3" s="11">
        <f>Assumptions!B10</f>
        <v>45</v>
      </c>
      <c r="C3" s="9">
        <v>0.0</v>
      </c>
      <c r="D3" s="9">
        <v>0.0</v>
      </c>
      <c r="E3" s="9">
        <v>0.0</v>
      </c>
      <c r="F3" s="9">
        <v>0.0</v>
      </c>
      <c r="G3" s="9">
        <v>0.0</v>
      </c>
      <c r="H3" s="9">
        <f>Assumptions!C10</f>
        <v>52</v>
      </c>
      <c r="I3" s="9">
        <v>0.0</v>
      </c>
      <c r="J3" s="9">
        <v>0.0</v>
      </c>
      <c r="K3" s="9">
        <v>0.0</v>
      </c>
      <c r="L3" s="9">
        <v>0.0</v>
      </c>
      <c r="M3" s="9">
        <v>0.0</v>
      </c>
      <c r="N3" s="9">
        <v>0.0</v>
      </c>
      <c r="O3" s="9">
        <v>0.0</v>
      </c>
      <c r="P3" s="11">
        <f>Assumptions!D10</f>
        <v>67</v>
      </c>
      <c r="Q3" s="9">
        <v>0.0</v>
      </c>
      <c r="R3" s="9">
        <v>0.0</v>
      </c>
      <c r="S3" s="9">
        <v>0.0</v>
      </c>
      <c r="T3" s="9">
        <v>0.0</v>
      </c>
      <c r="U3" s="9">
        <v>0.0</v>
      </c>
      <c r="V3" s="9">
        <v>0.0</v>
      </c>
      <c r="W3" s="9">
        <v>0.0</v>
      </c>
      <c r="X3" s="9">
        <v>0.0</v>
      </c>
      <c r="Y3" s="9">
        <v>0.0</v>
      </c>
    </row>
    <row r="4">
      <c r="A4" s="7" t="s">
        <v>29</v>
      </c>
      <c r="B4" s="11">
        <f>Assumptions!B11</f>
        <v>5621</v>
      </c>
      <c r="C4" s="9">
        <v>0.0</v>
      </c>
      <c r="D4" s="9">
        <v>0.0</v>
      </c>
      <c r="E4" s="9">
        <v>0.0</v>
      </c>
      <c r="F4" s="9">
        <v>0.0</v>
      </c>
      <c r="G4" s="9">
        <v>0.0</v>
      </c>
      <c r="H4" s="9">
        <f>Assumptions!C11</f>
        <v>7265</v>
      </c>
      <c r="I4" s="9">
        <v>0.0</v>
      </c>
      <c r="J4" s="9">
        <v>0.0</v>
      </c>
      <c r="K4" s="9">
        <v>0.0</v>
      </c>
      <c r="L4" s="9">
        <v>0.0</v>
      </c>
      <c r="M4" s="9">
        <v>0.0</v>
      </c>
      <c r="N4" s="9">
        <v>0.0</v>
      </c>
      <c r="O4" s="9">
        <v>0.0</v>
      </c>
      <c r="P4" s="11">
        <f>Assumptions!D11</f>
        <v>4251</v>
      </c>
      <c r="Q4" s="9">
        <v>0.0</v>
      </c>
      <c r="R4" s="9">
        <v>0.0</v>
      </c>
      <c r="S4" s="9">
        <v>0.0</v>
      </c>
      <c r="T4" s="9">
        <v>0.0</v>
      </c>
      <c r="U4" s="9">
        <v>0.0</v>
      </c>
      <c r="V4" s="9">
        <v>0.0</v>
      </c>
      <c r="W4" s="9">
        <v>0.0</v>
      </c>
      <c r="X4" s="9">
        <v>0.0</v>
      </c>
      <c r="Y4" s="9">
        <v>0.0</v>
      </c>
    </row>
    <row r="5">
      <c r="A5" s="7"/>
    </row>
    <row r="6">
      <c r="A6" s="14" t="s">
        <v>108</v>
      </c>
    </row>
    <row r="7">
      <c r="A7" s="7" t="s">
        <v>109</v>
      </c>
      <c r="B7" s="9">
        <v>0.0</v>
      </c>
      <c r="C7" s="11">
        <f t="shared" ref="C7:Y7" si="1">B9</f>
        <v>5621</v>
      </c>
      <c r="D7" s="11">
        <f t="shared" si="1"/>
        <v>5621</v>
      </c>
      <c r="E7" s="11">
        <f t="shared" si="1"/>
        <v>5621</v>
      </c>
      <c r="F7" s="11">
        <f t="shared" si="1"/>
        <v>5621</v>
      </c>
      <c r="G7" s="11">
        <f t="shared" si="1"/>
        <v>5621</v>
      </c>
      <c r="H7" s="11">
        <f t="shared" si="1"/>
        <v>5621</v>
      </c>
      <c r="I7" s="11">
        <f t="shared" si="1"/>
        <v>12886</v>
      </c>
      <c r="J7" s="11">
        <f t="shared" si="1"/>
        <v>12886</v>
      </c>
      <c r="K7" s="11">
        <f t="shared" si="1"/>
        <v>12886</v>
      </c>
      <c r="L7" s="11">
        <f t="shared" si="1"/>
        <v>12886</v>
      </c>
      <c r="M7" s="11">
        <f t="shared" si="1"/>
        <v>12886</v>
      </c>
      <c r="N7" s="11">
        <f t="shared" si="1"/>
        <v>12886</v>
      </c>
      <c r="O7" s="11">
        <f t="shared" si="1"/>
        <v>12886</v>
      </c>
      <c r="P7" s="11">
        <f t="shared" si="1"/>
        <v>12886</v>
      </c>
      <c r="Q7" s="11">
        <f t="shared" si="1"/>
        <v>17137</v>
      </c>
      <c r="R7" s="11">
        <f t="shared" si="1"/>
        <v>17137</v>
      </c>
      <c r="S7" s="11">
        <f t="shared" si="1"/>
        <v>17137</v>
      </c>
      <c r="T7" s="11">
        <f t="shared" si="1"/>
        <v>17137</v>
      </c>
      <c r="U7" s="11">
        <f t="shared" si="1"/>
        <v>17137</v>
      </c>
      <c r="V7" s="11">
        <f t="shared" si="1"/>
        <v>17137</v>
      </c>
      <c r="W7" s="11">
        <f t="shared" si="1"/>
        <v>17137</v>
      </c>
      <c r="X7" s="11">
        <f t="shared" si="1"/>
        <v>17137</v>
      </c>
      <c r="Y7" s="11">
        <f t="shared" si="1"/>
        <v>17137</v>
      </c>
    </row>
    <row r="8">
      <c r="A8" s="7" t="s">
        <v>110</v>
      </c>
      <c r="B8" s="11">
        <f t="shared" ref="B8:Y8" si="2">B4</f>
        <v>5621</v>
      </c>
      <c r="C8" s="11">
        <f t="shared" si="2"/>
        <v>0</v>
      </c>
      <c r="D8" s="11">
        <f t="shared" si="2"/>
        <v>0</v>
      </c>
      <c r="E8" s="11">
        <f t="shared" si="2"/>
        <v>0</v>
      </c>
      <c r="F8" s="11">
        <f t="shared" si="2"/>
        <v>0</v>
      </c>
      <c r="G8" s="11">
        <f t="shared" si="2"/>
        <v>0</v>
      </c>
      <c r="H8" s="11">
        <f t="shared" si="2"/>
        <v>7265</v>
      </c>
      <c r="I8" s="11">
        <f t="shared" si="2"/>
        <v>0</v>
      </c>
      <c r="J8" s="11">
        <f t="shared" si="2"/>
        <v>0</v>
      </c>
      <c r="K8" s="11">
        <f t="shared" si="2"/>
        <v>0</v>
      </c>
      <c r="L8" s="11">
        <f t="shared" si="2"/>
        <v>0</v>
      </c>
      <c r="M8" s="11">
        <f t="shared" si="2"/>
        <v>0</v>
      </c>
      <c r="N8" s="11">
        <f t="shared" si="2"/>
        <v>0</v>
      </c>
      <c r="O8" s="11">
        <f t="shared" si="2"/>
        <v>0</v>
      </c>
      <c r="P8" s="11">
        <f t="shared" si="2"/>
        <v>4251</v>
      </c>
      <c r="Q8" s="11">
        <f t="shared" si="2"/>
        <v>0</v>
      </c>
      <c r="R8" s="11">
        <f t="shared" si="2"/>
        <v>0</v>
      </c>
      <c r="S8" s="11">
        <f t="shared" si="2"/>
        <v>0</v>
      </c>
      <c r="T8" s="11">
        <f t="shared" si="2"/>
        <v>0</v>
      </c>
      <c r="U8" s="11">
        <f t="shared" si="2"/>
        <v>0</v>
      </c>
      <c r="V8" s="11">
        <f t="shared" si="2"/>
        <v>0</v>
      </c>
      <c r="W8" s="11">
        <f t="shared" si="2"/>
        <v>0</v>
      </c>
      <c r="X8" s="11">
        <f t="shared" si="2"/>
        <v>0</v>
      </c>
      <c r="Y8" s="11">
        <f t="shared" si="2"/>
        <v>0</v>
      </c>
    </row>
    <row r="9">
      <c r="A9" s="7" t="s">
        <v>111</v>
      </c>
      <c r="B9" s="11">
        <f t="shared" ref="B9:Y9" si="3">B7+B8</f>
        <v>5621</v>
      </c>
      <c r="C9" s="11">
        <f t="shared" si="3"/>
        <v>5621</v>
      </c>
      <c r="D9" s="11">
        <f t="shared" si="3"/>
        <v>5621</v>
      </c>
      <c r="E9" s="11">
        <f t="shared" si="3"/>
        <v>5621</v>
      </c>
      <c r="F9" s="11">
        <f t="shared" si="3"/>
        <v>5621</v>
      </c>
      <c r="G9" s="11">
        <f t="shared" si="3"/>
        <v>5621</v>
      </c>
      <c r="H9" s="11">
        <f t="shared" si="3"/>
        <v>12886</v>
      </c>
      <c r="I9" s="11">
        <f t="shared" si="3"/>
        <v>12886</v>
      </c>
      <c r="J9" s="11">
        <f t="shared" si="3"/>
        <v>12886</v>
      </c>
      <c r="K9" s="11">
        <f t="shared" si="3"/>
        <v>12886</v>
      </c>
      <c r="L9" s="11">
        <f t="shared" si="3"/>
        <v>12886</v>
      </c>
      <c r="M9" s="11">
        <f t="shared" si="3"/>
        <v>12886</v>
      </c>
      <c r="N9" s="11">
        <f t="shared" si="3"/>
        <v>12886</v>
      </c>
      <c r="O9" s="11">
        <f t="shared" si="3"/>
        <v>12886</v>
      </c>
      <c r="P9" s="11">
        <f t="shared" si="3"/>
        <v>17137</v>
      </c>
      <c r="Q9" s="11">
        <f t="shared" si="3"/>
        <v>17137</v>
      </c>
      <c r="R9" s="11">
        <f t="shared" si="3"/>
        <v>17137</v>
      </c>
      <c r="S9" s="11">
        <f t="shared" si="3"/>
        <v>17137</v>
      </c>
      <c r="T9" s="11">
        <f t="shared" si="3"/>
        <v>17137</v>
      </c>
      <c r="U9" s="11">
        <f t="shared" si="3"/>
        <v>17137</v>
      </c>
      <c r="V9" s="11">
        <f t="shared" si="3"/>
        <v>17137</v>
      </c>
      <c r="W9" s="11">
        <f t="shared" si="3"/>
        <v>17137</v>
      </c>
      <c r="X9" s="11">
        <f t="shared" si="3"/>
        <v>17137</v>
      </c>
      <c r="Y9" s="11">
        <f t="shared" si="3"/>
        <v>17137</v>
      </c>
    </row>
    <row r="10">
      <c r="A10" s="7"/>
    </row>
    <row r="11">
      <c r="A11" s="14" t="s">
        <v>112</v>
      </c>
    </row>
    <row r="12">
      <c r="A12" s="7" t="s">
        <v>87</v>
      </c>
      <c r="B12" s="9">
        <v>0.0</v>
      </c>
      <c r="C12" s="11">
        <f t="shared" ref="C12:Y12" si="4">B14</f>
        <v>252945</v>
      </c>
      <c r="D12" s="11">
        <f t="shared" si="4"/>
        <v>252945</v>
      </c>
      <c r="E12" s="11">
        <f t="shared" si="4"/>
        <v>252945</v>
      </c>
      <c r="F12" s="11">
        <f t="shared" si="4"/>
        <v>252945</v>
      </c>
      <c r="G12" s="11">
        <f t="shared" si="4"/>
        <v>252945</v>
      </c>
      <c r="H12" s="11">
        <f t="shared" si="4"/>
        <v>252945</v>
      </c>
      <c r="I12" s="11">
        <f t="shared" si="4"/>
        <v>630725</v>
      </c>
      <c r="J12" s="11">
        <f t="shared" si="4"/>
        <v>630725</v>
      </c>
      <c r="K12" s="11">
        <f t="shared" si="4"/>
        <v>630725</v>
      </c>
      <c r="L12" s="11">
        <f t="shared" si="4"/>
        <v>630725</v>
      </c>
      <c r="M12" s="11">
        <f t="shared" si="4"/>
        <v>630725</v>
      </c>
      <c r="N12" s="11">
        <f t="shared" si="4"/>
        <v>630725</v>
      </c>
      <c r="O12" s="11">
        <f t="shared" si="4"/>
        <v>630725</v>
      </c>
      <c r="P12" s="11">
        <f t="shared" si="4"/>
        <v>630725</v>
      </c>
      <c r="Q12" s="11">
        <f t="shared" si="4"/>
        <v>915542</v>
      </c>
      <c r="R12" s="11">
        <f t="shared" si="4"/>
        <v>915542</v>
      </c>
      <c r="S12" s="11">
        <f t="shared" si="4"/>
        <v>915542</v>
      </c>
      <c r="T12" s="11">
        <f t="shared" si="4"/>
        <v>915542</v>
      </c>
      <c r="U12" s="11">
        <f t="shared" si="4"/>
        <v>915542</v>
      </c>
      <c r="V12" s="11">
        <f t="shared" si="4"/>
        <v>915542</v>
      </c>
      <c r="W12" s="11">
        <f t="shared" si="4"/>
        <v>915542</v>
      </c>
      <c r="X12" s="11">
        <f t="shared" si="4"/>
        <v>915542</v>
      </c>
      <c r="Y12" s="11">
        <f t="shared" si="4"/>
        <v>915542</v>
      </c>
    </row>
    <row r="13">
      <c r="A13" s="7" t="s">
        <v>113</v>
      </c>
      <c r="B13" s="11">
        <f t="shared" ref="B13:Y13" si="5">B8*B3</f>
        <v>252945</v>
      </c>
      <c r="C13" s="11">
        <f t="shared" si="5"/>
        <v>0</v>
      </c>
      <c r="D13" s="11">
        <f t="shared" si="5"/>
        <v>0</v>
      </c>
      <c r="E13" s="11">
        <f t="shared" si="5"/>
        <v>0</v>
      </c>
      <c r="F13" s="11">
        <f t="shared" si="5"/>
        <v>0</v>
      </c>
      <c r="G13" s="11">
        <f t="shared" si="5"/>
        <v>0</v>
      </c>
      <c r="H13" s="11">
        <f t="shared" si="5"/>
        <v>377780</v>
      </c>
      <c r="I13" s="11">
        <f t="shared" si="5"/>
        <v>0</v>
      </c>
      <c r="J13" s="11">
        <f t="shared" si="5"/>
        <v>0</v>
      </c>
      <c r="K13" s="11">
        <f t="shared" si="5"/>
        <v>0</v>
      </c>
      <c r="L13" s="11">
        <f t="shared" si="5"/>
        <v>0</v>
      </c>
      <c r="M13" s="11">
        <f t="shared" si="5"/>
        <v>0</v>
      </c>
      <c r="N13" s="11">
        <f t="shared" si="5"/>
        <v>0</v>
      </c>
      <c r="O13" s="11">
        <f t="shared" si="5"/>
        <v>0</v>
      </c>
      <c r="P13" s="11">
        <f t="shared" si="5"/>
        <v>284817</v>
      </c>
      <c r="Q13" s="11">
        <f t="shared" si="5"/>
        <v>0</v>
      </c>
      <c r="R13" s="11">
        <f t="shared" si="5"/>
        <v>0</v>
      </c>
      <c r="S13" s="11">
        <f t="shared" si="5"/>
        <v>0</v>
      </c>
      <c r="T13" s="11">
        <f t="shared" si="5"/>
        <v>0</v>
      </c>
      <c r="U13" s="11">
        <f t="shared" si="5"/>
        <v>0</v>
      </c>
      <c r="V13" s="11">
        <f t="shared" si="5"/>
        <v>0</v>
      </c>
      <c r="W13" s="11">
        <f t="shared" si="5"/>
        <v>0</v>
      </c>
      <c r="X13" s="11">
        <f t="shared" si="5"/>
        <v>0</v>
      </c>
      <c r="Y13" s="11">
        <f t="shared" si="5"/>
        <v>0</v>
      </c>
    </row>
    <row r="14">
      <c r="A14" s="7" t="s">
        <v>114</v>
      </c>
      <c r="B14" s="11">
        <f t="shared" ref="B14:Y14" si="6">B12+B13</f>
        <v>252945</v>
      </c>
      <c r="C14" s="11">
        <f t="shared" si="6"/>
        <v>252945</v>
      </c>
      <c r="D14" s="11">
        <f t="shared" si="6"/>
        <v>252945</v>
      </c>
      <c r="E14" s="11">
        <f t="shared" si="6"/>
        <v>252945</v>
      </c>
      <c r="F14" s="11">
        <f t="shared" si="6"/>
        <v>252945</v>
      </c>
      <c r="G14" s="11">
        <f t="shared" si="6"/>
        <v>252945</v>
      </c>
      <c r="H14" s="11">
        <f t="shared" si="6"/>
        <v>630725</v>
      </c>
      <c r="I14" s="11">
        <f t="shared" si="6"/>
        <v>630725</v>
      </c>
      <c r="J14" s="11">
        <f t="shared" si="6"/>
        <v>630725</v>
      </c>
      <c r="K14" s="11">
        <f t="shared" si="6"/>
        <v>630725</v>
      </c>
      <c r="L14" s="11">
        <f t="shared" si="6"/>
        <v>630725</v>
      </c>
      <c r="M14" s="11">
        <f t="shared" si="6"/>
        <v>630725</v>
      </c>
      <c r="N14" s="11">
        <f t="shared" si="6"/>
        <v>630725</v>
      </c>
      <c r="O14" s="11">
        <f t="shared" si="6"/>
        <v>630725</v>
      </c>
      <c r="P14" s="11">
        <f t="shared" si="6"/>
        <v>915542</v>
      </c>
      <c r="Q14" s="11">
        <f t="shared" si="6"/>
        <v>915542</v>
      </c>
      <c r="R14" s="11">
        <f t="shared" si="6"/>
        <v>915542</v>
      </c>
      <c r="S14" s="11">
        <f t="shared" si="6"/>
        <v>915542</v>
      </c>
      <c r="T14" s="11">
        <f t="shared" si="6"/>
        <v>915542</v>
      </c>
      <c r="U14" s="11">
        <f t="shared" si="6"/>
        <v>915542</v>
      </c>
      <c r="V14" s="11">
        <f t="shared" si="6"/>
        <v>915542</v>
      </c>
      <c r="W14" s="11">
        <f t="shared" si="6"/>
        <v>915542</v>
      </c>
      <c r="X14" s="11">
        <f t="shared" si="6"/>
        <v>915542</v>
      </c>
      <c r="Y14" s="11">
        <f t="shared" si="6"/>
        <v>915542</v>
      </c>
    </row>
    <row r="15">
      <c r="A15" s="7"/>
    </row>
    <row r="16">
      <c r="A16" s="7" t="s">
        <v>48</v>
      </c>
    </row>
    <row r="17">
      <c r="A17" s="7" t="s">
        <v>115</v>
      </c>
      <c r="B17" s="9">
        <v>0.0</v>
      </c>
      <c r="C17" s="9">
        <v>0.0</v>
      </c>
      <c r="D17" s="9">
        <v>0.0</v>
      </c>
      <c r="E17" s="9">
        <v>0.0</v>
      </c>
      <c r="F17" s="9">
        <v>0.0</v>
      </c>
      <c r="G17" s="9">
        <v>0.0</v>
      </c>
      <c r="H17" s="9">
        <v>12.0</v>
      </c>
      <c r="I17" s="9">
        <v>0.0</v>
      </c>
      <c r="J17" s="9">
        <v>0.0</v>
      </c>
      <c r="K17" s="9">
        <v>0.0</v>
      </c>
      <c r="L17" s="9">
        <v>0.0</v>
      </c>
      <c r="M17" s="9">
        <v>0.0</v>
      </c>
      <c r="N17" s="9">
        <v>0.0</v>
      </c>
      <c r="O17" s="11">
        <f>Assumptions!C28</f>
        <v>12</v>
      </c>
      <c r="P17" s="9">
        <v>0.0</v>
      </c>
      <c r="Q17" s="9">
        <v>0.0</v>
      </c>
      <c r="R17" s="9">
        <v>0.0</v>
      </c>
      <c r="S17" s="9">
        <v>0.0</v>
      </c>
      <c r="T17" s="9">
        <v>0.0</v>
      </c>
      <c r="U17" s="9">
        <v>0.0</v>
      </c>
      <c r="V17" s="9">
        <f>Assumptions!D28</f>
        <v>12</v>
      </c>
      <c r="W17" s="9">
        <v>0.0</v>
      </c>
      <c r="X17" s="9">
        <v>0.0</v>
      </c>
      <c r="Y17" s="9">
        <v>0.0</v>
      </c>
    </row>
    <row r="18">
      <c r="A18" s="7" t="s">
        <v>116</v>
      </c>
      <c r="B18" s="9">
        <v>0.0</v>
      </c>
      <c r="C18" s="9">
        <v>0.0</v>
      </c>
      <c r="D18" s="9">
        <v>0.0</v>
      </c>
      <c r="E18" s="9">
        <v>0.0</v>
      </c>
      <c r="F18" s="9">
        <v>0.0</v>
      </c>
      <c r="G18" s="9">
        <v>0.0</v>
      </c>
      <c r="H18" s="9">
        <f>H9*H17</f>
        <v>154632</v>
      </c>
      <c r="I18" s="9">
        <v>0.0</v>
      </c>
      <c r="J18" s="9">
        <v>0.0</v>
      </c>
      <c r="K18" s="9">
        <v>0.0</v>
      </c>
      <c r="L18" s="9">
        <v>0.0</v>
      </c>
      <c r="M18" s="9">
        <v>0.0</v>
      </c>
      <c r="N18" s="9">
        <v>0.0</v>
      </c>
      <c r="O18" s="9">
        <f>O9*O17</f>
        <v>154632</v>
      </c>
      <c r="P18" s="9">
        <v>0.0</v>
      </c>
      <c r="Q18" s="9">
        <v>0.0</v>
      </c>
      <c r="R18" s="9">
        <v>0.0</v>
      </c>
      <c r="S18" s="9">
        <v>0.0</v>
      </c>
      <c r="T18" s="9">
        <v>0.0</v>
      </c>
      <c r="U18" s="9">
        <v>0.0</v>
      </c>
      <c r="V18" s="9">
        <f>V9*V17</f>
        <v>205644</v>
      </c>
      <c r="W18" s="9">
        <v>0.0</v>
      </c>
      <c r="X18" s="9">
        <v>0.0</v>
      </c>
      <c r="Y18" s="9">
        <v>0.0</v>
      </c>
    </row>
    <row r="19">
      <c r="A19" s="7"/>
    </row>
    <row r="20">
      <c r="A20" s="7"/>
    </row>
    <row r="21">
      <c r="A21" s="7"/>
    </row>
    <row r="22">
      <c r="A22" s="7"/>
    </row>
    <row r="23">
      <c r="A23" s="7"/>
    </row>
    <row r="24">
      <c r="A24" s="7"/>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sheetData>
    <row r="1">
      <c r="B1" s="9" t="s">
        <v>63</v>
      </c>
      <c r="C1" s="9" t="s">
        <v>64</v>
      </c>
      <c r="D1" s="9" t="s">
        <v>65</v>
      </c>
      <c r="E1" s="9" t="s">
        <v>66</v>
      </c>
      <c r="F1" s="9" t="s">
        <v>67</v>
      </c>
      <c r="G1" s="9" t="s">
        <v>68</v>
      </c>
      <c r="H1" s="9" t="s">
        <v>69</v>
      </c>
      <c r="I1" s="9" t="s">
        <v>70</v>
      </c>
      <c r="J1" s="9" t="s">
        <v>71</v>
      </c>
      <c r="K1" s="9" t="s">
        <v>72</v>
      </c>
      <c r="L1" s="9" t="s">
        <v>73</v>
      </c>
      <c r="M1" s="9" t="s">
        <v>74</v>
      </c>
      <c r="N1" s="9" t="s">
        <v>75</v>
      </c>
      <c r="O1" s="9" t="s">
        <v>76</v>
      </c>
      <c r="P1" s="9" t="s">
        <v>77</v>
      </c>
      <c r="Q1" s="9" t="s">
        <v>78</v>
      </c>
      <c r="R1" s="9" t="s">
        <v>79</v>
      </c>
      <c r="S1" s="9" t="s">
        <v>80</v>
      </c>
      <c r="T1" s="9" t="s">
        <v>81</v>
      </c>
      <c r="U1" s="9" t="s">
        <v>82</v>
      </c>
      <c r="V1" s="9" t="s">
        <v>83</v>
      </c>
      <c r="W1" s="9" t="s">
        <v>84</v>
      </c>
      <c r="X1" s="9" t="s">
        <v>85</v>
      </c>
      <c r="Y1" s="9" t="s">
        <v>86</v>
      </c>
    </row>
    <row r="2">
      <c r="A2" s="9" t="s">
        <v>117</v>
      </c>
    </row>
    <row r="3">
      <c r="A3" s="9" t="s">
        <v>87</v>
      </c>
    </row>
    <row r="4">
      <c r="A4" s="9" t="s">
        <v>44</v>
      </c>
      <c r="B4" s="9">
        <v>0.0</v>
      </c>
      <c r="C4" s="11">
        <f t="shared" ref="C4:Y4" si="1">B22</f>
        <v>555000</v>
      </c>
      <c r="D4" s="11">
        <f t="shared" si="1"/>
        <v>555000</v>
      </c>
      <c r="E4" s="11">
        <f t="shared" si="1"/>
        <v>555000</v>
      </c>
      <c r="F4" s="11">
        <f t="shared" si="1"/>
        <v>555000</v>
      </c>
      <c r="G4" s="11">
        <f t="shared" si="1"/>
        <v>555000</v>
      </c>
      <c r="H4" s="11">
        <f t="shared" si="1"/>
        <v>555000</v>
      </c>
      <c r="I4" s="11">
        <f t="shared" si="1"/>
        <v>555000</v>
      </c>
      <c r="J4" s="11">
        <f t="shared" si="1"/>
        <v>555000</v>
      </c>
      <c r="K4" s="11">
        <f t="shared" si="1"/>
        <v>555000</v>
      </c>
      <c r="L4" s="11">
        <f t="shared" si="1"/>
        <v>555000</v>
      </c>
      <c r="M4" s="11">
        <f t="shared" si="1"/>
        <v>555000</v>
      </c>
      <c r="N4" s="11">
        <f t="shared" si="1"/>
        <v>555000</v>
      </c>
      <c r="O4" s="11">
        <f t="shared" si="1"/>
        <v>555000</v>
      </c>
      <c r="P4" s="11">
        <f t="shared" si="1"/>
        <v>555000</v>
      </c>
      <c r="Q4" s="11">
        <f t="shared" si="1"/>
        <v>555000</v>
      </c>
      <c r="R4" s="11">
        <f t="shared" si="1"/>
        <v>0</v>
      </c>
      <c r="S4" s="11">
        <f t="shared" si="1"/>
        <v>0</v>
      </c>
      <c r="T4" s="11">
        <f t="shared" si="1"/>
        <v>0</v>
      </c>
      <c r="U4" s="11">
        <f t="shared" si="1"/>
        <v>0</v>
      </c>
      <c r="V4" s="11">
        <f t="shared" si="1"/>
        <v>0</v>
      </c>
      <c r="W4" s="11">
        <f t="shared" si="1"/>
        <v>0</v>
      </c>
      <c r="X4" s="11">
        <f t="shared" si="1"/>
        <v>0</v>
      </c>
      <c r="Y4" s="11">
        <f t="shared" si="1"/>
        <v>0</v>
      </c>
    </row>
    <row r="5">
      <c r="A5" s="9" t="s">
        <v>46</v>
      </c>
      <c r="B5" s="9">
        <v>0.0</v>
      </c>
      <c r="C5" s="11">
        <f t="shared" ref="C5:Y5" si="2">B23</f>
        <v>0</v>
      </c>
      <c r="D5" s="11">
        <f t="shared" si="2"/>
        <v>0</v>
      </c>
      <c r="E5" s="11">
        <f t="shared" si="2"/>
        <v>0</v>
      </c>
      <c r="F5" s="11">
        <f t="shared" si="2"/>
        <v>0</v>
      </c>
      <c r="G5" s="11">
        <f t="shared" si="2"/>
        <v>0</v>
      </c>
      <c r="H5" s="11">
        <f t="shared" si="2"/>
        <v>0</v>
      </c>
      <c r="I5" s="11">
        <f t="shared" si="2"/>
        <v>0</v>
      </c>
      <c r="J5" s="11">
        <f t="shared" si="2"/>
        <v>0</v>
      </c>
      <c r="K5" s="11">
        <f t="shared" si="2"/>
        <v>800000</v>
      </c>
      <c r="L5" s="11">
        <f t="shared" si="2"/>
        <v>800000</v>
      </c>
      <c r="M5" s="11">
        <f t="shared" si="2"/>
        <v>800000</v>
      </c>
      <c r="N5" s="11">
        <f t="shared" si="2"/>
        <v>800000</v>
      </c>
      <c r="O5" s="11">
        <f t="shared" si="2"/>
        <v>800000</v>
      </c>
      <c r="P5" s="11">
        <f t="shared" si="2"/>
        <v>800000</v>
      </c>
      <c r="Q5" s="11">
        <f t="shared" si="2"/>
        <v>800000</v>
      </c>
      <c r="R5" s="11">
        <f t="shared" si="2"/>
        <v>800000</v>
      </c>
      <c r="S5" s="11">
        <f t="shared" si="2"/>
        <v>800000</v>
      </c>
      <c r="T5" s="11">
        <f t="shared" si="2"/>
        <v>800000</v>
      </c>
      <c r="U5" s="11">
        <f t="shared" si="2"/>
        <v>800000</v>
      </c>
      <c r="V5" s="11">
        <f t="shared" si="2"/>
        <v>800000</v>
      </c>
      <c r="W5" s="11">
        <f t="shared" si="2"/>
        <v>800000</v>
      </c>
      <c r="X5" s="11">
        <f t="shared" si="2"/>
        <v>800000</v>
      </c>
      <c r="Y5" s="11">
        <f t="shared" si="2"/>
        <v>800000</v>
      </c>
    </row>
    <row r="6">
      <c r="A6" s="9" t="s">
        <v>47</v>
      </c>
      <c r="B6" s="9">
        <v>0.0</v>
      </c>
      <c r="C6" s="11">
        <f t="shared" ref="C6:Y6" si="3">B24</f>
        <v>0</v>
      </c>
      <c r="D6" s="11">
        <f t="shared" si="3"/>
        <v>0</v>
      </c>
      <c r="E6" s="11">
        <f t="shared" si="3"/>
        <v>0</v>
      </c>
      <c r="F6" s="11">
        <f t="shared" si="3"/>
        <v>0</v>
      </c>
      <c r="G6" s="11">
        <f t="shared" si="3"/>
        <v>0</v>
      </c>
      <c r="H6" s="11">
        <f t="shared" si="3"/>
        <v>0</v>
      </c>
      <c r="I6" s="11">
        <f t="shared" si="3"/>
        <v>0</v>
      </c>
      <c r="J6" s="11">
        <f t="shared" si="3"/>
        <v>0</v>
      </c>
      <c r="K6" s="11">
        <f t="shared" si="3"/>
        <v>0</v>
      </c>
      <c r="L6" s="11">
        <f t="shared" si="3"/>
        <v>0</v>
      </c>
      <c r="M6" s="11">
        <f t="shared" si="3"/>
        <v>0</v>
      </c>
      <c r="N6" s="11">
        <f t="shared" si="3"/>
        <v>0</v>
      </c>
      <c r="O6" s="11">
        <f t="shared" si="3"/>
        <v>0</v>
      </c>
      <c r="P6" s="11">
        <f t="shared" si="3"/>
        <v>0</v>
      </c>
      <c r="Q6" s="11">
        <f t="shared" si="3"/>
        <v>0</v>
      </c>
      <c r="R6" s="11">
        <f t="shared" si="3"/>
        <v>0</v>
      </c>
      <c r="S6" s="11">
        <f t="shared" si="3"/>
        <v>0</v>
      </c>
      <c r="T6" s="11">
        <f t="shared" si="3"/>
        <v>0</v>
      </c>
      <c r="U6" s="11">
        <f t="shared" si="3"/>
        <v>0</v>
      </c>
      <c r="V6" s="11">
        <f t="shared" si="3"/>
        <v>675000</v>
      </c>
      <c r="W6" s="11">
        <f t="shared" si="3"/>
        <v>675000</v>
      </c>
      <c r="X6" s="11">
        <f t="shared" si="3"/>
        <v>675000</v>
      </c>
      <c r="Y6" s="11">
        <f t="shared" si="3"/>
        <v>675000</v>
      </c>
    </row>
    <row r="7">
      <c r="A7" s="9" t="s">
        <v>89</v>
      </c>
      <c r="B7" s="11">
        <f t="shared" ref="B7:Y7" si="4">SUM(B4:B6)</f>
        <v>0</v>
      </c>
      <c r="C7" s="11">
        <f t="shared" si="4"/>
        <v>555000</v>
      </c>
      <c r="D7" s="11">
        <f t="shared" si="4"/>
        <v>555000</v>
      </c>
      <c r="E7" s="11">
        <f t="shared" si="4"/>
        <v>555000</v>
      </c>
      <c r="F7" s="11">
        <f t="shared" si="4"/>
        <v>555000</v>
      </c>
      <c r="G7" s="11">
        <f t="shared" si="4"/>
        <v>555000</v>
      </c>
      <c r="H7" s="11">
        <f t="shared" si="4"/>
        <v>555000</v>
      </c>
      <c r="I7" s="11">
        <f t="shared" si="4"/>
        <v>555000</v>
      </c>
      <c r="J7" s="11">
        <f t="shared" si="4"/>
        <v>555000</v>
      </c>
      <c r="K7" s="11">
        <f t="shared" si="4"/>
        <v>1355000</v>
      </c>
      <c r="L7" s="11">
        <f t="shared" si="4"/>
        <v>1355000</v>
      </c>
      <c r="M7" s="11">
        <f t="shared" si="4"/>
        <v>1355000</v>
      </c>
      <c r="N7" s="11">
        <f t="shared" si="4"/>
        <v>1355000</v>
      </c>
      <c r="O7" s="11">
        <f t="shared" si="4"/>
        <v>1355000</v>
      </c>
      <c r="P7" s="11">
        <f t="shared" si="4"/>
        <v>1355000</v>
      </c>
      <c r="Q7" s="11">
        <f t="shared" si="4"/>
        <v>1355000</v>
      </c>
      <c r="R7" s="11">
        <f t="shared" si="4"/>
        <v>800000</v>
      </c>
      <c r="S7" s="11">
        <f t="shared" si="4"/>
        <v>800000</v>
      </c>
      <c r="T7" s="11">
        <f t="shared" si="4"/>
        <v>800000</v>
      </c>
      <c r="U7" s="11">
        <f t="shared" si="4"/>
        <v>800000</v>
      </c>
      <c r="V7" s="11">
        <f t="shared" si="4"/>
        <v>1475000</v>
      </c>
      <c r="W7" s="11">
        <f t="shared" si="4"/>
        <v>1475000</v>
      </c>
      <c r="X7" s="11">
        <f t="shared" si="4"/>
        <v>1475000</v>
      </c>
      <c r="Y7" s="11">
        <f t="shared" si="4"/>
        <v>1475000</v>
      </c>
    </row>
    <row r="9">
      <c r="A9" s="9" t="s">
        <v>118</v>
      </c>
    </row>
    <row r="10">
      <c r="A10" s="9" t="s">
        <v>44</v>
      </c>
      <c r="B10" s="9">
        <f>Assumptions!C22</f>
        <v>555000</v>
      </c>
      <c r="C10" s="9">
        <v>0.0</v>
      </c>
      <c r="D10" s="9">
        <v>0.0</v>
      </c>
      <c r="E10" s="9">
        <v>0.0</v>
      </c>
      <c r="F10" s="9">
        <v>0.0</v>
      </c>
      <c r="G10" s="9">
        <v>0.0</v>
      </c>
      <c r="H10" s="9">
        <v>0.0</v>
      </c>
      <c r="I10" s="9">
        <v>0.0</v>
      </c>
      <c r="J10" s="9">
        <v>0.0</v>
      </c>
      <c r="K10" s="9">
        <v>0.0</v>
      </c>
      <c r="L10" s="9">
        <v>0.0</v>
      </c>
      <c r="M10" s="9">
        <v>0.0</v>
      </c>
      <c r="N10" s="9">
        <v>0.0</v>
      </c>
      <c r="O10" s="9">
        <v>0.0</v>
      </c>
      <c r="P10" s="9">
        <v>0.0</v>
      </c>
      <c r="Q10" s="9">
        <v>0.0</v>
      </c>
      <c r="R10" s="9">
        <v>0.0</v>
      </c>
      <c r="S10" s="9">
        <v>0.0</v>
      </c>
      <c r="T10" s="9">
        <v>0.0</v>
      </c>
      <c r="U10" s="9">
        <v>0.0</v>
      </c>
      <c r="V10" s="9">
        <v>0.0</v>
      </c>
      <c r="W10" s="9">
        <v>0.0</v>
      </c>
      <c r="X10" s="9">
        <v>0.0</v>
      </c>
      <c r="Y10" s="9">
        <v>0.0</v>
      </c>
    </row>
    <row r="11">
      <c r="A11" s="9" t="s">
        <v>46</v>
      </c>
      <c r="B11" s="9">
        <v>0.0</v>
      </c>
      <c r="C11" s="9">
        <v>0.0</v>
      </c>
      <c r="D11" s="9">
        <v>0.0</v>
      </c>
      <c r="E11" s="9">
        <v>0.0</v>
      </c>
      <c r="F11" s="9">
        <v>0.0</v>
      </c>
      <c r="G11" s="9">
        <v>0.0</v>
      </c>
      <c r="H11" s="9">
        <v>0.0</v>
      </c>
      <c r="I11" s="9">
        <v>0.0</v>
      </c>
      <c r="J11" s="11">
        <f>Assumptions!C23</f>
        <v>800000</v>
      </c>
      <c r="K11" s="9">
        <v>0.0</v>
      </c>
      <c r="L11" s="9">
        <v>0.0</v>
      </c>
      <c r="M11" s="9">
        <v>0.0</v>
      </c>
      <c r="N11" s="9">
        <v>0.0</v>
      </c>
      <c r="O11" s="9">
        <v>0.0</v>
      </c>
      <c r="P11" s="9">
        <v>0.0</v>
      </c>
      <c r="Q11" s="9">
        <v>0.0</v>
      </c>
      <c r="R11" s="9">
        <v>0.0</v>
      </c>
      <c r="S11" s="9">
        <v>0.0</v>
      </c>
      <c r="T11" s="9">
        <v>0.0</v>
      </c>
      <c r="U11" s="9">
        <v>0.0</v>
      </c>
      <c r="V11" s="9">
        <v>0.0</v>
      </c>
      <c r="W11" s="9">
        <v>0.0</v>
      </c>
      <c r="X11" s="9">
        <v>0.0</v>
      </c>
      <c r="Y11" s="9">
        <v>0.0</v>
      </c>
    </row>
    <row r="12">
      <c r="A12" s="9" t="s">
        <v>47</v>
      </c>
      <c r="B12" s="9">
        <v>0.0</v>
      </c>
      <c r="C12" s="9">
        <v>0.0</v>
      </c>
      <c r="D12" s="9">
        <v>0.0</v>
      </c>
      <c r="E12" s="9">
        <v>0.0</v>
      </c>
      <c r="F12" s="9">
        <v>0.0</v>
      </c>
      <c r="G12" s="9">
        <v>0.0</v>
      </c>
      <c r="H12" s="9">
        <v>0.0</v>
      </c>
      <c r="I12" s="9">
        <v>0.0</v>
      </c>
      <c r="J12" s="9">
        <v>0.0</v>
      </c>
      <c r="K12" s="9">
        <v>0.0</v>
      </c>
      <c r="L12" s="9">
        <v>0.0</v>
      </c>
      <c r="M12" s="9">
        <v>0.0</v>
      </c>
      <c r="N12" s="9">
        <v>0.0</v>
      </c>
      <c r="O12" s="9">
        <v>0.0</v>
      </c>
      <c r="P12" s="9">
        <v>0.0</v>
      </c>
      <c r="Q12" s="9">
        <v>0.0</v>
      </c>
      <c r="R12" s="9">
        <v>0.0</v>
      </c>
      <c r="S12" s="9">
        <v>0.0</v>
      </c>
      <c r="T12" s="9">
        <v>0.0</v>
      </c>
      <c r="U12" s="11">
        <f>Assumptions!C24</f>
        <v>675000</v>
      </c>
      <c r="V12" s="9">
        <v>0.0</v>
      </c>
      <c r="W12" s="9">
        <v>0.0</v>
      </c>
      <c r="X12" s="9">
        <v>0.0</v>
      </c>
      <c r="Y12" s="9">
        <v>0.0</v>
      </c>
    </row>
    <row r="13">
      <c r="A13" s="9" t="s">
        <v>89</v>
      </c>
      <c r="B13" s="11">
        <f t="shared" ref="B13:Y13" si="5">SUM(B10:B12)</f>
        <v>555000</v>
      </c>
      <c r="C13" s="11">
        <f t="shared" si="5"/>
        <v>0</v>
      </c>
      <c r="D13" s="11">
        <f t="shared" si="5"/>
        <v>0</v>
      </c>
      <c r="E13" s="11">
        <f t="shared" si="5"/>
        <v>0</v>
      </c>
      <c r="F13" s="11">
        <f t="shared" si="5"/>
        <v>0</v>
      </c>
      <c r="G13" s="11">
        <f t="shared" si="5"/>
        <v>0</v>
      </c>
      <c r="H13" s="11">
        <f t="shared" si="5"/>
        <v>0</v>
      </c>
      <c r="I13" s="11">
        <f t="shared" si="5"/>
        <v>0</v>
      </c>
      <c r="J13" s="11">
        <f t="shared" si="5"/>
        <v>800000</v>
      </c>
      <c r="K13" s="11">
        <f t="shared" si="5"/>
        <v>0</v>
      </c>
      <c r="L13" s="11">
        <f t="shared" si="5"/>
        <v>0</v>
      </c>
      <c r="M13" s="11">
        <f t="shared" si="5"/>
        <v>0</v>
      </c>
      <c r="N13" s="11">
        <f t="shared" si="5"/>
        <v>0</v>
      </c>
      <c r="O13" s="11">
        <f t="shared" si="5"/>
        <v>0</v>
      </c>
      <c r="P13" s="11">
        <f t="shared" si="5"/>
        <v>0</v>
      </c>
      <c r="Q13" s="11">
        <f t="shared" si="5"/>
        <v>0</v>
      </c>
      <c r="R13" s="11">
        <f t="shared" si="5"/>
        <v>0</v>
      </c>
      <c r="S13" s="11">
        <f t="shared" si="5"/>
        <v>0</v>
      </c>
      <c r="T13" s="11">
        <f t="shared" si="5"/>
        <v>0</v>
      </c>
      <c r="U13" s="11">
        <f t="shared" si="5"/>
        <v>675000</v>
      </c>
      <c r="V13" s="11">
        <f t="shared" si="5"/>
        <v>0</v>
      </c>
      <c r="W13" s="11">
        <f t="shared" si="5"/>
        <v>0</v>
      </c>
      <c r="X13" s="11">
        <f t="shared" si="5"/>
        <v>0</v>
      </c>
      <c r="Y13" s="11">
        <f t="shared" si="5"/>
        <v>0</v>
      </c>
    </row>
    <row r="15">
      <c r="A15" s="9" t="s">
        <v>119</v>
      </c>
    </row>
    <row r="16">
      <c r="A16" s="9" t="s">
        <v>44</v>
      </c>
      <c r="B16" s="9">
        <v>0.0</v>
      </c>
      <c r="C16" s="9">
        <v>0.0</v>
      </c>
      <c r="D16" s="9">
        <v>0.0</v>
      </c>
      <c r="E16" s="9">
        <v>0.0</v>
      </c>
      <c r="F16" s="9">
        <v>0.0</v>
      </c>
      <c r="G16" s="9">
        <v>0.0</v>
      </c>
      <c r="H16" s="9">
        <v>0.0</v>
      </c>
      <c r="I16" s="9">
        <v>0.0</v>
      </c>
      <c r="J16" s="9">
        <v>0.0</v>
      </c>
      <c r="K16" s="9">
        <v>0.0</v>
      </c>
      <c r="L16" s="9">
        <v>0.0</v>
      </c>
      <c r="M16" s="9">
        <v>0.0</v>
      </c>
      <c r="N16" s="9">
        <v>0.0</v>
      </c>
      <c r="O16" s="9">
        <v>0.0</v>
      </c>
      <c r="P16" s="9">
        <v>0.0</v>
      </c>
      <c r="Q16" s="11">
        <f>Assumptions!C22</f>
        <v>555000</v>
      </c>
      <c r="R16" s="9">
        <v>0.0</v>
      </c>
      <c r="S16" s="9">
        <v>0.0</v>
      </c>
      <c r="T16" s="9">
        <v>0.0</v>
      </c>
      <c r="U16" s="9">
        <v>0.0</v>
      </c>
      <c r="V16" s="9">
        <v>0.0</v>
      </c>
      <c r="W16" s="9">
        <v>0.0</v>
      </c>
      <c r="X16" s="9">
        <v>0.0</v>
      </c>
      <c r="Y16" s="9">
        <v>0.0</v>
      </c>
    </row>
    <row r="17">
      <c r="A17" s="9" t="s">
        <v>46</v>
      </c>
      <c r="B17" s="9">
        <v>0.0</v>
      </c>
      <c r="C17" s="9">
        <v>0.0</v>
      </c>
      <c r="D17" s="9">
        <v>0.0</v>
      </c>
      <c r="E17" s="9">
        <v>0.0</v>
      </c>
      <c r="F17" s="9">
        <v>0.0</v>
      </c>
      <c r="G17" s="9">
        <v>0.0</v>
      </c>
      <c r="H17" s="9">
        <v>0.0</v>
      </c>
      <c r="I17" s="9">
        <v>0.0</v>
      </c>
      <c r="J17" s="9">
        <v>0.0</v>
      </c>
      <c r="K17" s="9">
        <v>0.0</v>
      </c>
      <c r="L17" s="9">
        <v>0.0</v>
      </c>
      <c r="M17" s="9">
        <v>0.0</v>
      </c>
      <c r="N17" s="9">
        <v>0.0</v>
      </c>
      <c r="O17" s="9">
        <v>0.0</v>
      </c>
      <c r="P17" s="9">
        <v>0.0</v>
      </c>
      <c r="Q17" s="9">
        <v>0.0</v>
      </c>
      <c r="R17" s="9">
        <v>0.0</v>
      </c>
      <c r="S17" s="9">
        <v>0.0</v>
      </c>
      <c r="T17" s="9">
        <v>0.0</v>
      </c>
      <c r="U17" s="9">
        <v>0.0</v>
      </c>
      <c r="V17" s="9">
        <v>0.0</v>
      </c>
      <c r="W17" s="9">
        <v>0.0</v>
      </c>
      <c r="X17" s="9">
        <v>0.0</v>
      </c>
      <c r="Y17" s="11">
        <f>Assumptions!C23</f>
        <v>800000</v>
      </c>
    </row>
    <row r="18">
      <c r="A18" s="9" t="s">
        <v>47</v>
      </c>
      <c r="B18" s="9">
        <v>0.0</v>
      </c>
      <c r="C18" s="9">
        <v>0.0</v>
      </c>
      <c r="D18" s="9">
        <v>0.0</v>
      </c>
      <c r="E18" s="9">
        <v>0.0</v>
      </c>
      <c r="F18" s="9">
        <v>0.0</v>
      </c>
      <c r="G18" s="9">
        <v>0.0</v>
      </c>
      <c r="H18" s="9">
        <v>0.0</v>
      </c>
      <c r="I18" s="9">
        <v>0.0</v>
      </c>
      <c r="J18" s="9">
        <v>0.0</v>
      </c>
      <c r="K18" s="9">
        <v>0.0</v>
      </c>
      <c r="L18" s="9">
        <v>0.0</v>
      </c>
      <c r="M18" s="9">
        <v>0.0</v>
      </c>
      <c r="N18" s="9">
        <v>0.0</v>
      </c>
      <c r="O18" s="9">
        <v>0.0</v>
      </c>
      <c r="P18" s="9">
        <v>0.0</v>
      </c>
      <c r="Q18" s="9">
        <v>0.0</v>
      </c>
      <c r="R18" s="9">
        <v>0.0</v>
      </c>
      <c r="S18" s="9">
        <v>0.0</v>
      </c>
      <c r="T18" s="9">
        <v>0.0</v>
      </c>
      <c r="U18" s="9">
        <v>0.0</v>
      </c>
      <c r="V18" s="9">
        <v>0.0</v>
      </c>
      <c r="W18" s="9">
        <v>0.0</v>
      </c>
      <c r="X18" s="9">
        <v>0.0</v>
      </c>
      <c r="Y18" s="9">
        <v>0.0</v>
      </c>
    </row>
    <row r="19">
      <c r="A19" s="9" t="s">
        <v>89</v>
      </c>
      <c r="B19" s="11">
        <f t="shared" ref="B19:Y19" si="6">SUM(B16:B18)</f>
        <v>0</v>
      </c>
      <c r="C19" s="11">
        <f t="shared" si="6"/>
        <v>0</v>
      </c>
      <c r="D19" s="11">
        <f t="shared" si="6"/>
        <v>0</v>
      </c>
      <c r="E19" s="11">
        <f t="shared" si="6"/>
        <v>0</v>
      </c>
      <c r="F19" s="11">
        <f t="shared" si="6"/>
        <v>0</v>
      </c>
      <c r="G19" s="11">
        <f t="shared" si="6"/>
        <v>0</v>
      </c>
      <c r="H19" s="11">
        <f t="shared" si="6"/>
        <v>0</v>
      </c>
      <c r="I19" s="11">
        <f t="shared" si="6"/>
        <v>0</v>
      </c>
      <c r="J19" s="11">
        <f t="shared" si="6"/>
        <v>0</v>
      </c>
      <c r="K19" s="11">
        <f t="shared" si="6"/>
        <v>0</v>
      </c>
      <c r="L19" s="11">
        <f t="shared" si="6"/>
        <v>0</v>
      </c>
      <c r="M19" s="11">
        <f t="shared" si="6"/>
        <v>0</v>
      </c>
      <c r="N19" s="11">
        <f t="shared" si="6"/>
        <v>0</v>
      </c>
      <c r="O19" s="11">
        <f t="shared" si="6"/>
        <v>0</v>
      </c>
      <c r="P19" s="11">
        <f t="shared" si="6"/>
        <v>0</v>
      </c>
      <c r="Q19" s="11">
        <f t="shared" si="6"/>
        <v>555000</v>
      </c>
      <c r="R19" s="11">
        <f t="shared" si="6"/>
        <v>0</v>
      </c>
      <c r="S19" s="11">
        <f t="shared" si="6"/>
        <v>0</v>
      </c>
      <c r="T19" s="11">
        <f t="shared" si="6"/>
        <v>0</v>
      </c>
      <c r="U19" s="11">
        <f t="shared" si="6"/>
        <v>0</v>
      </c>
      <c r="V19" s="11">
        <f t="shared" si="6"/>
        <v>0</v>
      </c>
      <c r="W19" s="11">
        <f t="shared" si="6"/>
        <v>0</v>
      </c>
      <c r="X19" s="11">
        <f t="shared" si="6"/>
        <v>0</v>
      </c>
      <c r="Y19" s="11">
        <f t="shared" si="6"/>
        <v>800000</v>
      </c>
    </row>
    <row r="21">
      <c r="A21" s="9" t="s">
        <v>91</v>
      </c>
    </row>
    <row r="22">
      <c r="A22" s="9" t="s">
        <v>44</v>
      </c>
      <c r="B22" s="11">
        <f t="shared" ref="B22:Y22" si="7">B4+B10-B16</f>
        <v>555000</v>
      </c>
      <c r="C22" s="11">
        <f t="shared" si="7"/>
        <v>555000</v>
      </c>
      <c r="D22" s="11">
        <f t="shared" si="7"/>
        <v>555000</v>
      </c>
      <c r="E22" s="11">
        <f t="shared" si="7"/>
        <v>555000</v>
      </c>
      <c r="F22" s="11">
        <f t="shared" si="7"/>
        <v>555000</v>
      </c>
      <c r="G22" s="11">
        <f t="shared" si="7"/>
        <v>555000</v>
      </c>
      <c r="H22" s="11">
        <f t="shared" si="7"/>
        <v>555000</v>
      </c>
      <c r="I22" s="11">
        <f t="shared" si="7"/>
        <v>555000</v>
      </c>
      <c r="J22" s="11">
        <f t="shared" si="7"/>
        <v>555000</v>
      </c>
      <c r="K22" s="11">
        <f t="shared" si="7"/>
        <v>555000</v>
      </c>
      <c r="L22" s="11">
        <f t="shared" si="7"/>
        <v>555000</v>
      </c>
      <c r="M22" s="11">
        <f t="shared" si="7"/>
        <v>555000</v>
      </c>
      <c r="N22" s="11">
        <f t="shared" si="7"/>
        <v>555000</v>
      </c>
      <c r="O22" s="11">
        <f t="shared" si="7"/>
        <v>555000</v>
      </c>
      <c r="P22" s="11">
        <f t="shared" si="7"/>
        <v>555000</v>
      </c>
      <c r="Q22" s="11">
        <f t="shared" si="7"/>
        <v>0</v>
      </c>
      <c r="R22" s="11">
        <f t="shared" si="7"/>
        <v>0</v>
      </c>
      <c r="S22" s="11">
        <f t="shared" si="7"/>
        <v>0</v>
      </c>
      <c r="T22" s="11">
        <f t="shared" si="7"/>
        <v>0</v>
      </c>
      <c r="U22" s="11">
        <f t="shared" si="7"/>
        <v>0</v>
      </c>
      <c r="V22" s="11">
        <f t="shared" si="7"/>
        <v>0</v>
      </c>
      <c r="W22" s="11">
        <f t="shared" si="7"/>
        <v>0</v>
      </c>
      <c r="X22" s="11">
        <f t="shared" si="7"/>
        <v>0</v>
      </c>
      <c r="Y22" s="11">
        <f t="shared" si="7"/>
        <v>0</v>
      </c>
    </row>
    <row r="23">
      <c r="A23" s="9" t="s">
        <v>46</v>
      </c>
      <c r="B23" s="11">
        <f t="shared" ref="B23:Y23" si="8">B5+B11-B17</f>
        <v>0</v>
      </c>
      <c r="C23" s="11">
        <f t="shared" si="8"/>
        <v>0</v>
      </c>
      <c r="D23" s="11">
        <f t="shared" si="8"/>
        <v>0</v>
      </c>
      <c r="E23" s="11">
        <f t="shared" si="8"/>
        <v>0</v>
      </c>
      <c r="F23" s="11">
        <f t="shared" si="8"/>
        <v>0</v>
      </c>
      <c r="G23" s="11">
        <f t="shared" si="8"/>
        <v>0</v>
      </c>
      <c r="H23" s="11">
        <f t="shared" si="8"/>
        <v>0</v>
      </c>
      <c r="I23" s="11">
        <f t="shared" si="8"/>
        <v>0</v>
      </c>
      <c r="J23" s="11">
        <f t="shared" si="8"/>
        <v>800000</v>
      </c>
      <c r="K23" s="11">
        <f t="shared" si="8"/>
        <v>800000</v>
      </c>
      <c r="L23" s="11">
        <f t="shared" si="8"/>
        <v>800000</v>
      </c>
      <c r="M23" s="11">
        <f t="shared" si="8"/>
        <v>800000</v>
      </c>
      <c r="N23" s="11">
        <f t="shared" si="8"/>
        <v>800000</v>
      </c>
      <c r="O23" s="11">
        <f t="shared" si="8"/>
        <v>800000</v>
      </c>
      <c r="P23" s="11">
        <f t="shared" si="8"/>
        <v>800000</v>
      </c>
      <c r="Q23" s="11">
        <f t="shared" si="8"/>
        <v>800000</v>
      </c>
      <c r="R23" s="11">
        <f t="shared" si="8"/>
        <v>800000</v>
      </c>
      <c r="S23" s="11">
        <f t="shared" si="8"/>
        <v>800000</v>
      </c>
      <c r="T23" s="11">
        <f t="shared" si="8"/>
        <v>800000</v>
      </c>
      <c r="U23" s="11">
        <f t="shared" si="8"/>
        <v>800000</v>
      </c>
      <c r="V23" s="11">
        <f t="shared" si="8"/>
        <v>800000</v>
      </c>
      <c r="W23" s="11">
        <f t="shared" si="8"/>
        <v>800000</v>
      </c>
      <c r="X23" s="11">
        <f t="shared" si="8"/>
        <v>800000</v>
      </c>
      <c r="Y23" s="11">
        <f t="shared" si="8"/>
        <v>0</v>
      </c>
    </row>
    <row r="24">
      <c r="A24" s="9" t="s">
        <v>47</v>
      </c>
      <c r="B24" s="11">
        <f t="shared" ref="B24:Y24" si="9">B6+B12-B18</f>
        <v>0</v>
      </c>
      <c r="C24" s="11">
        <f t="shared" si="9"/>
        <v>0</v>
      </c>
      <c r="D24" s="11">
        <f t="shared" si="9"/>
        <v>0</v>
      </c>
      <c r="E24" s="11">
        <f t="shared" si="9"/>
        <v>0</v>
      </c>
      <c r="F24" s="11">
        <f t="shared" si="9"/>
        <v>0</v>
      </c>
      <c r="G24" s="11">
        <f t="shared" si="9"/>
        <v>0</v>
      </c>
      <c r="H24" s="11">
        <f t="shared" si="9"/>
        <v>0</v>
      </c>
      <c r="I24" s="11">
        <f t="shared" si="9"/>
        <v>0</v>
      </c>
      <c r="J24" s="11">
        <f t="shared" si="9"/>
        <v>0</v>
      </c>
      <c r="K24" s="11">
        <f t="shared" si="9"/>
        <v>0</v>
      </c>
      <c r="L24" s="11">
        <f t="shared" si="9"/>
        <v>0</v>
      </c>
      <c r="M24" s="11">
        <f t="shared" si="9"/>
        <v>0</v>
      </c>
      <c r="N24" s="11">
        <f t="shared" si="9"/>
        <v>0</v>
      </c>
      <c r="O24" s="11">
        <f t="shared" si="9"/>
        <v>0</v>
      </c>
      <c r="P24" s="11">
        <f t="shared" si="9"/>
        <v>0</v>
      </c>
      <c r="Q24" s="11">
        <f t="shared" si="9"/>
        <v>0</v>
      </c>
      <c r="R24" s="11">
        <f t="shared" si="9"/>
        <v>0</v>
      </c>
      <c r="S24" s="11">
        <f t="shared" si="9"/>
        <v>0</v>
      </c>
      <c r="T24" s="11">
        <f t="shared" si="9"/>
        <v>0</v>
      </c>
      <c r="U24" s="11">
        <f t="shared" si="9"/>
        <v>675000</v>
      </c>
      <c r="V24" s="11">
        <f t="shared" si="9"/>
        <v>675000</v>
      </c>
      <c r="W24" s="11">
        <f t="shared" si="9"/>
        <v>675000</v>
      </c>
      <c r="X24" s="11">
        <f t="shared" si="9"/>
        <v>675000</v>
      </c>
      <c r="Y24" s="11">
        <f t="shared" si="9"/>
        <v>675000</v>
      </c>
    </row>
    <row r="25">
      <c r="A25" s="9" t="s">
        <v>89</v>
      </c>
      <c r="B25" s="11">
        <f t="shared" ref="B25:Y25" si="10">SUM(B22:B24)</f>
        <v>555000</v>
      </c>
      <c r="C25" s="11">
        <f t="shared" si="10"/>
        <v>555000</v>
      </c>
      <c r="D25" s="11">
        <f t="shared" si="10"/>
        <v>555000</v>
      </c>
      <c r="E25" s="11">
        <f t="shared" si="10"/>
        <v>555000</v>
      </c>
      <c r="F25" s="11">
        <f t="shared" si="10"/>
        <v>555000</v>
      </c>
      <c r="G25" s="11">
        <f t="shared" si="10"/>
        <v>555000</v>
      </c>
      <c r="H25" s="11">
        <f t="shared" si="10"/>
        <v>555000</v>
      </c>
      <c r="I25" s="11">
        <f t="shared" si="10"/>
        <v>555000</v>
      </c>
      <c r="J25" s="11">
        <f t="shared" si="10"/>
        <v>1355000</v>
      </c>
      <c r="K25" s="11">
        <f t="shared" si="10"/>
        <v>1355000</v>
      </c>
      <c r="L25" s="11">
        <f t="shared" si="10"/>
        <v>1355000</v>
      </c>
      <c r="M25" s="11">
        <f t="shared" si="10"/>
        <v>1355000</v>
      </c>
      <c r="N25" s="11">
        <f t="shared" si="10"/>
        <v>1355000</v>
      </c>
      <c r="O25" s="11">
        <f t="shared" si="10"/>
        <v>1355000</v>
      </c>
      <c r="P25" s="11">
        <f t="shared" si="10"/>
        <v>1355000</v>
      </c>
      <c r="Q25" s="11">
        <f t="shared" si="10"/>
        <v>800000</v>
      </c>
      <c r="R25" s="11">
        <f t="shared" si="10"/>
        <v>800000</v>
      </c>
      <c r="S25" s="11">
        <f t="shared" si="10"/>
        <v>800000</v>
      </c>
      <c r="T25" s="11">
        <f t="shared" si="10"/>
        <v>800000</v>
      </c>
      <c r="U25" s="11">
        <f t="shared" si="10"/>
        <v>1475000</v>
      </c>
      <c r="V25" s="11">
        <f t="shared" si="10"/>
        <v>1475000</v>
      </c>
      <c r="W25" s="11">
        <f t="shared" si="10"/>
        <v>1475000</v>
      </c>
      <c r="X25" s="11">
        <f t="shared" si="10"/>
        <v>1475000</v>
      </c>
      <c r="Y25" s="11">
        <f t="shared" si="10"/>
        <v>675000</v>
      </c>
    </row>
    <row r="27">
      <c r="A27" s="9" t="s">
        <v>40</v>
      </c>
    </row>
    <row r="28">
      <c r="A28" s="9" t="s">
        <v>44</v>
      </c>
      <c r="B28" s="13">
        <f>B22*Assumptions!$D22/12</f>
        <v>6290</v>
      </c>
      <c r="C28" s="13">
        <f>C22*Assumptions!$D22/12</f>
        <v>6290</v>
      </c>
      <c r="D28" s="13">
        <f>D22*Assumptions!$D22/12</f>
        <v>6290</v>
      </c>
      <c r="E28" s="13">
        <f>E22*Assumptions!$D22/12</f>
        <v>6290</v>
      </c>
      <c r="F28" s="13">
        <f>F22*Assumptions!$D22/12</f>
        <v>6290</v>
      </c>
      <c r="G28" s="13">
        <f>G22*Assumptions!$D22/12</f>
        <v>6290</v>
      </c>
      <c r="H28" s="13">
        <f>H22*Assumptions!$D22/12</f>
        <v>6290</v>
      </c>
      <c r="I28" s="13">
        <f>I22*Assumptions!$D22/12</f>
        <v>6290</v>
      </c>
      <c r="J28" s="13">
        <f>J22*Assumptions!$D22/12</f>
        <v>6290</v>
      </c>
      <c r="K28" s="13">
        <f>K22*Assumptions!$D22/12</f>
        <v>6290</v>
      </c>
      <c r="L28" s="13">
        <f>L22*Assumptions!$D22/12</f>
        <v>6290</v>
      </c>
      <c r="M28" s="13">
        <f>M22*Assumptions!$D22/12</f>
        <v>6290</v>
      </c>
      <c r="N28" s="13">
        <f>N22*Assumptions!$D22/12</f>
        <v>6290</v>
      </c>
      <c r="O28" s="13">
        <f>O22*Assumptions!$D22/12</f>
        <v>6290</v>
      </c>
      <c r="P28" s="13">
        <f>P22*Assumptions!$D22/12</f>
        <v>6290</v>
      </c>
      <c r="Q28" s="13">
        <f>Q22*Assumptions!$D22/12</f>
        <v>0</v>
      </c>
      <c r="R28" s="13">
        <f>R22*Assumptions!$D22/12</f>
        <v>0</v>
      </c>
      <c r="S28" s="13">
        <f>S22*Assumptions!$D22/12</f>
        <v>0</v>
      </c>
      <c r="T28" s="13">
        <f>T22*Assumptions!$D22/12</f>
        <v>0</v>
      </c>
      <c r="U28" s="13">
        <f>U22*Assumptions!$D22/12</f>
        <v>0</v>
      </c>
      <c r="V28" s="13">
        <f>V22*Assumptions!$D22/12</f>
        <v>0</v>
      </c>
      <c r="W28" s="13">
        <f>W22*Assumptions!$D22/12</f>
        <v>0</v>
      </c>
      <c r="X28" s="13">
        <f>X22*Assumptions!$D22/12</f>
        <v>0</v>
      </c>
      <c r="Y28" s="13">
        <f>Y22*Assumptions!$D22/12</f>
        <v>0</v>
      </c>
    </row>
    <row r="29">
      <c r="A29" s="9" t="s">
        <v>46</v>
      </c>
      <c r="B29" s="13">
        <f>B23*Assumptions!$D23/12</f>
        <v>0</v>
      </c>
      <c r="C29" s="13">
        <f>C23*Assumptions!$D23/12</f>
        <v>0</v>
      </c>
      <c r="D29" s="13">
        <f>D23*Assumptions!$D23/12</f>
        <v>0</v>
      </c>
      <c r="E29" s="13">
        <f>E23*Assumptions!$D23/12</f>
        <v>0</v>
      </c>
      <c r="F29" s="13">
        <f>F23*Assumptions!$D23/12</f>
        <v>0</v>
      </c>
      <c r="G29" s="13">
        <f>G23*Assumptions!$D23/12</f>
        <v>0</v>
      </c>
      <c r="H29" s="13">
        <f>H23*Assumptions!$D23/12</f>
        <v>0</v>
      </c>
      <c r="I29" s="13">
        <f>I23*Assumptions!$D23/12</f>
        <v>0</v>
      </c>
      <c r="J29" s="13">
        <f>J23*Assumptions!$D23/12</f>
        <v>8066.666667</v>
      </c>
      <c r="K29" s="13">
        <f>K23*Assumptions!$D23/12</f>
        <v>8066.666667</v>
      </c>
      <c r="L29" s="13">
        <f>L23*Assumptions!$D23/12</f>
        <v>8066.666667</v>
      </c>
      <c r="M29" s="13">
        <f>M23*Assumptions!$D23/12</f>
        <v>8066.666667</v>
      </c>
      <c r="N29" s="13">
        <f>N23*Assumptions!$D23/12</f>
        <v>8066.666667</v>
      </c>
      <c r="O29" s="13">
        <f>O23*Assumptions!$D23/12</f>
        <v>8066.666667</v>
      </c>
      <c r="P29" s="13">
        <f>P23*Assumptions!$D23/12</f>
        <v>8066.666667</v>
      </c>
      <c r="Q29" s="13">
        <f>Q23*Assumptions!$D23/12</f>
        <v>8066.666667</v>
      </c>
      <c r="R29" s="13">
        <f>R23*Assumptions!$D23/12</f>
        <v>8066.666667</v>
      </c>
      <c r="S29" s="13">
        <f>S23*Assumptions!$D23/12</f>
        <v>8066.666667</v>
      </c>
      <c r="T29" s="13">
        <f>T23*Assumptions!$D23/12</f>
        <v>8066.666667</v>
      </c>
      <c r="U29" s="13">
        <f>U23*Assumptions!$D23/12</f>
        <v>8066.666667</v>
      </c>
      <c r="V29" s="13">
        <f>V23*Assumptions!$D23/12</f>
        <v>8066.666667</v>
      </c>
      <c r="W29" s="13">
        <f>W23*Assumptions!$D23/12</f>
        <v>8066.666667</v>
      </c>
      <c r="X29" s="13">
        <f>X23*Assumptions!$D23/12</f>
        <v>8066.666667</v>
      </c>
      <c r="Y29" s="13">
        <f>Y23*Assumptions!$D23/12</f>
        <v>0</v>
      </c>
    </row>
    <row r="30">
      <c r="A30" s="9" t="s">
        <v>47</v>
      </c>
      <c r="B30" s="13">
        <f>B24*Assumptions!$D24/12</f>
        <v>0</v>
      </c>
      <c r="C30" s="13">
        <f>C24*Assumptions!$D24/12</f>
        <v>0</v>
      </c>
      <c r="D30" s="13">
        <f>D24*Assumptions!$D24/12</f>
        <v>0</v>
      </c>
      <c r="E30" s="13">
        <f>E24*Assumptions!$D24/12</f>
        <v>0</v>
      </c>
      <c r="F30" s="13">
        <f>F24*Assumptions!$D24/12</f>
        <v>0</v>
      </c>
      <c r="G30" s="13">
        <f>G24*Assumptions!$D24/12</f>
        <v>0</v>
      </c>
      <c r="H30" s="13">
        <f>H24*Assumptions!$D24/12</f>
        <v>0</v>
      </c>
      <c r="I30" s="13">
        <f>I24*Assumptions!$D24/12</f>
        <v>0</v>
      </c>
      <c r="J30" s="13">
        <f>J24*Assumptions!$D24/12</f>
        <v>0</v>
      </c>
      <c r="K30" s="13">
        <f>K24*Assumptions!$D24/12</f>
        <v>0</v>
      </c>
      <c r="L30" s="13">
        <f>L24*Assumptions!$D24/12</f>
        <v>0</v>
      </c>
      <c r="M30" s="13">
        <f>M24*Assumptions!$D24/12</f>
        <v>0</v>
      </c>
      <c r="N30" s="13">
        <f>N24*Assumptions!$D24/12</f>
        <v>0</v>
      </c>
      <c r="O30" s="13">
        <f>O24*Assumptions!$D24/12</f>
        <v>0</v>
      </c>
      <c r="P30" s="13">
        <f>P24*Assumptions!$D24/12</f>
        <v>0</v>
      </c>
      <c r="Q30" s="13">
        <f>Q24*Assumptions!$D24/12</f>
        <v>0</v>
      </c>
      <c r="R30" s="13">
        <f>R24*Assumptions!$D24/12</f>
        <v>0</v>
      </c>
      <c r="S30" s="13">
        <f>S24*Assumptions!$D24/12</f>
        <v>0</v>
      </c>
      <c r="T30" s="13">
        <f>T24*Assumptions!$D24/12</f>
        <v>0</v>
      </c>
      <c r="U30" s="13">
        <f>U24*Assumptions!$D24/12</f>
        <v>6412.5</v>
      </c>
      <c r="V30" s="13">
        <f>V24*Assumptions!$D24/12</f>
        <v>6412.5</v>
      </c>
      <c r="W30" s="13">
        <f>W24*Assumptions!$D24/12</f>
        <v>6412.5</v>
      </c>
      <c r="X30" s="13">
        <f>X24*Assumptions!$D24/12</f>
        <v>6412.5</v>
      </c>
      <c r="Y30" s="13">
        <f>Y24*Assumptions!$D24/12</f>
        <v>6412.5</v>
      </c>
    </row>
    <row r="31">
      <c r="A31" s="9" t="s">
        <v>89</v>
      </c>
      <c r="B31" s="13">
        <f t="shared" ref="B31:Y31" si="11">SUM(B28:B30)</f>
        <v>6290</v>
      </c>
      <c r="C31" s="13">
        <f t="shared" si="11"/>
        <v>6290</v>
      </c>
      <c r="D31" s="13">
        <f t="shared" si="11"/>
        <v>6290</v>
      </c>
      <c r="E31" s="13">
        <f t="shared" si="11"/>
        <v>6290</v>
      </c>
      <c r="F31" s="13">
        <f t="shared" si="11"/>
        <v>6290</v>
      </c>
      <c r="G31" s="13">
        <f t="shared" si="11"/>
        <v>6290</v>
      </c>
      <c r="H31" s="13">
        <f t="shared" si="11"/>
        <v>6290</v>
      </c>
      <c r="I31" s="13">
        <f t="shared" si="11"/>
        <v>6290</v>
      </c>
      <c r="J31" s="13">
        <f t="shared" si="11"/>
        <v>14356.66667</v>
      </c>
      <c r="K31" s="13">
        <f t="shared" si="11"/>
        <v>14356.66667</v>
      </c>
      <c r="L31" s="13">
        <f t="shared" si="11"/>
        <v>14356.66667</v>
      </c>
      <c r="M31" s="13">
        <f t="shared" si="11"/>
        <v>14356.66667</v>
      </c>
      <c r="N31" s="13">
        <f t="shared" si="11"/>
        <v>14356.66667</v>
      </c>
      <c r="O31" s="13">
        <f t="shared" si="11"/>
        <v>14356.66667</v>
      </c>
      <c r="P31" s="13">
        <f t="shared" si="11"/>
        <v>14356.66667</v>
      </c>
      <c r="Q31" s="13">
        <f t="shared" si="11"/>
        <v>8066.666667</v>
      </c>
      <c r="R31" s="13">
        <f t="shared" si="11"/>
        <v>8066.666667</v>
      </c>
      <c r="S31" s="13">
        <f t="shared" si="11"/>
        <v>8066.666667</v>
      </c>
      <c r="T31" s="13">
        <f t="shared" si="11"/>
        <v>8066.666667</v>
      </c>
      <c r="U31" s="13">
        <f t="shared" si="11"/>
        <v>14479.16667</v>
      </c>
      <c r="V31" s="13">
        <f t="shared" si="11"/>
        <v>14479.16667</v>
      </c>
      <c r="W31" s="13">
        <f t="shared" si="11"/>
        <v>14479.16667</v>
      </c>
      <c r="X31" s="13">
        <f t="shared" si="11"/>
        <v>14479.16667</v>
      </c>
      <c r="Y31" s="13">
        <f t="shared" si="11"/>
        <v>6412.5</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9" t="s">
        <v>63</v>
      </c>
      <c r="C1" s="9" t="s">
        <v>64</v>
      </c>
      <c r="D1" s="9" t="s">
        <v>65</v>
      </c>
      <c r="E1" s="9" t="s">
        <v>66</v>
      </c>
      <c r="F1" s="9" t="s">
        <v>67</v>
      </c>
      <c r="G1" s="9" t="s">
        <v>68</v>
      </c>
      <c r="H1" s="9" t="s">
        <v>69</v>
      </c>
      <c r="I1" s="9" t="s">
        <v>70</v>
      </c>
      <c r="J1" s="9" t="s">
        <v>71</v>
      </c>
      <c r="K1" s="9" t="s">
        <v>72</v>
      </c>
      <c r="L1" s="9" t="s">
        <v>73</v>
      </c>
      <c r="M1" s="9" t="s">
        <v>74</v>
      </c>
      <c r="N1" s="9" t="s">
        <v>75</v>
      </c>
      <c r="O1" s="9" t="s">
        <v>76</v>
      </c>
      <c r="P1" s="9" t="s">
        <v>77</v>
      </c>
      <c r="Q1" s="9" t="s">
        <v>78</v>
      </c>
      <c r="R1" s="9" t="s">
        <v>79</v>
      </c>
      <c r="S1" s="9" t="s">
        <v>80</v>
      </c>
      <c r="T1" s="9" t="s">
        <v>81</v>
      </c>
      <c r="U1" s="9" t="s">
        <v>82</v>
      </c>
      <c r="V1" s="9" t="s">
        <v>83</v>
      </c>
      <c r="W1" s="9" t="s">
        <v>84</v>
      </c>
      <c r="X1" s="9" t="s">
        <v>85</v>
      </c>
      <c r="Y1" s="9" t="s">
        <v>86</v>
      </c>
    </row>
    <row r="2">
      <c r="A2" s="7" t="s">
        <v>120</v>
      </c>
    </row>
    <row r="3">
      <c r="A3" s="7" t="s">
        <v>121</v>
      </c>
      <c r="B3" s="11">
        <f>Collections!B8</f>
        <v>0</v>
      </c>
      <c r="C3" s="11">
        <f>Collections!C8</f>
        <v>1308300</v>
      </c>
      <c r="D3" s="11">
        <f>Collections!D8</f>
        <v>1308300</v>
      </c>
      <c r="E3" s="11">
        <f>Collections!E8</f>
        <v>1308300</v>
      </c>
      <c r="F3" s="11">
        <f>Collections!F8</f>
        <v>1308300</v>
      </c>
      <c r="G3" s="11">
        <f>Collections!G8</f>
        <v>1308300</v>
      </c>
      <c r="H3" s="11">
        <f>Collections!H8</f>
        <v>1308300</v>
      </c>
      <c r="I3" s="11">
        <f>Collections!I8</f>
        <v>1308300</v>
      </c>
      <c r="J3" s="11">
        <f>Collections!J8</f>
        <v>1308300</v>
      </c>
      <c r="K3" s="11">
        <f>Collections!K8</f>
        <v>1308300</v>
      </c>
      <c r="L3" s="11">
        <f>Collections!L8</f>
        <v>1308300</v>
      </c>
      <c r="M3" s="11">
        <f>Collections!M8</f>
        <v>1308300</v>
      </c>
      <c r="N3" s="11">
        <f>Collections!N8</f>
        <v>1308300</v>
      </c>
      <c r="O3" s="11">
        <f>Collections!O8</f>
        <v>1308300</v>
      </c>
      <c r="P3" s="11">
        <f>Collections!P8</f>
        <v>1308300</v>
      </c>
      <c r="Q3" s="11">
        <f>Collections!Q8</f>
        <v>1308300</v>
      </c>
      <c r="R3" s="11">
        <f>Collections!R8</f>
        <v>1308300</v>
      </c>
      <c r="S3" s="11">
        <f>Collections!S8</f>
        <v>1308300</v>
      </c>
      <c r="T3" s="11">
        <f>Collections!T8</f>
        <v>1308300</v>
      </c>
      <c r="U3" s="11">
        <f>Collections!U8</f>
        <v>1308300</v>
      </c>
      <c r="V3" s="11">
        <f>Collections!V8</f>
        <v>1308300</v>
      </c>
      <c r="W3" s="11">
        <f>Collections!W8</f>
        <v>1308300</v>
      </c>
      <c r="X3" s="11">
        <f>Collections!X8</f>
        <v>1308300</v>
      </c>
      <c r="Y3" s="11">
        <f>Collections!Y8</f>
        <v>1308300</v>
      </c>
    </row>
    <row r="4">
      <c r="A4" s="7" t="s">
        <v>122</v>
      </c>
      <c r="B4" s="11">
        <f>'Loan and Interest'!B13</f>
        <v>555000</v>
      </c>
      <c r="C4" s="11">
        <f>'Loan and Interest'!C13</f>
        <v>0</v>
      </c>
      <c r="D4" s="11">
        <f>'Loan and Interest'!D13</f>
        <v>0</v>
      </c>
      <c r="E4" s="11">
        <f>'Loan and Interest'!E13</f>
        <v>0</v>
      </c>
      <c r="F4" s="11">
        <f>'Loan and Interest'!F13</f>
        <v>0</v>
      </c>
      <c r="G4" s="11">
        <f>'Loan and Interest'!G13</f>
        <v>0</v>
      </c>
      <c r="H4" s="11">
        <f>'Loan and Interest'!H13</f>
        <v>0</v>
      </c>
      <c r="I4" s="11">
        <f>'Loan and Interest'!I13</f>
        <v>0</v>
      </c>
      <c r="J4" s="11">
        <f>'Loan and Interest'!J13</f>
        <v>800000</v>
      </c>
      <c r="K4" s="11">
        <f>'Loan and Interest'!K13</f>
        <v>0</v>
      </c>
      <c r="L4" s="11">
        <f>'Loan and Interest'!L13</f>
        <v>0</v>
      </c>
      <c r="M4" s="11">
        <f>'Loan and Interest'!M13</f>
        <v>0</v>
      </c>
      <c r="N4" s="11">
        <f>'Loan and Interest'!N13</f>
        <v>0</v>
      </c>
      <c r="O4" s="11">
        <f>'Loan and Interest'!O13</f>
        <v>0</v>
      </c>
      <c r="P4" s="11">
        <f>'Loan and Interest'!P13</f>
        <v>0</v>
      </c>
      <c r="Q4" s="11">
        <f>'Loan and Interest'!Q13</f>
        <v>0</v>
      </c>
      <c r="R4" s="11">
        <f>'Loan and Interest'!R13</f>
        <v>0</v>
      </c>
      <c r="S4" s="11">
        <f>'Loan and Interest'!S13</f>
        <v>0</v>
      </c>
      <c r="T4" s="11">
        <f>'Loan and Interest'!T13</f>
        <v>0</v>
      </c>
      <c r="U4" s="11">
        <f>'Loan and Interest'!U13</f>
        <v>675000</v>
      </c>
      <c r="V4" s="11">
        <f>'Loan and Interest'!V13</f>
        <v>0</v>
      </c>
      <c r="W4" s="11">
        <f>'Loan and Interest'!W13</f>
        <v>0</v>
      </c>
      <c r="X4" s="11">
        <f>'Loan and Interest'!X13</f>
        <v>0</v>
      </c>
      <c r="Y4" s="11">
        <f>'Loan and Interest'!Y13</f>
        <v>0</v>
      </c>
    </row>
    <row r="5">
      <c r="A5" s="7" t="s">
        <v>123</v>
      </c>
      <c r="B5" s="11">
        <f>Capital!B13</f>
        <v>252945</v>
      </c>
      <c r="C5" s="11">
        <f>Capital!C13</f>
        <v>0</v>
      </c>
      <c r="D5" s="11">
        <f>Capital!D13</f>
        <v>0</v>
      </c>
      <c r="E5" s="11">
        <f>Capital!E13</f>
        <v>0</v>
      </c>
      <c r="F5" s="11">
        <f>Capital!F13</f>
        <v>0</v>
      </c>
      <c r="G5" s="11">
        <f>Capital!G13</f>
        <v>0</v>
      </c>
      <c r="H5" s="11">
        <f>Capital!H13</f>
        <v>377780</v>
      </c>
      <c r="I5" s="11">
        <f>Capital!I13</f>
        <v>0</v>
      </c>
      <c r="J5" s="11">
        <f>Capital!J13</f>
        <v>0</v>
      </c>
      <c r="K5" s="11">
        <f>Capital!K13</f>
        <v>0</v>
      </c>
      <c r="L5" s="11">
        <f>Capital!L13</f>
        <v>0</v>
      </c>
      <c r="M5" s="11">
        <f>Capital!M13</f>
        <v>0</v>
      </c>
      <c r="N5" s="11">
        <f>Capital!N13</f>
        <v>0</v>
      </c>
      <c r="O5" s="11">
        <f>Capital!O13</f>
        <v>0</v>
      </c>
      <c r="P5" s="11">
        <f>Capital!P13</f>
        <v>284817</v>
      </c>
      <c r="Q5" s="11">
        <f>Capital!Q13</f>
        <v>0</v>
      </c>
      <c r="R5" s="11">
        <f>Capital!R13</f>
        <v>0</v>
      </c>
      <c r="S5" s="11">
        <f>Capital!S13</f>
        <v>0</v>
      </c>
      <c r="T5" s="11">
        <f>Capital!T13</f>
        <v>0</v>
      </c>
      <c r="U5" s="11">
        <f>Capital!U13</f>
        <v>0</v>
      </c>
      <c r="V5" s="11">
        <f>Capital!V13</f>
        <v>0</v>
      </c>
      <c r="W5" s="11">
        <f>Capital!W13</f>
        <v>0</v>
      </c>
      <c r="X5" s="11">
        <f>Capital!X13</f>
        <v>0</v>
      </c>
      <c r="Y5" s="11">
        <f>Capital!Y13</f>
        <v>0</v>
      </c>
    </row>
    <row r="6">
      <c r="A6" s="7" t="s">
        <v>89</v>
      </c>
      <c r="B6" s="11">
        <f t="shared" ref="B6:Y6" si="1">SUM(B3:B5)</f>
        <v>807945</v>
      </c>
      <c r="C6" s="11">
        <f t="shared" si="1"/>
        <v>1308300</v>
      </c>
      <c r="D6" s="11">
        <f t="shared" si="1"/>
        <v>1308300</v>
      </c>
      <c r="E6" s="11">
        <f t="shared" si="1"/>
        <v>1308300</v>
      </c>
      <c r="F6" s="11">
        <f t="shared" si="1"/>
        <v>1308300</v>
      </c>
      <c r="G6" s="11">
        <f t="shared" si="1"/>
        <v>1308300</v>
      </c>
      <c r="H6" s="11">
        <f t="shared" si="1"/>
        <v>1686080</v>
      </c>
      <c r="I6" s="11">
        <f t="shared" si="1"/>
        <v>1308300</v>
      </c>
      <c r="J6" s="11">
        <f t="shared" si="1"/>
        <v>2108300</v>
      </c>
      <c r="K6" s="11">
        <f t="shared" si="1"/>
        <v>1308300</v>
      </c>
      <c r="L6" s="11">
        <f t="shared" si="1"/>
        <v>1308300</v>
      </c>
      <c r="M6" s="11">
        <f t="shared" si="1"/>
        <v>1308300</v>
      </c>
      <c r="N6" s="11">
        <f t="shared" si="1"/>
        <v>1308300</v>
      </c>
      <c r="O6" s="11">
        <f t="shared" si="1"/>
        <v>1308300</v>
      </c>
      <c r="P6" s="11">
        <f t="shared" si="1"/>
        <v>1593117</v>
      </c>
      <c r="Q6" s="11">
        <f t="shared" si="1"/>
        <v>1308300</v>
      </c>
      <c r="R6" s="11">
        <f t="shared" si="1"/>
        <v>1308300</v>
      </c>
      <c r="S6" s="11">
        <f t="shared" si="1"/>
        <v>1308300</v>
      </c>
      <c r="T6" s="11">
        <f t="shared" si="1"/>
        <v>1308300</v>
      </c>
      <c r="U6" s="11">
        <f t="shared" si="1"/>
        <v>1983300</v>
      </c>
      <c r="V6" s="11">
        <f t="shared" si="1"/>
        <v>1308300</v>
      </c>
      <c r="W6" s="11">
        <f t="shared" si="1"/>
        <v>1308300</v>
      </c>
      <c r="X6" s="11">
        <f t="shared" si="1"/>
        <v>1308300</v>
      </c>
      <c r="Y6" s="11">
        <f t="shared" si="1"/>
        <v>1308300</v>
      </c>
    </row>
    <row r="7">
      <c r="A7" s="7"/>
    </row>
    <row r="8">
      <c r="A8" s="7" t="s">
        <v>124</v>
      </c>
    </row>
    <row r="9">
      <c r="A9" s="7" t="s">
        <v>125</v>
      </c>
      <c r="B9" s="11">
        <f>'Fixed Asset Balance'!B10</f>
        <v>180000</v>
      </c>
      <c r="C9" s="11">
        <f>'Fixed Asset Balance'!C10</f>
        <v>0</v>
      </c>
      <c r="D9" s="11">
        <f>'Fixed Asset Balance'!D10</f>
        <v>0</v>
      </c>
      <c r="E9" s="11">
        <f>'Fixed Asset Balance'!E10</f>
        <v>78000</v>
      </c>
      <c r="F9" s="11">
        <f>'Fixed Asset Balance'!F10</f>
        <v>0</v>
      </c>
      <c r="G9" s="11">
        <f>'Fixed Asset Balance'!G10</f>
        <v>0</v>
      </c>
      <c r="H9" s="11">
        <f>'Fixed Asset Balance'!H10</f>
        <v>0</v>
      </c>
      <c r="I9" s="11">
        <f>'Fixed Asset Balance'!I10</f>
        <v>0</v>
      </c>
      <c r="J9" s="11">
        <f>'Fixed Asset Balance'!J10</f>
        <v>0</v>
      </c>
      <c r="K9" s="11">
        <f>'Fixed Asset Balance'!K10</f>
        <v>0</v>
      </c>
      <c r="L9" s="11">
        <f>'Fixed Asset Balance'!L10</f>
        <v>0</v>
      </c>
      <c r="M9" s="11">
        <f>'Fixed Asset Balance'!M10</f>
        <v>0</v>
      </c>
      <c r="N9" s="11">
        <f>'Fixed Asset Balance'!N10</f>
        <v>0</v>
      </c>
      <c r="O9" s="11">
        <f>'Fixed Asset Balance'!O10</f>
        <v>0</v>
      </c>
      <c r="P9" s="11">
        <f>'Fixed Asset Balance'!P10</f>
        <v>0</v>
      </c>
      <c r="Q9" s="11">
        <f>'Fixed Asset Balance'!Q10</f>
        <v>0</v>
      </c>
      <c r="R9" s="11">
        <f>'Fixed Asset Balance'!R10</f>
        <v>0</v>
      </c>
      <c r="S9" s="11">
        <f>'Fixed Asset Balance'!S10</f>
        <v>0</v>
      </c>
      <c r="T9" s="11">
        <f>'Fixed Asset Balance'!T10</f>
        <v>0</v>
      </c>
      <c r="U9" s="11">
        <f>'Fixed Asset Balance'!U10</f>
        <v>0</v>
      </c>
      <c r="V9" s="11">
        <f>'Fixed Asset Balance'!V10</f>
        <v>0</v>
      </c>
      <c r="W9" s="11">
        <f>'Fixed Asset Balance'!W10</f>
        <v>0</v>
      </c>
      <c r="X9" s="11">
        <f>'Fixed Asset Balance'!X10</f>
        <v>0</v>
      </c>
      <c r="Y9" s="11">
        <f>'Fixed Asset Balance'!Y10</f>
        <v>180000</v>
      </c>
    </row>
    <row r="10">
      <c r="A10" s="7" t="s">
        <v>126</v>
      </c>
      <c r="B10" s="11">
        <f>Purchases!B10</f>
        <v>0</v>
      </c>
      <c r="C10" s="11">
        <f>Purchases!C10</f>
        <v>0</v>
      </c>
      <c r="D10" s="11">
        <f>Purchases!D10</f>
        <v>2777385</v>
      </c>
      <c r="E10" s="11">
        <f>Purchases!E10</f>
        <v>0</v>
      </c>
      <c r="F10" s="11">
        <f>Purchases!F10</f>
        <v>0</v>
      </c>
      <c r="G10" s="11">
        <f>Purchases!G10</f>
        <v>2777385</v>
      </c>
      <c r="H10" s="11">
        <f>Purchases!H10</f>
        <v>0</v>
      </c>
      <c r="I10" s="11">
        <f>Purchases!I10</f>
        <v>0</v>
      </c>
      <c r="J10" s="11">
        <f>Purchases!J10</f>
        <v>2777385</v>
      </c>
      <c r="K10" s="11">
        <f>Purchases!K10</f>
        <v>0</v>
      </c>
      <c r="L10" s="11">
        <f>Purchases!L10</f>
        <v>0</v>
      </c>
      <c r="M10" s="11">
        <f>Purchases!M10</f>
        <v>2777385</v>
      </c>
      <c r="N10" s="11">
        <f>Purchases!N10</f>
        <v>0</v>
      </c>
      <c r="O10" s="11">
        <f>Purchases!O10</f>
        <v>0</v>
      </c>
      <c r="P10" s="11">
        <f>Purchases!P10</f>
        <v>2777385</v>
      </c>
      <c r="Q10" s="11">
        <f>Purchases!Q10</f>
        <v>0</v>
      </c>
      <c r="R10" s="11">
        <f>Purchases!R10</f>
        <v>0</v>
      </c>
      <c r="S10" s="11">
        <f>Purchases!S10</f>
        <v>2777385</v>
      </c>
      <c r="T10" s="11">
        <f>Purchases!T10</f>
        <v>0</v>
      </c>
      <c r="U10" s="11">
        <f>Purchases!U10</f>
        <v>0</v>
      </c>
      <c r="V10" s="11">
        <f>Purchases!V10</f>
        <v>2777385</v>
      </c>
      <c r="W10" s="11">
        <f>Purchases!W10</f>
        <v>0</v>
      </c>
      <c r="X10" s="11">
        <f>Purchases!X10</f>
        <v>0</v>
      </c>
      <c r="Y10" s="11">
        <f>Purchases!Y10</f>
        <v>2777385</v>
      </c>
    </row>
    <row r="11">
      <c r="A11" s="7" t="s">
        <v>95</v>
      </c>
      <c r="B11" s="11">
        <f>'Sales and Costs'!B13+'Sales and Costs'!B14+'Sales and Costs'!B15</f>
        <v>62813</v>
      </c>
      <c r="C11" s="11">
        <f>'Sales and Costs'!C13+'Sales and Costs'!C14+'Sales and Costs'!C15</f>
        <v>62813</v>
      </c>
      <c r="D11" s="11">
        <f>'Sales and Costs'!D13+'Sales and Costs'!D14+'Sales and Costs'!D15</f>
        <v>62813</v>
      </c>
      <c r="E11" s="11">
        <f>'Sales and Costs'!E13+'Sales and Costs'!E14+'Sales and Costs'!E15</f>
        <v>62813</v>
      </c>
      <c r="F11" s="11">
        <f>'Sales and Costs'!F13+'Sales and Costs'!F14+'Sales and Costs'!F15</f>
        <v>62813</v>
      </c>
      <c r="G11" s="11">
        <f>'Sales and Costs'!G13+'Sales and Costs'!G14+'Sales and Costs'!G15</f>
        <v>62813</v>
      </c>
      <c r="H11" s="11">
        <f>'Sales and Costs'!H13+'Sales and Costs'!H14+'Sales and Costs'!H15</f>
        <v>62813</v>
      </c>
      <c r="I11" s="11">
        <f>'Sales and Costs'!I13+'Sales and Costs'!I14+'Sales and Costs'!I15</f>
        <v>62813</v>
      </c>
      <c r="J11" s="11">
        <f>'Sales and Costs'!J13+'Sales and Costs'!J14+'Sales and Costs'!J15</f>
        <v>62813</v>
      </c>
      <c r="K11" s="11">
        <f>'Sales and Costs'!K13+'Sales and Costs'!K14+'Sales and Costs'!K15</f>
        <v>62813</v>
      </c>
      <c r="L11" s="11">
        <f>'Sales and Costs'!L13+'Sales and Costs'!L14+'Sales and Costs'!L15</f>
        <v>62813</v>
      </c>
      <c r="M11" s="11">
        <f>'Sales and Costs'!M13+'Sales and Costs'!M14+'Sales and Costs'!M15</f>
        <v>62813</v>
      </c>
      <c r="N11" s="11">
        <f>'Sales and Costs'!N13+'Sales and Costs'!N14+'Sales and Costs'!N15</f>
        <v>62813</v>
      </c>
      <c r="O11" s="11">
        <f>'Sales and Costs'!O13+'Sales and Costs'!O14+'Sales and Costs'!O15</f>
        <v>62813</v>
      </c>
      <c r="P11" s="11">
        <f>'Sales and Costs'!P13+'Sales and Costs'!P14+'Sales and Costs'!P15</f>
        <v>62813</v>
      </c>
      <c r="Q11" s="11">
        <f>'Sales and Costs'!Q13+'Sales and Costs'!Q14+'Sales and Costs'!Q15</f>
        <v>62813</v>
      </c>
      <c r="R11" s="11">
        <f>'Sales and Costs'!R13+'Sales and Costs'!R14+'Sales and Costs'!R15</f>
        <v>62813</v>
      </c>
      <c r="S11" s="11">
        <f>'Sales and Costs'!S13+'Sales and Costs'!S14+'Sales and Costs'!S15</f>
        <v>62813</v>
      </c>
      <c r="T11" s="11">
        <f>'Sales and Costs'!T13+'Sales and Costs'!T14+'Sales and Costs'!T15</f>
        <v>62813</v>
      </c>
      <c r="U11" s="11">
        <f>'Sales and Costs'!U13+'Sales and Costs'!U14+'Sales and Costs'!U15</f>
        <v>62813</v>
      </c>
      <c r="V11" s="11">
        <f>'Sales and Costs'!V13+'Sales and Costs'!V14+'Sales and Costs'!V15</f>
        <v>62813</v>
      </c>
      <c r="W11" s="11">
        <f>'Sales and Costs'!W13+'Sales and Costs'!W14+'Sales and Costs'!W15</f>
        <v>62813</v>
      </c>
      <c r="X11" s="11">
        <f>'Sales and Costs'!X13+'Sales and Costs'!X14+'Sales and Costs'!X15</f>
        <v>62813</v>
      </c>
      <c r="Y11" s="11">
        <f>'Sales and Costs'!Y13+'Sales and Costs'!Y14+'Sales and Costs'!Y15</f>
        <v>62813</v>
      </c>
    </row>
    <row r="12">
      <c r="A12" s="7" t="s">
        <v>119</v>
      </c>
      <c r="B12" s="11">
        <f>'Loan and Interest'!B19</f>
        <v>0</v>
      </c>
      <c r="C12" s="11">
        <f>'Loan and Interest'!C19</f>
        <v>0</v>
      </c>
      <c r="D12" s="11">
        <f>'Loan and Interest'!D19</f>
        <v>0</v>
      </c>
      <c r="E12" s="11">
        <f>'Loan and Interest'!E19</f>
        <v>0</v>
      </c>
      <c r="F12" s="11">
        <f>'Loan and Interest'!F19</f>
        <v>0</v>
      </c>
      <c r="G12" s="11">
        <f>'Loan and Interest'!G19</f>
        <v>0</v>
      </c>
      <c r="H12" s="11">
        <f>'Loan and Interest'!H19</f>
        <v>0</v>
      </c>
      <c r="I12" s="11">
        <f>'Loan and Interest'!I19</f>
        <v>0</v>
      </c>
      <c r="J12" s="11">
        <f>'Loan and Interest'!J19</f>
        <v>0</v>
      </c>
      <c r="K12" s="11">
        <f>'Loan and Interest'!K19</f>
        <v>0</v>
      </c>
      <c r="L12" s="11">
        <f>'Loan and Interest'!L19</f>
        <v>0</v>
      </c>
      <c r="M12" s="11">
        <f>'Loan and Interest'!M19</f>
        <v>0</v>
      </c>
      <c r="N12" s="11">
        <f>'Loan and Interest'!N19</f>
        <v>0</v>
      </c>
      <c r="O12" s="11">
        <f>'Loan and Interest'!O19</f>
        <v>0</v>
      </c>
      <c r="P12" s="11">
        <f>'Loan and Interest'!P19</f>
        <v>0</v>
      </c>
      <c r="Q12" s="11">
        <f>'Loan and Interest'!Q19</f>
        <v>555000</v>
      </c>
      <c r="R12" s="11">
        <f>'Loan and Interest'!R19</f>
        <v>0</v>
      </c>
      <c r="S12" s="11">
        <f>'Loan and Interest'!S19</f>
        <v>0</v>
      </c>
      <c r="T12" s="11">
        <f>'Loan and Interest'!T19</f>
        <v>0</v>
      </c>
      <c r="U12" s="11">
        <f>'Loan and Interest'!U19</f>
        <v>0</v>
      </c>
      <c r="V12" s="11">
        <f>'Loan and Interest'!V19</f>
        <v>0</v>
      </c>
      <c r="W12" s="11">
        <f>'Loan and Interest'!W19</f>
        <v>0</v>
      </c>
      <c r="X12" s="11">
        <f>'Loan and Interest'!X19</f>
        <v>0</v>
      </c>
      <c r="Y12" s="11">
        <f>'Loan and Interest'!Y19</f>
        <v>800000</v>
      </c>
    </row>
    <row r="13">
      <c r="A13" s="7" t="s">
        <v>127</v>
      </c>
      <c r="B13" s="13">
        <f>'Loan and Interest'!B31</f>
        <v>6290</v>
      </c>
      <c r="C13" s="13">
        <f>'Loan and Interest'!C31</f>
        <v>6290</v>
      </c>
      <c r="D13" s="13">
        <f>'Loan and Interest'!D31</f>
        <v>6290</v>
      </c>
      <c r="E13" s="13">
        <f>'Loan and Interest'!E31</f>
        <v>6290</v>
      </c>
      <c r="F13" s="13">
        <f>'Loan and Interest'!F31</f>
        <v>6290</v>
      </c>
      <c r="G13" s="13">
        <f>'Loan and Interest'!G31</f>
        <v>6290</v>
      </c>
      <c r="H13" s="13">
        <f>'Loan and Interest'!H31</f>
        <v>6290</v>
      </c>
      <c r="I13" s="13">
        <f>'Loan and Interest'!I31</f>
        <v>6290</v>
      </c>
      <c r="J13" s="13">
        <f>'Loan and Interest'!J31</f>
        <v>14356.66667</v>
      </c>
      <c r="K13" s="13">
        <f>'Loan and Interest'!K31</f>
        <v>14356.66667</v>
      </c>
      <c r="L13" s="13">
        <f>'Loan and Interest'!L31</f>
        <v>14356.66667</v>
      </c>
      <c r="M13" s="13">
        <f>'Loan and Interest'!M31</f>
        <v>14356.66667</v>
      </c>
      <c r="N13" s="13">
        <f>'Loan and Interest'!N31</f>
        <v>14356.66667</v>
      </c>
      <c r="O13" s="13">
        <f>'Loan and Interest'!O31</f>
        <v>14356.66667</v>
      </c>
      <c r="P13" s="13">
        <f>'Loan and Interest'!P31</f>
        <v>14356.66667</v>
      </c>
      <c r="Q13" s="13">
        <f>'Loan and Interest'!Q31</f>
        <v>8066.666667</v>
      </c>
      <c r="R13" s="13">
        <f>'Loan and Interest'!R31</f>
        <v>8066.666667</v>
      </c>
      <c r="S13" s="13">
        <f>'Loan and Interest'!S31</f>
        <v>8066.666667</v>
      </c>
      <c r="T13" s="13">
        <f>'Loan and Interest'!T31</f>
        <v>8066.666667</v>
      </c>
      <c r="U13" s="13">
        <f>'Loan and Interest'!U31</f>
        <v>14479.16667</v>
      </c>
      <c r="V13" s="13">
        <f>'Loan and Interest'!V31</f>
        <v>14479.16667</v>
      </c>
      <c r="W13" s="13">
        <f>'Loan and Interest'!W31</f>
        <v>14479.16667</v>
      </c>
      <c r="X13" s="13">
        <f>'Loan and Interest'!X31</f>
        <v>14479.16667</v>
      </c>
      <c r="Y13" s="13">
        <f>'Loan and Interest'!Y31</f>
        <v>6412.5</v>
      </c>
    </row>
    <row r="14">
      <c r="A14" s="7" t="s">
        <v>128</v>
      </c>
      <c r="B14" s="13">
        <f>'Sales and Costs'!B27</f>
        <v>82910.98261</v>
      </c>
      <c r="C14" s="13">
        <f>'Sales and Costs'!C27</f>
        <v>82910.98261</v>
      </c>
      <c r="D14" s="13">
        <f>'Sales and Costs'!D27</f>
        <v>82910.98261</v>
      </c>
      <c r="E14" s="13">
        <f>'Sales and Costs'!E27</f>
        <v>81935.98261</v>
      </c>
      <c r="F14" s="13">
        <f>'Sales and Costs'!F27</f>
        <v>81935.98261</v>
      </c>
      <c r="G14" s="13">
        <f>'Sales and Costs'!G27</f>
        <v>81935.98261</v>
      </c>
      <c r="H14" s="13">
        <f>'Sales and Costs'!H27</f>
        <v>81935.98261</v>
      </c>
      <c r="I14" s="13">
        <f>'Sales and Costs'!I27</f>
        <v>81935.98261</v>
      </c>
      <c r="J14" s="13">
        <f>'Sales and Costs'!J27</f>
        <v>80322.64928</v>
      </c>
      <c r="K14" s="13">
        <f>'Sales and Costs'!K27</f>
        <v>80322.64928</v>
      </c>
      <c r="L14" s="13">
        <f>'Sales and Costs'!L27</f>
        <v>80322.64928</v>
      </c>
      <c r="M14" s="13">
        <f>'Sales and Costs'!M27</f>
        <v>80322.64928</v>
      </c>
      <c r="N14" s="13">
        <f>'Sales and Costs'!N27</f>
        <v>80322.64928</v>
      </c>
      <c r="O14" s="13">
        <f>'Sales and Costs'!O27</f>
        <v>80322.64928</v>
      </c>
      <c r="P14" s="13">
        <f>'Sales and Costs'!P27</f>
        <v>80322.64928</v>
      </c>
      <c r="Q14" s="13">
        <f>'Sales and Costs'!Q27</f>
        <v>81580.64928</v>
      </c>
      <c r="R14" s="13">
        <f>'Sales and Costs'!R27</f>
        <v>81580.64928</v>
      </c>
      <c r="S14" s="13">
        <f>'Sales and Costs'!S27</f>
        <v>81580.64928</v>
      </c>
      <c r="T14" s="13">
        <f>'Sales and Costs'!T27</f>
        <v>81580.64928</v>
      </c>
      <c r="U14" s="13">
        <f>'Sales and Costs'!U27</f>
        <v>81273.14928</v>
      </c>
      <c r="V14" s="13">
        <f>'Sales and Costs'!V27</f>
        <v>81273.14928</v>
      </c>
      <c r="W14" s="13">
        <f>'Sales and Costs'!W27</f>
        <v>81273.14928</v>
      </c>
      <c r="X14" s="13">
        <f>'Sales and Costs'!X27</f>
        <v>81273.14928</v>
      </c>
      <c r="Y14" s="13">
        <f>'Sales and Costs'!Y27</f>
        <v>82886.48261</v>
      </c>
    </row>
    <row r="15">
      <c r="A15" s="7" t="s">
        <v>116</v>
      </c>
      <c r="B15" s="11">
        <f>Capital!B18</f>
        <v>0</v>
      </c>
      <c r="C15" s="11">
        <f>Capital!C18</f>
        <v>0</v>
      </c>
      <c r="D15" s="11">
        <f>Capital!D18</f>
        <v>0</v>
      </c>
      <c r="E15" s="11">
        <f>Capital!E18</f>
        <v>0</v>
      </c>
      <c r="F15" s="11">
        <f>Capital!F18</f>
        <v>0</v>
      </c>
      <c r="G15" s="11">
        <f>Capital!G18</f>
        <v>0</v>
      </c>
      <c r="H15" s="11">
        <f>Capital!H18</f>
        <v>154632</v>
      </c>
      <c r="I15" s="11">
        <f>Capital!I18</f>
        <v>0</v>
      </c>
      <c r="J15" s="11">
        <f>Capital!J18</f>
        <v>0</v>
      </c>
      <c r="K15" s="11">
        <f>Capital!K18</f>
        <v>0</v>
      </c>
      <c r="L15" s="11">
        <f>Capital!L18</f>
        <v>0</v>
      </c>
      <c r="M15" s="11">
        <f>Capital!M18</f>
        <v>0</v>
      </c>
      <c r="N15" s="11">
        <f>Capital!N18</f>
        <v>0</v>
      </c>
      <c r="O15" s="11">
        <f>Capital!O18</f>
        <v>154632</v>
      </c>
      <c r="P15" s="11">
        <f>Capital!P18</f>
        <v>0</v>
      </c>
      <c r="Q15" s="11">
        <f>Capital!Q18</f>
        <v>0</v>
      </c>
      <c r="R15" s="11">
        <f>Capital!R18</f>
        <v>0</v>
      </c>
      <c r="S15" s="11">
        <f>Capital!S18</f>
        <v>0</v>
      </c>
      <c r="T15" s="11">
        <f>Capital!T18</f>
        <v>0</v>
      </c>
      <c r="U15" s="11">
        <f>Capital!U18</f>
        <v>0</v>
      </c>
      <c r="V15" s="11">
        <f>Capital!V18</f>
        <v>205644</v>
      </c>
      <c r="W15" s="11">
        <f>Capital!W18</f>
        <v>0</v>
      </c>
      <c r="X15" s="11">
        <f>Capital!X18</f>
        <v>0</v>
      </c>
      <c r="Y15" s="11">
        <f>Capital!Y18</f>
        <v>0</v>
      </c>
    </row>
    <row r="16">
      <c r="A16" s="7" t="s">
        <v>89</v>
      </c>
      <c r="B16" s="13">
        <f t="shared" ref="B16:Y16" si="2">SUM(B9:B15)</f>
        <v>332013.9826</v>
      </c>
      <c r="C16" s="13">
        <f t="shared" si="2"/>
        <v>152013.9826</v>
      </c>
      <c r="D16" s="13">
        <f t="shared" si="2"/>
        <v>2929398.983</v>
      </c>
      <c r="E16" s="13">
        <f t="shared" si="2"/>
        <v>229038.9826</v>
      </c>
      <c r="F16" s="13">
        <f t="shared" si="2"/>
        <v>151038.9826</v>
      </c>
      <c r="G16" s="13">
        <f t="shared" si="2"/>
        <v>2928423.983</v>
      </c>
      <c r="H16" s="13">
        <f t="shared" si="2"/>
        <v>305670.9826</v>
      </c>
      <c r="I16" s="13">
        <f t="shared" si="2"/>
        <v>151038.9826</v>
      </c>
      <c r="J16" s="13">
        <f t="shared" si="2"/>
        <v>2934877.316</v>
      </c>
      <c r="K16" s="13">
        <f t="shared" si="2"/>
        <v>157492.3159</v>
      </c>
      <c r="L16" s="13">
        <f t="shared" si="2"/>
        <v>157492.3159</v>
      </c>
      <c r="M16" s="13">
        <f t="shared" si="2"/>
        <v>2934877.316</v>
      </c>
      <c r="N16" s="13">
        <f t="shared" si="2"/>
        <v>157492.3159</v>
      </c>
      <c r="O16" s="13">
        <f t="shared" si="2"/>
        <v>312124.3159</v>
      </c>
      <c r="P16" s="13">
        <f t="shared" si="2"/>
        <v>2934877.316</v>
      </c>
      <c r="Q16" s="13">
        <f t="shared" si="2"/>
        <v>707460.3159</v>
      </c>
      <c r="R16" s="13">
        <f t="shared" si="2"/>
        <v>152460.3159</v>
      </c>
      <c r="S16" s="13">
        <f t="shared" si="2"/>
        <v>2929845.316</v>
      </c>
      <c r="T16" s="13">
        <f t="shared" si="2"/>
        <v>152460.3159</v>
      </c>
      <c r="U16" s="13">
        <f t="shared" si="2"/>
        <v>158565.3159</v>
      </c>
      <c r="V16" s="13">
        <f t="shared" si="2"/>
        <v>3141594.316</v>
      </c>
      <c r="W16" s="13">
        <f t="shared" si="2"/>
        <v>158565.3159</v>
      </c>
      <c r="X16" s="13">
        <f t="shared" si="2"/>
        <v>158565.3159</v>
      </c>
      <c r="Y16" s="13">
        <f t="shared" si="2"/>
        <v>3909496.983</v>
      </c>
    </row>
    <row r="17">
      <c r="A17" s="7"/>
    </row>
    <row r="18">
      <c r="A18" s="7" t="s">
        <v>129</v>
      </c>
      <c r="B18" s="13">
        <f t="shared" ref="B18:Y18" si="3">B6-B16</f>
        <v>475931.0174</v>
      </c>
      <c r="C18" s="13">
        <f t="shared" si="3"/>
        <v>1156286.017</v>
      </c>
      <c r="D18" s="13">
        <f t="shared" si="3"/>
        <v>-1621098.983</v>
      </c>
      <c r="E18" s="13">
        <f t="shared" si="3"/>
        <v>1079261.017</v>
      </c>
      <c r="F18" s="13">
        <f t="shared" si="3"/>
        <v>1157261.017</v>
      </c>
      <c r="G18" s="13">
        <f t="shared" si="3"/>
        <v>-1620123.983</v>
      </c>
      <c r="H18" s="13">
        <f t="shared" si="3"/>
        <v>1380409.017</v>
      </c>
      <c r="I18" s="13">
        <f t="shared" si="3"/>
        <v>1157261.017</v>
      </c>
      <c r="J18" s="13">
        <f t="shared" si="3"/>
        <v>-826577.3159</v>
      </c>
      <c r="K18" s="13">
        <f t="shared" si="3"/>
        <v>1150807.684</v>
      </c>
      <c r="L18" s="13">
        <f t="shared" si="3"/>
        <v>1150807.684</v>
      </c>
      <c r="M18" s="13">
        <f t="shared" si="3"/>
        <v>-1626577.316</v>
      </c>
      <c r="N18" s="13">
        <f t="shared" si="3"/>
        <v>1150807.684</v>
      </c>
      <c r="O18" s="13">
        <f t="shared" si="3"/>
        <v>996175.6841</v>
      </c>
      <c r="P18" s="13">
        <f t="shared" si="3"/>
        <v>-1341760.316</v>
      </c>
      <c r="Q18" s="13">
        <f t="shared" si="3"/>
        <v>600839.6841</v>
      </c>
      <c r="R18" s="13">
        <f t="shared" si="3"/>
        <v>1155839.684</v>
      </c>
      <c r="S18" s="13">
        <f t="shared" si="3"/>
        <v>-1621545.316</v>
      </c>
      <c r="T18" s="13">
        <f t="shared" si="3"/>
        <v>1155839.684</v>
      </c>
      <c r="U18" s="13">
        <f t="shared" si="3"/>
        <v>1824734.684</v>
      </c>
      <c r="V18" s="13">
        <f t="shared" si="3"/>
        <v>-1833294.316</v>
      </c>
      <c r="W18" s="13">
        <f t="shared" si="3"/>
        <v>1149734.684</v>
      </c>
      <c r="X18" s="13">
        <f t="shared" si="3"/>
        <v>1149734.684</v>
      </c>
      <c r="Y18" s="13">
        <f t="shared" si="3"/>
        <v>-2601196.983</v>
      </c>
    </row>
    <row r="19">
      <c r="A19" s="7"/>
    </row>
    <row r="20">
      <c r="A20" s="7" t="s">
        <v>130</v>
      </c>
    </row>
    <row r="21">
      <c r="A21" s="7" t="s">
        <v>131</v>
      </c>
      <c r="B21" s="9">
        <v>0.0</v>
      </c>
      <c r="C21" s="13">
        <f t="shared" ref="C21:Y21" si="4">B23</f>
        <v>475931.0174</v>
      </c>
      <c r="D21" s="13">
        <f t="shared" si="4"/>
        <v>1632217.035</v>
      </c>
      <c r="E21" s="13">
        <f t="shared" si="4"/>
        <v>11118.05217</v>
      </c>
      <c r="F21" s="13">
        <f t="shared" si="4"/>
        <v>1090379.07</v>
      </c>
      <c r="G21" s="13">
        <f t="shared" si="4"/>
        <v>2247640.087</v>
      </c>
      <c r="H21" s="13">
        <f t="shared" si="4"/>
        <v>627516.1043</v>
      </c>
      <c r="I21" s="13">
        <f t="shared" si="4"/>
        <v>2007925.122</v>
      </c>
      <c r="J21" s="13">
        <f t="shared" si="4"/>
        <v>3165186.139</v>
      </c>
      <c r="K21" s="13">
        <f t="shared" si="4"/>
        <v>2338608.823</v>
      </c>
      <c r="L21" s="13">
        <f t="shared" si="4"/>
        <v>3489416.507</v>
      </c>
      <c r="M21" s="13">
        <f t="shared" si="4"/>
        <v>4640224.191</v>
      </c>
      <c r="N21" s="13">
        <f t="shared" si="4"/>
        <v>3013646.875</v>
      </c>
      <c r="O21" s="13">
        <f t="shared" si="4"/>
        <v>4164454.559</v>
      </c>
      <c r="P21" s="13">
        <f t="shared" si="4"/>
        <v>5160630.243</v>
      </c>
      <c r="Q21" s="13">
        <f t="shared" si="4"/>
        <v>3818869.928</v>
      </c>
      <c r="R21" s="13">
        <f t="shared" si="4"/>
        <v>4419709.612</v>
      </c>
      <c r="S21" s="13">
        <f t="shared" si="4"/>
        <v>5575549.296</v>
      </c>
      <c r="T21" s="13">
        <f t="shared" si="4"/>
        <v>3954003.98</v>
      </c>
      <c r="U21" s="13">
        <f t="shared" si="4"/>
        <v>5109843.664</v>
      </c>
      <c r="V21" s="13">
        <f t="shared" si="4"/>
        <v>6934578.348</v>
      </c>
      <c r="W21" s="13">
        <f t="shared" si="4"/>
        <v>5101284.032</v>
      </c>
      <c r="X21" s="13">
        <f t="shared" si="4"/>
        <v>6251018.716</v>
      </c>
      <c r="Y21" s="13">
        <f t="shared" si="4"/>
        <v>7400753.4</v>
      </c>
    </row>
    <row r="22">
      <c r="A22" s="7" t="s">
        <v>129</v>
      </c>
      <c r="B22" s="13">
        <f t="shared" ref="B22:Y22" si="5">B18</f>
        <v>475931.0174</v>
      </c>
      <c r="C22" s="13">
        <f t="shared" si="5"/>
        <v>1156286.017</v>
      </c>
      <c r="D22" s="13">
        <f t="shared" si="5"/>
        <v>-1621098.983</v>
      </c>
      <c r="E22" s="13">
        <f t="shared" si="5"/>
        <v>1079261.017</v>
      </c>
      <c r="F22" s="13">
        <f t="shared" si="5"/>
        <v>1157261.017</v>
      </c>
      <c r="G22" s="13">
        <f t="shared" si="5"/>
        <v>-1620123.983</v>
      </c>
      <c r="H22" s="13">
        <f t="shared" si="5"/>
        <v>1380409.017</v>
      </c>
      <c r="I22" s="13">
        <f t="shared" si="5"/>
        <v>1157261.017</v>
      </c>
      <c r="J22" s="13">
        <f t="shared" si="5"/>
        <v>-826577.3159</v>
      </c>
      <c r="K22" s="13">
        <f t="shared" si="5"/>
        <v>1150807.684</v>
      </c>
      <c r="L22" s="13">
        <f t="shared" si="5"/>
        <v>1150807.684</v>
      </c>
      <c r="M22" s="13">
        <f t="shared" si="5"/>
        <v>-1626577.316</v>
      </c>
      <c r="N22" s="13">
        <f t="shared" si="5"/>
        <v>1150807.684</v>
      </c>
      <c r="O22" s="13">
        <f t="shared" si="5"/>
        <v>996175.6841</v>
      </c>
      <c r="P22" s="13">
        <f t="shared" si="5"/>
        <v>-1341760.316</v>
      </c>
      <c r="Q22" s="13">
        <f t="shared" si="5"/>
        <v>600839.6841</v>
      </c>
      <c r="R22" s="13">
        <f t="shared" si="5"/>
        <v>1155839.684</v>
      </c>
      <c r="S22" s="13">
        <f t="shared" si="5"/>
        <v>-1621545.316</v>
      </c>
      <c r="T22" s="13">
        <f t="shared" si="5"/>
        <v>1155839.684</v>
      </c>
      <c r="U22" s="13">
        <f t="shared" si="5"/>
        <v>1824734.684</v>
      </c>
      <c r="V22" s="13">
        <f t="shared" si="5"/>
        <v>-1833294.316</v>
      </c>
      <c r="W22" s="13">
        <f t="shared" si="5"/>
        <v>1149734.684</v>
      </c>
      <c r="X22" s="13">
        <f t="shared" si="5"/>
        <v>1149734.684</v>
      </c>
      <c r="Y22" s="13">
        <f t="shared" si="5"/>
        <v>-2601196.983</v>
      </c>
    </row>
    <row r="23">
      <c r="A23" s="7" t="s">
        <v>132</v>
      </c>
      <c r="B23" s="13">
        <f t="shared" ref="B23:Y23" si="6">B21+B22</f>
        <v>475931.0174</v>
      </c>
      <c r="C23" s="13">
        <f t="shared" si="6"/>
        <v>1632217.035</v>
      </c>
      <c r="D23" s="13">
        <f t="shared" si="6"/>
        <v>11118.05217</v>
      </c>
      <c r="E23" s="13">
        <f t="shared" si="6"/>
        <v>1090379.07</v>
      </c>
      <c r="F23" s="13">
        <f t="shared" si="6"/>
        <v>2247640.087</v>
      </c>
      <c r="G23" s="13">
        <f t="shared" si="6"/>
        <v>627516.1043</v>
      </c>
      <c r="H23" s="13">
        <f t="shared" si="6"/>
        <v>2007925.122</v>
      </c>
      <c r="I23" s="13">
        <f t="shared" si="6"/>
        <v>3165186.139</v>
      </c>
      <c r="J23" s="13">
        <f t="shared" si="6"/>
        <v>2338608.823</v>
      </c>
      <c r="K23" s="13">
        <f t="shared" si="6"/>
        <v>3489416.507</v>
      </c>
      <c r="L23" s="13">
        <f t="shared" si="6"/>
        <v>4640224.191</v>
      </c>
      <c r="M23" s="13">
        <f t="shared" si="6"/>
        <v>3013646.875</v>
      </c>
      <c r="N23" s="13">
        <f t="shared" si="6"/>
        <v>4164454.559</v>
      </c>
      <c r="O23" s="13">
        <f t="shared" si="6"/>
        <v>5160630.243</v>
      </c>
      <c r="P23" s="13">
        <f t="shared" si="6"/>
        <v>3818869.928</v>
      </c>
      <c r="Q23" s="13">
        <f t="shared" si="6"/>
        <v>4419709.612</v>
      </c>
      <c r="R23" s="13">
        <f t="shared" si="6"/>
        <v>5575549.296</v>
      </c>
      <c r="S23" s="13">
        <f t="shared" si="6"/>
        <v>3954003.98</v>
      </c>
      <c r="T23" s="13">
        <f t="shared" si="6"/>
        <v>5109843.664</v>
      </c>
      <c r="U23" s="13">
        <f t="shared" si="6"/>
        <v>6934578.348</v>
      </c>
      <c r="V23" s="13">
        <f t="shared" si="6"/>
        <v>5101284.032</v>
      </c>
      <c r="W23" s="13">
        <f t="shared" si="6"/>
        <v>6251018.716</v>
      </c>
      <c r="X23" s="13">
        <f t="shared" si="6"/>
        <v>7400753.4</v>
      </c>
      <c r="Y23" s="13">
        <f t="shared" si="6"/>
        <v>4799556.417</v>
      </c>
    </row>
    <row r="24">
      <c r="A24" s="7"/>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row r="1001">
      <c r="A1001" s="7"/>
    </row>
    <row r="1002">
      <c r="A1002" s="7"/>
    </row>
    <row r="1003">
      <c r="A1003" s="7"/>
    </row>
    <row r="1004">
      <c r="A1004" s="7"/>
    </row>
    <row r="1005">
      <c r="A1005" s="7"/>
    </row>
    <row r="1006">
      <c r="A1006" s="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9" t="s">
        <v>63</v>
      </c>
      <c r="C1" s="9" t="s">
        <v>64</v>
      </c>
      <c r="D1" s="9" t="s">
        <v>65</v>
      </c>
      <c r="E1" s="9" t="s">
        <v>66</v>
      </c>
      <c r="F1" s="9" t="s">
        <v>67</v>
      </c>
      <c r="G1" s="9" t="s">
        <v>68</v>
      </c>
      <c r="H1" s="9" t="s">
        <v>69</v>
      </c>
      <c r="I1" s="9" t="s">
        <v>70</v>
      </c>
      <c r="J1" s="9" t="s">
        <v>71</v>
      </c>
      <c r="K1" s="9" t="s">
        <v>72</v>
      </c>
      <c r="L1" s="9" t="s">
        <v>73</v>
      </c>
      <c r="M1" s="9" t="s">
        <v>74</v>
      </c>
      <c r="N1" s="9" t="s">
        <v>75</v>
      </c>
      <c r="O1" s="9" t="s">
        <v>76</v>
      </c>
      <c r="P1" s="9" t="s">
        <v>77</v>
      </c>
      <c r="Q1" s="9" t="s">
        <v>78</v>
      </c>
      <c r="R1" s="9" t="s">
        <v>79</v>
      </c>
      <c r="S1" s="9" t="s">
        <v>80</v>
      </c>
      <c r="T1" s="9" t="s">
        <v>81</v>
      </c>
      <c r="U1" s="9" t="s">
        <v>82</v>
      </c>
      <c r="V1" s="9" t="s">
        <v>83</v>
      </c>
      <c r="W1" s="9" t="s">
        <v>84</v>
      </c>
      <c r="X1" s="9" t="s">
        <v>85</v>
      </c>
      <c r="Y1" s="9" t="s">
        <v>86</v>
      </c>
    </row>
    <row r="2">
      <c r="A2" s="7" t="s">
        <v>133</v>
      </c>
    </row>
    <row r="3">
      <c r="A3" s="7" t="s">
        <v>134</v>
      </c>
      <c r="B3" s="13">
        <f>'Fixed Asset Balance'!B20-Depreciation!B20</f>
        <v>172173.913</v>
      </c>
      <c r="C3" s="13">
        <f>'Fixed Asset Balance'!C20-Depreciation!C20</f>
        <v>164347.8261</v>
      </c>
      <c r="D3" s="13">
        <f>'Fixed Asset Balance'!D20-Depreciation!D20</f>
        <v>156521.7391</v>
      </c>
      <c r="E3" s="13">
        <f>'Fixed Asset Balance'!E20-Depreciation!E20</f>
        <v>221820.6522</v>
      </c>
      <c r="F3" s="13">
        <f>'Fixed Asset Balance'!F20-Depreciation!F20</f>
        <v>209119.5652</v>
      </c>
      <c r="G3" s="13">
        <f>'Fixed Asset Balance'!G20-Depreciation!G20</f>
        <v>196418.4783</v>
      </c>
      <c r="H3" s="13">
        <f>'Fixed Asset Balance'!H20-Depreciation!H20</f>
        <v>183717.3913</v>
      </c>
      <c r="I3" s="13">
        <f>'Fixed Asset Balance'!I20-Depreciation!I20</f>
        <v>171016.3043</v>
      </c>
      <c r="J3" s="13">
        <f>'Fixed Asset Balance'!J20-Depreciation!J20</f>
        <v>158315.2174</v>
      </c>
      <c r="K3" s="13">
        <f>'Fixed Asset Balance'!K20-Depreciation!K20</f>
        <v>145614.1304</v>
      </c>
      <c r="L3" s="13">
        <f>'Fixed Asset Balance'!L20-Depreciation!L20</f>
        <v>132913.0435</v>
      </c>
      <c r="M3" s="13">
        <f>'Fixed Asset Balance'!M20-Depreciation!M20</f>
        <v>120211.9565</v>
      </c>
      <c r="N3" s="13">
        <f>'Fixed Asset Balance'!N20-Depreciation!N20</f>
        <v>107510.8696</v>
      </c>
      <c r="O3" s="13">
        <f>'Fixed Asset Balance'!O20-Depreciation!O20</f>
        <v>94809.78261</v>
      </c>
      <c r="P3" s="13">
        <f>'Fixed Asset Balance'!P20-Depreciation!P20</f>
        <v>82108.69565</v>
      </c>
      <c r="Q3" s="13">
        <f>'Fixed Asset Balance'!Q20-Depreciation!Q20</f>
        <v>69407.6087</v>
      </c>
      <c r="R3" s="13">
        <f>'Fixed Asset Balance'!R20-Depreciation!R20</f>
        <v>56706.52174</v>
      </c>
      <c r="S3" s="13">
        <f>'Fixed Asset Balance'!S20-Depreciation!S20</f>
        <v>44005.43478</v>
      </c>
      <c r="T3" s="13">
        <f>'Fixed Asset Balance'!T20-Depreciation!T20</f>
        <v>31304.34783</v>
      </c>
      <c r="U3" s="13">
        <f>'Fixed Asset Balance'!U20-Depreciation!U20</f>
        <v>23478.26087</v>
      </c>
      <c r="V3" s="13">
        <f>'Fixed Asset Balance'!V20-Depreciation!V20</f>
        <v>15652.17391</v>
      </c>
      <c r="W3" s="13">
        <f>'Fixed Asset Balance'!W20-Depreciation!W20</f>
        <v>7826.086957</v>
      </c>
      <c r="X3" s="13">
        <f>'Fixed Asset Balance'!X20-Depreciation!X20</f>
        <v>0</v>
      </c>
      <c r="Y3" s="13">
        <f>'Fixed Asset Balance'!Y20-Depreciation!Y20</f>
        <v>172173.913</v>
      </c>
    </row>
    <row r="4">
      <c r="A4" s="7" t="s">
        <v>130</v>
      </c>
      <c r="B4" s="13">
        <f>'Cash Details'!B23</f>
        <v>475931.0174</v>
      </c>
      <c r="C4" s="13">
        <f>'Cash Details'!C23</f>
        <v>1632217.035</v>
      </c>
      <c r="D4" s="13">
        <f>'Cash Details'!D23</f>
        <v>11118.05217</v>
      </c>
      <c r="E4" s="13">
        <f>'Cash Details'!E23</f>
        <v>1090379.07</v>
      </c>
      <c r="F4" s="13">
        <f>'Cash Details'!F23</f>
        <v>2247640.087</v>
      </c>
      <c r="G4" s="13">
        <f>'Cash Details'!G23</f>
        <v>627516.1043</v>
      </c>
      <c r="H4" s="13">
        <f>'Cash Details'!H23</f>
        <v>2007925.122</v>
      </c>
      <c r="I4" s="13">
        <f>'Cash Details'!I23</f>
        <v>3165186.139</v>
      </c>
      <c r="J4" s="13">
        <f>'Cash Details'!J23</f>
        <v>2338608.823</v>
      </c>
      <c r="K4" s="13">
        <f>'Cash Details'!K23</f>
        <v>3489416.507</v>
      </c>
      <c r="L4" s="13">
        <f>'Cash Details'!L23</f>
        <v>4640224.191</v>
      </c>
      <c r="M4" s="13">
        <f>'Cash Details'!M23</f>
        <v>3013646.875</v>
      </c>
      <c r="N4" s="13">
        <f>'Cash Details'!N23</f>
        <v>4164454.559</v>
      </c>
      <c r="O4" s="13">
        <f>'Cash Details'!O23</f>
        <v>5160630.243</v>
      </c>
      <c r="P4" s="13">
        <f>'Cash Details'!P23</f>
        <v>3818869.928</v>
      </c>
      <c r="Q4" s="13">
        <f>'Cash Details'!Q23</f>
        <v>4419709.612</v>
      </c>
      <c r="R4" s="13">
        <f>'Cash Details'!R23</f>
        <v>5575549.296</v>
      </c>
      <c r="S4" s="13">
        <f>'Cash Details'!S23</f>
        <v>3954003.98</v>
      </c>
      <c r="T4" s="13">
        <f>'Cash Details'!T23</f>
        <v>5109843.664</v>
      </c>
      <c r="U4" s="13">
        <f>'Cash Details'!U23</f>
        <v>6934578.348</v>
      </c>
      <c r="V4" s="13">
        <f>'Cash Details'!V23</f>
        <v>5101284.032</v>
      </c>
      <c r="W4" s="13">
        <f>'Cash Details'!W23</f>
        <v>6251018.716</v>
      </c>
      <c r="X4" s="13">
        <f>'Cash Details'!X23</f>
        <v>7400753.4</v>
      </c>
      <c r="Y4" s="13">
        <f>'Cash Details'!Y23</f>
        <v>4799556.417</v>
      </c>
    </row>
    <row r="5">
      <c r="A5" s="7" t="s">
        <v>135</v>
      </c>
      <c r="B5" s="13">
        <f>Stocks!B17</f>
        <v>108979</v>
      </c>
      <c r="C5" s="13">
        <f>Stocks!C17</f>
        <v>217958</v>
      </c>
      <c r="D5" s="13">
        <f>Stocks!D17</f>
        <v>326937</v>
      </c>
      <c r="E5" s="13">
        <f>Stocks!E17</f>
        <v>435916</v>
      </c>
      <c r="F5" s="13">
        <f>Stocks!F17</f>
        <v>544895</v>
      </c>
      <c r="G5" s="13">
        <f>Stocks!G17</f>
        <v>653874</v>
      </c>
      <c r="H5" s="13">
        <f>Stocks!H17</f>
        <v>762853</v>
      </c>
      <c r="I5" s="13">
        <f>Stocks!I17</f>
        <v>871832</v>
      </c>
      <c r="J5" s="13">
        <f>Stocks!J17</f>
        <v>980811</v>
      </c>
      <c r="K5" s="13">
        <f>Stocks!K17</f>
        <v>1089790</v>
      </c>
      <c r="L5" s="13">
        <f>Stocks!L17</f>
        <v>1198769</v>
      </c>
      <c r="M5" s="13">
        <f>Stocks!M17</f>
        <v>1307748</v>
      </c>
      <c r="N5" s="13">
        <f>Stocks!N17</f>
        <v>1416727</v>
      </c>
      <c r="O5" s="13">
        <f>Stocks!O17</f>
        <v>1525706</v>
      </c>
      <c r="P5" s="13">
        <f>Stocks!P17</f>
        <v>1634685</v>
      </c>
      <c r="Q5" s="13">
        <f>Stocks!Q17</f>
        <v>1743664</v>
      </c>
      <c r="R5" s="13">
        <f>Stocks!R17</f>
        <v>1852643</v>
      </c>
      <c r="S5" s="13">
        <f>Stocks!S17</f>
        <v>1961622</v>
      </c>
      <c r="T5" s="13">
        <f>Stocks!T17</f>
        <v>2070601</v>
      </c>
      <c r="U5" s="13">
        <f>Stocks!U17</f>
        <v>2179580</v>
      </c>
      <c r="V5" s="13">
        <f>Stocks!V17</f>
        <v>2288559</v>
      </c>
      <c r="W5" s="13">
        <f>Stocks!W17</f>
        <v>2397538</v>
      </c>
      <c r="X5" s="13">
        <f>Stocks!X17</f>
        <v>2506517</v>
      </c>
      <c r="Y5" s="13">
        <f>Stocks!Y17</f>
        <v>2615496</v>
      </c>
    </row>
    <row r="6">
      <c r="A6" s="7" t="s">
        <v>105</v>
      </c>
      <c r="B6" s="13">
        <f>Collections!B12</f>
        <v>1308300</v>
      </c>
      <c r="C6" s="13">
        <f>Collections!C12</f>
        <v>1308300</v>
      </c>
      <c r="D6" s="13">
        <f>Collections!D12</f>
        <v>1308300</v>
      </c>
      <c r="E6" s="13">
        <f>Collections!E12</f>
        <v>1308300</v>
      </c>
      <c r="F6" s="13">
        <f>Collections!F12</f>
        <v>1308300</v>
      </c>
      <c r="G6" s="13">
        <f>Collections!G12</f>
        <v>1308300</v>
      </c>
      <c r="H6" s="13">
        <f>Collections!H12</f>
        <v>1308300</v>
      </c>
      <c r="I6" s="13">
        <f>Collections!I12</f>
        <v>1308300</v>
      </c>
      <c r="J6" s="13">
        <f>Collections!J12</f>
        <v>1308300</v>
      </c>
      <c r="K6" s="13">
        <f>Collections!K12</f>
        <v>1308300</v>
      </c>
      <c r="L6" s="13">
        <f>Collections!L12</f>
        <v>1308300</v>
      </c>
      <c r="M6" s="13">
        <f>Collections!M12</f>
        <v>1308300</v>
      </c>
      <c r="N6" s="13">
        <f>Collections!N12</f>
        <v>1308300</v>
      </c>
      <c r="O6" s="13">
        <f>Collections!O12</f>
        <v>1308300</v>
      </c>
      <c r="P6" s="13">
        <f>Collections!P12</f>
        <v>1308300</v>
      </c>
      <c r="Q6" s="13">
        <f>Collections!Q12</f>
        <v>1308300</v>
      </c>
      <c r="R6" s="13">
        <f>Collections!R12</f>
        <v>1308300</v>
      </c>
      <c r="S6" s="13">
        <f>Collections!S12</f>
        <v>1308300</v>
      </c>
      <c r="T6" s="13">
        <f>Collections!T12</f>
        <v>1308300</v>
      </c>
      <c r="U6" s="13">
        <f>Collections!U12</f>
        <v>1308300</v>
      </c>
      <c r="V6" s="13">
        <f>Collections!V12</f>
        <v>1308300</v>
      </c>
      <c r="W6" s="13">
        <f>Collections!W12</f>
        <v>1308300</v>
      </c>
      <c r="X6" s="13">
        <f>Collections!X12</f>
        <v>1308300</v>
      </c>
      <c r="Y6" s="13">
        <f>Collections!Y12</f>
        <v>1308300</v>
      </c>
    </row>
    <row r="7">
      <c r="A7" s="7" t="s">
        <v>136</v>
      </c>
      <c r="B7" s="13">
        <f t="shared" ref="B7:Y7" si="1">SUM(B3:B6)</f>
        <v>2065383.93</v>
      </c>
      <c r="C7" s="13">
        <f t="shared" si="1"/>
        <v>3322822.861</v>
      </c>
      <c r="D7" s="13">
        <f t="shared" si="1"/>
        <v>1802876.791</v>
      </c>
      <c r="E7" s="13">
        <f t="shared" si="1"/>
        <v>3056415.722</v>
      </c>
      <c r="F7" s="13">
        <f t="shared" si="1"/>
        <v>4309954.652</v>
      </c>
      <c r="G7" s="13">
        <f t="shared" si="1"/>
        <v>2786108.583</v>
      </c>
      <c r="H7" s="13">
        <f t="shared" si="1"/>
        <v>4262795.513</v>
      </c>
      <c r="I7" s="13">
        <f t="shared" si="1"/>
        <v>5516334.443</v>
      </c>
      <c r="J7" s="13">
        <f t="shared" si="1"/>
        <v>4786035.041</v>
      </c>
      <c r="K7" s="13">
        <f t="shared" si="1"/>
        <v>6033120.638</v>
      </c>
      <c r="L7" s="13">
        <f t="shared" si="1"/>
        <v>7280206.235</v>
      </c>
      <c r="M7" s="13">
        <f t="shared" si="1"/>
        <v>5749906.832</v>
      </c>
      <c r="N7" s="13">
        <f t="shared" si="1"/>
        <v>6996992.429</v>
      </c>
      <c r="O7" s="13">
        <f t="shared" si="1"/>
        <v>8089446.026</v>
      </c>
      <c r="P7" s="13">
        <f t="shared" si="1"/>
        <v>6843963.623</v>
      </c>
      <c r="Q7" s="13">
        <f t="shared" si="1"/>
        <v>7541081.22</v>
      </c>
      <c r="R7" s="13">
        <f t="shared" si="1"/>
        <v>8793198.817</v>
      </c>
      <c r="S7" s="13">
        <f t="shared" si="1"/>
        <v>7267931.414</v>
      </c>
      <c r="T7" s="13">
        <f t="shared" si="1"/>
        <v>8520049.012</v>
      </c>
      <c r="U7" s="13">
        <f t="shared" si="1"/>
        <v>10445936.61</v>
      </c>
      <c r="V7" s="13">
        <f t="shared" si="1"/>
        <v>8713795.206</v>
      </c>
      <c r="W7" s="13">
        <f t="shared" si="1"/>
        <v>9964682.803</v>
      </c>
      <c r="X7" s="13">
        <f t="shared" si="1"/>
        <v>11215570.4</v>
      </c>
      <c r="Y7" s="13">
        <f t="shared" si="1"/>
        <v>8895526.33</v>
      </c>
    </row>
    <row r="8">
      <c r="A8" s="7"/>
    </row>
    <row r="9">
      <c r="A9" s="7" t="s">
        <v>137</v>
      </c>
    </row>
    <row r="10">
      <c r="A10" s="7" t="s">
        <v>138</v>
      </c>
      <c r="B10" s="11">
        <f>Purchases!B15</f>
        <v>925795</v>
      </c>
      <c r="C10" s="11">
        <f>Purchases!C15</f>
        <v>1851590</v>
      </c>
      <c r="D10" s="11">
        <f>Purchases!D15</f>
        <v>0</v>
      </c>
      <c r="E10" s="11">
        <f>Purchases!E15</f>
        <v>925795</v>
      </c>
      <c r="F10" s="11">
        <f>Purchases!F15</f>
        <v>1851590</v>
      </c>
      <c r="G10" s="11">
        <f>Purchases!G15</f>
        <v>0</v>
      </c>
      <c r="H10" s="11">
        <f>Purchases!H15</f>
        <v>925795</v>
      </c>
      <c r="I10" s="11">
        <f>Purchases!I15</f>
        <v>1851590</v>
      </c>
      <c r="J10" s="11">
        <f>Purchases!J15</f>
        <v>0</v>
      </c>
      <c r="K10" s="11">
        <f>Purchases!K15</f>
        <v>925795</v>
      </c>
      <c r="L10" s="11">
        <f>Purchases!L15</f>
        <v>1851590</v>
      </c>
      <c r="M10" s="11">
        <f>Purchases!M15</f>
        <v>0</v>
      </c>
      <c r="N10" s="11">
        <f>Purchases!N15</f>
        <v>925795</v>
      </c>
      <c r="O10" s="11">
        <f>Purchases!O15</f>
        <v>1851590</v>
      </c>
      <c r="P10" s="11">
        <f>Purchases!P15</f>
        <v>0</v>
      </c>
      <c r="Q10" s="11">
        <f>Purchases!Q15</f>
        <v>925795</v>
      </c>
      <c r="R10" s="11">
        <f>Purchases!R15</f>
        <v>1851590</v>
      </c>
      <c r="S10" s="11">
        <f>Purchases!S15</f>
        <v>0</v>
      </c>
      <c r="T10" s="11">
        <f>Purchases!T15</f>
        <v>925795</v>
      </c>
      <c r="U10" s="11">
        <f>Purchases!U15</f>
        <v>1851590</v>
      </c>
      <c r="V10" s="11">
        <f>Purchases!V15</f>
        <v>0</v>
      </c>
      <c r="W10" s="11">
        <f>Purchases!W15</f>
        <v>925795</v>
      </c>
      <c r="X10" s="11">
        <f>Purchases!X15</f>
        <v>1851590</v>
      </c>
      <c r="Y10" s="11">
        <f>Purchases!Y15</f>
        <v>0</v>
      </c>
    </row>
    <row r="11">
      <c r="A11" s="7" t="s">
        <v>139</v>
      </c>
      <c r="B11" s="11">
        <f>'Loan and Interest'!B25</f>
        <v>555000</v>
      </c>
      <c r="C11" s="11">
        <f>'Loan and Interest'!C25</f>
        <v>555000</v>
      </c>
      <c r="D11" s="11">
        <f>'Loan and Interest'!D25</f>
        <v>555000</v>
      </c>
      <c r="E11" s="11">
        <f>'Loan and Interest'!E25</f>
        <v>555000</v>
      </c>
      <c r="F11" s="11">
        <f>'Loan and Interest'!F25</f>
        <v>555000</v>
      </c>
      <c r="G11" s="11">
        <f>'Loan and Interest'!G25</f>
        <v>555000</v>
      </c>
      <c r="H11" s="11">
        <f>'Loan and Interest'!H25</f>
        <v>555000</v>
      </c>
      <c r="I11" s="11">
        <f>'Loan and Interest'!I25</f>
        <v>555000</v>
      </c>
      <c r="J11" s="11">
        <f>'Loan and Interest'!J25</f>
        <v>1355000</v>
      </c>
      <c r="K11" s="11">
        <f>'Loan and Interest'!K25</f>
        <v>1355000</v>
      </c>
      <c r="L11" s="11">
        <f>'Loan and Interest'!L25</f>
        <v>1355000</v>
      </c>
      <c r="M11" s="11">
        <f>'Loan and Interest'!M25</f>
        <v>1355000</v>
      </c>
      <c r="N11" s="11">
        <f>'Loan and Interest'!N25</f>
        <v>1355000</v>
      </c>
      <c r="O11" s="11">
        <f>'Loan and Interest'!O25</f>
        <v>1355000</v>
      </c>
      <c r="P11" s="11">
        <f>'Loan and Interest'!P25</f>
        <v>1355000</v>
      </c>
      <c r="Q11" s="11">
        <f>'Loan and Interest'!Q25</f>
        <v>800000</v>
      </c>
      <c r="R11" s="11">
        <f>'Loan and Interest'!R25</f>
        <v>800000</v>
      </c>
      <c r="S11" s="11">
        <f>'Loan and Interest'!S25</f>
        <v>800000</v>
      </c>
      <c r="T11" s="11">
        <f>'Loan and Interest'!T25</f>
        <v>800000</v>
      </c>
      <c r="U11" s="11">
        <f>'Loan and Interest'!U25</f>
        <v>1475000</v>
      </c>
      <c r="V11" s="11">
        <f>'Loan and Interest'!V25</f>
        <v>1475000</v>
      </c>
      <c r="W11" s="11">
        <f>'Loan and Interest'!W25</f>
        <v>1475000</v>
      </c>
      <c r="X11" s="11">
        <f>'Loan and Interest'!X25</f>
        <v>1475000</v>
      </c>
      <c r="Y11" s="11">
        <f>'Loan and Interest'!Y25</f>
        <v>675000</v>
      </c>
    </row>
    <row r="12">
      <c r="A12" s="7" t="s">
        <v>140</v>
      </c>
      <c r="B12" s="11">
        <f t="shared" ref="B12:Y12" si="2">SUM(B10:B11)</f>
        <v>1480795</v>
      </c>
      <c r="C12" s="11">
        <f t="shared" si="2"/>
        <v>2406590</v>
      </c>
      <c r="D12" s="11">
        <f t="shared" si="2"/>
        <v>555000</v>
      </c>
      <c r="E12" s="11">
        <f t="shared" si="2"/>
        <v>1480795</v>
      </c>
      <c r="F12" s="11">
        <f t="shared" si="2"/>
        <v>2406590</v>
      </c>
      <c r="G12" s="11">
        <f t="shared" si="2"/>
        <v>555000</v>
      </c>
      <c r="H12" s="11">
        <f t="shared" si="2"/>
        <v>1480795</v>
      </c>
      <c r="I12" s="11">
        <f t="shared" si="2"/>
        <v>2406590</v>
      </c>
      <c r="J12" s="11">
        <f t="shared" si="2"/>
        <v>1355000</v>
      </c>
      <c r="K12" s="11">
        <f t="shared" si="2"/>
        <v>2280795</v>
      </c>
      <c r="L12" s="11">
        <f t="shared" si="2"/>
        <v>3206590</v>
      </c>
      <c r="M12" s="11">
        <f t="shared" si="2"/>
        <v>1355000</v>
      </c>
      <c r="N12" s="11">
        <f t="shared" si="2"/>
        <v>2280795</v>
      </c>
      <c r="O12" s="11">
        <f t="shared" si="2"/>
        <v>3206590</v>
      </c>
      <c r="P12" s="11">
        <f t="shared" si="2"/>
        <v>1355000</v>
      </c>
      <c r="Q12" s="11">
        <f t="shared" si="2"/>
        <v>1725795</v>
      </c>
      <c r="R12" s="11">
        <f t="shared" si="2"/>
        <v>2651590</v>
      </c>
      <c r="S12" s="11">
        <f t="shared" si="2"/>
        <v>800000</v>
      </c>
      <c r="T12" s="11">
        <f t="shared" si="2"/>
        <v>1725795</v>
      </c>
      <c r="U12" s="11">
        <f t="shared" si="2"/>
        <v>3326590</v>
      </c>
      <c r="V12" s="11">
        <f t="shared" si="2"/>
        <v>1475000</v>
      </c>
      <c r="W12" s="11">
        <f t="shared" si="2"/>
        <v>2400795</v>
      </c>
      <c r="X12" s="11">
        <f t="shared" si="2"/>
        <v>3326590</v>
      </c>
      <c r="Y12" s="11">
        <f t="shared" si="2"/>
        <v>675000</v>
      </c>
    </row>
    <row r="13">
      <c r="A13" s="7"/>
    </row>
    <row r="14">
      <c r="A14" s="7" t="s">
        <v>141</v>
      </c>
      <c r="B14" s="13">
        <f t="shared" ref="B14:Y14" si="3">B7-B12</f>
        <v>584588.9304</v>
      </c>
      <c r="C14" s="13">
        <f t="shared" si="3"/>
        <v>916232.8609</v>
      </c>
      <c r="D14" s="13">
        <f t="shared" si="3"/>
        <v>1247876.791</v>
      </c>
      <c r="E14" s="13">
        <f t="shared" si="3"/>
        <v>1575620.722</v>
      </c>
      <c r="F14" s="13">
        <f t="shared" si="3"/>
        <v>1903364.652</v>
      </c>
      <c r="G14" s="13">
        <f t="shared" si="3"/>
        <v>2231108.583</v>
      </c>
      <c r="H14" s="13">
        <f t="shared" si="3"/>
        <v>2782000.513</v>
      </c>
      <c r="I14" s="13">
        <f t="shared" si="3"/>
        <v>3109744.443</v>
      </c>
      <c r="J14" s="13">
        <f t="shared" si="3"/>
        <v>3431035.041</v>
      </c>
      <c r="K14" s="13">
        <f t="shared" si="3"/>
        <v>3752325.638</v>
      </c>
      <c r="L14" s="13">
        <f t="shared" si="3"/>
        <v>4073616.235</v>
      </c>
      <c r="M14" s="13">
        <f t="shared" si="3"/>
        <v>4394906.832</v>
      </c>
      <c r="N14" s="13">
        <f t="shared" si="3"/>
        <v>4716197.429</v>
      </c>
      <c r="O14" s="13">
        <f t="shared" si="3"/>
        <v>4882856.026</v>
      </c>
      <c r="P14" s="13">
        <f t="shared" si="3"/>
        <v>5488963.623</v>
      </c>
      <c r="Q14" s="13">
        <f t="shared" si="3"/>
        <v>5815286.22</v>
      </c>
      <c r="R14" s="13">
        <f t="shared" si="3"/>
        <v>6141608.817</v>
      </c>
      <c r="S14" s="13">
        <f t="shared" si="3"/>
        <v>6467931.414</v>
      </c>
      <c r="T14" s="13">
        <f t="shared" si="3"/>
        <v>6794254.012</v>
      </c>
      <c r="U14" s="13">
        <f t="shared" si="3"/>
        <v>7119346.609</v>
      </c>
      <c r="V14" s="13">
        <f t="shared" si="3"/>
        <v>7238795.206</v>
      </c>
      <c r="W14" s="13">
        <f t="shared" si="3"/>
        <v>7563887.803</v>
      </c>
      <c r="X14" s="13">
        <f t="shared" si="3"/>
        <v>7888980.4</v>
      </c>
      <c r="Y14" s="13">
        <f t="shared" si="3"/>
        <v>8220526.33</v>
      </c>
    </row>
    <row r="15">
      <c r="A15" s="7"/>
    </row>
    <row r="16">
      <c r="A16" s="7" t="s">
        <v>142</v>
      </c>
    </row>
    <row r="17">
      <c r="A17" s="7" t="s">
        <v>143</v>
      </c>
      <c r="B17" s="11">
        <f>Capital!B14</f>
        <v>252945</v>
      </c>
      <c r="C17" s="11">
        <f>Capital!C14</f>
        <v>252945</v>
      </c>
      <c r="D17" s="11">
        <f>Capital!D14</f>
        <v>252945</v>
      </c>
      <c r="E17" s="11">
        <f>Capital!E14</f>
        <v>252945</v>
      </c>
      <c r="F17" s="11">
        <f>Capital!F14</f>
        <v>252945</v>
      </c>
      <c r="G17" s="11">
        <f>Capital!G14</f>
        <v>252945</v>
      </c>
      <c r="H17" s="11">
        <f>Capital!H14</f>
        <v>630725</v>
      </c>
      <c r="I17" s="11">
        <f>Capital!I14</f>
        <v>630725</v>
      </c>
      <c r="J17" s="11">
        <f>Capital!J14</f>
        <v>630725</v>
      </c>
      <c r="K17" s="11">
        <f>Capital!K14</f>
        <v>630725</v>
      </c>
      <c r="L17" s="11">
        <f>Capital!L14</f>
        <v>630725</v>
      </c>
      <c r="M17" s="11">
        <f>Capital!M14</f>
        <v>630725</v>
      </c>
      <c r="N17" s="11">
        <f>Capital!N14</f>
        <v>630725</v>
      </c>
      <c r="O17" s="11">
        <f>Capital!O14</f>
        <v>630725</v>
      </c>
      <c r="P17" s="11">
        <f>Capital!P14</f>
        <v>915542</v>
      </c>
      <c r="Q17" s="11">
        <f>Capital!Q14</f>
        <v>915542</v>
      </c>
      <c r="R17" s="11">
        <f>Capital!R14</f>
        <v>915542</v>
      </c>
      <c r="S17" s="11">
        <f>Capital!S14</f>
        <v>915542</v>
      </c>
      <c r="T17" s="11">
        <f>Capital!T14</f>
        <v>915542</v>
      </c>
      <c r="U17" s="11">
        <f>Capital!U14</f>
        <v>915542</v>
      </c>
      <c r="V17" s="11">
        <f>Capital!V14</f>
        <v>915542</v>
      </c>
      <c r="W17" s="11">
        <f>Capital!W14</f>
        <v>915542</v>
      </c>
      <c r="X17" s="11">
        <f>Capital!X14</f>
        <v>915542</v>
      </c>
      <c r="Y17" s="11">
        <f>Capital!Y14</f>
        <v>915542</v>
      </c>
    </row>
    <row r="18">
      <c r="A18" s="7" t="s">
        <v>89</v>
      </c>
      <c r="B18" s="11">
        <f t="shared" ref="B18:Y18" si="4">SUM(B17)</f>
        <v>252945</v>
      </c>
      <c r="C18" s="11">
        <f t="shared" si="4"/>
        <v>252945</v>
      </c>
      <c r="D18" s="11">
        <f t="shared" si="4"/>
        <v>252945</v>
      </c>
      <c r="E18" s="11">
        <f t="shared" si="4"/>
        <v>252945</v>
      </c>
      <c r="F18" s="11">
        <f t="shared" si="4"/>
        <v>252945</v>
      </c>
      <c r="G18" s="11">
        <f t="shared" si="4"/>
        <v>252945</v>
      </c>
      <c r="H18" s="11">
        <f t="shared" si="4"/>
        <v>630725</v>
      </c>
      <c r="I18" s="11">
        <f t="shared" si="4"/>
        <v>630725</v>
      </c>
      <c r="J18" s="11">
        <f t="shared" si="4"/>
        <v>630725</v>
      </c>
      <c r="K18" s="11">
        <f t="shared" si="4"/>
        <v>630725</v>
      </c>
      <c r="L18" s="11">
        <f t="shared" si="4"/>
        <v>630725</v>
      </c>
      <c r="M18" s="11">
        <f t="shared" si="4"/>
        <v>630725</v>
      </c>
      <c r="N18" s="11">
        <f t="shared" si="4"/>
        <v>630725</v>
      </c>
      <c r="O18" s="11">
        <f t="shared" si="4"/>
        <v>630725</v>
      </c>
      <c r="P18" s="11">
        <f t="shared" si="4"/>
        <v>915542</v>
      </c>
      <c r="Q18" s="11">
        <f t="shared" si="4"/>
        <v>915542</v>
      </c>
      <c r="R18" s="11">
        <f t="shared" si="4"/>
        <v>915542</v>
      </c>
      <c r="S18" s="11">
        <f t="shared" si="4"/>
        <v>915542</v>
      </c>
      <c r="T18" s="11">
        <f t="shared" si="4"/>
        <v>915542</v>
      </c>
      <c r="U18" s="11">
        <f t="shared" si="4"/>
        <v>915542</v>
      </c>
      <c r="V18" s="11">
        <f t="shared" si="4"/>
        <v>915542</v>
      </c>
      <c r="W18" s="11">
        <f t="shared" si="4"/>
        <v>915542</v>
      </c>
      <c r="X18" s="11">
        <f t="shared" si="4"/>
        <v>915542</v>
      </c>
      <c r="Y18" s="11">
        <f t="shared" si="4"/>
        <v>915542</v>
      </c>
    </row>
    <row r="19">
      <c r="A19" s="7"/>
    </row>
    <row r="20">
      <c r="A20" s="14" t="s">
        <v>144</v>
      </c>
    </row>
    <row r="21">
      <c r="A21" s="7" t="s">
        <v>145</v>
      </c>
      <c r="B21" s="9">
        <v>0.0</v>
      </c>
      <c r="C21" s="13">
        <f t="shared" ref="C21:Y21" si="5">B24</f>
        <v>331643.9304</v>
      </c>
      <c r="D21" s="13">
        <f t="shared" si="5"/>
        <v>663287.8609</v>
      </c>
      <c r="E21" s="13">
        <f t="shared" si="5"/>
        <v>994931.7913</v>
      </c>
      <c r="F21" s="13">
        <f t="shared" si="5"/>
        <v>1322675.722</v>
      </c>
      <c r="G21" s="13">
        <f t="shared" si="5"/>
        <v>1650419.652</v>
      </c>
      <c r="H21" s="13">
        <f t="shared" si="5"/>
        <v>1978163.583</v>
      </c>
      <c r="I21" s="13">
        <f t="shared" si="5"/>
        <v>2151275.513</v>
      </c>
      <c r="J21" s="13">
        <f t="shared" si="5"/>
        <v>2479019.443</v>
      </c>
      <c r="K21" s="13">
        <f t="shared" si="5"/>
        <v>2800310.041</v>
      </c>
      <c r="L21" s="13">
        <f t="shared" si="5"/>
        <v>3121600.638</v>
      </c>
      <c r="M21" s="13">
        <f t="shared" si="5"/>
        <v>3442891.235</v>
      </c>
      <c r="N21" s="13">
        <f t="shared" si="5"/>
        <v>3764181.832</v>
      </c>
      <c r="O21" s="13">
        <f t="shared" si="5"/>
        <v>4085472.429</v>
      </c>
      <c r="P21" s="13">
        <f t="shared" si="5"/>
        <v>4252131.026</v>
      </c>
      <c r="Q21" s="13">
        <f t="shared" si="5"/>
        <v>4573421.623</v>
      </c>
      <c r="R21" s="13">
        <f t="shared" si="5"/>
        <v>4899744.22</v>
      </c>
      <c r="S21" s="13">
        <f t="shared" si="5"/>
        <v>5226066.817</v>
      </c>
      <c r="T21" s="13">
        <f t="shared" si="5"/>
        <v>5552389.414</v>
      </c>
      <c r="U21" s="13">
        <f t="shared" si="5"/>
        <v>5878712.012</v>
      </c>
      <c r="V21" s="13">
        <f t="shared" si="5"/>
        <v>6203804.609</v>
      </c>
      <c r="W21" s="13">
        <f t="shared" si="5"/>
        <v>6323253.206</v>
      </c>
      <c r="X21" s="13">
        <f t="shared" si="5"/>
        <v>6648345.803</v>
      </c>
      <c r="Y21" s="13">
        <f t="shared" si="5"/>
        <v>6973438.4</v>
      </c>
    </row>
    <row r="22">
      <c r="A22" s="7" t="s">
        <v>146</v>
      </c>
      <c r="B22" s="13">
        <f>'Sales and Costs'!B29</f>
        <v>331643.9304</v>
      </c>
      <c r="C22" s="13">
        <f>'Sales and Costs'!C29</f>
        <v>331643.9304</v>
      </c>
      <c r="D22" s="13">
        <f>'Sales and Costs'!D29</f>
        <v>331643.9304</v>
      </c>
      <c r="E22" s="13">
        <f>'Sales and Costs'!E29</f>
        <v>327743.9304</v>
      </c>
      <c r="F22" s="13">
        <f>'Sales and Costs'!F29</f>
        <v>327743.9304</v>
      </c>
      <c r="G22" s="13">
        <f>'Sales and Costs'!G29</f>
        <v>327743.9304</v>
      </c>
      <c r="H22" s="13">
        <f>'Sales and Costs'!H29</f>
        <v>327743.9304</v>
      </c>
      <c r="I22" s="13">
        <f>'Sales and Costs'!I29</f>
        <v>327743.9304</v>
      </c>
      <c r="J22" s="13">
        <f>'Sales and Costs'!J29</f>
        <v>321290.5971</v>
      </c>
      <c r="K22" s="13">
        <f>'Sales and Costs'!K29</f>
        <v>321290.5971</v>
      </c>
      <c r="L22" s="13">
        <f>'Sales and Costs'!L29</f>
        <v>321290.5971</v>
      </c>
      <c r="M22" s="13">
        <f>'Sales and Costs'!M29</f>
        <v>321290.5971</v>
      </c>
      <c r="N22" s="13">
        <f>'Sales and Costs'!N29</f>
        <v>321290.5971</v>
      </c>
      <c r="O22" s="13">
        <f>'Sales and Costs'!O29</f>
        <v>321290.5971</v>
      </c>
      <c r="P22" s="13">
        <f>'Sales and Costs'!P29</f>
        <v>321290.5971</v>
      </c>
      <c r="Q22" s="13">
        <f>'Sales and Costs'!Q29</f>
        <v>326322.5971</v>
      </c>
      <c r="R22" s="13">
        <f>'Sales and Costs'!R29</f>
        <v>326322.5971</v>
      </c>
      <c r="S22" s="13">
        <f>'Sales and Costs'!S29</f>
        <v>326322.5971</v>
      </c>
      <c r="T22" s="13">
        <f>'Sales and Costs'!T29</f>
        <v>326322.5971</v>
      </c>
      <c r="U22" s="13">
        <f>'Sales and Costs'!U29</f>
        <v>325092.5971</v>
      </c>
      <c r="V22" s="13">
        <f>'Sales and Costs'!V29</f>
        <v>325092.5971</v>
      </c>
      <c r="W22" s="13">
        <f>'Sales and Costs'!W29</f>
        <v>325092.5971</v>
      </c>
      <c r="X22" s="13">
        <f>'Sales and Costs'!X29</f>
        <v>325092.5971</v>
      </c>
      <c r="Y22" s="13">
        <f>'Sales and Costs'!Y29</f>
        <v>331545.9304</v>
      </c>
    </row>
    <row r="23">
      <c r="A23" s="7" t="s">
        <v>116</v>
      </c>
      <c r="B23" s="11">
        <f>Capital!B18</f>
        <v>0</v>
      </c>
      <c r="C23" s="11">
        <f>Capital!C18</f>
        <v>0</v>
      </c>
      <c r="D23" s="11">
        <f>Capital!D18</f>
        <v>0</v>
      </c>
      <c r="E23" s="11">
        <f>Capital!E18</f>
        <v>0</v>
      </c>
      <c r="F23" s="11">
        <f>Capital!F18</f>
        <v>0</v>
      </c>
      <c r="G23" s="11">
        <f>Capital!G18</f>
        <v>0</v>
      </c>
      <c r="H23" s="11">
        <f>Capital!H18</f>
        <v>154632</v>
      </c>
      <c r="I23" s="11">
        <f>Capital!I18</f>
        <v>0</v>
      </c>
      <c r="J23" s="11">
        <f>Capital!J18</f>
        <v>0</v>
      </c>
      <c r="K23" s="11">
        <f>Capital!K18</f>
        <v>0</v>
      </c>
      <c r="L23" s="11">
        <f>Capital!L18</f>
        <v>0</v>
      </c>
      <c r="M23" s="11">
        <f>Capital!M18</f>
        <v>0</v>
      </c>
      <c r="N23" s="11">
        <f>Capital!N18</f>
        <v>0</v>
      </c>
      <c r="O23" s="11">
        <f>Capital!O18</f>
        <v>154632</v>
      </c>
      <c r="P23" s="11">
        <f>Capital!P18</f>
        <v>0</v>
      </c>
      <c r="Q23" s="11">
        <f>Capital!Q18</f>
        <v>0</v>
      </c>
      <c r="R23" s="11">
        <f>Capital!R18</f>
        <v>0</v>
      </c>
      <c r="S23" s="11">
        <f>Capital!S18</f>
        <v>0</v>
      </c>
      <c r="T23" s="11">
        <f>Capital!T18</f>
        <v>0</v>
      </c>
      <c r="U23" s="11">
        <f>Capital!U18</f>
        <v>0</v>
      </c>
      <c r="V23" s="11">
        <f>Capital!V18</f>
        <v>205644</v>
      </c>
      <c r="W23" s="11">
        <f>Capital!W18</f>
        <v>0</v>
      </c>
      <c r="X23" s="11">
        <f>Capital!X18</f>
        <v>0</v>
      </c>
      <c r="Y23" s="11">
        <f>Capital!Y18</f>
        <v>0</v>
      </c>
    </row>
    <row r="24">
      <c r="A24" s="7" t="s">
        <v>144</v>
      </c>
      <c r="B24" s="13">
        <f t="shared" ref="B24:Y24" si="6">B21+B22-B23</f>
        <v>331643.9304</v>
      </c>
      <c r="C24" s="13">
        <f t="shared" si="6"/>
        <v>663287.8609</v>
      </c>
      <c r="D24" s="13">
        <f t="shared" si="6"/>
        <v>994931.7913</v>
      </c>
      <c r="E24" s="13">
        <f t="shared" si="6"/>
        <v>1322675.722</v>
      </c>
      <c r="F24" s="13">
        <f t="shared" si="6"/>
        <v>1650419.652</v>
      </c>
      <c r="G24" s="13">
        <f t="shared" si="6"/>
        <v>1978163.583</v>
      </c>
      <c r="H24" s="13">
        <f t="shared" si="6"/>
        <v>2151275.513</v>
      </c>
      <c r="I24" s="13">
        <f t="shared" si="6"/>
        <v>2479019.443</v>
      </c>
      <c r="J24" s="13">
        <f t="shared" si="6"/>
        <v>2800310.041</v>
      </c>
      <c r="K24" s="13">
        <f t="shared" si="6"/>
        <v>3121600.638</v>
      </c>
      <c r="L24" s="13">
        <f t="shared" si="6"/>
        <v>3442891.235</v>
      </c>
      <c r="M24" s="13">
        <f t="shared" si="6"/>
        <v>3764181.832</v>
      </c>
      <c r="N24" s="13">
        <f t="shared" si="6"/>
        <v>4085472.429</v>
      </c>
      <c r="O24" s="13">
        <f t="shared" si="6"/>
        <v>4252131.026</v>
      </c>
      <c r="P24" s="13">
        <f t="shared" si="6"/>
        <v>4573421.623</v>
      </c>
      <c r="Q24" s="13">
        <f t="shared" si="6"/>
        <v>4899744.22</v>
      </c>
      <c r="R24" s="13">
        <f t="shared" si="6"/>
        <v>5226066.817</v>
      </c>
      <c r="S24" s="13">
        <f t="shared" si="6"/>
        <v>5552389.414</v>
      </c>
      <c r="T24" s="13">
        <f t="shared" si="6"/>
        <v>5878712.012</v>
      </c>
      <c r="U24" s="13">
        <f t="shared" si="6"/>
        <v>6203804.609</v>
      </c>
      <c r="V24" s="13">
        <f t="shared" si="6"/>
        <v>6323253.206</v>
      </c>
      <c r="W24" s="13">
        <f t="shared" si="6"/>
        <v>6648345.803</v>
      </c>
      <c r="X24" s="13">
        <f t="shared" si="6"/>
        <v>6973438.4</v>
      </c>
      <c r="Y24" s="13">
        <f t="shared" si="6"/>
        <v>7304984.33</v>
      </c>
    </row>
    <row r="25">
      <c r="A25" s="7"/>
    </row>
    <row r="26">
      <c r="A26" s="7" t="s">
        <v>89</v>
      </c>
      <c r="B26" s="13">
        <f t="shared" ref="B26:Y26" si="7">B24+B18</f>
        <v>584588.9304</v>
      </c>
      <c r="C26" s="13">
        <f t="shared" si="7"/>
        <v>916232.8609</v>
      </c>
      <c r="D26" s="13">
        <f t="shared" si="7"/>
        <v>1247876.791</v>
      </c>
      <c r="E26" s="13">
        <f t="shared" si="7"/>
        <v>1575620.722</v>
      </c>
      <c r="F26" s="13">
        <f t="shared" si="7"/>
        <v>1903364.652</v>
      </c>
      <c r="G26" s="13">
        <f t="shared" si="7"/>
        <v>2231108.583</v>
      </c>
      <c r="H26" s="13">
        <f t="shared" si="7"/>
        <v>2782000.513</v>
      </c>
      <c r="I26" s="13">
        <f t="shared" si="7"/>
        <v>3109744.443</v>
      </c>
      <c r="J26" s="13">
        <f t="shared" si="7"/>
        <v>3431035.041</v>
      </c>
      <c r="K26" s="13">
        <f t="shared" si="7"/>
        <v>3752325.638</v>
      </c>
      <c r="L26" s="13">
        <f t="shared" si="7"/>
        <v>4073616.235</v>
      </c>
      <c r="M26" s="13">
        <f t="shared" si="7"/>
        <v>4394906.832</v>
      </c>
      <c r="N26" s="13">
        <f t="shared" si="7"/>
        <v>4716197.429</v>
      </c>
      <c r="O26" s="13">
        <f t="shared" si="7"/>
        <v>4882856.026</v>
      </c>
      <c r="P26" s="13">
        <f t="shared" si="7"/>
        <v>5488963.623</v>
      </c>
      <c r="Q26" s="13">
        <f t="shared" si="7"/>
        <v>5815286.22</v>
      </c>
      <c r="R26" s="13">
        <f t="shared" si="7"/>
        <v>6141608.817</v>
      </c>
      <c r="S26" s="13">
        <f t="shared" si="7"/>
        <v>6467931.414</v>
      </c>
      <c r="T26" s="13">
        <f t="shared" si="7"/>
        <v>6794254.012</v>
      </c>
      <c r="U26" s="13">
        <f t="shared" si="7"/>
        <v>7119346.609</v>
      </c>
      <c r="V26" s="13">
        <f t="shared" si="7"/>
        <v>7238795.206</v>
      </c>
      <c r="W26" s="13">
        <f t="shared" si="7"/>
        <v>7563887.803</v>
      </c>
      <c r="X26" s="13">
        <f t="shared" si="7"/>
        <v>7888980.4</v>
      </c>
      <c r="Y26" s="13">
        <f t="shared" si="7"/>
        <v>8220526.33</v>
      </c>
    </row>
    <row r="27">
      <c r="A27" s="7"/>
    </row>
    <row r="28">
      <c r="A28" s="7" t="s">
        <v>147</v>
      </c>
      <c r="B28" s="13">
        <f t="shared" ref="B28:Y28" si="8">B26-B14</f>
        <v>0.0000000001164153218</v>
      </c>
      <c r="C28" s="13">
        <f t="shared" si="8"/>
        <v>0.0000000002328306437</v>
      </c>
      <c r="D28" s="13">
        <f t="shared" si="8"/>
        <v>0.0000000002328306437</v>
      </c>
      <c r="E28" s="13">
        <f t="shared" si="8"/>
        <v>0.0000000004656612873</v>
      </c>
      <c r="F28" s="13">
        <f t="shared" si="8"/>
        <v>0.0000000009313225746</v>
      </c>
      <c r="G28" s="13">
        <f t="shared" si="8"/>
        <v>0</v>
      </c>
      <c r="H28" s="13">
        <f t="shared" si="8"/>
        <v>0</v>
      </c>
      <c r="I28" s="13">
        <f t="shared" si="8"/>
        <v>-0.0000000004656612873</v>
      </c>
      <c r="J28" s="13">
        <f t="shared" si="8"/>
        <v>0</v>
      </c>
      <c r="K28" s="13">
        <f t="shared" si="8"/>
        <v>-0.0000000009313225746</v>
      </c>
      <c r="L28" s="13">
        <f t="shared" si="8"/>
        <v>-0.0000000009313225746</v>
      </c>
      <c r="M28" s="13">
        <f t="shared" si="8"/>
        <v>-0.0000000009313225746</v>
      </c>
      <c r="N28" s="13">
        <f t="shared" si="8"/>
        <v>-0.000000001862645149</v>
      </c>
      <c r="O28" s="13">
        <f t="shared" si="8"/>
        <v>-0.0000000009313225746</v>
      </c>
      <c r="P28" s="13">
        <f t="shared" si="8"/>
        <v>-0.000000001862645149</v>
      </c>
      <c r="Q28" s="13">
        <f t="shared" si="8"/>
        <v>-0.000000001862645149</v>
      </c>
      <c r="R28" s="13">
        <f t="shared" si="8"/>
        <v>-0.000000001862645149</v>
      </c>
      <c r="S28" s="13">
        <f t="shared" si="8"/>
        <v>-0.000000001862645149</v>
      </c>
      <c r="T28" s="13">
        <f t="shared" si="8"/>
        <v>-0.000000001862645149</v>
      </c>
      <c r="U28" s="13">
        <f t="shared" si="8"/>
        <v>-0.000000002793967724</v>
      </c>
      <c r="V28" s="13">
        <f t="shared" si="8"/>
        <v>-0.000000003725290298</v>
      </c>
      <c r="W28" s="13">
        <f t="shared" si="8"/>
        <v>-0.000000002793967724</v>
      </c>
      <c r="X28" s="13">
        <f t="shared" si="8"/>
        <v>-0.000000003725290298</v>
      </c>
      <c r="Y28" s="13">
        <f t="shared" si="8"/>
        <v>-0.000000004656612873</v>
      </c>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15"/>
    </row>
    <row r="202">
      <c r="A202" s="15"/>
    </row>
    <row r="203">
      <c r="A203" s="15"/>
    </row>
    <row r="204">
      <c r="A204" s="15"/>
    </row>
    <row r="205">
      <c r="A205" s="15"/>
    </row>
    <row r="206">
      <c r="A206" s="15"/>
    </row>
    <row r="207">
      <c r="A207" s="15"/>
    </row>
    <row r="208">
      <c r="A208" s="15"/>
    </row>
    <row r="209">
      <c r="A209" s="15"/>
    </row>
    <row r="210">
      <c r="A210" s="15"/>
    </row>
    <row r="211">
      <c r="A211" s="15"/>
    </row>
    <row r="212">
      <c r="A212" s="15"/>
    </row>
    <row r="213">
      <c r="A213" s="15"/>
    </row>
    <row r="214">
      <c r="A214" s="15"/>
    </row>
    <row r="215">
      <c r="A215" s="15"/>
    </row>
    <row r="216">
      <c r="A216" s="15"/>
    </row>
    <row r="217">
      <c r="A217" s="15"/>
    </row>
    <row r="218">
      <c r="A218" s="15"/>
    </row>
    <row r="219">
      <c r="A219" s="15"/>
    </row>
    <row r="220">
      <c r="A220" s="15"/>
    </row>
    <row r="221">
      <c r="A221" s="15"/>
    </row>
    <row r="222">
      <c r="A222" s="15"/>
    </row>
    <row r="223">
      <c r="A223" s="15"/>
    </row>
    <row r="224">
      <c r="A224" s="15"/>
    </row>
    <row r="225">
      <c r="A225" s="15"/>
    </row>
    <row r="226">
      <c r="A226" s="15"/>
    </row>
    <row r="227">
      <c r="A227" s="15"/>
    </row>
    <row r="228">
      <c r="A228" s="15"/>
    </row>
    <row r="229">
      <c r="A229" s="15"/>
    </row>
    <row r="230">
      <c r="A230" s="15"/>
    </row>
    <row r="231">
      <c r="A231" s="15"/>
    </row>
    <row r="232">
      <c r="A232" s="15"/>
    </row>
    <row r="233">
      <c r="A233" s="15"/>
    </row>
    <row r="234">
      <c r="A234" s="15"/>
    </row>
    <row r="235">
      <c r="A235" s="15"/>
    </row>
    <row r="236">
      <c r="A236" s="15"/>
    </row>
    <row r="237">
      <c r="A237" s="15"/>
    </row>
    <row r="238">
      <c r="A238" s="15"/>
    </row>
    <row r="239">
      <c r="A239" s="15"/>
    </row>
    <row r="240">
      <c r="A240" s="15"/>
    </row>
    <row r="241">
      <c r="A241" s="15"/>
    </row>
    <row r="242">
      <c r="A242" s="15"/>
    </row>
    <row r="243">
      <c r="A243" s="15"/>
    </row>
    <row r="244">
      <c r="A244" s="15"/>
    </row>
    <row r="245">
      <c r="A245" s="15"/>
    </row>
    <row r="246">
      <c r="A246" s="15"/>
    </row>
    <row r="247">
      <c r="A247" s="15"/>
    </row>
    <row r="248">
      <c r="A248" s="15"/>
    </row>
    <row r="249">
      <c r="A249" s="15"/>
    </row>
    <row r="250">
      <c r="A250" s="15"/>
    </row>
    <row r="251">
      <c r="A251" s="15"/>
    </row>
    <row r="252">
      <c r="A252" s="15"/>
    </row>
    <row r="253">
      <c r="A253" s="15"/>
    </row>
    <row r="254">
      <c r="A254" s="15"/>
    </row>
    <row r="255">
      <c r="A255" s="15"/>
    </row>
    <row r="256">
      <c r="A256" s="15"/>
    </row>
    <row r="257">
      <c r="A257" s="15"/>
    </row>
    <row r="258">
      <c r="A258" s="15"/>
    </row>
    <row r="259">
      <c r="A259" s="15"/>
    </row>
    <row r="260">
      <c r="A260" s="15"/>
    </row>
    <row r="261">
      <c r="A261" s="15"/>
    </row>
    <row r="262">
      <c r="A262" s="15"/>
    </row>
    <row r="263">
      <c r="A263" s="15"/>
    </row>
    <row r="264">
      <c r="A264" s="15"/>
    </row>
    <row r="265">
      <c r="A265" s="15"/>
    </row>
    <row r="266">
      <c r="A266" s="15"/>
    </row>
    <row r="267">
      <c r="A267" s="15"/>
    </row>
    <row r="268">
      <c r="A268" s="15"/>
    </row>
    <row r="269">
      <c r="A269" s="15"/>
    </row>
    <row r="270">
      <c r="A270" s="15"/>
    </row>
    <row r="271">
      <c r="A271" s="15"/>
    </row>
    <row r="272">
      <c r="A272" s="15"/>
    </row>
    <row r="273">
      <c r="A273" s="15"/>
    </row>
    <row r="274">
      <c r="A274" s="15"/>
    </row>
    <row r="275">
      <c r="A275" s="15"/>
    </row>
    <row r="276">
      <c r="A276" s="15"/>
    </row>
    <row r="277">
      <c r="A277" s="15"/>
    </row>
    <row r="278">
      <c r="A278" s="15"/>
    </row>
    <row r="279">
      <c r="A279" s="15"/>
    </row>
    <row r="280">
      <c r="A280" s="15"/>
    </row>
    <row r="281">
      <c r="A281" s="15"/>
    </row>
    <row r="282">
      <c r="A282" s="15"/>
    </row>
    <row r="283">
      <c r="A283" s="15"/>
    </row>
    <row r="284">
      <c r="A284" s="15"/>
    </row>
    <row r="285">
      <c r="A285" s="15"/>
    </row>
    <row r="286">
      <c r="A286" s="15"/>
    </row>
    <row r="287">
      <c r="A287" s="15"/>
    </row>
    <row r="288">
      <c r="A288" s="15"/>
    </row>
    <row r="289">
      <c r="A289" s="15"/>
    </row>
    <row r="290">
      <c r="A290" s="15"/>
    </row>
    <row r="291">
      <c r="A291" s="15"/>
    </row>
    <row r="292">
      <c r="A292" s="15"/>
    </row>
    <row r="293">
      <c r="A293" s="15"/>
    </row>
    <row r="294">
      <c r="A294" s="15"/>
    </row>
    <row r="295">
      <c r="A295" s="15"/>
    </row>
    <row r="296">
      <c r="A296" s="15"/>
    </row>
    <row r="297">
      <c r="A297" s="15"/>
    </row>
    <row r="298">
      <c r="A298" s="15"/>
    </row>
    <row r="299">
      <c r="A299" s="15"/>
    </row>
    <row r="300">
      <c r="A300" s="15"/>
    </row>
    <row r="301">
      <c r="A301" s="15"/>
    </row>
    <row r="302">
      <c r="A302" s="15"/>
    </row>
    <row r="303">
      <c r="A303" s="15"/>
    </row>
    <row r="304">
      <c r="A304" s="15"/>
    </row>
    <row r="305">
      <c r="A305" s="15"/>
    </row>
    <row r="306">
      <c r="A306" s="15"/>
    </row>
    <row r="307">
      <c r="A307" s="15"/>
    </row>
    <row r="308">
      <c r="A308" s="15"/>
    </row>
    <row r="309">
      <c r="A309" s="15"/>
    </row>
    <row r="310">
      <c r="A310" s="15"/>
    </row>
    <row r="311">
      <c r="A311" s="15"/>
    </row>
    <row r="312">
      <c r="A312" s="15"/>
    </row>
    <row r="313">
      <c r="A313" s="15"/>
    </row>
    <row r="314">
      <c r="A314" s="15"/>
    </row>
    <row r="315">
      <c r="A315" s="15"/>
    </row>
    <row r="316">
      <c r="A316" s="15"/>
    </row>
    <row r="317">
      <c r="A317" s="15"/>
    </row>
    <row r="318">
      <c r="A318" s="15"/>
    </row>
    <row r="319">
      <c r="A319" s="15"/>
    </row>
    <row r="320">
      <c r="A320" s="15"/>
    </row>
    <row r="321">
      <c r="A321" s="15"/>
    </row>
    <row r="322">
      <c r="A322" s="15"/>
    </row>
    <row r="323">
      <c r="A323" s="15"/>
    </row>
    <row r="324">
      <c r="A324" s="15"/>
    </row>
    <row r="325">
      <c r="A325" s="15"/>
    </row>
    <row r="326">
      <c r="A326" s="15"/>
    </row>
    <row r="327">
      <c r="A327" s="15"/>
    </row>
    <row r="328">
      <c r="A328" s="15"/>
    </row>
    <row r="329">
      <c r="A329" s="15"/>
    </row>
    <row r="330">
      <c r="A330" s="15"/>
    </row>
    <row r="331">
      <c r="A331" s="15"/>
    </row>
    <row r="332">
      <c r="A332" s="15"/>
    </row>
    <row r="333">
      <c r="A333" s="15"/>
    </row>
    <row r="334">
      <c r="A334" s="15"/>
    </row>
    <row r="335">
      <c r="A335" s="15"/>
    </row>
    <row r="336">
      <c r="A336" s="15"/>
    </row>
    <row r="337">
      <c r="A337" s="15"/>
    </row>
    <row r="338">
      <c r="A338" s="15"/>
    </row>
    <row r="339">
      <c r="A339" s="15"/>
    </row>
    <row r="340">
      <c r="A340" s="15"/>
    </row>
    <row r="341">
      <c r="A341" s="15"/>
    </row>
    <row r="342">
      <c r="A342" s="15"/>
    </row>
    <row r="343">
      <c r="A343" s="15"/>
    </row>
    <row r="344">
      <c r="A344" s="15"/>
    </row>
    <row r="345">
      <c r="A345" s="15"/>
    </row>
    <row r="346">
      <c r="A346" s="15"/>
    </row>
    <row r="347">
      <c r="A347" s="15"/>
    </row>
    <row r="348">
      <c r="A348" s="15"/>
    </row>
    <row r="349">
      <c r="A349" s="15"/>
    </row>
    <row r="350">
      <c r="A350" s="15"/>
    </row>
    <row r="351">
      <c r="A351" s="15"/>
    </row>
    <row r="352">
      <c r="A352" s="15"/>
    </row>
    <row r="353">
      <c r="A353" s="15"/>
    </row>
    <row r="354">
      <c r="A354" s="15"/>
    </row>
    <row r="355">
      <c r="A355" s="15"/>
    </row>
    <row r="356">
      <c r="A356" s="15"/>
    </row>
    <row r="357">
      <c r="A357" s="15"/>
    </row>
    <row r="358">
      <c r="A358" s="15"/>
    </row>
    <row r="359">
      <c r="A359" s="15"/>
    </row>
    <row r="360">
      <c r="A360" s="15"/>
    </row>
    <row r="361">
      <c r="A361" s="15"/>
    </row>
    <row r="362">
      <c r="A362" s="15"/>
    </row>
    <row r="363">
      <c r="A363" s="15"/>
    </row>
    <row r="364">
      <c r="A364" s="15"/>
    </row>
    <row r="365">
      <c r="A365" s="15"/>
    </row>
    <row r="366">
      <c r="A366" s="15"/>
    </row>
    <row r="367">
      <c r="A367" s="15"/>
    </row>
    <row r="368">
      <c r="A368" s="15"/>
    </row>
    <row r="369">
      <c r="A369" s="15"/>
    </row>
    <row r="370">
      <c r="A370" s="15"/>
    </row>
    <row r="371">
      <c r="A371" s="15"/>
    </row>
    <row r="372">
      <c r="A372" s="15"/>
    </row>
    <row r="373">
      <c r="A373" s="15"/>
    </row>
    <row r="374">
      <c r="A374" s="15"/>
    </row>
    <row r="375">
      <c r="A375" s="15"/>
    </row>
    <row r="376">
      <c r="A376" s="15"/>
    </row>
    <row r="377">
      <c r="A377" s="15"/>
    </row>
    <row r="378">
      <c r="A378" s="15"/>
    </row>
    <row r="379">
      <c r="A379" s="15"/>
    </row>
    <row r="380">
      <c r="A380" s="15"/>
    </row>
    <row r="381">
      <c r="A381" s="15"/>
    </row>
    <row r="382">
      <c r="A382" s="15"/>
    </row>
    <row r="383">
      <c r="A383" s="15"/>
    </row>
    <row r="384">
      <c r="A384" s="15"/>
    </row>
    <row r="385">
      <c r="A385" s="15"/>
    </row>
    <row r="386">
      <c r="A386" s="15"/>
    </row>
    <row r="387">
      <c r="A387" s="15"/>
    </row>
    <row r="388">
      <c r="A388" s="15"/>
    </row>
    <row r="389">
      <c r="A389" s="15"/>
    </row>
    <row r="390">
      <c r="A390" s="15"/>
    </row>
    <row r="391">
      <c r="A391" s="15"/>
    </row>
    <row r="392">
      <c r="A392" s="15"/>
    </row>
    <row r="393">
      <c r="A393" s="15"/>
    </row>
    <row r="394">
      <c r="A394" s="15"/>
    </row>
    <row r="395">
      <c r="A395" s="15"/>
    </row>
    <row r="396">
      <c r="A396" s="15"/>
    </row>
    <row r="397">
      <c r="A397" s="15"/>
    </row>
    <row r="398">
      <c r="A398" s="15"/>
    </row>
    <row r="399">
      <c r="A399" s="15"/>
    </row>
    <row r="400">
      <c r="A400" s="15"/>
    </row>
    <row r="401">
      <c r="A401" s="15"/>
    </row>
    <row r="402">
      <c r="A402" s="15"/>
    </row>
    <row r="403">
      <c r="A403" s="15"/>
    </row>
    <row r="404">
      <c r="A404" s="15"/>
    </row>
    <row r="405">
      <c r="A405" s="15"/>
    </row>
    <row r="406">
      <c r="A406" s="15"/>
    </row>
    <row r="407">
      <c r="A407" s="15"/>
    </row>
    <row r="408">
      <c r="A408" s="15"/>
    </row>
    <row r="409">
      <c r="A409" s="15"/>
    </row>
    <row r="410">
      <c r="A410" s="15"/>
    </row>
    <row r="411">
      <c r="A411" s="15"/>
    </row>
    <row r="412">
      <c r="A412" s="15"/>
    </row>
    <row r="413">
      <c r="A413" s="15"/>
    </row>
    <row r="414">
      <c r="A414" s="15"/>
    </row>
    <row r="415">
      <c r="A415" s="15"/>
    </row>
    <row r="416">
      <c r="A416" s="15"/>
    </row>
    <row r="417">
      <c r="A417" s="15"/>
    </row>
    <row r="418">
      <c r="A418" s="15"/>
    </row>
    <row r="419">
      <c r="A419" s="15"/>
    </row>
    <row r="420">
      <c r="A420" s="15"/>
    </row>
    <row r="421">
      <c r="A421" s="15"/>
    </row>
    <row r="422">
      <c r="A422" s="15"/>
    </row>
    <row r="423">
      <c r="A423" s="15"/>
    </row>
    <row r="424">
      <c r="A424" s="15"/>
    </row>
    <row r="425">
      <c r="A425" s="15"/>
    </row>
    <row r="426">
      <c r="A426" s="15"/>
    </row>
    <row r="427">
      <c r="A427" s="15"/>
    </row>
    <row r="428">
      <c r="A428" s="15"/>
    </row>
    <row r="429">
      <c r="A429" s="15"/>
    </row>
    <row r="430">
      <c r="A430" s="15"/>
    </row>
    <row r="431">
      <c r="A431" s="15"/>
    </row>
    <row r="432">
      <c r="A432" s="15"/>
    </row>
    <row r="433">
      <c r="A433" s="15"/>
    </row>
    <row r="434">
      <c r="A434" s="15"/>
    </row>
    <row r="435">
      <c r="A435" s="15"/>
    </row>
    <row r="436">
      <c r="A436" s="15"/>
    </row>
    <row r="437">
      <c r="A437" s="15"/>
    </row>
    <row r="438">
      <c r="A438" s="15"/>
    </row>
    <row r="439">
      <c r="A439" s="15"/>
    </row>
    <row r="440">
      <c r="A440" s="15"/>
    </row>
    <row r="441">
      <c r="A441" s="15"/>
    </row>
    <row r="442">
      <c r="A442" s="15"/>
    </row>
    <row r="443">
      <c r="A443" s="15"/>
    </row>
    <row r="444">
      <c r="A444" s="15"/>
    </row>
    <row r="445">
      <c r="A445" s="15"/>
    </row>
    <row r="446">
      <c r="A446" s="15"/>
    </row>
    <row r="447">
      <c r="A447" s="15"/>
    </row>
    <row r="448">
      <c r="A448" s="15"/>
    </row>
    <row r="449">
      <c r="A449" s="15"/>
    </row>
    <row r="450">
      <c r="A450" s="15"/>
    </row>
    <row r="451">
      <c r="A451" s="15"/>
    </row>
    <row r="452">
      <c r="A452" s="15"/>
    </row>
    <row r="453">
      <c r="A453" s="15"/>
    </row>
    <row r="454">
      <c r="A454" s="15"/>
    </row>
    <row r="455">
      <c r="A455" s="15"/>
    </row>
    <row r="456">
      <c r="A456" s="15"/>
    </row>
    <row r="457">
      <c r="A457" s="15"/>
    </row>
    <row r="458">
      <c r="A458" s="15"/>
    </row>
    <row r="459">
      <c r="A459" s="15"/>
    </row>
    <row r="460">
      <c r="A460" s="15"/>
    </row>
    <row r="461">
      <c r="A461" s="15"/>
    </row>
    <row r="462">
      <c r="A462" s="15"/>
    </row>
    <row r="463">
      <c r="A463" s="15"/>
    </row>
    <row r="464">
      <c r="A464" s="15"/>
    </row>
    <row r="465">
      <c r="A465" s="15"/>
    </row>
    <row r="466">
      <c r="A466" s="15"/>
    </row>
    <row r="467">
      <c r="A467" s="15"/>
    </row>
    <row r="468">
      <c r="A468" s="15"/>
    </row>
    <row r="469">
      <c r="A469" s="15"/>
    </row>
    <row r="470">
      <c r="A470" s="15"/>
    </row>
    <row r="471">
      <c r="A471" s="15"/>
    </row>
    <row r="472">
      <c r="A472" s="15"/>
    </row>
    <row r="473">
      <c r="A473" s="15"/>
    </row>
    <row r="474">
      <c r="A474" s="15"/>
    </row>
    <row r="475">
      <c r="A475" s="15"/>
    </row>
    <row r="476">
      <c r="A476" s="15"/>
    </row>
    <row r="477">
      <c r="A477" s="15"/>
    </row>
    <row r="478">
      <c r="A478" s="15"/>
    </row>
    <row r="479">
      <c r="A479" s="15"/>
    </row>
    <row r="480">
      <c r="A480" s="15"/>
    </row>
    <row r="481">
      <c r="A481" s="15"/>
    </row>
    <row r="482">
      <c r="A482" s="15"/>
    </row>
    <row r="483">
      <c r="A483" s="15"/>
    </row>
    <row r="484">
      <c r="A484" s="15"/>
    </row>
    <row r="485">
      <c r="A485" s="15"/>
    </row>
    <row r="486">
      <c r="A486" s="15"/>
    </row>
    <row r="487">
      <c r="A487" s="15"/>
    </row>
    <row r="488">
      <c r="A488" s="15"/>
    </row>
    <row r="489">
      <c r="A489" s="15"/>
    </row>
    <row r="490">
      <c r="A490" s="15"/>
    </row>
    <row r="491">
      <c r="A491" s="15"/>
    </row>
    <row r="492">
      <c r="A492" s="15"/>
    </row>
    <row r="493">
      <c r="A493" s="15"/>
    </row>
    <row r="494">
      <c r="A494" s="15"/>
    </row>
    <row r="495">
      <c r="A495" s="15"/>
    </row>
    <row r="496">
      <c r="A496" s="15"/>
    </row>
    <row r="497">
      <c r="A497" s="15"/>
    </row>
    <row r="498">
      <c r="A498" s="15"/>
    </row>
    <row r="499">
      <c r="A499" s="15"/>
    </row>
    <row r="500">
      <c r="A500" s="15"/>
    </row>
    <row r="501">
      <c r="A501" s="15"/>
    </row>
    <row r="502">
      <c r="A502" s="15"/>
    </row>
    <row r="503">
      <c r="A503" s="15"/>
    </row>
    <row r="504">
      <c r="A504" s="15"/>
    </row>
    <row r="505">
      <c r="A505" s="15"/>
    </row>
    <row r="506">
      <c r="A506" s="15"/>
    </row>
    <row r="507">
      <c r="A507" s="15"/>
    </row>
    <row r="508">
      <c r="A508" s="15"/>
    </row>
    <row r="509">
      <c r="A509" s="15"/>
    </row>
    <row r="510">
      <c r="A510" s="15"/>
    </row>
    <row r="511">
      <c r="A511" s="15"/>
    </row>
    <row r="512">
      <c r="A512" s="15"/>
    </row>
    <row r="513">
      <c r="A513" s="15"/>
    </row>
    <row r="514">
      <c r="A514" s="15"/>
    </row>
    <row r="515">
      <c r="A515" s="15"/>
    </row>
    <row r="516">
      <c r="A516" s="15"/>
    </row>
    <row r="517">
      <c r="A517" s="15"/>
    </row>
    <row r="518">
      <c r="A518" s="15"/>
    </row>
    <row r="519">
      <c r="A519" s="15"/>
    </row>
    <row r="520">
      <c r="A520" s="15"/>
    </row>
    <row r="521">
      <c r="A521" s="15"/>
    </row>
    <row r="522">
      <c r="A522" s="15"/>
    </row>
    <row r="523">
      <c r="A523" s="15"/>
    </row>
    <row r="524">
      <c r="A524" s="15"/>
    </row>
    <row r="525">
      <c r="A525" s="15"/>
    </row>
    <row r="526">
      <c r="A526" s="15"/>
    </row>
    <row r="527">
      <c r="A527" s="15"/>
    </row>
    <row r="528">
      <c r="A528" s="15"/>
    </row>
    <row r="529">
      <c r="A529" s="15"/>
    </row>
    <row r="530">
      <c r="A530" s="15"/>
    </row>
    <row r="531">
      <c r="A531" s="15"/>
    </row>
    <row r="532">
      <c r="A532" s="15"/>
    </row>
    <row r="533">
      <c r="A533" s="15"/>
    </row>
    <row r="534">
      <c r="A534" s="15"/>
    </row>
    <row r="535">
      <c r="A535" s="15"/>
    </row>
    <row r="536">
      <c r="A536" s="15"/>
    </row>
    <row r="537">
      <c r="A537" s="15"/>
    </row>
    <row r="538">
      <c r="A538" s="15"/>
    </row>
    <row r="539">
      <c r="A539" s="15"/>
    </row>
    <row r="540">
      <c r="A540" s="15"/>
    </row>
    <row r="541">
      <c r="A541" s="15"/>
    </row>
    <row r="542">
      <c r="A542" s="15"/>
    </row>
    <row r="543">
      <c r="A543" s="15"/>
    </row>
    <row r="544">
      <c r="A544" s="15"/>
    </row>
    <row r="545">
      <c r="A545" s="15"/>
    </row>
    <row r="546">
      <c r="A546" s="15"/>
    </row>
    <row r="547">
      <c r="A547" s="15"/>
    </row>
    <row r="548">
      <c r="A548" s="15"/>
    </row>
    <row r="549">
      <c r="A549" s="15"/>
    </row>
    <row r="550">
      <c r="A550" s="15"/>
    </row>
    <row r="551">
      <c r="A551" s="15"/>
    </row>
    <row r="552">
      <c r="A552" s="15"/>
    </row>
    <row r="553">
      <c r="A553" s="15"/>
    </row>
    <row r="554">
      <c r="A554" s="15"/>
    </row>
    <row r="555">
      <c r="A555" s="15"/>
    </row>
    <row r="556">
      <c r="A556" s="15"/>
    </row>
    <row r="557">
      <c r="A557" s="15"/>
    </row>
    <row r="558">
      <c r="A558" s="15"/>
    </row>
    <row r="559">
      <c r="A559" s="15"/>
    </row>
    <row r="560">
      <c r="A560" s="15"/>
    </row>
    <row r="561">
      <c r="A561" s="15"/>
    </row>
    <row r="562">
      <c r="A562" s="15"/>
    </row>
    <row r="563">
      <c r="A563" s="15"/>
    </row>
    <row r="564">
      <c r="A564" s="15"/>
    </row>
    <row r="565">
      <c r="A565" s="15"/>
    </row>
    <row r="566">
      <c r="A566" s="15"/>
    </row>
    <row r="567">
      <c r="A567" s="15"/>
    </row>
    <row r="568">
      <c r="A568" s="15"/>
    </row>
    <row r="569">
      <c r="A569" s="15"/>
    </row>
    <row r="570">
      <c r="A570" s="15"/>
    </row>
    <row r="571">
      <c r="A571" s="15"/>
    </row>
    <row r="572">
      <c r="A572" s="15"/>
    </row>
    <row r="573">
      <c r="A573" s="15"/>
    </row>
    <row r="574">
      <c r="A574" s="15"/>
    </row>
    <row r="575">
      <c r="A575" s="15"/>
    </row>
    <row r="576">
      <c r="A576" s="15"/>
    </row>
    <row r="577">
      <c r="A577" s="15"/>
    </row>
    <row r="578">
      <c r="A578" s="15"/>
    </row>
    <row r="579">
      <c r="A579" s="15"/>
    </row>
    <row r="580">
      <c r="A580" s="15"/>
    </row>
    <row r="581">
      <c r="A581" s="15"/>
    </row>
    <row r="582">
      <c r="A582" s="15"/>
    </row>
    <row r="583">
      <c r="A583" s="15"/>
    </row>
    <row r="584">
      <c r="A584" s="15"/>
    </row>
    <row r="585">
      <c r="A585" s="15"/>
    </row>
    <row r="586">
      <c r="A586" s="15"/>
    </row>
    <row r="587">
      <c r="A587" s="15"/>
    </row>
    <row r="588">
      <c r="A588" s="15"/>
    </row>
    <row r="589">
      <c r="A589" s="15"/>
    </row>
    <row r="590">
      <c r="A590" s="15"/>
    </row>
    <row r="591">
      <c r="A591" s="15"/>
    </row>
    <row r="592">
      <c r="A592" s="15"/>
    </row>
    <row r="593">
      <c r="A593" s="15"/>
    </row>
    <row r="594">
      <c r="A594" s="15"/>
    </row>
    <row r="595">
      <c r="A595" s="15"/>
    </row>
    <row r="596">
      <c r="A596" s="15"/>
    </row>
    <row r="597">
      <c r="A597" s="15"/>
    </row>
    <row r="598">
      <c r="A598" s="15"/>
    </row>
    <row r="599">
      <c r="A599" s="15"/>
    </row>
    <row r="600">
      <c r="A600" s="15"/>
    </row>
    <row r="601">
      <c r="A601" s="15"/>
    </row>
    <row r="602">
      <c r="A602" s="15"/>
    </row>
    <row r="603">
      <c r="A603" s="15"/>
    </row>
    <row r="604">
      <c r="A604" s="15"/>
    </row>
    <row r="605">
      <c r="A605" s="15"/>
    </row>
    <row r="606">
      <c r="A606" s="15"/>
    </row>
    <row r="607">
      <c r="A607" s="15"/>
    </row>
    <row r="608">
      <c r="A608" s="15"/>
    </row>
    <row r="609">
      <c r="A609" s="15"/>
    </row>
    <row r="610">
      <c r="A610" s="15"/>
    </row>
    <row r="611">
      <c r="A611" s="15"/>
    </row>
    <row r="612">
      <c r="A612" s="15"/>
    </row>
    <row r="613">
      <c r="A613" s="15"/>
    </row>
    <row r="614">
      <c r="A614" s="15"/>
    </row>
    <row r="615">
      <c r="A615" s="15"/>
    </row>
    <row r="616">
      <c r="A616" s="15"/>
    </row>
    <row r="617">
      <c r="A617" s="15"/>
    </row>
    <row r="618">
      <c r="A618" s="15"/>
    </row>
    <row r="619">
      <c r="A619" s="15"/>
    </row>
    <row r="620">
      <c r="A620" s="15"/>
    </row>
    <row r="621">
      <c r="A621" s="15"/>
    </row>
    <row r="622">
      <c r="A622" s="15"/>
    </row>
    <row r="623">
      <c r="A623" s="15"/>
    </row>
    <row r="624">
      <c r="A624" s="15"/>
    </row>
    <row r="625">
      <c r="A625" s="15"/>
    </row>
    <row r="626">
      <c r="A626" s="15"/>
    </row>
    <row r="627">
      <c r="A627" s="15"/>
    </row>
    <row r="628">
      <c r="A628" s="15"/>
    </row>
    <row r="629">
      <c r="A629" s="15"/>
    </row>
    <row r="630">
      <c r="A630" s="15"/>
    </row>
    <row r="631">
      <c r="A631" s="15"/>
    </row>
    <row r="632">
      <c r="A632" s="15"/>
    </row>
    <row r="633">
      <c r="A633" s="15"/>
    </row>
    <row r="634">
      <c r="A634" s="15"/>
    </row>
    <row r="635">
      <c r="A635" s="15"/>
    </row>
    <row r="636">
      <c r="A636" s="15"/>
    </row>
    <row r="637">
      <c r="A637" s="15"/>
    </row>
    <row r="638">
      <c r="A638" s="15"/>
    </row>
    <row r="639">
      <c r="A639" s="15"/>
    </row>
    <row r="640">
      <c r="A640" s="15"/>
    </row>
    <row r="641">
      <c r="A641" s="15"/>
    </row>
    <row r="642">
      <c r="A642" s="15"/>
    </row>
    <row r="643">
      <c r="A643" s="15"/>
    </row>
    <row r="644">
      <c r="A644" s="15"/>
    </row>
    <row r="645">
      <c r="A645" s="15"/>
    </row>
    <row r="646">
      <c r="A646" s="15"/>
    </row>
    <row r="647">
      <c r="A647" s="15"/>
    </row>
    <row r="648">
      <c r="A648" s="15"/>
    </row>
    <row r="649">
      <c r="A649" s="15"/>
    </row>
    <row r="650">
      <c r="A650" s="15"/>
    </row>
    <row r="651">
      <c r="A651" s="15"/>
    </row>
    <row r="652">
      <c r="A652" s="15"/>
    </row>
    <row r="653">
      <c r="A653" s="15"/>
    </row>
    <row r="654">
      <c r="A654" s="15"/>
    </row>
    <row r="655">
      <c r="A655" s="15"/>
    </row>
    <row r="656">
      <c r="A656" s="15"/>
    </row>
    <row r="657">
      <c r="A657" s="15"/>
    </row>
    <row r="658">
      <c r="A658" s="15"/>
    </row>
    <row r="659">
      <c r="A659" s="15"/>
    </row>
    <row r="660">
      <c r="A660" s="15"/>
    </row>
    <row r="661">
      <c r="A661" s="15"/>
    </row>
    <row r="662">
      <c r="A662" s="15"/>
    </row>
    <row r="663">
      <c r="A663" s="15"/>
    </row>
    <row r="664">
      <c r="A664" s="15"/>
    </row>
    <row r="665">
      <c r="A665" s="15"/>
    </row>
    <row r="666">
      <c r="A666" s="15"/>
    </row>
    <row r="667">
      <c r="A667" s="15"/>
    </row>
    <row r="668">
      <c r="A668" s="15"/>
    </row>
    <row r="669">
      <c r="A669" s="15"/>
    </row>
    <row r="670">
      <c r="A670" s="15"/>
    </row>
    <row r="671">
      <c r="A671" s="15"/>
    </row>
    <row r="672">
      <c r="A672" s="15"/>
    </row>
    <row r="673">
      <c r="A673" s="15"/>
    </row>
    <row r="674">
      <c r="A674" s="15"/>
    </row>
    <row r="675">
      <c r="A675" s="15"/>
    </row>
    <row r="676">
      <c r="A676" s="15"/>
    </row>
    <row r="677">
      <c r="A677" s="15"/>
    </row>
    <row r="678">
      <c r="A678" s="15"/>
    </row>
    <row r="679">
      <c r="A679" s="15"/>
    </row>
    <row r="680">
      <c r="A680" s="15"/>
    </row>
    <row r="681">
      <c r="A681" s="15"/>
    </row>
    <row r="682">
      <c r="A682" s="15"/>
    </row>
    <row r="683">
      <c r="A683" s="15"/>
    </row>
    <row r="684">
      <c r="A684" s="15"/>
    </row>
    <row r="685">
      <c r="A685" s="15"/>
    </row>
    <row r="686">
      <c r="A686" s="15"/>
    </row>
    <row r="687">
      <c r="A687" s="15"/>
    </row>
    <row r="688">
      <c r="A688" s="15"/>
    </row>
    <row r="689">
      <c r="A689" s="15"/>
    </row>
    <row r="690">
      <c r="A690" s="15"/>
    </row>
    <row r="691">
      <c r="A691" s="15"/>
    </row>
    <row r="692">
      <c r="A692" s="15"/>
    </row>
    <row r="693">
      <c r="A693" s="15"/>
    </row>
    <row r="694">
      <c r="A694" s="15"/>
    </row>
    <row r="695">
      <c r="A695" s="15"/>
    </row>
    <row r="696">
      <c r="A696" s="15"/>
    </row>
    <row r="697">
      <c r="A697" s="15"/>
    </row>
    <row r="698">
      <c r="A698" s="15"/>
    </row>
    <row r="699">
      <c r="A699" s="15"/>
    </row>
    <row r="700">
      <c r="A700" s="15"/>
    </row>
    <row r="701">
      <c r="A701" s="15"/>
    </row>
    <row r="702">
      <c r="A702" s="15"/>
    </row>
    <row r="703">
      <c r="A703" s="15"/>
    </row>
    <row r="704">
      <c r="A704" s="15"/>
    </row>
    <row r="705">
      <c r="A705" s="15"/>
    </row>
    <row r="706">
      <c r="A706" s="15"/>
    </row>
    <row r="707">
      <c r="A707" s="15"/>
    </row>
    <row r="708">
      <c r="A708" s="15"/>
    </row>
    <row r="709">
      <c r="A709" s="15"/>
    </row>
    <row r="710">
      <c r="A710" s="15"/>
    </row>
    <row r="711">
      <c r="A711" s="15"/>
    </row>
    <row r="712">
      <c r="A712" s="15"/>
    </row>
    <row r="713">
      <c r="A713" s="15"/>
    </row>
    <row r="714">
      <c r="A714" s="15"/>
    </row>
    <row r="715">
      <c r="A715" s="15"/>
    </row>
    <row r="716">
      <c r="A716" s="15"/>
    </row>
    <row r="717">
      <c r="A717" s="15"/>
    </row>
    <row r="718">
      <c r="A718" s="15"/>
    </row>
    <row r="719">
      <c r="A719" s="15"/>
    </row>
    <row r="720">
      <c r="A720" s="15"/>
    </row>
    <row r="721">
      <c r="A721" s="15"/>
    </row>
    <row r="722">
      <c r="A722" s="15"/>
    </row>
    <row r="723">
      <c r="A723" s="15"/>
    </row>
    <row r="724">
      <c r="A724" s="15"/>
    </row>
    <row r="725">
      <c r="A725" s="15"/>
    </row>
    <row r="726">
      <c r="A726" s="15"/>
    </row>
    <row r="727">
      <c r="A727" s="15"/>
    </row>
    <row r="728">
      <c r="A728" s="15"/>
    </row>
    <row r="729">
      <c r="A729" s="15"/>
    </row>
    <row r="730">
      <c r="A730" s="15"/>
    </row>
    <row r="731">
      <c r="A731" s="15"/>
    </row>
    <row r="732">
      <c r="A732" s="15"/>
    </row>
    <row r="733">
      <c r="A733" s="15"/>
    </row>
    <row r="734">
      <c r="A734" s="15"/>
    </row>
    <row r="735">
      <c r="A735" s="15"/>
    </row>
    <row r="736">
      <c r="A736" s="15"/>
    </row>
    <row r="737">
      <c r="A737" s="15"/>
    </row>
    <row r="738">
      <c r="A738" s="15"/>
    </row>
    <row r="739">
      <c r="A739" s="15"/>
    </row>
    <row r="740">
      <c r="A740" s="15"/>
    </row>
    <row r="741">
      <c r="A741" s="15"/>
    </row>
    <row r="742">
      <c r="A742" s="15"/>
    </row>
    <row r="743">
      <c r="A743" s="15"/>
    </row>
    <row r="744">
      <c r="A744" s="15"/>
    </row>
    <row r="745">
      <c r="A745" s="15"/>
    </row>
    <row r="746">
      <c r="A746" s="15"/>
    </row>
    <row r="747">
      <c r="A747" s="15"/>
    </row>
    <row r="748">
      <c r="A748" s="15"/>
    </row>
    <row r="749">
      <c r="A749" s="15"/>
    </row>
    <row r="750">
      <c r="A750" s="15"/>
    </row>
    <row r="751">
      <c r="A751" s="15"/>
    </row>
    <row r="752">
      <c r="A752" s="15"/>
    </row>
    <row r="753">
      <c r="A753" s="15"/>
    </row>
    <row r="754">
      <c r="A754" s="15"/>
    </row>
    <row r="755">
      <c r="A755" s="15"/>
    </row>
    <row r="756">
      <c r="A756" s="15"/>
    </row>
    <row r="757">
      <c r="A757" s="15"/>
    </row>
    <row r="758">
      <c r="A758" s="15"/>
    </row>
    <row r="759">
      <c r="A759" s="15"/>
    </row>
    <row r="760">
      <c r="A760" s="15"/>
    </row>
    <row r="761">
      <c r="A761" s="15"/>
    </row>
    <row r="762">
      <c r="A762" s="15"/>
    </row>
    <row r="763">
      <c r="A763" s="15"/>
    </row>
    <row r="764">
      <c r="A764" s="15"/>
    </row>
    <row r="765">
      <c r="A765" s="15"/>
    </row>
    <row r="766">
      <c r="A766" s="15"/>
    </row>
    <row r="767">
      <c r="A767" s="15"/>
    </row>
    <row r="768">
      <c r="A768" s="15"/>
    </row>
    <row r="769">
      <c r="A769" s="15"/>
    </row>
    <row r="770">
      <c r="A770" s="15"/>
    </row>
    <row r="771">
      <c r="A771" s="15"/>
    </row>
    <row r="772">
      <c r="A772" s="15"/>
    </row>
    <row r="773">
      <c r="A773" s="15"/>
    </row>
    <row r="774">
      <c r="A774" s="15"/>
    </row>
    <row r="775">
      <c r="A775" s="15"/>
    </row>
    <row r="776">
      <c r="A776" s="15"/>
    </row>
    <row r="777">
      <c r="A777" s="15"/>
    </row>
    <row r="778">
      <c r="A778" s="15"/>
    </row>
    <row r="779">
      <c r="A779" s="15"/>
    </row>
    <row r="780">
      <c r="A780" s="15"/>
    </row>
    <row r="781">
      <c r="A781" s="15"/>
    </row>
    <row r="782">
      <c r="A782" s="15"/>
    </row>
    <row r="783">
      <c r="A783" s="15"/>
    </row>
    <row r="784">
      <c r="A784" s="15"/>
    </row>
    <row r="785">
      <c r="A785" s="15"/>
    </row>
    <row r="786">
      <c r="A786" s="15"/>
    </row>
    <row r="787">
      <c r="A787" s="15"/>
    </row>
    <row r="788">
      <c r="A788" s="15"/>
    </row>
    <row r="789">
      <c r="A789" s="15"/>
    </row>
    <row r="790">
      <c r="A790" s="15"/>
    </row>
    <row r="791">
      <c r="A791" s="15"/>
    </row>
    <row r="792">
      <c r="A792" s="15"/>
    </row>
    <row r="793">
      <c r="A793" s="15"/>
    </row>
    <row r="794">
      <c r="A794" s="15"/>
    </row>
    <row r="795">
      <c r="A795" s="15"/>
    </row>
    <row r="796">
      <c r="A796" s="15"/>
    </row>
    <row r="797">
      <c r="A797" s="15"/>
    </row>
    <row r="798">
      <c r="A798" s="15"/>
    </row>
    <row r="799">
      <c r="A799" s="15"/>
    </row>
    <row r="800">
      <c r="A800" s="15"/>
    </row>
    <row r="801">
      <c r="A801" s="15"/>
    </row>
    <row r="802">
      <c r="A802" s="15"/>
    </row>
    <row r="803">
      <c r="A803" s="15"/>
    </row>
    <row r="804">
      <c r="A804" s="15"/>
    </row>
    <row r="805">
      <c r="A805" s="15"/>
    </row>
    <row r="806">
      <c r="A806" s="15"/>
    </row>
    <row r="807">
      <c r="A807" s="15"/>
    </row>
    <row r="808">
      <c r="A808" s="15"/>
    </row>
    <row r="809">
      <c r="A809" s="15"/>
    </row>
    <row r="810">
      <c r="A810" s="15"/>
    </row>
    <row r="811">
      <c r="A811" s="15"/>
    </row>
    <row r="812">
      <c r="A812" s="15"/>
    </row>
    <row r="813">
      <c r="A813" s="15"/>
    </row>
    <row r="814">
      <c r="A814" s="15"/>
    </row>
    <row r="815">
      <c r="A815" s="15"/>
    </row>
    <row r="816">
      <c r="A816" s="15"/>
    </row>
    <row r="817">
      <c r="A817" s="15"/>
    </row>
    <row r="818">
      <c r="A818" s="15"/>
    </row>
    <row r="819">
      <c r="A819" s="15"/>
    </row>
    <row r="820">
      <c r="A820" s="15"/>
    </row>
    <row r="821">
      <c r="A821" s="15"/>
    </row>
    <row r="822">
      <c r="A822" s="15"/>
    </row>
    <row r="823">
      <c r="A823" s="15"/>
    </row>
    <row r="824">
      <c r="A824" s="15"/>
    </row>
    <row r="825">
      <c r="A825" s="15"/>
    </row>
    <row r="826">
      <c r="A826" s="15"/>
    </row>
    <row r="827">
      <c r="A827" s="15"/>
    </row>
    <row r="828">
      <c r="A828" s="15"/>
    </row>
    <row r="829">
      <c r="A829" s="15"/>
    </row>
    <row r="830">
      <c r="A830" s="15"/>
    </row>
    <row r="831">
      <c r="A831" s="15"/>
    </row>
    <row r="832">
      <c r="A832" s="15"/>
    </row>
    <row r="833">
      <c r="A833" s="15"/>
    </row>
    <row r="834">
      <c r="A834" s="15"/>
    </row>
    <row r="835">
      <c r="A835" s="15"/>
    </row>
    <row r="836">
      <c r="A836" s="15"/>
    </row>
    <row r="837">
      <c r="A837" s="15"/>
    </row>
    <row r="838">
      <c r="A838" s="15"/>
    </row>
    <row r="839">
      <c r="A839" s="15"/>
    </row>
    <row r="840">
      <c r="A840" s="15"/>
    </row>
    <row r="841">
      <c r="A841" s="15"/>
    </row>
    <row r="842">
      <c r="A842" s="15"/>
    </row>
    <row r="843">
      <c r="A843" s="15"/>
    </row>
    <row r="844">
      <c r="A844" s="15"/>
    </row>
    <row r="845">
      <c r="A845" s="15"/>
    </row>
    <row r="846">
      <c r="A846" s="15"/>
    </row>
    <row r="847">
      <c r="A847" s="15"/>
    </row>
    <row r="848">
      <c r="A848" s="15"/>
    </row>
    <row r="849">
      <c r="A849" s="15"/>
    </row>
    <row r="850">
      <c r="A850" s="15"/>
    </row>
    <row r="851">
      <c r="A851" s="15"/>
    </row>
    <row r="852">
      <c r="A852" s="15"/>
    </row>
    <row r="853">
      <c r="A853" s="15"/>
    </row>
    <row r="854">
      <c r="A854" s="15"/>
    </row>
    <row r="855">
      <c r="A855" s="15"/>
    </row>
    <row r="856">
      <c r="A856" s="15"/>
    </row>
    <row r="857">
      <c r="A857" s="15"/>
    </row>
    <row r="858">
      <c r="A858" s="15"/>
    </row>
    <row r="859">
      <c r="A859" s="15"/>
    </row>
    <row r="860">
      <c r="A860" s="15"/>
    </row>
    <row r="861">
      <c r="A861" s="15"/>
    </row>
    <row r="862">
      <c r="A862" s="15"/>
    </row>
    <row r="863">
      <c r="A863" s="15"/>
    </row>
    <row r="864">
      <c r="A864" s="15"/>
    </row>
    <row r="865">
      <c r="A865" s="15"/>
    </row>
    <row r="866">
      <c r="A866" s="15"/>
    </row>
    <row r="867">
      <c r="A867" s="15"/>
    </row>
    <row r="868">
      <c r="A868" s="15"/>
    </row>
    <row r="869">
      <c r="A869" s="15"/>
    </row>
    <row r="870">
      <c r="A870" s="15"/>
    </row>
    <row r="871">
      <c r="A871" s="15"/>
    </row>
    <row r="872">
      <c r="A872" s="15"/>
    </row>
    <row r="873">
      <c r="A873" s="15"/>
    </row>
    <row r="874">
      <c r="A874" s="15"/>
    </row>
    <row r="875">
      <c r="A875" s="15"/>
    </row>
    <row r="876">
      <c r="A876" s="15"/>
    </row>
    <row r="877">
      <c r="A877" s="15"/>
    </row>
    <row r="878">
      <c r="A878" s="15"/>
    </row>
    <row r="879">
      <c r="A879" s="15"/>
    </row>
    <row r="880">
      <c r="A880" s="15"/>
    </row>
    <row r="881">
      <c r="A881" s="15"/>
    </row>
    <row r="882">
      <c r="A882" s="15"/>
    </row>
    <row r="883">
      <c r="A883" s="15"/>
    </row>
    <row r="884">
      <c r="A884" s="15"/>
    </row>
    <row r="885">
      <c r="A885" s="15"/>
    </row>
    <row r="886">
      <c r="A886" s="15"/>
    </row>
    <row r="887">
      <c r="A887" s="15"/>
    </row>
    <row r="888">
      <c r="A888" s="15"/>
    </row>
    <row r="889">
      <c r="A889" s="15"/>
    </row>
    <row r="890">
      <c r="A890" s="15"/>
    </row>
    <row r="891">
      <c r="A891" s="15"/>
    </row>
    <row r="892">
      <c r="A892" s="15"/>
    </row>
    <row r="893">
      <c r="A893" s="15"/>
    </row>
    <row r="894">
      <c r="A894" s="15"/>
    </row>
    <row r="895">
      <c r="A895" s="15"/>
    </row>
    <row r="896">
      <c r="A896" s="15"/>
    </row>
    <row r="897">
      <c r="A897" s="15"/>
    </row>
    <row r="898">
      <c r="A898" s="15"/>
    </row>
    <row r="899">
      <c r="A899" s="15"/>
    </row>
    <row r="900">
      <c r="A900" s="15"/>
    </row>
    <row r="901">
      <c r="A901" s="15"/>
    </row>
    <row r="902">
      <c r="A902" s="15"/>
    </row>
    <row r="903">
      <c r="A903" s="15"/>
    </row>
    <row r="904">
      <c r="A904" s="15"/>
    </row>
    <row r="905">
      <c r="A905" s="15"/>
    </row>
    <row r="906">
      <c r="A906" s="15"/>
    </row>
    <row r="907">
      <c r="A907" s="15"/>
    </row>
    <row r="908">
      <c r="A908" s="15"/>
    </row>
    <row r="909">
      <c r="A909" s="15"/>
    </row>
    <row r="910">
      <c r="A910" s="15"/>
    </row>
    <row r="911">
      <c r="A911" s="15"/>
    </row>
    <row r="912">
      <c r="A912" s="15"/>
    </row>
    <row r="913">
      <c r="A913" s="15"/>
    </row>
    <row r="914">
      <c r="A914" s="15"/>
    </row>
    <row r="915">
      <c r="A915" s="15"/>
    </row>
    <row r="916">
      <c r="A916" s="15"/>
    </row>
    <row r="917">
      <c r="A917" s="15"/>
    </row>
    <row r="918">
      <c r="A918" s="15"/>
    </row>
    <row r="919">
      <c r="A919" s="15"/>
    </row>
    <row r="920">
      <c r="A920" s="15"/>
    </row>
    <row r="921">
      <c r="A921" s="15"/>
    </row>
    <row r="922">
      <c r="A922" s="15"/>
    </row>
    <row r="923">
      <c r="A923" s="15"/>
    </row>
    <row r="924">
      <c r="A924" s="15"/>
    </row>
    <row r="925">
      <c r="A925" s="15"/>
    </row>
    <row r="926">
      <c r="A926" s="15"/>
    </row>
    <row r="927">
      <c r="A927" s="15"/>
    </row>
    <row r="928">
      <c r="A928" s="15"/>
    </row>
    <row r="929">
      <c r="A929" s="15"/>
    </row>
    <row r="930">
      <c r="A930" s="15"/>
    </row>
    <row r="931">
      <c r="A931" s="15"/>
    </row>
    <row r="932">
      <c r="A932" s="15"/>
    </row>
    <row r="933">
      <c r="A933" s="15"/>
    </row>
    <row r="934">
      <c r="A934" s="15"/>
    </row>
    <row r="935">
      <c r="A935" s="15"/>
    </row>
    <row r="936">
      <c r="A936" s="15"/>
    </row>
    <row r="937">
      <c r="A937" s="15"/>
    </row>
    <row r="938">
      <c r="A938" s="15"/>
    </row>
    <row r="939">
      <c r="A939" s="15"/>
    </row>
    <row r="940">
      <c r="A940" s="15"/>
    </row>
    <row r="941">
      <c r="A941" s="15"/>
    </row>
    <row r="942">
      <c r="A942" s="15"/>
    </row>
    <row r="943">
      <c r="A943" s="15"/>
    </row>
    <row r="944">
      <c r="A944" s="15"/>
    </row>
    <row r="945">
      <c r="A945" s="15"/>
    </row>
    <row r="946">
      <c r="A946" s="15"/>
    </row>
    <row r="947">
      <c r="A947" s="15"/>
    </row>
    <row r="948">
      <c r="A948" s="15"/>
    </row>
    <row r="949">
      <c r="A949" s="15"/>
    </row>
    <row r="950">
      <c r="A950" s="15"/>
    </row>
    <row r="951">
      <c r="A951" s="15"/>
    </row>
    <row r="952">
      <c r="A952" s="15"/>
    </row>
    <row r="953">
      <c r="A953" s="15"/>
    </row>
    <row r="954">
      <c r="A954" s="15"/>
    </row>
    <row r="955">
      <c r="A955" s="15"/>
    </row>
    <row r="956">
      <c r="A956" s="15"/>
    </row>
    <row r="957">
      <c r="A957" s="15"/>
    </row>
    <row r="958">
      <c r="A958" s="15"/>
    </row>
    <row r="959">
      <c r="A959" s="15"/>
    </row>
    <row r="960">
      <c r="A960" s="15"/>
    </row>
    <row r="961">
      <c r="A961" s="15"/>
    </row>
    <row r="962">
      <c r="A962" s="15"/>
    </row>
    <row r="963">
      <c r="A963" s="15"/>
    </row>
    <row r="964">
      <c r="A964" s="15"/>
    </row>
    <row r="965">
      <c r="A965" s="15"/>
    </row>
    <row r="966">
      <c r="A966" s="15"/>
    </row>
    <row r="967">
      <c r="A967" s="15"/>
    </row>
    <row r="968">
      <c r="A968" s="15"/>
    </row>
    <row r="969">
      <c r="A969" s="15"/>
    </row>
    <row r="970">
      <c r="A970" s="15"/>
    </row>
    <row r="971">
      <c r="A971" s="15"/>
    </row>
    <row r="972">
      <c r="A972" s="15"/>
    </row>
    <row r="973">
      <c r="A973" s="15"/>
    </row>
    <row r="974">
      <c r="A974" s="15"/>
    </row>
    <row r="975">
      <c r="A975" s="15"/>
    </row>
    <row r="976">
      <c r="A976" s="15"/>
    </row>
    <row r="977">
      <c r="A977" s="15"/>
    </row>
    <row r="978">
      <c r="A978" s="15"/>
    </row>
    <row r="979">
      <c r="A979" s="15"/>
    </row>
    <row r="980">
      <c r="A980" s="15"/>
    </row>
    <row r="981">
      <c r="A981" s="15"/>
    </row>
    <row r="982">
      <c r="A982" s="15"/>
    </row>
    <row r="983">
      <c r="A983" s="15"/>
    </row>
    <row r="984">
      <c r="A984" s="15"/>
    </row>
    <row r="985">
      <c r="A985" s="15"/>
    </row>
    <row r="986">
      <c r="A986" s="15"/>
    </row>
    <row r="987">
      <c r="A987" s="15"/>
    </row>
    <row r="988">
      <c r="A988" s="15"/>
    </row>
    <row r="989">
      <c r="A989" s="15"/>
    </row>
    <row r="990">
      <c r="A990" s="15"/>
    </row>
    <row r="991">
      <c r="A991" s="15"/>
    </row>
    <row r="992">
      <c r="A992" s="15"/>
    </row>
    <row r="993">
      <c r="A993" s="15"/>
    </row>
    <row r="994">
      <c r="A994" s="15"/>
    </row>
    <row r="995">
      <c r="A995" s="15"/>
    </row>
    <row r="996">
      <c r="A996" s="15"/>
    </row>
    <row r="997">
      <c r="A997" s="15"/>
    </row>
    <row r="998">
      <c r="A998" s="15"/>
    </row>
    <row r="999">
      <c r="A999" s="15"/>
    </row>
    <row r="1000">
      <c r="A1000" s="15"/>
    </row>
    <row r="1001">
      <c r="A1001" s="15"/>
    </row>
    <row r="1002">
      <c r="A1002"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38"/>
  </cols>
  <sheetData>
    <row r="1">
      <c r="A1" s="9" t="s">
        <v>16</v>
      </c>
      <c r="B1" s="9" t="s">
        <v>17</v>
      </c>
      <c r="C1" s="9" t="s">
        <v>18</v>
      </c>
      <c r="D1" s="9" t="s">
        <v>19</v>
      </c>
    </row>
    <row r="2">
      <c r="A2" s="9" t="s">
        <v>20</v>
      </c>
      <c r="B2" s="9">
        <v>1825.0</v>
      </c>
      <c r="C2" s="9">
        <v>235.0</v>
      </c>
      <c r="D2" s="9">
        <v>3.0</v>
      </c>
    </row>
    <row r="3">
      <c r="A3" s="9" t="s">
        <v>21</v>
      </c>
      <c r="B3" s="9">
        <v>1515.0</v>
      </c>
      <c r="C3" s="9">
        <v>328.0</v>
      </c>
      <c r="D3" s="9">
        <v>3.0</v>
      </c>
    </row>
    <row r="5">
      <c r="A5" s="9" t="s">
        <v>22</v>
      </c>
      <c r="B5" s="9" t="s">
        <v>17</v>
      </c>
      <c r="C5" s="9" t="s">
        <v>23</v>
      </c>
    </row>
    <row r="6">
      <c r="A6" s="9" t="s">
        <v>20</v>
      </c>
      <c r="B6" s="9">
        <v>1512.0</v>
      </c>
      <c r="C6" s="9">
        <v>400.0</v>
      </c>
    </row>
    <row r="7">
      <c r="A7" s="9" t="s">
        <v>21</v>
      </c>
      <c r="B7" s="9">
        <v>1407.0</v>
      </c>
      <c r="C7" s="9">
        <v>500.0</v>
      </c>
    </row>
    <row r="9">
      <c r="A9" s="9" t="s">
        <v>24</v>
      </c>
      <c r="B9" s="9" t="s">
        <v>25</v>
      </c>
      <c r="C9" s="9" t="s">
        <v>26</v>
      </c>
      <c r="D9" s="9" t="s">
        <v>27</v>
      </c>
    </row>
    <row r="10">
      <c r="A10" s="9" t="s">
        <v>28</v>
      </c>
      <c r="B10" s="9">
        <v>45.0</v>
      </c>
      <c r="C10" s="9">
        <v>52.0</v>
      </c>
      <c r="D10" s="9">
        <v>67.0</v>
      </c>
    </row>
    <row r="11">
      <c r="A11" s="9" t="s">
        <v>29</v>
      </c>
      <c r="B11" s="9">
        <v>5621.0</v>
      </c>
      <c r="C11" s="9">
        <v>7265.0</v>
      </c>
      <c r="D11" s="9">
        <v>4251.0</v>
      </c>
    </row>
    <row r="13">
      <c r="A13" s="9" t="s">
        <v>30</v>
      </c>
      <c r="B13" s="9" t="s">
        <v>31</v>
      </c>
    </row>
    <row r="14">
      <c r="A14" s="9" t="s">
        <v>32</v>
      </c>
      <c r="B14" s="9">
        <v>19200.0</v>
      </c>
    </row>
    <row r="15">
      <c r="A15" s="9" t="s">
        <v>33</v>
      </c>
      <c r="B15" s="9">
        <v>20400.0</v>
      </c>
    </row>
    <row r="17">
      <c r="A17" s="9" t="s">
        <v>34</v>
      </c>
    </row>
    <row r="18">
      <c r="A18" s="9" t="s">
        <v>35</v>
      </c>
      <c r="B18" s="9">
        <v>16960.0</v>
      </c>
    </row>
    <row r="19">
      <c r="A19" s="9" t="s">
        <v>36</v>
      </c>
      <c r="B19" s="9">
        <v>6253.0</v>
      </c>
    </row>
    <row r="21">
      <c r="A21" s="9" t="s">
        <v>37</v>
      </c>
      <c r="B21" s="9" t="s">
        <v>38</v>
      </c>
      <c r="C21" s="9" t="s">
        <v>39</v>
      </c>
      <c r="D21" s="9" t="s">
        <v>40</v>
      </c>
      <c r="E21" s="9" t="s">
        <v>41</v>
      </c>
      <c r="F21" s="9" t="s">
        <v>42</v>
      </c>
      <c r="G21" s="9" t="s">
        <v>43</v>
      </c>
    </row>
    <row r="22">
      <c r="A22" s="9" t="s">
        <v>44</v>
      </c>
      <c r="B22" s="9">
        <v>1.0</v>
      </c>
      <c r="C22" s="9">
        <v>555000.0</v>
      </c>
      <c r="D22" s="10">
        <v>0.136</v>
      </c>
      <c r="E22" s="9" t="s">
        <v>45</v>
      </c>
      <c r="F22" s="9">
        <v>15.0</v>
      </c>
      <c r="G22" s="11">
        <f t="shared" ref="G22:G24" si="1">B22+F22</f>
        <v>16</v>
      </c>
    </row>
    <row r="23">
      <c r="A23" s="9" t="s">
        <v>46</v>
      </c>
      <c r="B23" s="9">
        <v>9.0</v>
      </c>
      <c r="C23" s="9">
        <v>800000.0</v>
      </c>
      <c r="D23" s="10">
        <v>0.121</v>
      </c>
      <c r="E23" s="9" t="s">
        <v>45</v>
      </c>
      <c r="F23" s="9">
        <v>15.0</v>
      </c>
      <c r="G23" s="11">
        <f t="shared" si="1"/>
        <v>24</v>
      </c>
    </row>
    <row r="24">
      <c r="A24" s="9" t="s">
        <v>47</v>
      </c>
      <c r="B24" s="9">
        <v>20.0</v>
      </c>
      <c r="C24" s="9">
        <v>675000.0</v>
      </c>
      <c r="D24" s="10">
        <v>0.114</v>
      </c>
      <c r="E24" s="9" t="s">
        <v>45</v>
      </c>
      <c r="F24" s="9">
        <v>11.0</v>
      </c>
      <c r="G24" s="11">
        <f t="shared" si="1"/>
        <v>31</v>
      </c>
    </row>
    <row r="26">
      <c r="A26" s="9" t="s">
        <v>48</v>
      </c>
    </row>
    <row r="27">
      <c r="A27" s="9" t="s">
        <v>49</v>
      </c>
      <c r="B27" s="9">
        <v>7.0</v>
      </c>
      <c r="C27" s="9">
        <v>14.0</v>
      </c>
      <c r="D27" s="9">
        <v>21.0</v>
      </c>
    </row>
    <row r="28">
      <c r="A28" s="9" t="s">
        <v>50</v>
      </c>
      <c r="B28" s="9">
        <v>12.0</v>
      </c>
      <c r="C28" s="9">
        <v>12.0</v>
      </c>
      <c r="D28" s="9">
        <v>12.0</v>
      </c>
    </row>
    <row r="30">
      <c r="A30" s="9" t="s">
        <v>51</v>
      </c>
      <c r="B30" s="12">
        <v>0.2</v>
      </c>
      <c r="C30" s="9" t="s">
        <v>52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53</v>
      </c>
      <c r="B1" s="9" t="s">
        <v>54</v>
      </c>
      <c r="C1" s="9" t="s">
        <v>55</v>
      </c>
      <c r="D1" s="9" t="s">
        <v>56</v>
      </c>
      <c r="E1" s="9" t="s">
        <v>57</v>
      </c>
      <c r="F1" s="9" t="s">
        <v>58</v>
      </c>
      <c r="G1" s="9" t="s">
        <v>59</v>
      </c>
      <c r="H1" s="9" t="s">
        <v>60</v>
      </c>
    </row>
    <row r="2">
      <c r="B2" s="9" t="s">
        <v>61</v>
      </c>
      <c r="D2" s="9">
        <v>1.0</v>
      </c>
      <c r="E2" s="9">
        <v>180000.0</v>
      </c>
      <c r="F2" s="9">
        <v>23.0</v>
      </c>
      <c r="G2" s="11">
        <f t="shared" ref="G2:G4" si="1">F2+D2</f>
        <v>24</v>
      </c>
      <c r="H2" s="11">
        <f t="shared" ref="H2:H4" si="2">E2/F2*F2</f>
        <v>180000</v>
      </c>
    </row>
    <row r="3">
      <c r="B3" s="9" t="s">
        <v>62</v>
      </c>
      <c r="D3" s="9">
        <v>4.0</v>
      </c>
      <c r="E3" s="9">
        <v>78000.0</v>
      </c>
      <c r="F3" s="9">
        <v>16.0</v>
      </c>
      <c r="G3" s="11">
        <f t="shared" si="1"/>
        <v>20</v>
      </c>
      <c r="H3" s="11">
        <f t="shared" si="2"/>
        <v>78000</v>
      </c>
    </row>
    <row r="4">
      <c r="B4" s="9" t="s">
        <v>61</v>
      </c>
      <c r="D4" s="9">
        <v>24.0</v>
      </c>
      <c r="E4" s="9">
        <v>180000.0</v>
      </c>
      <c r="F4" s="9">
        <v>23.0</v>
      </c>
      <c r="G4" s="11">
        <f t="shared" si="1"/>
        <v>47</v>
      </c>
      <c r="H4" s="11">
        <f t="shared" si="2"/>
        <v>180000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63</v>
      </c>
      <c r="C1" s="9" t="s">
        <v>64</v>
      </c>
      <c r="D1" s="9" t="s">
        <v>65</v>
      </c>
      <c r="E1" s="9" t="s">
        <v>66</v>
      </c>
      <c r="F1" s="9" t="s">
        <v>67</v>
      </c>
      <c r="G1" s="9" t="s">
        <v>68</v>
      </c>
      <c r="H1" s="9" t="s">
        <v>69</v>
      </c>
      <c r="I1" s="9" t="s">
        <v>70</v>
      </c>
      <c r="J1" s="9" t="s">
        <v>71</v>
      </c>
      <c r="K1" s="9" t="s">
        <v>72</v>
      </c>
      <c r="L1" s="9" t="s">
        <v>73</v>
      </c>
      <c r="M1" s="9" t="s">
        <v>74</v>
      </c>
      <c r="N1" s="9" t="s">
        <v>75</v>
      </c>
      <c r="O1" s="9" t="s">
        <v>76</v>
      </c>
      <c r="P1" s="9" t="s">
        <v>77</v>
      </c>
      <c r="Q1" s="9" t="s">
        <v>78</v>
      </c>
      <c r="R1" s="9" t="s">
        <v>79</v>
      </c>
      <c r="S1" s="9" t="s">
        <v>80</v>
      </c>
      <c r="T1" s="9" t="s">
        <v>81</v>
      </c>
      <c r="U1" s="9" t="s">
        <v>82</v>
      </c>
      <c r="V1" s="9" t="s">
        <v>83</v>
      </c>
      <c r="W1" s="9" t="s">
        <v>84</v>
      </c>
      <c r="X1" s="9" t="s">
        <v>85</v>
      </c>
      <c r="Y1" s="9" t="s">
        <v>86</v>
      </c>
    </row>
    <row r="2">
      <c r="A2" s="9" t="s">
        <v>87</v>
      </c>
    </row>
    <row r="3">
      <c r="A3" s="9" t="s">
        <v>88</v>
      </c>
      <c r="B3" s="9">
        <v>0.0</v>
      </c>
      <c r="C3" s="11">
        <f t="shared" ref="C3:Y3" si="1">B18</f>
        <v>180000</v>
      </c>
      <c r="D3" s="11">
        <f t="shared" si="1"/>
        <v>180000</v>
      </c>
      <c r="E3" s="11">
        <f t="shared" si="1"/>
        <v>180000</v>
      </c>
      <c r="F3" s="11">
        <f t="shared" si="1"/>
        <v>180000</v>
      </c>
      <c r="G3" s="11">
        <f t="shared" si="1"/>
        <v>180000</v>
      </c>
      <c r="H3" s="11">
        <f t="shared" si="1"/>
        <v>180000</v>
      </c>
      <c r="I3" s="11">
        <f t="shared" si="1"/>
        <v>180000</v>
      </c>
      <c r="J3" s="11">
        <f t="shared" si="1"/>
        <v>180000</v>
      </c>
      <c r="K3" s="11">
        <f t="shared" si="1"/>
        <v>180000</v>
      </c>
      <c r="L3" s="11">
        <f t="shared" si="1"/>
        <v>180000</v>
      </c>
      <c r="M3" s="11">
        <f t="shared" si="1"/>
        <v>180000</v>
      </c>
      <c r="N3" s="11">
        <f t="shared" si="1"/>
        <v>180000</v>
      </c>
      <c r="O3" s="11">
        <f t="shared" si="1"/>
        <v>180000</v>
      </c>
      <c r="P3" s="11">
        <f t="shared" si="1"/>
        <v>180000</v>
      </c>
      <c r="Q3" s="11">
        <f t="shared" si="1"/>
        <v>180000</v>
      </c>
      <c r="R3" s="11">
        <f t="shared" si="1"/>
        <v>180000</v>
      </c>
      <c r="S3" s="11">
        <f t="shared" si="1"/>
        <v>180000</v>
      </c>
      <c r="T3" s="11">
        <f t="shared" si="1"/>
        <v>180000</v>
      </c>
      <c r="U3" s="11">
        <f t="shared" si="1"/>
        <v>180000</v>
      </c>
      <c r="V3" s="11">
        <f t="shared" si="1"/>
        <v>180000</v>
      </c>
      <c r="W3" s="11">
        <f t="shared" si="1"/>
        <v>180000</v>
      </c>
      <c r="X3" s="11">
        <f t="shared" si="1"/>
        <v>180000</v>
      </c>
      <c r="Y3" s="11">
        <f t="shared" si="1"/>
        <v>180000</v>
      </c>
    </row>
    <row r="4">
      <c r="A4" s="9" t="s">
        <v>62</v>
      </c>
      <c r="B4" s="9">
        <v>0.0</v>
      </c>
      <c r="C4" s="11">
        <f t="shared" ref="C4:Y4" si="2">B19</f>
        <v>0</v>
      </c>
      <c r="D4" s="11">
        <f t="shared" si="2"/>
        <v>0</v>
      </c>
      <c r="E4" s="11">
        <f t="shared" si="2"/>
        <v>0</v>
      </c>
      <c r="F4" s="11">
        <f t="shared" si="2"/>
        <v>78000</v>
      </c>
      <c r="G4" s="11">
        <f t="shared" si="2"/>
        <v>78000</v>
      </c>
      <c r="H4" s="11">
        <f t="shared" si="2"/>
        <v>78000</v>
      </c>
      <c r="I4" s="11">
        <f t="shared" si="2"/>
        <v>78000</v>
      </c>
      <c r="J4" s="11">
        <f t="shared" si="2"/>
        <v>78000</v>
      </c>
      <c r="K4" s="11">
        <f t="shared" si="2"/>
        <v>78000</v>
      </c>
      <c r="L4" s="11">
        <f t="shared" si="2"/>
        <v>78000</v>
      </c>
      <c r="M4" s="11">
        <f t="shared" si="2"/>
        <v>78000</v>
      </c>
      <c r="N4" s="11">
        <f t="shared" si="2"/>
        <v>78000</v>
      </c>
      <c r="O4" s="11">
        <f t="shared" si="2"/>
        <v>78000</v>
      </c>
      <c r="P4" s="11">
        <f t="shared" si="2"/>
        <v>78000</v>
      </c>
      <c r="Q4" s="11">
        <f t="shared" si="2"/>
        <v>78000</v>
      </c>
      <c r="R4" s="11">
        <f t="shared" si="2"/>
        <v>78000</v>
      </c>
      <c r="S4" s="11">
        <f t="shared" si="2"/>
        <v>78000</v>
      </c>
      <c r="T4" s="11">
        <f t="shared" si="2"/>
        <v>78000</v>
      </c>
      <c r="U4" s="11">
        <f t="shared" si="2"/>
        <v>78000</v>
      </c>
      <c r="V4" s="11">
        <f t="shared" si="2"/>
        <v>0</v>
      </c>
      <c r="W4" s="11">
        <f t="shared" si="2"/>
        <v>0</v>
      </c>
      <c r="X4" s="11">
        <f t="shared" si="2"/>
        <v>0</v>
      </c>
      <c r="Y4" s="11">
        <f t="shared" si="2"/>
        <v>0</v>
      </c>
    </row>
    <row r="5">
      <c r="A5" s="9" t="s">
        <v>89</v>
      </c>
      <c r="B5" s="11">
        <f t="shared" ref="B5:Y5" si="3">SUM(B3:B4)</f>
        <v>0</v>
      </c>
      <c r="C5" s="11">
        <f t="shared" si="3"/>
        <v>180000</v>
      </c>
      <c r="D5" s="11">
        <f t="shared" si="3"/>
        <v>180000</v>
      </c>
      <c r="E5" s="11">
        <f t="shared" si="3"/>
        <v>180000</v>
      </c>
      <c r="F5" s="11">
        <f t="shared" si="3"/>
        <v>258000</v>
      </c>
      <c r="G5" s="11">
        <f t="shared" si="3"/>
        <v>258000</v>
      </c>
      <c r="H5" s="11">
        <f t="shared" si="3"/>
        <v>258000</v>
      </c>
      <c r="I5" s="11">
        <f t="shared" si="3"/>
        <v>258000</v>
      </c>
      <c r="J5" s="11">
        <f t="shared" si="3"/>
        <v>258000</v>
      </c>
      <c r="K5" s="11">
        <f t="shared" si="3"/>
        <v>258000</v>
      </c>
      <c r="L5" s="11">
        <f t="shared" si="3"/>
        <v>258000</v>
      </c>
      <c r="M5" s="11">
        <f t="shared" si="3"/>
        <v>258000</v>
      </c>
      <c r="N5" s="11">
        <f t="shared" si="3"/>
        <v>258000</v>
      </c>
      <c r="O5" s="11">
        <f t="shared" si="3"/>
        <v>258000</v>
      </c>
      <c r="P5" s="11">
        <f t="shared" si="3"/>
        <v>258000</v>
      </c>
      <c r="Q5" s="11">
        <f t="shared" si="3"/>
        <v>258000</v>
      </c>
      <c r="R5" s="11">
        <f t="shared" si="3"/>
        <v>258000</v>
      </c>
      <c r="S5" s="11">
        <f t="shared" si="3"/>
        <v>258000</v>
      </c>
      <c r="T5" s="11">
        <f t="shared" si="3"/>
        <v>258000</v>
      </c>
      <c r="U5" s="11">
        <f t="shared" si="3"/>
        <v>258000</v>
      </c>
      <c r="V5" s="11">
        <f t="shared" si="3"/>
        <v>180000</v>
      </c>
      <c r="W5" s="11">
        <f t="shared" si="3"/>
        <v>180000</v>
      </c>
      <c r="X5" s="11">
        <f t="shared" si="3"/>
        <v>180000</v>
      </c>
      <c r="Y5" s="11">
        <f t="shared" si="3"/>
        <v>180000</v>
      </c>
    </row>
    <row r="7">
      <c r="A7" s="9" t="s">
        <v>16</v>
      </c>
    </row>
    <row r="8">
      <c r="A8" s="9" t="s">
        <v>88</v>
      </c>
      <c r="B8" s="11">
        <f>FAR!E2</f>
        <v>180000</v>
      </c>
      <c r="C8" s="9">
        <v>0.0</v>
      </c>
      <c r="D8" s="9">
        <v>0.0</v>
      </c>
      <c r="E8" s="9">
        <v>0.0</v>
      </c>
      <c r="F8" s="9">
        <v>0.0</v>
      </c>
      <c r="G8" s="9">
        <v>0.0</v>
      </c>
      <c r="H8" s="9">
        <v>0.0</v>
      </c>
      <c r="I8" s="9">
        <v>0.0</v>
      </c>
      <c r="J8" s="9">
        <v>0.0</v>
      </c>
      <c r="K8" s="9">
        <v>0.0</v>
      </c>
      <c r="L8" s="9">
        <v>0.0</v>
      </c>
      <c r="M8" s="9">
        <v>0.0</v>
      </c>
      <c r="N8" s="9">
        <v>0.0</v>
      </c>
      <c r="O8" s="9">
        <v>0.0</v>
      </c>
      <c r="P8" s="9">
        <v>0.0</v>
      </c>
      <c r="Q8" s="9">
        <v>0.0</v>
      </c>
      <c r="R8" s="9">
        <v>0.0</v>
      </c>
      <c r="S8" s="9">
        <v>0.0</v>
      </c>
      <c r="T8" s="9">
        <v>0.0</v>
      </c>
      <c r="U8" s="9">
        <v>0.0</v>
      </c>
      <c r="V8" s="9">
        <v>0.0</v>
      </c>
      <c r="W8" s="9">
        <v>0.0</v>
      </c>
      <c r="X8" s="9">
        <v>0.0</v>
      </c>
      <c r="Y8" s="9">
        <f>FAR!E4</f>
        <v>180000</v>
      </c>
    </row>
    <row r="9">
      <c r="A9" s="9" t="s">
        <v>62</v>
      </c>
      <c r="B9" s="9">
        <v>0.0</v>
      </c>
      <c r="C9" s="9">
        <v>0.0</v>
      </c>
      <c r="D9" s="9">
        <v>0.0</v>
      </c>
      <c r="E9" s="11">
        <f>FAR!E3</f>
        <v>78000</v>
      </c>
      <c r="F9" s="9">
        <v>0.0</v>
      </c>
      <c r="G9" s="9">
        <v>0.0</v>
      </c>
      <c r="H9" s="9">
        <v>0.0</v>
      </c>
      <c r="I9" s="9">
        <v>0.0</v>
      </c>
      <c r="J9" s="9">
        <v>0.0</v>
      </c>
      <c r="K9" s="9">
        <v>0.0</v>
      </c>
      <c r="L9" s="9">
        <v>0.0</v>
      </c>
      <c r="M9" s="9">
        <v>0.0</v>
      </c>
      <c r="N9" s="9">
        <v>0.0</v>
      </c>
      <c r="O9" s="9">
        <v>0.0</v>
      </c>
      <c r="P9" s="9">
        <v>0.0</v>
      </c>
      <c r="Q9" s="9">
        <v>0.0</v>
      </c>
      <c r="R9" s="9">
        <v>0.0</v>
      </c>
      <c r="S9" s="9">
        <v>0.0</v>
      </c>
      <c r="T9" s="9">
        <v>0.0</v>
      </c>
      <c r="U9" s="9">
        <v>0.0</v>
      </c>
      <c r="V9" s="9">
        <v>0.0</v>
      </c>
      <c r="W9" s="9">
        <v>0.0</v>
      </c>
      <c r="X9" s="9">
        <v>0.0</v>
      </c>
      <c r="Y9" s="9">
        <v>0.0</v>
      </c>
    </row>
    <row r="10">
      <c r="A10" s="9" t="s">
        <v>89</v>
      </c>
      <c r="B10" s="11">
        <f t="shared" ref="B10:Y10" si="4">SUM(B8:B9)</f>
        <v>180000</v>
      </c>
      <c r="C10" s="11">
        <f t="shared" si="4"/>
        <v>0</v>
      </c>
      <c r="D10" s="11">
        <f t="shared" si="4"/>
        <v>0</v>
      </c>
      <c r="E10" s="11">
        <f t="shared" si="4"/>
        <v>78000</v>
      </c>
      <c r="F10" s="11">
        <f t="shared" si="4"/>
        <v>0</v>
      </c>
      <c r="G10" s="11">
        <f t="shared" si="4"/>
        <v>0</v>
      </c>
      <c r="H10" s="11">
        <f t="shared" si="4"/>
        <v>0</v>
      </c>
      <c r="I10" s="11">
        <f t="shared" si="4"/>
        <v>0</v>
      </c>
      <c r="J10" s="11">
        <f t="shared" si="4"/>
        <v>0</v>
      </c>
      <c r="K10" s="11">
        <f t="shared" si="4"/>
        <v>0</v>
      </c>
      <c r="L10" s="11">
        <f t="shared" si="4"/>
        <v>0</v>
      </c>
      <c r="M10" s="11">
        <f t="shared" si="4"/>
        <v>0</v>
      </c>
      <c r="N10" s="11">
        <f t="shared" si="4"/>
        <v>0</v>
      </c>
      <c r="O10" s="11">
        <f t="shared" si="4"/>
        <v>0</v>
      </c>
      <c r="P10" s="11">
        <f t="shared" si="4"/>
        <v>0</v>
      </c>
      <c r="Q10" s="11">
        <f t="shared" si="4"/>
        <v>0</v>
      </c>
      <c r="R10" s="11">
        <f t="shared" si="4"/>
        <v>0</v>
      </c>
      <c r="S10" s="11">
        <f t="shared" si="4"/>
        <v>0</v>
      </c>
      <c r="T10" s="11">
        <f t="shared" si="4"/>
        <v>0</v>
      </c>
      <c r="U10" s="11">
        <f t="shared" si="4"/>
        <v>0</v>
      </c>
      <c r="V10" s="11">
        <f t="shared" si="4"/>
        <v>0</v>
      </c>
      <c r="W10" s="11">
        <f t="shared" si="4"/>
        <v>0</v>
      </c>
      <c r="X10" s="11">
        <f t="shared" si="4"/>
        <v>0</v>
      </c>
      <c r="Y10" s="11">
        <f t="shared" si="4"/>
        <v>180000</v>
      </c>
    </row>
    <row r="12">
      <c r="A12" s="9" t="s">
        <v>90</v>
      </c>
    </row>
    <row r="13">
      <c r="A13" s="9" t="s">
        <v>88</v>
      </c>
      <c r="B13" s="9">
        <v>0.0</v>
      </c>
      <c r="C13" s="9">
        <v>0.0</v>
      </c>
      <c r="D13" s="9">
        <v>0.0</v>
      </c>
      <c r="E13" s="9">
        <v>0.0</v>
      </c>
      <c r="F13" s="9">
        <v>0.0</v>
      </c>
      <c r="G13" s="9">
        <v>0.0</v>
      </c>
      <c r="H13" s="9">
        <v>0.0</v>
      </c>
      <c r="I13" s="9">
        <v>0.0</v>
      </c>
      <c r="J13" s="9">
        <v>0.0</v>
      </c>
      <c r="K13" s="9">
        <v>0.0</v>
      </c>
      <c r="L13" s="9">
        <v>0.0</v>
      </c>
      <c r="M13" s="9">
        <v>0.0</v>
      </c>
      <c r="N13" s="9">
        <v>0.0</v>
      </c>
      <c r="O13" s="9">
        <v>0.0</v>
      </c>
      <c r="P13" s="9">
        <v>0.0</v>
      </c>
      <c r="Q13" s="9">
        <v>0.0</v>
      </c>
      <c r="R13" s="9">
        <v>0.0</v>
      </c>
      <c r="S13" s="9">
        <v>0.0</v>
      </c>
      <c r="T13" s="9">
        <v>0.0</v>
      </c>
      <c r="U13" s="9">
        <v>0.0</v>
      </c>
      <c r="V13" s="9">
        <v>0.0</v>
      </c>
      <c r="W13" s="9">
        <v>0.0</v>
      </c>
      <c r="X13" s="9">
        <v>0.0</v>
      </c>
      <c r="Y13" s="11">
        <f>FAR!E2</f>
        <v>180000</v>
      </c>
    </row>
    <row r="14">
      <c r="A14" s="9" t="s">
        <v>62</v>
      </c>
      <c r="B14" s="9">
        <v>0.0</v>
      </c>
      <c r="C14" s="9">
        <v>0.0</v>
      </c>
      <c r="D14" s="9">
        <v>0.0</v>
      </c>
      <c r="E14" s="9">
        <v>0.0</v>
      </c>
      <c r="F14" s="9">
        <v>0.0</v>
      </c>
      <c r="G14" s="9">
        <v>0.0</v>
      </c>
      <c r="H14" s="9">
        <v>0.0</v>
      </c>
      <c r="I14" s="9">
        <v>0.0</v>
      </c>
      <c r="J14" s="9">
        <v>0.0</v>
      </c>
      <c r="K14" s="9">
        <v>0.0</v>
      </c>
      <c r="L14" s="9">
        <v>0.0</v>
      </c>
      <c r="M14" s="9">
        <v>0.0</v>
      </c>
      <c r="N14" s="9">
        <v>0.0</v>
      </c>
      <c r="O14" s="9">
        <v>0.0</v>
      </c>
      <c r="P14" s="9">
        <v>0.0</v>
      </c>
      <c r="Q14" s="9">
        <v>0.0</v>
      </c>
      <c r="R14" s="9">
        <v>0.0</v>
      </c>
      <c r="S14" s="9">
        <v>0.0</v>
      </c>
      <c r="T14" s="9">
        <v>0.0</v>
      </c>
      <c r="U14" s="11">
        <f>FAR!E3</f>
        <v>78000</v>
      </c>
      <c r="V14" s="9">
        <v>0.0</v>
      </c>
      <c r="W14" s="9">
        <v>0.0</v>
      </c>
      <c r="X14" s="9">
        <v>0.0</v>
      </c>
      <c r="Y14" s="9">
        <v>0.0</v>
      </c>
    </row>
    <row r="15">
      <c r="A15" s="9" t="s">
        <v>89</v>
      </c>
      <c r="B15" s="11">
        <f t="shared" ref="B15:Y15" si="5">SUM(B13:B14)</f>
        <v>0</v>
      </c>
      <c r="C15" s="11">
        <f t="shared" si="5"/>
        <v>0</v>
      </c>
      <c r="D15" s="11">
        <f t="shared" si="5"/>
        <v>0</v>
      </c>
      <c r="E15" s="11">
        <f t="shared" si="5"/>
        <v>0</v>
      </c>
      <c r="F15" s="11">
        <f t="shared" si="5"/>
        <v>0</v>
      </c>
      <c r="G15" s="11">
        <f t="shared" si="5"/>
        <v>0</v>
      </c>
      <c r="H15" s="11">
        <f t="shared" si="5"/>
        <v>0</v>
      </c>
      <c r="I15" s="11">
        <f t="shared" si="5"/>
        <v>0</v>
      </c>
      <c r="J15" s="11">
        <f t="shared" si="5"/>
        <v>0</v>
      </c>
      <c r="K15" s="11">
        <f t="shared" si="5"/>
        <v>0</v>
      </c>
      <c r="L15" s="11">
        <f t="shared" si="5"/>
        <v>0</v>
      </c>
      <c r="M15" s="11">
        <f t="shared" si="5"/>
        <v>0</v>
      </c>
      <c r="N15" s="11">
        <f t="shared" si="5"/>
        <v>0</v>
      </c>
      <c r="O15" s="11">
        <f t="shared" si="5"/>
        <v>0</v>
      </c>
      <c r="P15" s="11">
        <f t="shared" si="5"/>
        <v>0</v>
      </c>
      <c r="Q15" s="11">
        <f t="shared" si="5"/>
        <v>0</v>
      </c>
      <c r="R15" s="11">
        <f t="shared" si="5"/>
        <v>0</v>
      </c>
      <c r="S15" s="11">
        <f t="shared" si="5"/>
        <v>0</v>
      </c>
      <c r="T15" s="11">
        <f t="shared" si="5"/>
        <v>0</v>
      </c>
      <c r="U15" s="11">
        <f t="shared" si="5"/>
        <v>78000</v>
      </c>
      <c r="V15" s="11">
        <f t="shared" si="5"/>
        <v>0</v>
      </c>
      <c r="W15" s="11">
        <f t="shared" si="5"/>
        <v>0</v>
      </c>
      <c r="X15" s="11">
        <f t="shared" si="5"/>
        <v>0</v>
      </c>
      <c r="Y15" s="11">
        <f t="shared" si="5"/>
        <v>180000</v>
      </c>
    </row>
    <row r="17">
      <c r="A17" s="9" t="s">
        <v>91</v>
      </c>
    </row>
    <row r="18">
      <c r="A18" s="9" t="s">
        <v>88</v>
      </c>
      <c r="B18" s="11">
        <f t="shared" ref="B18:Y18" si="6">B3+B8-B13</f>
        <v>180000</v>
      </c>
      <c r="C18" s="11">
        <f t="shared" si="6"/>
        <v>180000</v>
      </c>
      <c r="D18" s="11">
        <f t="shared" si="6"/>
        <v>180000</v>
      </c>
      <c r="E18" s="11">
        <f t="shared" si="6"/>
        <v>180000</v>
      </c>
      <c r="F18" s="11">
        <f t="shared" si="6"/>
        <v>180000</v>
      </c>
      <c r="G18" s="11">
        <f t="shared" si="6"/>
        <v>180000</v>
      </c>
      <c r="H18" s="11">
        <f t="shared" si="6"/>
        <v>180000</v>
      </c>
      <c r="I18" s="11">
        <f t="shared" si="6"/>
        <v>180000</v>
      </c>
      <c r="J18" s="11">
        <f t="shared" si="6"/>
        <v>180000</v>
      </c>
      <c r="K18" s="11">
        <f t="shared" si="6"/>
        <v>180000</v>
      </c>
      <c r="L18" s="11">
        <f t="shared" si="6"/>
        <v>180000</v>
      </c>
      <c r="M18" s="11">
        <f t="shared" si="6"/>
        <v>180000</v>
      </c>
      <c r="N18" s="11">
        <f t="shared" si="6"/>
        <v>180000</v>
      </c>
      <c r="O18" s="11">
        <f t="shared" si="6"/>
        <v>180000</v>
      </c>
      <c r="P18" s="11">
        <f t="shared" si="6"/>
        <v>180000</v>
      </c>
      <c r="Q18" s="11">
        <f t="shared" si="6"/>
        <v>180000</v>
      </c>
      <c r="R18" s="11">
        <f t="shared" si="6"/>
        <v>180000</v>
      </c>
      <c r="S18" s="11">
        <f t="shared" si="6"/>
        <v>180000</v>
      </c>
      <c r="T18" s="11">
        <f t="shared" si="6"/>
        <v>180000</v>
      </c>
      <c r="U18" s="11">
        <f t="shared" si="6"/>
        <v>180000</v>
      </c>
      <c r="V18" s="11">
        <f t="shared" si="6"/>
        <v>180000</v>
      </c>
      <c r="W18" s="11">
        <f t="shared" si="6"/>
        <v>180000</v>
      </c>
      <c r="X18" s="11">
        <f t="shared" si="6"/>
        <v>180000</v>
      </c>
      <c r="Y18" s="11">
        <f t="shared" si="6"/>
        <v>180000</v>
      </c>
    </row>
    <row r="19">
      <c r="A19" s="9" t="s">
        <v>62</v>
      </c>
      <c r="B19" s="11">
        <f t="shared" ref="B19:Y19" si="7">B4+B9-B14</f>
        <v>0</v>
      </c>
      <c r="C19" s="11">
        <f t="shared" si="7"/>
        <v>0</v>
      </c>
      <c r="D19" s="11">
        <f t="shared" si="7"/>
        <v>0</v>
      </c>
      <c r="E19" s="11">
        <f t="shared" si="7"/>
        <v>78000</v>
      </c>
      <c r="F19" s="11">
        <f t="shared" si="7"/>
        <v>78000</v>
      </c>
      <c r="G19" s="11">
        <f t="shared" si="7"/>
        <v>78000</v>
      </c>
      <c r="H19" s="11">
        <f t="shared" si="7"/>
        <v>78000</v>
      </c>
      <c r="I19" s="11">
        <f t="shared" si="7"/>
        <v>78000</v>
      </c>
      <c r="J19" s="11">
        <f t="shared" si="7"/>
        <v>78000</v>
      </c>
      <c r="K19" s="11">
        <f t="shared" si="7"/>
        <v>78000</v>
      </c>
      <c r="L19" s="11">
        <f t="shared" si="7"/>
        <v>78000</v>
      </c>
      <c r="M19" s="11">
        <f t="shared" si="7"/>
        <v>78000</v>
      </c>
      <c r="N19" s="11">
        <f t="shared" si="7"/>
        <v>78000</v>
      </c>
      <c r="O19" s="11">
        <f t="shared" si="7"/>
        <v>78000</v>
      </c>
      <c r="P19" s="11">
        <f t="shared" si="7"/>
        <v>78000</v>
      </c>
      <c r="Q19" s="11">
        <f t="shared" si="7"/>
        <v>78000</v>
      </c>
      <c r="R19" s="11">
        <f t="shared" si="7"/>
        <v>78000</v>
      </c>
      <c r="S19" s="11">
        <f t="shared" si="7"/>
        <v>78000</v>
      </c>
      <c r="T19" s="11">
        <f t="shared" si="7"/>
        <v>78000</v>
      </c>
      <c r="U19" s="11">
        <f t="shared" si="7"/>
        <v>0</v>
      </c>
      <c r="V19" s="11">
        <f t="shared" si="7"/>
        <v>0</v>
      </c>
      <c r="W19" s="11">
        <f t="shared" si="7"/>
        <v>0</v>
      </c>
      <c r="X19" s="11">
        <f t="shared" si="7"/>
        <v>0</v>
      </c>
      <c r="Y19" s="11">
        <f t="shared" si="7"/>
        <v>0</v>
      </c>
    </row>
    <row r="20">
      <c r="A20" s="9" t="s">
        <v>89</v>
      </c>
      <c r="B20" s="11">
        <f t="shared" ref="B20:Y20" si="8">SUM(B18:B19)</f>
        <v>180000</v>
      </c>
      <c r="C20" s="11">
        <f t="shared" si="8"/>
        <v>180000</v>
      </c>
      <c r="D20" s="11">
        <f t="shared" si="8"/>
        <v>180000</v>
      </c>
      <c r="E20" s="11">
        <f t="shared" si="8"/>
        <v>258000</v>
      </c>
      <c r="F20" s="11">
        <f t="shared" si="8"/>
        <v>258000</v>
      </c>
      <c r="G20" s="11">
        <f t="shared" si="8"/>
        <v>258000</v>
      </c>
      <c r="H20" s="11">
        <f t="shared" si="8"/>
        <v>258000</v>
      </c>
      <c r="I20" s="11">
        <f t="shared" si="8"/>
        <v>258000</v>
      </c>
      <c r="J20" s="11">
        <f t="shared" si="8"/>
        <v>258000</v>
      </c>
      <c r="K20" s="11">
        <f t="shared" si="8"/>
        <v>258000</v>
      </c>
      <c r="L20" s="11">
        <f t="shared" si="8"/>
        <v>258000</v>
      </c>
      <c r="M20" s="11">
        <f t="shared" si="8"/>
        <v>258000</v>
      </c>
      <c r="N20" s="11">
        <f t="shared" si="8"/>
        <v>258000</v>
      </c>
      <c r="O20" s="11">
        <f t="shared" si="8"/>
        <v>258000</v>
      </c>
      <c r="P20" s="11">
        <f t="shared" si="8"/>
        <v>258000</v>
      </c>
      <c r="Q20" s="11">
        <f t="shared" si="8"/>
        <v>258000</v>
      </c>
      <c r="R20" s="11">
        <f t="shared" si="8"/>
        <v>258000</v>
      </c>
      <c r="S20" s="11">
        <f t="shared" si="8"/>
        <v>258000</v>
      </c>
      <c r="T20" s="11">
        <f t="shared" si="8"/>
        <v>258000</v>
      </c>
      <c r="U20" s="11">
        <f t="shared" si="8"/>
        <v>180000</v>
      </c>
      <c r="V20" s="11">
        <f t="shared" si="8"/>
        <v>180000</v>
      </c>
      <c r="W20" s="11">
        <f t="shared" si="8"/>
        <v>180000</v>
      </c>
      <c r="X20" s="11">
        <f t="shared" si="8"/>
        <v>180000</v>
      </c>
      <c r="Y20" s="11">
        <f t="shared" si="8"/>
        <v>180000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63</v>
      </c>
      <c r="C1" s="9" t="s">
        <v>64</v>
      </c>
      <c r="D1" s="9" t="s">
        <v>65</v>
      </c>
      <c r="E1" s="9" t="s">
        <v>66</v>
      </c>
      <c r="F1" s="9" t="s">
        <v>67</v>
      </c>
      <c r="G1" s="9" t="s">
        <v>68</v>
      </c>
      <c r="H1" s="9" t="s">
        <v>69</v>
      </c>
      <c r="I1" s="9" t="s">
        <v>70</v>
      </c>
      <c r="J1" s="9" t="s">
        <v>71</v>
      </c>
      <c r="K1" s="9" t="s">
        <v>72</v>
      </c>
      <c r="L1" s="9" t="s">
        <v>73</v>
      </c>
      <c r="M1" s="9" t="s">
        <v>74</v>
      </c>
      <c r="N1" s="9" t="s">
        <v>75</v>
      </c>
      <c r="O1" s="9" t="s">
        <v>76</v>
      </c>
      <c r="P1" s="9" t="s">
        <v>77</v>
      </c>
      <c r="Q1" s="9" t="s">
        <v>78</v>
      </c>
      <c r="R1" s="9" t="s">
        <v>79</v>
      </c>
      <c r="S1" s="9" t="s">
        <v>80</v>
      </c>
      <c r="T1" s="9" t="s">
        <v>81</v>
      </c>
      <c r="U1" s="9" t="s">
        <v>82</v>
      </c>
      <c r="V1" s="9" t="s">
        <v>83</v>
      </c>
      <c r="W1" s="9" t="s">
        <v>84</v>
      </c>
      <c r="X1" s="9" t="s">
        <v>85</v>
      </c>
      <c r="Y1" s="9" t="s">
        <v>86</v>
      </c>
    </row>
    <row r="2">
      <c r="A2" s="9" t="s">
        <v>87</v>
      </c>
    </row>
    <row r="3">
      <c r="A3" s="9" t="s">
        <v>88</v>
      </c>
      <c r="B3" s="9">
        <v>0.0</v>
      </c>
      <c r="C3" s="13">
        <f t="shared" ref="C3:Y3" si="1">B18</f>
        <v>7826.086957</v>
      </c>
      <c r="D3" s="13">
        <f t="shared" si="1"/>
        <v>15652.17391</v>
      </c>
      <c r="E3" s="13">
        <f t="shared" si="1"/>
        <v>23478.26087</v>
      </c>
      <c r="F3" s="13">
        <f t="shared" si="1"/>
        <v>31304.34783</v>
      </c>
      <c r="G3" s="13">
        <f t="shared" si="1"/>
        <v>39130.43478</v>
      </c>
      <c r="H3" s="13">
        <f t="shared" si="1"/>
        <v>46956.52174</v>
      </c>
      <c r="I3" s="13">
        <f t="shared" si="1"/>
        <v>54782.6087</v>
      </c>
      <c r="J3" s="13">
        <f t="shared" si="1"/>
        <v>62608.69565</v>
      </c>
      <c r="K3" s="13">
        <f t="shared" si="1"/>
        <v>70434.78261</v>
      </c>
      <c r="L3" s="13">
        <f t="shared" si="1"/>
        <v>78260.86957</v>
      </c>
      <c r="M3" s="13">
        <f t="shared" si="1"/>
        <v>86086.95652</v>
      </c>
      <c r="N3" s="13">
        <f t="shared" si="1"/>
        <v>93913.04348</v>
      </c>
      <c r="O3" s="13">
        <f t="shared" si="1"/>
        <v>101739.1304</v>
      </c>
      <c r="P3" s="13">
        <f t="shared" si="1"/>
        <v>109565.2174</v>
      </c>
      <c r="Q3" s="13">
        <f t="shared" si="1"/>
        <v>117391.3043</v>
      </c>
      <c r="R3" s="13">
        <f t="shared" si="1"/>
        <v>125217.3913</v>
      </c>
      <c r="S3" s="13">
        <f t="shared" si="1"/>
        <v>133043.4783</v>
      </c>
      <c r="T3" s="13">
        <f t="shared" si="1"/>
        <v>140869.5652</v>
      </c>
      <c r="U3" s="13">
        <f t="shared" si="1"/>
        <v>148695.6522</v>
      </c>
      <c r="V3" s="13">
        <f t="shared" si="1"/>
        <v>156521.7391</v>
      </c>
      <c r="W3" s="13">
        <f t="shared" si="1"/>
        <v>164347.8261</v>
      </c>
      <c r="X3" s="13">
        <f t="shared" si="1"/>
        <v>172173.913</v>
      </c>
      <c r="Y3" s="13">
        <f t="shared" si="1"/>
        <v>180000</v>
      </c>
    </row>
    <row r="4">
      <c r="A4" s="9" t="s">
        <v>62</v>
      </c>
      <c r="B4" s="9">
        <v>0.0</v>
      </c>
      <c r="C4" s="13">
        <f t="shared" ref="C4:Y4" si="2">B19</f>
        <v>0</v>
      </c>
      <c r="D4" s="13">
        <f t="shared" si="2"/>
        <v>0</v>
      </c>
      <c r="E4" s="13">
        <f t="shared" si="2"/>
        <v>0</v>
      </c>
      <c r="F4" s="13">
        <f t="shared" si="2"/>
        <v>4875</v>
      </c>
      <c r="G4" s="13">
        <f t="shared" si="2"/>
        <v>9750</v>
      </c>
      <c r="H4" s="13">
        <f t="shared" si="2"/>
        <v>14625</v>
      </c>
      <c r="I4" s="13">
        <f t="shared" si="2"/>
        <v>19500</v>
      </c>
      <c r="J4" s="13">
        <f t="shared" si="2"/>
        <v>24375</v>
      </c>
      <c r="K4" s="13">
        <f t="shared" si="2"/>
        <v>29250</v>
      </c>
      <c r="L4" s="13">
        <f t="shared" si="2"/>
        <v>34125</v>
      </c>
      <c r="M4" s="13">
        <f t="shared" si="2"/>
        <v>39000</v>
      </c>
      <c r="N4" s="13">
        <f t="shared" si="2"/>
        <v>43875</v>
      </c>
      <c r="O4" s="13">
        <f t="shared" si="2"/>
        <v>48750</v>
      </c>
      <c r="P4" s="13">
        <f t="shared" si="2"/>
        <v>53625</v>
      </c>
      <c r="Q4" s="13">
        <f t="shared" si="2"/>
        <v>58500</v>
      </c>
      <c r="R4" s="13">
        <f t="shared" si="2"/>
        <v>63375</v>
      </c>
      <c r="S4" s="13">
        <f t="shared" si="2"/>
        <v>68250</v>
      </c>
      <c r="T4" s="13">
        <f t="shared" si="2"/>
        <v>73125</v>
      </c>
      <c r="U4" s="13">
        <f t="shared" si="2"/>
        <v>78000</v>
      </c>
      <c r="V4" s="13">
        <f t="shared" si="2"/>
        <v>0</v>
      </c>
      <c r="W4" s="13">
        <f t="shared" si="2"/>
        <v>0</v>
      </c>
      <c r="X4" s="13">
        <f t="shared" si="2"/>
        <v>0</v>
      </c>
      <c r="Y4" s="13">
        <f t="shared" si="2"/>
        <v>0</v>
      </c>
    </row>
    <row r="5">
      <c r="A5" s="9" t="s">
        <v>89</v>
      </c>
      <c r="B5" s="11">
        <f t="shared" ref="B5:Y5" si="3">SUM(B3:B4)</f>
        <v>0</v>
      </c>
      <c r="C5" s="13">
        <f t="shared" si="3"/>
        <v>7826.086957</v>
      </c>
      <c r="D5" s="13">
        <f t="shared" si="3"/>
        <v>15652.17391</v>
      </c>
      <c r="E5" s="13">
        <f t="shared" si="3"/>
        <v>23478.26087</v>
      </c>
      <c r="F5" s="13">
        <f t="shared" si="3"/>
        <v>36179.34783</v>
      </c>
      <c r="G5" s="13">
        <f t="shared" si="3"/>
        <v>48880.43478</v>
      </c>
      <c r="H5" s="13">
        <f t="shared" si="3"/>
        <v>61581.52174</v>
      </c>
      <c r="I5" s="13">
        <f t="shared" si="3"/>
        <v>74282.6087</v>
      </c>
      <c r="J5" s="13">
        <f t="shared" si="3"/>
        <v>86983.69565</v>
      </c>
      <c r="K5" s="13">
        <f t="shared" si="3"/>
        <v>99684.78261</v>
      </c>
      <c r="L5" s="13">
        <f t="shared" si="3"/>
        <v>112385.8696</v>
      </c>
      <c r="M5" s="13">
        <f t="shared" si="3"/>
        <v>125086.9565</v>
      </c>
      <c r="N5" s="13">
        <f t="shared" si="3"/>
        <v>137788.0435</v>
      </c>
      <c r="O5" s="13">
        <f t="shared" si="3"/>
        <v>150489.1304</v>
      </c>
      <c r="P5" s="13">
        <f t="shared" si="3"/>
        <v>163190.2174</v>
      </c>
      <c r="Q5" s="13">
        <f t="shared" si="3"/>
        <v>175891.3043</v>
      </c>
      <c r="R5" s="13">
        <f t="shared" si="3"/>
        <v>188592.3913</v>
      </c>
      <c r="S5" s="13">
        <f t="shared" si="3"/>
        <v>201293.4783</v>
      </c>
      <c r="T5" s="13">
        <f t="shared" si="3"/>
        <v>213994.5652</v>
      </c>
      <c r="U5" s="13">
        <f t="shared" si="3"/>
        <v>226695.6522</v>
      </c>
      <c r="V5" s="13">
        <f t="shared" si="3"/>
        <v>156521.7391</v>
      </c>
      <c r="W5" s="13">
        <f t="shared" si="3"/>
        <v>164347.8261</v>
      </c>
      <c r="X5" s="13">
        <f t="shared" si="3"/>
        <v>172173.913</v>
      </c>
      <c r="Y5" s="13">
        <f t="shared" si="3"/>
        <v>180000</v>
      </c>
    </row>
    <row r="7">
      <c r="A7" s="9" t="s">
        <v>92</v>
      </c>
      <c r="B7" s="13"/>
    </row>
    <row r="8">
      <c r="A8" s="9" t="s">
        <v>88</v>
      </c>
      <c r="B8" s="13">
        <f>'Fixed Asset Balance'!B18/FAR!$F2</f>
        <v>7826.086957</v>
      </c>
      <c r="C8" s="13">
        <f>'Fixed Asset Balance'!C18/FAR!$F2</f>
        <v>7826.086957</v>
      </c>
      <c r="D8" s="13">
        <f>'Fixed Asset Balance'!D18/FAR!$F2</f>
        <v>7826.086957</v>
      </c>
      <c r="E8" s="13">
        <f>'Fixed Asset Balance'!E18/FAR!$F2</f>
        <v>7826.086957</v>
      </c>
      <c r="F8" s="13">
        <f>'Fixed Asset Balance'!F18/FAR!$F2</f>
        <v>7826.086957</v>
      </c>
      <c r="G8" s="13">
        <f>'Fixed Asset Balance'!G18/FAR!$F2</f>
        <v>7826.086957</v>
      </c>
      <c r="H8" s="13">
        <f>'Fixed Asset Balance'!H18/FAR!$F2</f>
        <v>7826.086957</v>
      </c>
      <c r="I8" s="13">
        <f>'Fixed Asset Balance'!I18/FAR!$F2</f>
        <v>7826.086957</v>
      </c>
      <c r="J8" s="13">
        <f>'Fixed Asset Balance'!J18/FAR!$F2</f>
        <v>7826.086957</v>
      </c>
      <c r="K8" s="13">
        <f>'Fixed Asset Balance'!K18/FAR!$F2</f>
        <v>7826.086957</v>
      </c>
      <c r="L8" s="13">
        <f>'Fixed Asset Balance'!L18/FAR!$F2</f>
        <v>7826.086957</v>
      </c>
      <c r="M8" s="13">
        <f>'Fixed Asset Balance'!M18/FAR!$F2</f>
        <v>7826.086957</v>
      </c>
      <c r="N8" s="13">
        <f>'Fixed Asset Balance'!N18/FAR!$F2</f>
        <v>7826.086957</v>
      </c>
      <c r="O8" s="13">
        <f>'Fixed Asset Balance'!O18/FAR!$F2</f>
        <v>7826.086957</v>
      </c>
      <c r="P8" s="13">
        <f>'Fixed Asset Balance'!P18/FAR!$F2</f>
        <v>7826.086957</v>
      </c>
      <c r="Q8" s="13">
        <f>'Fixed Asset Balance'!Q18/FAR!$F2</f>
        <v>7826.086957</v>
      </c>
      <c r="R8" s="13">
        <f>'Fixed Asset Balance'!R18/FAR!$F2</f>
        <v>7826.086957</v>
      </c>
      <c r="S8" s="13">
        <f>'Fixed Asset Balance'!S18/FAR!$F2</f>
        <v>7826.086957</v>
      </c>
      <c r="T8" s="13">
        <f>'Fixed Asset Balance'!T18/FAR!$F2</f>
        <v>7826.086957</v>
      </c>
      <c r="U8" s="13">
        <f>'Fixed Asset Balance'!U18/FAR!$F2</f>
        <v>7826.086957</v>
      </c>
      <c r="V8" s="13">
        <f>'Fixed Asset Balance'!V18/FAR!$F2</f>
        <v>7826.086957</v>
      </c>
      <c r="W8" s="13">
        <f>'Fixed Asset Balance'!W18/FAR!$F2</f>
        <v>7826.086957</v>
      </c>
      <c r="X8" s="13">
        <f>'Fixed Asset Balance'!X18/FAR!$F2</f>
        <v>7826.086957</v>
      </c>
      <c r="Y8" s="13">
        <f>'Fixed Asset Balance'!Y18/FAR!$F2</f>
        <v>7826.086957</v>
      </c>
    </row>
    <row r="9">
      <c r="A9" s="9" t="s">
        <v>62</v>
      </c>
      <c r="B9" s="13">
        <f>'Fixed Asset Balance'!B19/FAR!$F3</f>
        <v>0</v>
      </c>
      <c r="C9" s="13">
        <f>'Fixed Asset Balance'!C19/FAR!$F3</f>
        <v>0</v>
      </c>
      <c r="D9" s="13">
        <f>'Fixed Asset Balance'!D19/FAR!$F3</f>
        <v>0</v>
      </c>
      <c r="E9" s="13">
        <f>'Fixed Asset Balance'!E19/FAR!$F3</f>
        <v>4875</v>
      </c>
      <c r="F9" s="13">
        <f>'Fixed Asset Balance'!F19/FAR!$F3</f>
        <v>4875</v>
      </c>
      <c r="G9" s="13">
        <f>'Fixed Asset Balance'!G19/FAR!$F3</f>
        <v>4875</v>
      </c>
      <c r="H9" s="13">
        <f>'Fixed Asset Balance'!H19/FAR!$F3</f>
        <v>4875</v>
      </c>
      <c r="I9" s="13">
        <f>'Fixed Asset Balance'!I19/FAR!$F3</f>
        <v>4875</v>
      </c>
      <c r="J9" s="13">
        <f>'Fixed Asset Balance'!J19/FAR!$F3</f>
        <v>4875</v>
      </c>
      <c r="K9" s="13">
        <f>'Fixed Asset Balance'!K19/FAR!$F3</f>
        <v>4875</v>
      </c>
      <c r="L9" s="13">
        <f>'Fixed Asset Balance'!L19/FAR!$F3</f>
        <v>4875</v>
      </c>
      <c r="M9" s="13">
        <f>'Fixed Asset Balance'!M19/FAR!$F3</f>
        <v>4875</v>
      </c>
      <c r="N9" s="13">
        <f>'Fixed Asset Balance'!N19/FAR!$F3</f>
        <v>4875</v>
      </c>
      <c r="O9" s="13">
        <f>'Fixed Asset Balance'!O19/FAR!$F3</f>
        <v>4875</v>
      </c>
      <c r="P9" s="13">
        <f>'Fixed Asset Balance'!P19/FAR!$F3</f>
        <v>4875</v>
      </c>
      <c r="Q9" s="13">
        <f>'Fixed Asset Balance'!Q19/FAR!$F3</f>
        <v>4875</v>
      </c>
      <c r="R9" s="13">
        <f>'Fixed Asset Balance'!R19/FAR!$F3</f>
        <v>4875</v>
      </c>
      <c r="S9" s="13">
        <f>'Fixed Asset Balance'!S19/FAR!$F3</f>
        <v>4875</v>
      </c>
      <c r="T9" s="13">
        <f>'Fixed Asset Balance'!T19/FAR!$F3</f>
        <v>4875</v>
      </c>
      <c r="U9" s="13">
        <f>'Fixed Asset Balance'!U19/FAR!$F3</f>
        <v>0</v>
      </c>
      <c r="V9" s="13">
        <f>'Fixed Asset Balance'!V19/FAR!$F3</f>
        <v>0</v>
      </c>
      <c r="W9" s="13">
        <f>'Fixed Asset Balance'!W19/FAR!$F3</f>
        <v>0</v>
      </c>
      <c r="X9" s="13">
        <f>'Fixed Asset Balance'!X19/FAR!$F3</f>
        <v>0</v>
      </c>
      <c r="Y9" s="13">
        <f>'Fixed Asset Balance'!Y19/FAR!$F3</f>
        <v>0</v>
      </c>
    </row>
    <row r="10">
      <c r="A10" s="9" t="s">
        <v>89</v>
      </c>
      <c r="B10" s="13">
        <f t="shared" ref="B10:Y10" si="4">SUM(B8:B9)</f>
        <v>7826.086957</v>
      </c>
      <c r="C10" s="13">
        <f t="shared" si="4"/>
        <v>7826.086957</v>
      </c>
      <c r="D10" s="13">
        <f t="shared" si="4"/>
        <v>7826.086957</v>
      </c>
      <c r="E10" s="13">
        <f t="shared" si="4"/>
        <v>12701.08696</v>
      </c>
      <c r="F10" s="13">
        <f t="shared" si="4"/>
        <v>12701.08696</v>
      </c>
      <c r="G10" s="13">
        <f t="shared" si="4"/>
        <v>12701.08696</v>
      </c>
      <c r="H10" s="13">
        <f t="shared" si="4"/>
        <v>12701.08696</v>
      </c>
      <c r="I10" s="13">
        <f t="shared" si="4"/>
        <v>12701.08696</v>
      </c>
      <c r="J10" s="13">
        <f t="shared" si="4"/>
        <v>12701.08696</v>
      </c>
      <c r="K10" s="13">
        <f t="shared" si="4"/>
        <v>12701.08696</v>
      </c>
      <c r="L10" s="13">
        <f t="shared" si="4"/>
        <v>12701.08696</v>
      </c>
      <c r="M10" s="13">
        <f t="shared" si="4"/>
        <v>12701.08696</v>
      </c>
      <c r="N10" s="13">
        <f t="shared" si="4"/>
        <v>12701.08696</v>
      </c>
      <c r="O10" s="13">
        <f t="shared" si="4"/>
        <v>12701.08696</v>
      </c>
      <c r="P10" s="13">
        <f t="shared" si="4"/>
        <v>12701.08696</v>
      </c>
      <c r="Q10" s="13">
        <f t="shared" si="4"/>
        <v>12701.08696</v>
      </c>
      <c r="R10" s="13">
        <f t="shared" si="4"/>
        <v>12701.08696</v>
      </c>
      <c r="S10" s="13">
        <f t="shared" si="4"/>
        <v>12701.08696</v>
      </c>
      <c r="T10" s="13">
        <f t="shared" si="4"/>
        <v>12701.08696</v>
      </c>
      <c r="U10" s="13">
        <f t="shared" si="4"/>
        <v>7826.086957</v>
      </c>
      <c r="V10" s="13">
        <f t="shared" si="4"/>
        <v>7826.086957</v>
      </c>
      <c r="W10" s="13">
        <f t="shared" si="4"/>
        <v>7826.086957</v>
      </c>
      <c r="X10" s="13">
        <f t="shared" si="4"/>
        <v>7826.086957</v>
      </c>
      <c r="Y10" s="13">
        <f t="shared" si="4"/>
        <v>7826.086957</v>
      </c>
    </row>
    <row r="12">
      <c r="A12" s="9" t="s">
        <v>90</v>
      </c>
    </row>
    <row r="13">
      <c r="A13" s="9" t="s">
        <v>88</v>
      </c>
      <c r="B13" s="9">
        <v>0.0</v>
      </c>
      <c r="C13" s="9">
        <v>0.0</v>
      </c>
      <c r="D13" s="9">
        <v>0.0</v>
      </c>
      <c r="E13" s="9">
        <v>0.0</v>
      </c>
      <c r="F13" s="9">
        <v>0.0</v>
      </c>
      <c r="G13" s="9">
        <v>0.0</v>
      </c>
      <c r="H13" s="9">
        <v>0.0</v>
      </c>
      <c r="I13" s="9">
        <v>0.0</v>
      </c>
      <c r="J13" s="9">
        <v>0.0</v>
      </c>
      <c r="K13" s="9">
        <v>0.0</v>
      </c>
      <c r="L13" s="9">
        <v>0.0</v>
      </c>
      <c r="M13" s="9">
        <v>0.0</v>
      </c>
      <c r="N13" s="9">
        <v>0.0</v>
      </c>
      <c r="O13" s="9">
        <v>0.0</v>
      </c>
      <c r="P13" s="9">
        <v>0.0</v>
      </c>
      <c r="Q13" s="9">
        <v>0.0</v>
      </c>
      <c r="R13" s="9">
        <v>0.0</v>
      </c>
      <c r="S13" s="9">
        <v>0.0</v>
      </c>
      <c r="T13" s="9">
        <v>0.0</v>
      </c>
      <c r="U13" s="9">
        <v>0.0</v>
      </c>
      <c r="V13" s="9">
        <v>0.0</v>
      </c>
      <c r="W13" s="9">
        <v>0.0</v>
      </c>
      <c r="X13" s="9">
        <v>0.0</v>
      </c>
      <c r="Y13" s="11">
        <f>FAR!H2</f>
        <v>180000</v>
      </c>
    </row>
    <row r="14">
      <c r="A14" s="9" t="s">
        <v>62</v>
      </c>
      <c r="B14" s="9">
        <v>0.0</v>
      </c>
      <c r="C14" s="9">
        <v>0.0</v>
      </c>
      <c r="D14" s="9">
        <v>0.0</v>
      </c>
      <c r="E14" s="9">
        <v>0.0</v>
      </c>
      <c r="F14" s="9">
        <v>0.0</v>
      </c>
      <c r="G14" s="9">
        <v>0.0</v>
      </c>
      <c r="H14" s="9">
        <v>0.0</v>
      </c>
      <c r="I14" s="9">
        <v>0.0</v>
      </c>
      <c r="J14" s="9">
        <v>0.0</v>
      </c>
      <c r="K14" s="9">
        <v>0.0</v>
      </c>
      <c r="L14" s="9">
        <v>0.0</v>
      </c>
      <c r="M14" s="9">
        <v>0.0</v>
      </c>
      <c r="N14" s="9">
        <v>0.0</v>
      </c>
      <c r="O14" s="9">
        <v>0.0</v>
      </c>
      <c r="P14" s="9">
        <v>0.0</v>
      </c>
      <c r="Q14" s="9">
        <v>0.0</v>
      </c>
      <c r="R14" s="9">
        <v>0.0</v>
      </c>
      <c r="S14" s="9">
        <v>0.0</v>
      </c>
      <c r="T14" s="9">
        <v>0.0</v>
      </c>
      <c r="U14" s="11">
        <f>FAR!H3</f>
        <v>78000</v>
      </c>
      <c r="V14" s="9">
        <v>0.0</v>
      </c>
      <c r="W14" s="9">
        <v>0.0</v>
      </c>
      <c r="X14" s="9">
        <v>0.0</v>
      </c>
      <c r="Y14" s="9">
        <v>0.0</v>
      </c>
    </row>
    <row r="15">
      <c r="A15" s="9" t="s">
        <v>89</v>
      </c>
      <c r="B15" s="11">
        <f t="shared" ref="B15:Y15" si="5">SUM(B13:B14)</f>
        <v>0</v>
      </c>
      <c r="C15" s="11">
        <f t="shared" si="5"/>
        <v>0</v>
      </c>
      <c r="D15" s="11">
        <f t="shared" si="5"/>
        <v>0</v>
      </c>
      <c r="E15" s="11">
        <f t="shared" si="5"/>
        <v>0</v>
      </c>
      <c r="F15" s="11">
        <f t="shared" si="5"/>
        <v>0</v>
      </c>
      <c r="G15" s="11">
        <f t="shared" si="5"/>
        <v>0</v>
      </c>
      <c r="H15" s="11">
        <f t="shared" si="5"/>
        <v>0</v>
      </c>
      <c r="I15" s="11">
        <f t="shared" si="5"/>
        <v>0</v>
      </c>
      <c r="J15" s="11">
        <f t="shared" si="5"/>
        <v>0</v>
      </c>
      <c r="K15" s="11">
        <f t="shared" si="5"/>
        <v>0</v>
      </c>
      <c r="L15" s="11">
        <f t="shared" si="5"/>
        <v>0</v>
      </c>
      <c r="M15" s="11">
        <f t="shared" si="5"/>
        <v>0</v>
      </c>
      <c r="N15" s="11">
        <f t="shared" si="5"/>
        <v>0</v>
      </c>
      <c r="O15" s="11">
        <f t="shared" si="5"/>
        <v>0</v>
      </c>
      <c r="P15" s="11">
        <f t="shared" si="5"/>
        <v>0</v>
      </c>
      <c r="Q15" s="11">
        <f t="shared" si="5"/>
        <v>0</v>
      </c>
      <c r="R15" s="11">
        <f t="shared" si="5"/>
        <v>0</v>
      </c>
      <c r="S15" s="11">
        <f t="shared" si="5"/>
        <v>0</v>
      </c>
      <c r="T15" s="11">
        <f t="shared" si="5"/>
        <v>0</v>
      </c>
      <c r="U15" s="11">
        <f t="shared" si="5"/>
        <v>78000</v>
      </c>
      <c r="V15" s="11">
        <f t="shared" si="5"/>
        <v>0</v>
      </c>
      <c r="W15" s="11">
        <f t="shared" si="5"/>
        <v>0</v>
      </c>
      <c r="X15" s="11">
        <f t="shared" si="5"/>
        <v>0</v>
      </c>
      <c r="Y15" s="11">
        <f t="shared" si="5"/>
        <v>180000</v>
      </c>
    </row>
    <row r="17">
      <c r="A17" s="9" t="s">
        <v>91</v>
      </c>
    </row>
    <row r="18">
      <c r="A18" s="9" t="s">
        <v>88</v>
      </c>
      <c r="B18" s="13">
        <f t="shared" ref="B18:Y18" si="6">B3+B8-B13</f>
        <v>7826.086957</v>
      </c>
      <c r="C18" s="13">
        <f t="shared" si="6"/>
        <v>15652.17391</v>
      </c>
      <c r="D18" s="13">
        <f t="shared" si="6"/>
        <v>23478.26087</v>
      </c>
      <c r="E18" s="13">
        <f t="shared" si="6"/>
        <v>31304.34783</v>
      </c>
      <c r="F18" s="13">
        <f t="shared" si="6"/>
        <v>39130.43478</v>
      </c>
      <c r="G18" s="13">
        <f t="shared" si="6"/>
        <v>46956.52174</v>
      </c>
      <c r="H18" s="13">
        <f t="shared" si="6"/>
        <v>54782.6087</v>
      </c>
      <c r="I18" s="13">
        <f t="shared" si="6"/>
        <v>62608.69565</v>
      </c>
      <c r="J18" s="13">
        <f t="shared" si="6"/>
        <v>70434.78261</v>
      </c>
      <c r="K18" s="13">
        <f t="shared" si="6"/>
        <v>78260.86957</v>
      </c>
      <c r="L18" s="13">
        <f t="shared" si="6"/>
        <v>86086.95652</v>
      </c>
      <c r="M18" s="13">
        <f t="shared" si="6"/>
        <v>93913.04348</v>
      </c>
      <c r="N18" s="13">
        <f t="shared" si="6"/>
        <v>101739.1304</v>
      </c>
      <c r="O18" s="13">
        <f t="shared" si="6"/>
        <v>109565.2174</v>
      </c>
      <c r="P18" s="13">
        <f t="shared" si="6"/>
        <v>117391.3043</v>
      </c>
      <c r="Q18" s="13">
        <f t="shared" si="6"/>
        <v>125217.3913</v>
      </c>
      <c r="R18" s="13">
        <f t="shared" si="6"/>
        <v>133043.4783</v>
      </c>
      <c r="S18" s="13">
        <f t="shared" si="6"/>
        <v>140869.5652</v>
      </c>
      <c r="T18" s="13">
        <f t="shared" si="6"/>
        <v>148695.6522</v>
      </c>
      <c r="U18" s="13">
        <f t="shared" si="6"/>
        <v>156521.7391</v>
      </c>
      <c r="V18" s="13">
        <f t="shared" si="6"/>
        <v>164347.8261</v>
      </c>
      <c r="W18" s="13">
        <f t="shared" si="6"/>
        <v>172173.913</v>
      </c>
      <c r="X18" s="13">
        <f t="shared" si="6"/>
        <v>180000</v>
      </c>
      <c r="Y18" s="13">
        <f t="shared" si="6"/>
        <v>7826.086957</v>
      </c>
    </row>
    <row r="19">
      <c r="A19" s="9" t="s">
        <v>62</v>
      </c>
      <c r="B19" s="13">
        <f t="shared" ref="B19:Y19" si="7">B4+B9-B14</f>
        <v>0</v>
      </c>
      <c r="C19" s="13">
        <f t="shared" si="7"/>
        <v>0</v>
      </c>
      <c r="D19" s="13">
        <f t="shared" si="7"/>
        <v>0</v>
      </c>
      <c r="E19" s="13">
        <f t="shared" si="7"/>
        <v>4875</v>
      </c>
      <c r="F19" s="13">
        <f t="shared" si="7"/>
        <v>9750</v>
      </c>
      <c r="G19" s="13">
        <f t="shared" si="7"/>
        <v>14625</v>
      </c>
      <c r="H19" s="13">
        <f t="shared" si="7"/>
        <v>19500</v>
      </c>
      <c r="I19" s="13">
        <f t="shared" si="7"/>
        <v>24375</v>
      </c>
      <c r="J19" s="13">
        <f t="shared" si="7"/>
        <v>29250</v>
      </c>
      <c r="K19" s="13">
        <f t="shared" si="7"/>
        <v>34125</v>
      </c>
      <c r="L19" s="13">
        <f t="shared" si="7"/>
        <v>39000</v>
      </c>
      <c r="M19" s="13">
        <f t="shared" si="7"/>
        <v>43875</v>
      </c>
      <c r="N19" s="13">
        <f t="shared" si="7"/>
        <v>48750</v>
      </c>
      <c r="O19" s="13">
        <f t="shared" si="7"/>
        <v>53625</v>
      </c>
      <c r="P19" s="13">
        <f t="shared" si="7"/>
        <v>58500</v>
      </c>
      <c r="Q19" s="13">
        <f t="shared" si="7"/>
        <v>63375</v>
      </c>
      <c r="R19" s="13">
        <f t="shared" si="7"/>
        <v>68250</v>
      </c>
      <c r="S19" s="13">
        <f t="shared" si="7"/>
        <v>73125</v>
      </c>
      <c r="T19" s="13">
        <f t="shared" si="7"/>
        <v>78000</v>
      </c>
      <c r="U19" s="13">
        <f t="shared" si="7"/>
        <v>0</v>
      </c>
      <c r="V19" s="13">
        <f t="shared" si="7"/>
        <v>0</v>
      </c>
      <c r="W19" s="13">
        <f t="shared" si="7"/>
        <v>0</v>
      </c>
      <c r="X19" s="13">
        <f t="shared" si="7"/>
        <v>0</v>
      </c>
      <c r="Y19" s="13">
        <f t="shared" si="7"/>
        <v>0</v>
      </c>
    </row>
    <row r="20">
      <c r="A20" s="9" t="s">
        <v>89</v>
      </c>
      <c r="B20" s="13">
        <f t="shared" ref="B20:Y20" si="8">SUM(B18:B19)</f>
        <v>7826.086957</v>
      </c>
      <c r="C20" s="13">
        <f t="shared" si="8"/>
        <v>15652.17391</v>
      </c>
      <c r="D20" s="13">
        <f t="shared" si="8"/>
        <v>23478.26087</v>
      </c>
      <c r="E20" s="13">
        <f t="shared" si="8"/>
        <v>36179.34783</v>
      </c>
      <c r="F20" s="13">
        <f t="shared" si="8"/>
        <v>48880.43478</v>
      </c>
      <c r="G20" s="13">
        <f t="shared" si="8"/>
        <v>61581.52174</v>
      </c>
      <c r="H20" s="13">
        <f t="shared" si="8"/>
        <v>74282.6087</v>
      </c>
      <c r="I20" s="13">
        <f t="shared" si="8"/>
        <v>86983.69565</v>
      </c>
      <c r="J20" s="13">
        <f t="shared" si="8"/>
        <v>99684.78261</v>
      </c>
      <c r="K20" s="13">
        <f t="shared" si="8"/>
        <v>112385.8696</v>
      </c>
      <c r="L20" s="13">
        <f t="shared" si="8"/>
        <v>125086.9565</v>
      </c>
      <c r="M20" s="13">
        <f t="shared" si="8"/>
        <v>137788.0435</v>
      </c>
      <c r="N20" s="13">
        <f t="shared" si="8"/>
        <v>150489.1304</v>
      </c>
      <c r="O20" s="13">
        <f t="shared" si="8"/>
        <v>163190.2174</v>
      </c>
      <c r="P20" s="13">
        <f t="shared" si="8"/>
        <v>175891.3043</v>
      </c>
      <c r="Q20" s="13">
        <f t="shared" si="8"/>
        <v>188592.3913</v>
      </c>
      <c r="R20" s="13">
        <f t="shared" si="8"/>
        <v>201293.4783</v>
      </c>
      <c r="S20" s="13">
        <f t="shared" si="8"/>
        <v>213994.5652</v>
      </c>
      <c r="T20" s="13">
        <f t="shared" si="8"/>
        <v>226695.6522</v>
      </c>
      <c r="U20" s="13">
        <f t="shared" si="8"/>
        <v>156521.7391</v>
      </c>
      <c r="V20" s="13">
        <f t="shared" si="8"/>
        <v>164347.8261</v>
      </c>
      <c r="W20" s="13">
        <f t="shared" si="8"/>
        <v>172173.913</v>
      </c>
      <c r="X20" s="13">
        <f t="shared" si="8"/>
        <v>180000</v>
      </c>
      <c r="Y20" s="13">
        <f t="shared" si="8"/>
        <v>7826.086957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63</v>
      </c>
      <c r="C1" s="9" t="s">
        <v>64</v>
      </c>
      <c r="D1" s="9" t="s">
        <v>65</v>
      </c>
      <c r="E1" s="9" t="s">
        <v>66</v>
      </c>
      <c r="F1" s="9" t="s">
        <v>67</v>
      </c>
      <c r="G1" s="9" t="s">
        <v>68</v>
      </c>
      <c r="H1" s="9" t="s">
        <v>69</v>
      </c>
      <c r="I1" s="9" t="s">
        <v>70</v>
      </c>
      <c r="J1" s="9" t="s">
        <v>71</v>
      </c>
      <c r="K1" s="9" t="s">
        <v>72</v>
      </c>
      <c r="L1" s="9" t="s">
        <v>73</v>
      </c>
      <c r="M1" s="9" t="s">
        <v>74</v>
      </c>
      <c r="N1" s="9" t="s">
        <v>75</v>
      </c>
      <c r="O1" s="9" t="s">
        <v>76</v>
      </c>
      <c r="P1" s="9" t="s">
        <v>77</v>
      </c>
      <c r="Q1" s="9" t="s">
        <v>78</v>
      </c>
      <c r="R1" s="9" t="s">
        <v>79</v>
      </c>
      <c r="S1" s="9" t="s">
        <v>80</v>
      </c>
      <c r="T1" s="9" t="s">
        <v>81</v>
      </c>
      <c r="U1" s="9" t="s">
        <v>82</v>
      </c>
      <c r="V1" s="9" t="s">
        <v>83</v>
      </c>
      <c r="W1" s="9" t="s">
        <v>84</v>
      </c>
      <c r="X1" s="9" t="s">
        <v>85</v>
      </c>
      <c r="Y1" s="9" t="s">
        <v>86</v>
      </c>
    </row>
    <row r="2">
      <c r="A2" s="9" t="s">
        <v>93</v>
      </c>
    </row>
    <row r="3">
      <c r="A3" s="9" t="s">
        <v>20</v>
      </c>
      <c r="B3" s="11">
        <f>Assumptions!$B2</f>
        <v>1825</v>
      </c>
      <c r="C3" s="11">
        <f>Assumptions!$B2</f>
        <v>1825</v>
      </c>
      <c r="D3" s="11">
        <f>Assumptions!$B2</f>
        <v>1825</v>
      </c>
      <c r="E3" s="11">
        <f>Assumptions!$B2</f>
        <v>1825</v>
      </c>
      <c r="F3" s="11">
        <f>Assumptions!$B2</f>
        <v>1825</v>
      </c>
      <c r="G3" s="11">
        <f>Assumptions!$B2</f>
        <v>1825</v>
      </c>
      <c r="H3" s="11">
        <f>Assumptions!$B2</f>
        <v>1825</v>
      </c>
      <c r="I3" s="11">
        <f>Assumptions!$B2</f>
        <v>1825</v>
      </c>
      <c r="J3" s="11">
        <f>Assumptions!$B2</f>
        <v>1825</v>
      </c>
      <c r="K3" s="11">
        <f>Assumptions!$B2</f>
        <v>1825</v>
      </c>
      <c r="L3" s="11">
        <f>Assumptions!$B2</f>
        <v>1825</v>
      </c>
      <c r="M3" s="11">
        <f>Assumptions!$B2</f>
        <v>1825</v>
      </c>
      <c r="N3" s="11">
        <f>Assumptions!$B2</f>
        <v>1825</v>
      </c>
      <c r="O3" s="11">
        <f>Assumptions!$B2</f>
        <v>1825</v>
      </c>
      <c r="P3" s="11">
        <f>Assumptions!$B2</f>
        <v>1825</v>
      </c>
      <c r="Q3" s="11">
        <f>Assumptions!$B2</f>
        <v>1825</v>
      </c>
      <c r="R3" s="11">
        <f>Assumptions!$B2</f>
        <v>1825</v>
      </c>
      <c r="S3" s="11">
        <f>Assumptions!$B2</f>
        <v>1825</v>
      </c>
      <c r="T3" s="11">
        <f>Assumptions!$B2</f>
        <v>1825</v>
      </c>
      <c r="U3" s="11">
        <f>Assumptions!$B2</f>
        <v>1825</v>
      </c>
      <c r="V3" s="11">
        <f>Assumptions!$B2</f>
        <v>1825</v>
      </c>
      <c r="W3" s="11">
        <f>Assumptions!$B2</f>
        <v>1825</v>
      </c>
      <c r="X3" s="11">
        <f>Assumptions!$B2</f>
        <v>1825</v>
      </c>
      <c r="Y3" s="11">
        <f>Assumptions!$B2</f>
        <v>1825</v>
      </c>
    </row>
    <row r="4">
      <c r="A4" s="9" t="s">
        <v>21</v>
      </c>
      <c r="B4" s="11">
        <f>Assumptions!$B3</f>
        <v>1515</v>
      </c>
      <c r="C4" s="11">
        <f>Assumptions!$B3</f>
        <v>1515</v>
      </c>
      <c r="D4" s="11">
        <f>Assumptions!$B3</f>
        <v>1515</v>
      </c>
      <c r="E4" s="11">
        <f>Assumptions!$B3</f>
        <v>1515</v>
      </c>
      <c r="F4" s="11">
        <f>Assumptions!$B3</f>
        <v>1515</v>
      </c>
      <c r="G4" s="11">
        <f>Assumptions!$B3</f>
        <v>1515</v>
      </c>
      <c r="H4" s="11">
        <f>Assumptions!$B3</f>
        <v>1515</v>
      </c>
      <c r="I4" s="11">
        <f>Assumptions!$B3</f>
        <v>1515</v>
      </c>
      <c r="J4" s="11">
        <f>Assumptions!$B3</f>
        <v>1515</v>
      </c>
      <c r="K4" s="11">
        <f>Assumptions!$B3</f>
        <v>1515</v>
      </c>
      <c r="L4" s="11">
        <f>Assumptions!$B3</f>
        <v>1515</v>
      </c>
      <c r="M4" s="11">
        <f>Assumptions!$B3</f>
        <v>1515</v>
      </c>
      <c r="N4" s="11">
        <f>Assumptions!$B3</f>
        <v>1515</v>
      </c>
      <c r="O4" s="11">
        <f>Assumptions!$B3</f>
        <v>1515</v>
      </c>
      <c r="P4" s="11">
        <f>Assumptions!$B3</f>
        <v>1515</v>
      </c>
      <c r="Q4" s="11">
        <f>Assumptions!$B3</f>
        <v>1515</v>
      </c>
      <c r="R4" s="11">
        <f>Assumptions!$B3</f>
        <v>1515</v>
      </c>
      <c r="S4" s="11">
        <f>Assumptions!$B3</f>
        <v>1515</v>
      </c>
      <c r="T4" s="11">
        <f>Assumptions!$B3</f>
        <v>1515</v>
      </c>
      <c r="U4" s="11">
        <f>Assumptions!$B3</f>
        <v>1515</v>
      </c>
      <c r="V4" s="11">
        <f>Assumptions!$B3</f>
        <v>1515</v>
      </c>
      <c r="W4" s="11">
        <f>Assumptions!$B3</f>
        <v>1515</v>
      </c>
      <c r="X4" s="11">
        <f>Assumptions!$B3</f>
        <v>1515</v>
      </c>
      <c r="Y4" s="11">
        <f>Assumptions!$B3</f>
        <v>1515</v>
      </c>
    </row>
    <row r="6">
      <c r="A6" s="9" t="s">
        <v>22</v>
      </c>
    </row>
    <row r="7">
      <c r="A7" s="9" t="s">
        <v>20</v>
      </c>
      <c r="B7" s="11">
        <f>Assumptions!$B6</f>
        <v>1512</v>
      </c>
      <c r="C7" s="11">
        <f>Assumptions!$B6</f>
        <v>1512</v>
      </c>
      <c r="D7" s="11">
        <f>Assumptions!$B6</f>
        <v>1512</v>
      </c>
      <c r="E7" s="11">
        <f>Assumptions!$B6</f>
        <v>1512</v>
      </c>
      <c r="F7" s="11">
        <f>Assumptions!$B6</f>
        <v>1512</v>
      </c>
      <c r="G7" s="11">
        <f>Assumptions!$B6</f>
        <v>1512</v>
      </c>
      <c r="H7" s="11">
        <f>Assumptions!$B6</f>
        <v>1512</v>
      </c>
      <c r="I7" s="11">
        <f>Assumptions!$B6</f>
        <v>1512</v>
      </c>
      <c r="J7" s="11">
        <f>Assumptions!$B6</f>
        <v>1512</v>
      </c>
      <c r="K7" s="11">
        <f>Assumptions!$B6</f>
        <v>1512</v>
      </c>
      <c r="L7" s="11">
        <f>Assumptions!$B6</f>
        <v>1512</v>
      </c>
      <c r="M7" s="11">
        <f>Assumptions!$B6</f>
        <v>1512</v>
      </c>
      <c r="N7" s="11">
        <f>Assumptions!$B6</f>
        <v>1512</v>
      </c>
      <c r="O7" s="11">
        <f>Assumptions!$B6</f>
        <v>1512</v>
      </c>
      <c r="P7" s="11">
        <f>Assumptions!$B6</f>
        <v>1512</v>
      </c>
      <c r="Q7" s="11">
        <f>Assumptions!$B6</f>
        <v>1512</v>
      </c>
      <c r="R7" s="11">
        <f>Assumptions!$B6</f>
        <v>1512</v>
      </c>
      <c r="S7" s="11">
        <f>Assumptions!$B6</f>
        <v>1512</v>
      </c>
      <c r="T7" s="11">
        <f>Assumptions!$B6</f>
        <v>1512</v>
      </c>
      <c r="U7" s="11">
        <f>Assumptions!$B6</f>
        <v>1512</v>
      </c>
      <c r="V7" s="11">
        <f>Assumptions!$B6</f>
        <v>1512</v>
      </c>
      <c r="W7" s="11">
        <f>Assumptions!$B6</f>
        <v>1512</v>
      </c>
      <c r="X7" s="11">
        <f>Assumptions!$B6</f>
        <v>1512</v>
      </c>
      <c r="Y7" s="11">
        <f>Assumptions!$B6</f>
        <v>1512</v>
      </c>
    </row>
    <row r="8">
      <c r="A8" s="9" t="s">
        <v>21</v>
      </c>
      <c r="B8" s="11">
        <f>Assumptions!$B7</f>
        <v>1407</v>
      </c>
      <c r="C8" s="11">
        <f>Assumptions!$B7</f>
        <v>1407</v>
      </c>
      <c r="D8" s="11">
        <f>Assumptions!$B7</f>
        <v>1407</v>
      </c>
      <c r="E8" s="11">
        <f>Assumptions!$B7</f>
        <v>1407</v>
      </c>
      <c r="F8" s="11">
        <f>Assumptions!$B7</f>
        <v>1407</v>
      </c>
      <c r="G8" s="11">
        <f>Assumptions!$B7</f>
        <v>1407</v>
      </c>
      <c r="H8" s="11">
        <f>Assumptions!$B7</f>
        <v>1407</v>
      </c>
      <c r="I8" s="11">
        <f>Assumptions!$B7</f>
        <v>1407</v>
      </c>
      <c r="J8" s="11">
        <f>Assumptions!$B7</f>
        <v>1407</v>
      </c>
      <c r="K8" s="11">
        <f>Assumptions!$B7</f>
        <v>1407</v>
      </c>
      <c r="L8" s="11">
        <f>Assumptions!$B7</f>
        <v>1407</v>
      </c>
      <c r="M8" s="11">
        <f>Assumptions!$B7</f>
        <v>1407</v>
      </c>
      <c r="N8" s="11">
        <f>Assumptions!$B7</f>
        <v>1407</v>
      </c>
      <c r="O8" s="11">
        <f>Assumptions!$B7</f>
        <v>1407</v>
      </c>
      <c r="P8" s="11">
        <f>Assumptions!$B7</f>
        <v>1407</v>
      </c>
      <c r="Q8" s="11">
        <f>Assumptions!$B7</f>
        <v>1407</v>
      </c>
      <c r="R8" s="11">
        <f>Assumptions!$B7</f>
        <v>1407</v>
      </c>
      <c r="S8" s="11">
        <f>Assumptions!$B7</f>
        <v>1407</v>
      </c>
      <c r="T8" s="11">
        <f>Assumptions!$B7</f>
        <v>1407</v>
      </c>
      <c r="U8" s="11">
        <f>Assumptions!$B7</f>
        <v>1407</v>
      </c>
      <c r="V8" s="11">
        <f>Assumptions!$B7</f>
        <v>1407</v>
      </c>
      <c r="W8" s="11">
        <f>Assumptions!$B7</f>
        <v>1407</v>
      </c>
      <c r="X8" s="11">
        <f>Assumptions!$B7</f>
        <v>1407</v>
      </c>
      <c r="Y8" s="11">
        <f>Assumptions!$B7</f>
        <v>1407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63</v>
      </c>
      <c r="C1" s="9" t="s">
        <v>64</v>
      </c>
      <c r="D1" s="9" t="s">
        <v>65</v>
      </c>
      <c r="E1" s="9" t="s">
        <v>66</v>
      </c>
      <c r="F1" s="9" t="s">
        <v>67</v>
      </c>
      <c r="G1" s="9" t="s">
        <v>68</v>
      </c>
      <c r="H1" s="9" t="s">
        <v>69</v>
      </c>
      <c r="I1" s="9" t="s">
        <v>70</v>
      </c>
      <c r="J1" s="9" t="s">
        <v>71</v>
      </c>
      <c r="K1" s="9" t="s">
        <v>72</v>
      </c>
      <c r="L1" s="9" t="s">
        <v>73</v>
      </c>
      <c r="M1" s="9" t="s">
        <v>74</v>
      </c>
      <c r="N1" s="9" t="s">
        <v>75</v>
      </c>
      <c r="O1" s="9" t="s">
        <v>76</v>
      </c>
      <c r="P1" s="9" t="s">
        <v>77</v>
      </c>
      <c r="Q1" s="9" t="s">
        <v>78</v>
      </c>
      <c r="R1" s="9" t="s">
        <v>79</v>
      </c>
      <c r="S1" s="9" t="s">
        <v>80</v>
      </c>
      <c r="T1" s="9" t="s">
        <v>81</v>
      </c>
      <c r="U1" s="9" t="s">
        <v>82</v>
      </c>
      <c r="V1" s="9" t="s">
        <v>83</v>
      </c>
      <c r="W1" s="9" t="s">
        <v>84</v>
      </c>
      <c r="X1" s="9" t="s">
        <v>85</v>
      </c>
      <c r="Y1" s="9" t="s">
        <v>86</v>
      </c>
    </row>
    <row r="2">
      <c r="A2" s="9" t="s">
        <v>22</v>
      </c>
    </row>
    <row r="3">
      <c r="A3" s="9" t="s">
        <v>20</v>
      </c>
      <c r="B3" s="11">
        <f>'Calcs-1'!B7*Assumptions!$C6</f>
        <v>604800</v>
      </c>
      <c r="C3" s="11">
        <f>'Calcs-1'!C7*Assumptions!$C6</f>
        <v>604800</v>
      </c>
      <c r="D3" s="11">
        <f>'Calcs-1'!D7*Assumptions!$C6</f>
        <v>604800</v>
      </c>
      <c r="E3" s="11">
        <f>'Calcs-1'!E7*Assumptions!$C6</f>
        <v>604800</v>
      </c>
      <c r="F3" s="11">
        <f>'Calcs-1'!F7*Assumptions!$C6</f>
        <v>604800</v>
      </c>
      <c r="G3" s="11">
        <f>'Calcs-1'!G7*Assumptions!$C6</f>
        <v>604800</v>
      </c>
      <c r="H3" s="11">
        <f>'Calcs-1'!H7*Assumptions!$C6</f>
        <v>604800</v>
      </c>
      <c r="I3" s="11">
        <f>'Calcs-1'!I7*Assumptions!$C6</f>
        <v>604800</v>
      </c>
      <c r="J3" s="11">
        <f>'Calcs-1'!J7*Assumptions!$C6</f>
        <v>604800</v>
      </c>
      <c r="K3" s="11">
        <f>'Calcs-1'!K7*Assumptions!$C6</f>
        <v>604800</v>
      </c>
      <c r="L3" s="11">
        <f>'Calcs-1'!L7*Assumptions!$C6</f>
        <v>604800</v>
      </c>
      <c r="M3" s="11">
        <f>'Calcs-1'!M7*Assumptions!$C6</f>
        <v>604800</v>
      </c>
      <c r="N3" s="11">
        <f>'Calcs-1'!N7*Assumptions!$C6</f>
        <v>604800</v>
      </c>
      <c r="O3" s="11">
        <f>'Calcs-1'!O7*Assumptions!$C6</f>
        <v>604800</v>
      </c>
      <c r="P3" s="11">
        <f>'Calcs-1'!P7*Assumptions!$C6</f>
        <v>604800</v>
      </c>
      <c r="Q3" s="11">
        <f>'Calcs-1'!Q7*Assumptions!$C6</f>
        <v>604800</v>
      </c>
      <c r="R3" s="11">
        <f>'Calcs-1'!R7*Assumptions!$C6</f>
        <v>604800</v>
      </c>
      <c r="S3" s="11">
        <f>'Calcs-1'!S7*Assumptions!$C6</f>
        <v>604800</v>
      </c>
      <c r="T3" s="11">
        <f>'Calcs-1'!T7*Assumptions!$C6</f>
        <v>604800</v>
      </c>
      <c r="U3" s="11">
        <f>'Calcs-1'!U7*Assumptions!$C6</f>
        <v>604800</v>
      </c>
      <c r="V3" s="11">
        <f>'Calcs-1'!V7*Assumptions!$C6</f>
        <v>604800</v>
      </c>
      <c r="W3" s="11">
        <f>'Calcs-1'!W7*Assumptions!$C6</f>
        <v>604800</v>
      </c>
      <c r="X3" s="11">
        <f>'Calcs-1'!X7*Assumptions!$C6</f>
        <v>604800</v>
      </c>
      <c r="Y3" s="11">
        <f>'Calcs-1'!Y7*Assumptions!$C6</f>
        <v>604800</v>
      </c>
    </row>
    <row r="4">
      <c r="A4" s="9" t="s">
        <v>21</v>
      </c>
      <c r="B4" s="11">
        <f>'Calcs-1'!B8*Assumptions!$C7</f>
        <v>703500</v>
      </c>
      <c r="C4" s="11">
        <f>'Calcs-1'!C8*Assumptions!$C7</f>
        <v>703500</v>
      </c>
      <c r="D4" s="11">
        <f>'Calcs-1'!D8*Assumptions!$C7</f>
        <v>703500</v>
      </c>
      <c r="E4" s="11">
        <f>'Calcs-1'!E8*Assumptions!$C7</f>
        <v>703500</v>
      </c>
      <c r="F4" s="11">
        <f>'Calcs-1'!F8*Assumptions!$C7</f>
        <v>703500</v>
      </c>
      <c r="G4" s="11">
        <f>'Calcs-1'!G8*Assumptions!$C7</f>
        <v>703500</v>
      </c>
      <c r="H4" s="11">
        <f>'Calcs-1'!H8*Assumptions!$C7</f>
        <v>703500</v>
      </c>
      <c r="I4" s="11">
        <f>'Calcs-1'!I8*Assumptions!$C7</f>
        <v>703500</v>
      </c>
      <c r="J4" s="11">
        <f>'Calcs-1'!J8*Assumptions!$C7</f>
        <v>703500</v>
      </c>
      <c r="K4" s="11">
        <f>'Calcs-1'!K8*Assumptions!$C7</f>
        <v>703500</v>
      </c>
      <c r="L4" s="11">
        <f>'Calcs-1'!L8*Assumptions!$C7</f>
        <v>703500</v>
      </c>
      <c r="M4" s="11">
        <f>'Calcs-1'!M8*Assumptions!$C7</f>
        <v>703500</v>
      </c>
      <c r="N4" s="11">
        <f>'Calcs-1'!N8*Assumptions!$C7</f>
        <v>703500</v>
      </c>
      <c r="O4" s="11">
        <f>'Calcs-1'!O8*Assumptions!$C7</f>
        <v>703500</v>
      </c>
      <c r="P4" s="11">
        <f>'Calcs-1'!P8*Assumptions!$C7</f>
        <v>703500</v>
      </c>
      <c r="Q4" s="11">
        <f>'Calcs-1'!Q8*Assumptions!$C7</f>
        <v>703500</v>
      </c>
      <c r="R4" s="11">
        <f>'Calcs-1'!R8*Assumptions!$C7</f>
        <v>703500</v>
      </c>
      <c r="S4" s="11">
        <f>'Calcs-1'!S8*Assumptions!$C7</f>
        <v>703500</v>
      </c>
      <c r="T4" s="11">
        <f>'Calcs-1'!T8*Assumptions!$C7</f>
        <v>703500</v>
      </c>
      <c r="U4" s="11">
        <f>'Calcs-1'!U8*Assumptions!$C7</f>
        <v>703500</v>
      </c>
      <c r="V4" s="11">
        <f>'Calcs-1'!V8*Assumptions!$C7</f>
        <v>703500</v>
      </c>
      <c r="W4" s="11">
        <f>'Calcs-1'!W8*Assumptions!$C7</f>
        <v>703500</v>
      </c>
      <c r="X4" s="11">
        <f>'Calcs-1'!X8*Assumptions!$C7</f>
        <v>703500</v>
      </c>
      <c r="Y4" s="11">
        <f>'Calcs-1'!Y8*Assumptions!$C7</f>
        <v>703500</v>
      </c>
    </row>
    <row r="5">
      <c r="A5" s="9" t="s">
        <v>89</v>
      </c>
      <c r="B5" s="11">
        <f t="shared" ref="B5:Y5" si="1">SUM(B3:B4)</f>
        <v>1308300</v>
      </c>
      <c r="C5" s="11">
        <f t="shared" si="1"/>
        <v>1308300</v>
      </c>
      <c r="D5" s="11">
        <f t="shared" si="1"/>
        <v>1308300</v>
      </c>
      <c r="E5" s="11">
        <f t="shared" si="1"/>
        <v>1308300</v>
      </c>
      <c r="F5" s="11">
        <f t="shared" si="1"/>
        <v>1308300</v>
      </c>
      <c r="G5" s="11">
        <f t="shared" si="1"/>
        <v>1308300</v>
      </c>
      <c r="H5" s="11">
        <f t="shared" si="1"/>
        <v>1308300</v>
      </c>
      <c r="I5" s="11">
        <f t="shared" si="1"/>
        <v>1308300</v>
      </c>
      <c r="J5" s="11">
        <f t="shared" si="1"/>
        <v>1308300</v>
      </c>
      <c r="K5" s="11">
        <f t="shared" si="1"/>
        <v>1308300</v>
      </c>
      <c r="L5" s="11">
        <f t="shared" si="1"/>
        <v>1308300</v>
      </c>
      <c r="M5" s="11">
        <f t="shared" si="1"/>
        <v>1308300</v>
      </c>
      <c r="N5" s="11">
        <f t="shared" si="1"/>
        <v>1308300</v>
      </c>
      <c r="O5" s="11">
        <f t="shared" si="1"/>
        <v>1308300</v>
      </c>
      <c r="P5" s="11">
        <f t="shared" si="1"/>
        <v>1308300</v>
      </c>
      <c r="Q5" s="11">
        <f t="shared" si="1"/>
        <v>1308300</v>
      </c>
      <c r="R5" s="11">
        <f t="shared" si="1"/>
        <v>1308300</v>
      </c>
      <c r="S5" s="11">
        <f t="shared" si="1"/>
        <v>1308300</v>
      </c>
      <c r="T5" s="11">
        <f t="shared" si="1"/>
        <v>1308300</v>
      </c>
      <c r="U5" s="11">
        <f t="shared" si="1"/>
        <v>1308300</v>
      </c>
      <c r="V5" s="11">
        <f t="shared" si="1"/>
        <v>1308300</v>
      </c>
      <c r="W5" s="11">
        <f t="shared" si="1"/>
        <v>1308300</v>
      </c>
      <c r="X5" s="11">
        <f t="shared" si="1"/>
        <v>1308300</v>
      </c>
      <c r="Y5" s="11">
        <f t="shared" si="1"/>
        <v>1308300</v>
      </c>
    </row>
    <row r="7">
      <c r="A7" s="9" t="s">
        <v>94</v>
      </c>
    </row>
    <row r="8">
      <c r="A8" s="9" t="s">
        <v>20</v>
      </c>
      <c r="B8" s="11">
        <f>'Calcs-1'!B7*Assumptions!$C2</f>
        <v>355320</v>
      </c>
      <c r="C8" s="11">
        <f>'Calcs-1'!C7*Assumptions!$C2</f>
        <v>355320</v>
      </c>
      <c r="D8" s="11">
        <f>'Calcs-1'!D7*Assumptions!$C2</f>
        <v>355320</v>
      </c>
      <c r="E8" s="11">
        <f>'Calcs-1'!E7*Assumptions!$C2</f>
        <v>355320</v>
      </c>
      <c r="F8" s="11">
        <f>'Calcs-1'!F7*Assumptions!$C2</f>
        <v>355320</v>
      </c>
      <c r="G8" s="11">
        <f>'Calcs-1'!G7*Assumptions!$C2</f>
        <v>355320</v>
      </c>
      <c r="H8" s="11">
        <f>'Calcs-1'!H7*Assumptions!$C2</f>
        <v>355320</v>
      </c>
      <c r="I8" s="11">
        <f>'Calcs-1'!I7*Assumptions!$C2</f>
        <v>355320</v>
      </c>
      <c r="J8" s="11">
        <f>'Calcs-1'!J7*Assumptions!$C2</f>
        <v>355320</v>
      </c>
      <c r="K8" s="11">
        <f>'Calcs-1'!K7*Assumptions!$C2</f>
        <v>355320</v>
      </c>
      <c r="L8" s="11">
        <f>'Calcs-1'!L7*Assumptions!$C2</f>
        <v>355320</v>
      </c>
      <c r="M8" s="11">
        <f>'Calcs-1'!M7*Assumptions!$C2</f>
        <v>355320</v>
      </c>
      <c r="N8" s="11">
        <f>'Calcs-1'!N7*Assumptions!$C2</f>
        <v>355320</v>
      </c>
      <c r="O8" s="11">
        <f>'Calcs-1'!O7*Assumptions!$C2</f>
        <v>355320</v>
      </c>
      <c r="P8" s="11">
        <f>'Calcs-1'!P7*Assumptions!$C2</f>
        <v>355320</v>
      </c>
      <c r="Q8" s="11">
        <f>'Calcs-1'!Q7*Assumptions!$C2</f>
        <v>355320</v>
      </c>
      <c r="R8" s="11">
        <f>'Calcs-1'!R7*Assumptions!$C2</f>
        <v>355320</v>
      </c>
      <c r="S8" s="11">
        <f>'Calcs-1'!S7*Assumptions!$C2</f>
        <v>355320</v>
      </c>
      <c r="T8" s="11">
        <f>'Calcs-1'!T7*Assumptions!$C2</f>
        <v>355320</v>
      </c>
      <c r="U8" s="11">
        <f>'Calcs-1'!U7*Assumptions!$C2</f>
        <v>355320</v>
      </c>
      <c r="V8" s="11">
        <f>'Calcs-1'!V7*Assumptions!$C2</f>
        <v>355320</v>
      </c>
      <c r="W8" s="11">
        <f>'Calcs-1'!W7*Assumptions!$C2</f>
        <v>355320</v>
      </c>
      <c r="X8" s="11">
        <f>'Calcs-1'!X7*Assumptions!$C2</f>
        <v>355320</v>
      </c>
      <c r="Y8" s="11">
        <f>'Calcs-1'!Y7*Assumptions!$C2</f>
        <v>355320</v>
      </c>
    </row>
    <row r="9">
      <c r="A9" s="9" t="s">
        <v>21</v>
      </c>
      <c r="B9" s="11">
        <f>'Calcs-1'!B8*Assumptions!$C3</f>
        <v>461496</v>
      </c>
      <c r="C9" s="11">
        <f>'Calcs-1'!C8*Assumptions!$C3</f>
        <v>461496</v>
      </c>
      <c r="D9" s="11">
        <f>'Calcs-1'!D8*Assumptions!$C3</f>
        <v>461496</v>
      </c>
      <c r="E9" s="11">
        <f>'Calcs-1'!E8*Assumptions!$C3</f>
        <v>461496</v>
      </c>
      <c r="F9" s="11">
        <f>'Calcs-1'!F8*Assumptions!$C3</f>
        <v>461496</v>
      </c>
      <c r="G9" s="11">
        <f>'Calcs-1'!G8*Assumptions!$C3</f>
        <v>461496</v>
      </c>
      <c r="H9" s="11">
        <f>'Calcs-1'!H8*Assumptions!$C3</f>
        <v>461496</v>
      </c>
      <c r="I9" s="11">
        <f>'Calcs-1'!I8*Assumptions!$C3</f>
        <v>461496</v>
      </c>
      <c r="J9" s="11">
        <f>'Calcs-1'!J8*Assumptions!$C3</f>
        <v>461496</v>
      </c>
      <c r="K9" s="11">
        <f>'Calcs-1'!K8*Assumptions!$C3</f>
        <v>461496</v>
      </c>
      <c r="L9" s="11">
        <f>'Calcs-1'!L8*Assumptions!$C3</f>
        <v>461496</v>
      </c>
      <c r="M9" s="11">
        <f>'Calcs-1'!M8*Assumptions!$C3</f>
        <v>461496</v>
      </c>
      <c r="N9" s="11">
        <f>'Calcs-1'!N8*Assumptions!$C3</f>
        <v>461496</v>
      </c>
      <c r="O9" s="11">
        <f>'Calcs-1'!O8*Assumptions!$C3</f>
        <v>461496</v>
      </c>
      <c r="P9" s="11">
        <f>'Calcs-1'!P8*Assumptions!$C3</f>
        <v>461496</v>
      </c>
      <c r="Q9" s="11">
        <f>'Calcs-1'!Q8*Assumptions!$C3</f>
        <v>461496</v>
      </c>
      <c r="R9" s="11">
        <f>'Calcs-1'!R8*Assumptions!$C3</f>
        <v>461496</v>
      </c>
      <c r="S9" s="11">
        <f>'Calcs-1'!S8*Assumptions!$C3</f>
        <v>461496</v>
      </c>
      <c r="T9" s="11">
        <f>'Calcs-1'!T8*Assumptions!$C3</f>
        <v>461496</v>
      </c>
      <c r="U9" s="11">
        <f>'Calcs-1'!U8*Assumptions!$C3</f>
        <v>461496</v>
      </c>
      <c r="V9" s="11">
        <f>'Calcs-1'!V8*Assumptions!$C3</f>
        <v>461496</v>
      </c>
      <c r="W9" s="11">
        <f>'Calcs-1'!W8*Assumptions!$C3</f>
        <v>461496</v>
      </c>
      <c r="X9" s="11">
        <f>'Calcs-1'!X8*Assumptions!$C3</f>
        <v>461496</v>
      </c>
      <c r="Y9" s="11">
        <f>'Calcs-1'!Y8*Assumptions!$C3</f>
        <v>461496</v>
      </c>
    </row>
    <row r="10">
      <c r="A10" s="9" t="s">
        <v>89</v>
      </c>
      <c r="B10" s="11">
        <f t="shared" ref="B10:Y10" si="2">SUM(B8:B9)</f>
        <v>816816</v>
      </c>
      <c r="C10" s="11">
        <f t="shared" si="2"/>
        <v>816816</v>
      </c>
      <c r="D10" s="11">
        <f t="shared" si="2"/>
        <v>816816</v>
      </c>
      <c r="E10" s="11">
        <f t="shared" si="2"/>
        <v>816816</v>
      </c>
      <c r="F10" s="11">
        <f t="shared" si="2"/>
        <v>816816</v>
      </c>
      <c r="G10" s="11">
        <f t="shared" si="2"/>
        <v>816816</v>
      </c>
      <c r="H10" s="11">
        <f t="shared" si="2"/>
        <v>816816</v>
      </c>
      <c r="I10" s="11">
        <f t="shared" si="2"/>
        <v>816816</v>
      </c>
      <c r="J10" s="11">
        <f t="shared" si="2"/>
        <v>816816</v>
      </c>
      <c r="K10" s="11">
        <f t="shared" si="2"/>
        <v>816816</v>
      </c>
      <c r="L10" s="11">
        <f t="shared" si="2"/>
        <v>816816</v>
      </c>
      <c r="M10" s="11">
        <f t="shared" si="2"/>
        <v>816816</v>
      </c>
      <c r="N10" s="11">
        <f t="shared" si="2"/>
        <v>816816</v>
      </c>
      <c r="O10" s="11">
        <f t="shared" si="2"/>
        <v>816816</v>
      </c>
      <c r="P10" s="11">
        <f t="shared" si="2"/>
        <v>816816</v>
      </c>
      <c r="Q10" s="11">
        <f t="shared" si="2"/>
        <v>816816</v>
      </c>
      <c r="R10" s="11">
        <f t="shared" si="2"/>
        <v>816816</v>
      </c>
      <c r="S10" s="11">
        <f t="shared" si="2"/>
        <v>816816</v>
      </c>
      <c r="T10" s="11">
        <f t="shared" si="2"/>
        <v>816816</v>
      </c>
      <c r="U10" s="11">
        <f t="shared" si="2"/>
        <v>816816</v>
      </c>
      <c r="V10" s="11">
        <f t="shared" si="2"/>
        <v>816816</v>
      </c>
      <c r="W10" s="11">
        <f t="shared" si="2"/>
        <v>816816</v>
      </c>
      <c r="X10" s="11">
        <f t="shared" si="2"/>
        <v>816816</v>
      </c>
      <c r="Y10" s="11">
        <f t="shared" si="2"/>
        <v>816816</v>
      </c>
    </row>
    <row r="12">
      <c r="A12" s="9" t="s">
        <v>95</v>
      </c>
    </row>
    <row r="13">
      <c r="A13" s="9" t="s">
        <v>35</v>
      </c>
      <c r="B13" s="11">
        <f>Assumptions!$B18</f>
        <v>16960</v>
      </c>
      <c r="C13" s="11">
        <f>Assumptions!$B18</f>
        <v>16960</v>
      </c>
      <c r="D13" s="11">
        <f>Assumptions!$B18</f>
        <v>16960</v>
      </c>
      <c r="E13" s="11">
        <f>Assumptions!$B18</f>
        <v>16960</v>
      </c>
      <c r="F13" s="11">
        <f>Assumptions!$B18</f>
        <v>16960</v>
      </c>
      <c r="G13" s="11">
        <f>Assumptions!$B18</f>
        <v>16960</v>
      </c>
      <c r="H13" s="11">
        <f>Assumptions!$B18</f>
        <v>16960</v>
      </c>
      <c r="I13" s="11">
        <f>Assumptions!$B18</f>
        <v>16960</v>
      </c>
      <c r="J13" s="11">
        <f>Assumptions!$B18</f>
        <v>16960</v>
      </c>
      <c r="K13" s="11">
        <f>Assumptions!$B18</f>
        <v>16960</v>
      </c>
      <c r="L13" s="11">
        <f>Assumptions!$B18</f>
        <v>16960</v>
      </c>
      <c r="M13" s="11">
        <f>Assumptions!$B18</f>
        <v>16960</v>
      </c>
      <c r="N13" s="11">
        <f>Assumptions!$B18</f>
        <v>16960</v>
      </c>
      <c r="O13" s="11">
        <f>Assumptions!$B18</f>
        <v>16960</v>
      </c>
      <c r="P13" s="11">
        <f>Assumptions!$B18</f>
        <v>16960</v>
      </c>
      <c r="Q13" s="11">
        <f>Assumptions!$B18</f>
        <v>16960</v>
      </c>
      <c r="R13" s="11">
        <f>Assumptions!$B18</f>
        <v>16960</v>
      </c>
      <c r="S13" s="11">
        <f>Assumptions!$B18</f>
        <v>16960</v>
      </c>
      <c r="T13" s="11">
        <f>Assumptions!$B18</f>
        <v>16960</v>
      </c>
      <c r="U13" s="11">
        <f>Assumptions!$B18</f>
        <v>16960</v>
      </c>
      <c r="V13" s="11">
        <f>Assumptions!$B18</f>
        <v>16960</v>
      </c>
      <c r="W13" s="11">
        <f>Assumptions!$B18</f>
        <v>16960</v>
      </c>
      <c r="X13" s="11">
        <f>Assumptions!$B18</f>
        <v>16960</v>
      </c>
      <c r="Y13" s="11">
        <f>Assumptions!$B18</f>
        <v>16960</v>
      </c>
    </row>
    <row r="14">
      <c r="A14" s="9" t="s">
        <v>36</v>
      </c>
      <c r="B14" s="11">
        <f>Assumptions!$B19</f>
        <v>6253</v>
      </c>
      <c r="C14" s="11">
        <f>Assumptions!$B19</f>
        <v>6253</v>
      </c>
      <c r="D14" s="11">
        <f>Assumptions!$B19</f>
        <v>6253</v>
      </c>
      <c r="E14" s="11">
        <f>Assumptions!$B19</f>
        <v>6253</v>
      </c>
      <c r="F14" s="11">
        <f>Assumptions!$B19</f>
        <v>6253</v>
      </c>
      <c r="G14" s="11">
        <f>Assumptions!$B19</f>
        <v>6253</v>
      </c>
      <c r="H14" s="11">
        <f>Assumptions!$B19</f>
        <v>6253</v>
      </c>
      <c r="I14" s="11">
        <f>Assumptions!$B19</f>
        <v>6253</v>
      </c>
      <c r="J14" s="11">
        <f>Assumptions!$B19</f>
        <v>6253</v>
      </c>
      <c r="K14" s="11">
        <f>Assumptions!$B19</f>
        <v>6253</v>
      </c>
      <c r="L14" s="11">
        <f>Assumptions!$B19</f>
        <v>6253</v>
      </c>
      <c r="M14" s="11">
        <f>Assumptions!$B19</f>
        <v>6253</v>
      </c>
      <c r="N14" s="11">
        <f>Assumptions!$B19</f>
        <v>6253</v>
      </c>
      <c r="O14" s="11">
        <f>Assumptions!$B19</f>
        <v>6253</v>
      </c>
      <c r="P14" s="11">
        <f>Assumptions!$B19</f>
        <v>6253</v>
      </c>
      <c r="Q14" s="11">
        <f>Assumptions!$B19</f>
        <v>6253</v>
      </c>
      <c r="R14" s="11">
        <f>Assumptions!$B19</f>
        <v>6253</v>
      </c>
      <c r="S14" s="11">
        <f>Assumptions!$B19</f>
        <v>6253</v>
      </c>
      <c r="T14" s="11">
        <f>Assumptions!$B19</f>
        <v>6253</v>
      </c>
      <c r="U14" s="11">
        <f>Assumptions!$B19</f>
        <v>6253</v>
      </c>
      <c r="V14" s="11">
        <f>Assumptions!$B19</f>
        <v>6253</v>
      </c>
      <c r="W14" s="11">
        <f>Assumptions!$B19</f>
        <v>6253</v>
      </c>
      <c r="X14" s="11">
        <f>Assumptions!$B19</f>
        <v>6253</v>
      </c>
      <c r="Y14" s="11">
        <f>Assumptions!$B19</f>
        <v>6253</v>
      </c>
    </row>
    <row r="15">
      <c r="A15" s="9" t="s">
        <v>31</v>
      </c>
      <c r="B15" s="11">
        <f>Assumptions!$B14+Assumptions!$B15</f>
        <v>39600</v>
      </c>
      <c r="C15" s="11">
        <f>Assumptions!$B14+Assumptions!$B15</f>
        <v>39600</v>
      </c>
      <c r="D15" s="11">
        <f>Assumptions!$B14+Assumptions!$B15</f>
        <v>39600</v>
      </c>
      <c r="E15" s="11">
        <f>Assumptions!$B14+Assumptions!$B15</f>
        <v>39600</v>
      </c>
      <c r="F15" s="11">
        <f>Assumptions!$B14+Assumptions!$B15</f>
        <v>39600</v>
      </c>
      <c r="G15" s="11">
        <f>Assumptions!$B14+Assumptions!$B15</f>
        <v>39600</v>
      </c>
      <c r="H15" s="11">
        <f>Assumptions!$B14+Assumptions!$B15</f>
        <v>39600</v>
      </c>
      <c r="I15" s="11">
        <f>Assumptions!$B14+Assumptions!$B15</f>
        <v>39600</v>
      </c>
      <c r="J15" s="11">
        <f>Assumptions!$B14+Assumptions!$B15</f>
        <v>39600</v>
      </c>
      <c r="K15" s="11">
        <f>Assumptions!$B14+Assumptions!$B15</f>
        <v>39600</v>
      </c>
      <c r="L15" s="11">
        <f>Assumptions!$B14+Assumptions!$B15</f>
        <v>39600</v>
      </c>
      <c r="M15" s="11">
        <f>Assumptions!$B14+Assumptions!$B15</f>
        <v>39600</v>
      </c>
      <c r="N15" s="11">
        <f>Assumptions!$B14+Assumptions!$B15</f>
        <v>39600</v>
      </c>
      <c r="O15" s="11">
        <f>Assumptions!$B14+Assumptions!$B15</f>
        <v>39600</v>
      </c>
      <c r="P15" s="11">
        <f>Assumptions!$B14+Assumptions!$B15</f>
        <v>39600</v>
      </c>
      <c r="Q15" s="11">
        <f>Assumptions!$B14+Assumptions!$B15</f>
        <v>39600</v>
      </c>
      <c r="R15" s="11">
        <f>Assumptions!$B14+Assumptions!$B15</f>
        <v>39600</v>
      </c>
      <c r="S15" s="11">
        <f>Assumptions!$B14+Assumptions!$B15</f>
        <v>39600</v>
      </c>
      <c r="T15" s="11">
        <f>Assumptions!$B14+Assumptions!$B15</f>
        <v>39600</v>
      </c>
      <c r="U15" s="11">
        <f>Assumptions!$B14+Assumptions!$B15</f>
        <v>39600</v>
      </c>
      <c r="V15" s="11">
        <f>Assumptions!$B14+Assumptions!$B15</f>
        <v>39600</v>
      </c>
      <c r="W15" s="11">
        <f>Assumptions!$B14+Assumptions!$B15</f>
        <v>39600</v>
      </c>
      <c r="X15" s="11">
        <f>Assumptions!$B14+Assumptions!$B15</f>
        <v>39600</v>
      </c>
      <c r="Y15" s="11">
        <f>Assumptions!$B14+Assumptions!$B15</f>
        <v>39600</v>
      </c>
    </row>
    <row r="16">
      <c r="A16" s="9" t="s">
        <v>92</v>
      </c>
      <c r="B16" s="13">
        <f>Depreciation!B10</f>
        <v>7826.086957</v>
      </c>
      <c r="C16" s="13">
        <f>Depreciation!C10</f>
        <v>7826.086957</v>
      </c>
      <c r="D16" s="13">
        <f>Depreciation!D10</f>
        <v>7826.086957</v>
      </c>
      <c r="E16" s="13">
        <f>Depreciation!E10</f>
        <v>12701.08696</v>
      </c>
      <c r="F16" s="13">
        <f>Depreciation!F10</f>
        <v>12701.08696</v>
      </c>
      <c r="G16" s="13">
        <f>Depreciation!G10</f>
        <v>12701.08696</v>
      </c>
      <c r="H16" s="13">
        <f>Depreciation!H10</f>
        <v>12701.08696</v>
      </c>
      <c r="I16" s="13">
        <f>Depreciation!I10</f>
        <v>12701.08696</v>
      </c>
      <c r="J16" s="13">
        <f>Depreciation!J10</f>
        <v>12701.08696</v>
      </c>
      <c r="K16" s="13">
        <f>Depreciation!K10</f>
        <v>12701.08696</v>
      </c>
      <c r="L16" s="13">
        <f>Depreciation!L10</f>
        <v>12701.08696</v>
      </c>
      <c r="M16" s="13">
        <f>Depreciation!M10</f>
        <v>12701.08696</v>
      </c>
      <c r="N16" s="13">
        <f>Depreciation!N10</f>
        <v>12701.08696</v>
      </c>
      <c r="O16" s="13">
        <f>Depreciation!O10</f>
        <v>12701.08696</v>
      </c>
      <c r="P16" s="13">
        <f>Depreciation!P10</f>
        <v>12701.08696</v>
      </c>
      <c r="Q16" s="13">
        <f>Depreciation!Q10</f>
        <v>12701.08696</v>
      </c>
      <c r="R16" s="13">
        <f>Depreciation!R10</f>
        <v>12701.08696</v>
      </c>
      <c r="S16" s="13">
        <f>Depreciation!S10</f>
        <v>12701.08696</v>
      </c>
      <c r="T16" s="13">
        <f>Depreciation!T10</f>
        <v>12701.08696</v>
      </c>
      <c r="U16" s="13">
        <f>Depreciation!U10</f>
        <v>7826.086957</v>
      </c>
      <c r="V16" s="13">
        <f>Depreciation!V10</f>
        <v>7826.086957</v>
      </c>
      <c r="W16" s="13">
        <f>Depreciation!W10</f>
        <v>7826.086957</v>
      </c>
      <c r="X16" s="13">
        <f>Depreciation!X10</f>
        <v>7826.086957</v>
      </c>
      <c r="Y16" s="13">
        <f>Depreciation!Y10</f>
        <v>7826.086957</v>
      </c>
    </row>
    <row r="17">
      <c r="A17" s="9" t="s">
        <v>89</v>
      </c>
      <c r="B17" s="13">
        <f t="shared" ref="B17:Y17" si="3">SUM(B13:B16)</f>
        <v>70639.08696</v>
      </c>
      <c r="C17" s="13">
        <f t="shared" si="3"/>
        <v>70639.08696</v>
      </c>
      <c r="D17" s="13">
        <f t="shared" si="3"/>
        <v>70639.08696</v>
      </c>
      <c r="E17" s="13">
        <f t="shared" si="3"/>
        <v>75514.08696</v>
      </c>
      <c r="F17" s="13">
        <f t="shared" si="3"/>
        <v>75514.08696</v>
      </c>
      <c r="G17" s="13">
        <f t="shared" si="3"/>
        <v>75514.08696</v>
      </c>
      <c r="H17" s="13">
        <f t="shared" si="3"/>
        <v>75514.08696</v>
      </c>
      <c r="I17" s="13">
        <f t="shared" si="3"/>
        <v>75514.08696</v>
      </c>
      <c r="J17" s="13">
        <f t="shared" si="3"/>
        <v>75514.08696</v>
      </c>
      <c r="K17" s="13">
        <f t="shared" si="3"/>
        <v>75514.08696</v>
      </c>
      <c r="L17" s="13">
        <f t="shared" si="3"/>
        <v>75514.08696</v>
      </c>
      <c r="M17" s="13">
        <f t="shared" si="3"/>
        <v>75514.08696</v>
      </c>
      <c r="N17" s="13">
        <f t="shared" si="3"/>
        <v>75514.08696</v>
      </c>
      <c r="O17" s="13">
        <f t="shared" si="3"/>
        <v>75514.08696</v>
      </c>
      <c r="P17" s="13">
        <f t="shared" si="3"/>
        <v>75514.08696</v>
      </c>
      <c r="Q17" s="13">
        <f t="shared" si="3"/>
        <v>75514.08696</v>
      </c>
      <c r="R17" s="13">
        <f t="shared" si="3"/>
        <v>75514.08696</v>
      </c>
      <c r="S17" s="13">
        <f t="shared" si="3"/>
        <v>75514.08696</v>
      </c>
      <c r="T17" s="13">
        <f t="shared" si="3"/>
        <v>75514.08696</v>
      </c>
      <c r="U17" s="13">
        <f t="shared" si="3"/>
        <v>70639.08696</v>
      </c>
      <c r="V17" s="13">
        <f t="shared" si="3"/>
        <v>70639.08696</v>
      </c>
      <c r="W17" s="13">
        <f t="shared" si="3"/>
        <v>70639.08696</v>
      </c>
      <c r="X17" s="13">
        <f t="shared" si="3"/>
        <v>70639.08696</v>
      </c>
      <c r="Y17" s="13">
        <f t="shared" si="3"/>
        <v>70639.08696</v>
      </c>
    </row>
    <row r="19">
      <c r="A19" s="9" t="s">
        <v>96</v>
      </c>
      <c r="B19" s="13">
        <f t="shared" ref="B19:Y19" si="4">B10+B17</f>
        <v>887455.087</v>
      </c>
      <c r="C19" s="13">
        <f t="shared" si="4"/>
        <v>887455.087</v>
      </c>
      <c r="D19" s="13">
        <f t="shared" si="4"/>
        <v>887455.087</v>
      </c>
      <c r="E19" s="13">
        <f t="shared" si="4"/>
        <v>892330.087</v>
      </c>
      <c r="F19" s="13">
        <f t="shared" si="4"/>
        <v>892330.087</v>
      </c>
      <c r="G19" s="13">
        <f t="shared" si="4"/>
        <v>892330.087</v>
      </c>
      <c r="H19" s="13">
        <f t="shared" si="4"/>
        <v>892330.087</v>
      </c>
      <c r="I19" s="13">
        <f t="shared" si="4"/>
        <v>892330.087</v>
      </c>
      <c r="J19" s="13">
        <f t="shared" si="4"/>
        <v>892330.087</v>
      </c>
      <c r="K19" s="13">
        <f t="shared" si="4"/>
        <v>892330.087</v>
      </c>
      <c r="L19" s="13">
        <f t="shared" si="4"/>
        <v>892330.087</v>
      </c>
      <c r="M19" s="13">
        <f t="shared" si="4"/>
        <v>892330.087</v>
      </c>
      <c r="N19" s="13">
        <f t="shared" si="4"/>
        <v>892330.087</v>
      </c>
      <c r="O19" s="13">
        <f t="shared" si="4"/>
        <v>892330.087</v>
      </c>
      <c r="P19" s="13">
        <f t="shared" si="4"/>
        <v>892330.087</v>
      </c>
      <c r="Q19" s="13">
        <f t="shared" si="4"/>
        <v>892330.087</v>
      </c>
      <c r="R19" s="13">
        <f t="shared" si="4"/>
        <v>892330.087</v>
      </c>
      <c r="S19" s="13">
        <f t="shared" si="4"/>
        <v>892330.087</v>
      </c>
      <c r="T19" s="13">
        <f t="shared" si="4"/>
        <v>892330.087</v>
      </c>
      <c r="U19" s="13">
        <f t="shared" si="4"/>
        <v>887455.087</v>
      </c>
      <c r="V19" s="13">
        <f t="shared" si="4"/>
        <v>887455.087</v>
      </c>
      <c r="W19" s="13">
        <f t="shared" si="4"/>
        <v>887455.087</v>
      </c>
      <c r="X19" s="13">
        <f t="shared" si="4"/>
        <v>887455.087</v>
      </c>
      <c r="Y19" s="13">
        <f t="shared" si="4"/>
        <v>887455.087</v>
      </c>
    </row>
    <row r="21">
      <c r="A21" s="9" t="s">
        <v>97</v>
      </c>
      <c r="B21" s="13">
        <f t="shared" ref="B21:Y21" si="5">B5-B19</f>
        <v>420844.913</v>
      </c>
      <c r="C21" s="13">
        <f t="shared" si="5"/>
        <v>420844.913</v>
      </c>
      <c r="D21" s="13">
        <f t="shared" si="5"/>
        <v>420844.913</v>
      </c>
      <c r="E21" s="13">
        <f t="shared" si="5"/>
        <v>415969.913</v>
      </c>
      <c r="F21" s="13">
        <f t="shared" si="5"/>
        <v>415969.913</v>
      </c>
      <c r="G21" s="13">
        <f t="shared" si="5"/>
        <v>415969.913</v>
      </c>
      <c r="H21" s="13">
        <f t="shared" si="5"/>
        <v>415969.913</v>
      </c>
      <c r="I21" s="13">
        <f t="shared" si="5"/>
        <v>415969.913</v>
      </c>
      <c r="J21" s="13">
        <f t="shared" si="5"/>
        <v>415969.913</v>
      </c>
      <c r="K21" s="13">
        <f t="shared" si="5"/>
        <v>415969.913</v>
      </c>
      <c r="L21" s="13">
        <f t="shared" si="5"/>
        <v>415969.913</v>
      </c>
      <c r="M21" s="13">
        <f t="shared" si="5"/>
        <v>415969.913</v>
      </c>
      <c r="N21" s="13">
        <f t="shared" si="5"/>
        <v>415969.913</v>
      </c>
      <c r="O21" s="13">
        <f t="shared" si="5"/>
        <v>415969.913</v>
      </c>
      <c r="P21" s="13">
        <f t="shared" si="5"/>
        <v>415969.913</v>
      </c>
      <c r="Q21" s="13">
        <f t="shared" si="5"/>
        <v>415969.913</v>
      </c>
      <c r="R21" s="13">
        <f t="shared" si="5"/>
        <v>415969.913</v>
      </c>
      <c r="S21" s="13">
        <f t="shared" si="5"/>
        <v>415969.913</v>
      </c>
      <c r="T21" s="13">
        <f t="shared" si="5"/>
        <v>415969.913</v>
      </c>
      <c r="U21" s="13">
        <f t="shared" si="5"/>
        <v>420844.913</v>
      </c>
      <c r="V21" s="13">
        <f t="shared" si="5"/>
        <v>420844.913</v>
      </c>
      <c r="W21" s="13">
        <f t="shared" si="5"/>
        <v>420844.913</v>
      </c>
      <c r="X21" s="13">
        <f t="shared" si="5"/>
        <v>420844.913</v>
      </c>
      <c r="Y21" s="13">
        <f t="shared" si="5"/>
        <v>420844.913</v>
      </c>
    </row>
    <row r="23">
      <c r="A23" s="9" t="s">
        <v>40</v>
      </c>
      <c r="B23" s="13">
        <f>'Loan and Interest'!B31</f>
        <v>6290</v>
      </c>
      <c r="C23" s="13">
        <f>'Loan and Interest'!C31</f>
        <v>6290</v>
      </c>
      <c r="D23" s="13">
        <f>'Loan and Interest'!D31</f>
        <v>6290</v>
      </c>
      <c r="E23" s="13">
        <f>'Loan and Interest'!E31</f>
        <v>6290</v>
      </c>
      <c r="F23" s="13">
        <f>'Loan and Interest'!F31</f>
        <v>6290</v>
      </c>
      <c r="G23" s="13">
        <f>'Loan and Interest'!G31</f>
        <v>6290</v>
      </c>
      <c r="H23" s="13">
        <f>'Loan and Interest'!H31</f>
        <v>6290</v>
      </c>
      <c r="I23" s="13">
        <f>'Loan and Interest'!I31</f>
        <v>6290</v>
      </c>
      <c r="J23" s="13">
        <f>'Loan and Interest'!J31</f>
        <v>14356.66667</v>
      </c>
      <c r="K23" s="13">
        <f>'Loan and Interest'!K31</f>
        <v>14356.66667</v>
      </c>
      <c r="L23" s="13">
        <f>'Loan and Interest'!L31</f>
        <v>14356.66667</v>
      </c>
      <c r="M23" s="13">
        <f>'Loan and Interest'!M31</f>
        <v>14356.66667</v>
      </c>
      <c r="N23" s="13">
        <f>'Loan and Interest'!N31</f>
        <v>14356.66667</v>
      </c>
      <c r="O23" s="13">
        <f>'Loan and Interest'!O31</f>
        <v>14356.66667</v>
      </c>
      <c r="P23" s="13">
        <f>'Loan and Interest'!P31</f>
        <v>14356.66667</v>
      </c>
      <c r="Q23" s="13">
        <f>'Loan and Interest'!Q31</f>
        <v>8066.666667</v>
      </c>
      <c r="R23" s="13">
        <f>'Loan and Interest'!R31</f>
        <v>8066.666667</v>
      </c>
      <c r="S23" s="13">
        <f>'Loan and Interest'!S31</f>
        <v>8066.666667</v>
      </c>
      <c r="T23" s="13">
        <f>'Loan and Interest'!T31</f>
        <v>8066.666667</v>
      </c>
      <c r="U23" s="13">
        <f>'Loan and Interest'!U31</f>
        <v>14479.16667</v>
      </c>
      <c r="V23" s="13">
        <f>'Loan and Interest'!V31</f>
        <v>14479.16667</v>
      </c>
      <c r="W23" s="13">
        <f>'Loan and Interest'!W31</f>
        <v>14479.16667</v>
      </c>
      <c r="X23" s="13">
        <f>'Loan and Interest'!X31</f>
        <v>14479.16667</v>
      </c>
      <c r="Y23" s="13">
        <f>'Loan and Interest'!Y31</f>
        <v>6412.5</v>
      </c>
    </row>
    <row r="25">
      <c r="A25" s="9" t="s">
        <v>97</v>
      </c>
      <c r="B25" s="13">
        <f t="shared" ref="B25:Y25" si="6">B21-B23</f>
        <v>414554.913</v>
      </c>
      <c r="C25" s="13">
        <f t="shared" si="6"/>
        <v>414554.913</v>
      </c>
      <c r="D25" s="13">
        <f t="shared" si="6"/>
        <v>414554.913</v>
      </c>
      <c r="E25" s="13">
        <f t="shared" si="6"/>
        <v>409679.913</v>
      </c>
      <c r="F25" s="13">
        <f t="shared" si="6"/>
        <v>409679.913</v>
      </c>
      <c r="G25" s="13">
        <f t="shared" si="6"/>
        <v>409679.913</v>
      </c>
      <c r="H25" s="13">
        <f t="shared" si="6"/>
        <v>409679.913</v>
      </c>
      <c r="I25" s="13">
        <f t="shared" si="6"/>
        <v>409679.913</v>
      </c>
      <c r="J25" s="13">
        <f t="shared" si="6"/>
        <v>401613.2464</v>
      </c>
      <c r="K25" s="13">
        <f t="shared" si="6"/>
        <v>401613.2464</v>
      </c>
      <c r="L25" s="13">
        <f t="shared" si="6"/>
        <v>401613.2464</v>
      </c>
      <c r="M25" s="13">
        <f t="shared" si="6"/>
        <v>401613.2464</v>
      </c>
      <c r="N25" s="13">
        <f t="shared" si="6"/>
        <v>401613.2464</v>
      </c>
      <c r="O25" s="13">
        <f t="shared" si="6"/>
        <v>401613.2464</v>
      </c>
      <c r="P25" s="13">
        <f t="shared" si="6"/>
        <v>401613.2464</v>
      </c>
      <c r="Q25" s="13">
        <f t="shared" si="6"/>
        <v>407903.2464</v>
      </c>
      <c r="R25" s="13">
        <f t="shared" si="6"/>
        <v>407903.2464</v>
      </c>
      <c r="S25" s="13">
        <f t="shared" si="6"/>
        <v>407903.2464</v>
      </c>
      <c r="T25" s="13">
        <f t="shared" si="6"/>
        <v>407903.2464</v>
      </c>
      <c r="U25" s="13">
        <f t="shared" si="6"/>
        <v>406365.7464</v>
      </c>
      <c r="V25" s="13">
        <f t="shared" si="6"/>
        <v>406365.7464</v>
      </c>
      <c r="W25" s="13">
        <f t="shared" si="6"/>
        <v>406365.7464</v>
      </c>
      <c r="X25" s="13">
        <f t="shared" si="6"/>
        <v>406365.7464</v>
      </c>
      <c r="Y25" s="13">
        <f t="shared" si="6"/>
        <v>414432.413</v>
      </c>
    </row>
    <row r="27">
      <c r="A27" s="9" t="s">
        <v>51</v>
      </c>
      <c r="B27" s="13">
        <f>B25*Assumptions!$B30</f>
        <v>82910.98261</v>
      </c>
      <c r="C27" s="13">
        <f>C25*Assumptions!$B30</f>
        <v>82910.98261</v>
      </c>
      <c r="D27" s="13">
        <f>D25*Assumptions!$B30</f>
        <v>82910.98261</v>
      </c>
      <c r="E27" s="13">
        <f>E25*Assumptions!$B30</f>
        <v>81935.98261</v>
      </c>
      <c r="F27" s="13">
        <f>F25*Assumptions!$B30</f>
        <v>81935.98261</v>
      </c>
      <c r="G27" s="13">
        <f>G25*Assumptions!$B30</f>
        <v>81935.98261</v>
      </c>
      <c r="H27" s="13">
        <f>H25*Assumptions!$B30</f>
        <v>81935.98261</v>
      </c>
      <c r="I27" s="13">
        <f>I25*Assumptions!$B30</f>
        <v>81935.98261</v>
      </c>
      <c r="J27" s="13">
        <f>J25*Assumptions!$B30</f>
        <v>80322.64928</v>
      </c>
      <c r="K27" s="13">
        <f>K25*Assumptions!$B30</f>
        <v>80322.64928</v>
      </c>
      <c r="L27" s="13">
        <f>L25*Assumptions!$B30</f>
        <v>80322.64928</v>
      </c>
      <c r="M27" s="13">
        <f>M25*Assumptions!$B30</f>
        <v>80322.64928</v>
      </c>
      <c r="N27" s="13">
        <f>N25*Assumptions!$B30</f>
        <v>80322.64928</v>
      </c>
      <c r="O27" s="13">
        <f>O25*Assumptions!$B30</f>
        <v>80322.64928</v>
      </c>
      <c r="P27" s="13">
        <f>P25*Assumptions!$B30</f>
        <v>80322.64928</v>
      </c>
      <c r="Q27" s="13">
        <f>Q25*Assumptions!$B30</f>
        <v>81580.64928</v>
      </c>
      <c r="R27" s="13">
        <f>R25*Assumptions!$B30</f>
        <v>81580.64928</v>
      </c>
      <c r="S27" s="13">
        <f>S25*Assumptions!$B30</f>
        <v>81580.64928</v>
      </c>
      <c r="T27" s="13">
        <f>T25*Assumptions!$B30</f>
        <v>81580.64928</v>
      </c>
      <c r="U27" s="13">
        <f>U25*Assumptions!$B30</f>
        <v>81273.14928</v>
      </c>
      <c r="V27" s="13">
        <f>V25*Assumptions!$B30</f>
        <v>81273.14928</v>
      </c>
      <c r="W27" s="13">
        <f>W25*Assumptions!$B30</f>
        <v>81273.14928</v>
      </c>
      <c r="X27" s="13">
        <f>X25*Assumptions!$B30</f>
        <v>81273.14928</v>
      </c>
      <c r="Y27" s="13">
        <f>Y25*Assumptions!$B30</f>
        <v>82886.48261</v>
      </c>
    </row>
    <row r="29">
      <c r="A29" s="9" t="s">
        <v>97</v>
      </c>
      <c r="B29" s="13">
        <f t="shared" ref="B29:Y29" si="7">B25-B27</f>
        <v>331643.9304</v>
      </c>
      <c r="C29" s="13">
        <f t="shared" si="7"/>
        <v>331643.9304</v>
      </c>
      <c r="D29" s="13">
        <f t="shared" si="7"/>
        <v>331643.9304</v>
      </c>
      <c r="E29" s="13">
        <f t="shared" si="7"/>
        <v>327743.9304</v>
      </c>
      <c r="F29" s="13">
        <f t="shared" si="7"/>
        <v>327743.9304</v>
      </c>
      <c r="G29" s="13">
        <f t="shared" si="7"/>
        <v>327743.9304</v>
      </c>
      <c r="H29" s="13">
        <f t="shared" si="7"/>
        <v>327743.9304</v>
      </c>
      <c r="I29" s="13">
        <f t="shared" si="7"/>
        <v>327743.9304</v>
      </c>
      <c r="J29" s="13">
        <f t="shared" si="7"/>
        <v>321290.5971</v>
      </c>
      <c r="K29" s="13">
        <f t="shared" si="7"/>
        <v>321290.5971</v>
      </c>
      <c r="L29" s="13">
        <f t="shared" si="7"/>
        <v>321290.5971</v>
      </c>
      <c r="M29" s="13">
        <f t="shared" si="7"/>
        <v>321290.5971</v>
      </c>
      <c r="N29" s="13">
        <f t="shared" si="7"/>
        <v>321290.5971</v>
      </c>
      <c r="O29" s="13">
        <f t="shared" si="7"/>
        <v>321290.5971</v>
      </c>
      <c r="P29" s="13">
        <f t="shared" si="7"/>
        <v>321290.5971</v>
      </c>
      <c r="Q29" s="13">
        <f t="shared" si="7"/>
        <v>326322.5971</v>
      </c>
      <c r="R29" s="13">
        <f t="shared" si="7"/>
        <v>326322.5971</v>
      </c>
      <c r="S29" s="13">
        <f t="shared" si="7"/>
        <v>326322.5971</v>
      </c>
      <c r="T29" s="13">
        <f t="shared" si="7"/>
        <v>326322.5971</v>
      </c>
      <c r="U29" s="13">
        <f t="shared" si="7"/>
        <v>325092.5971</v>
      </c>
      <c r="V29" s="13">
        <f t="shared" si="7"/>
        <v>325092.5971</v>
      </c>
      <c r="W29" s="13">
        <f t="shared" si="7"/>
        <v>325092.5971</v>
      </c>
      <c r="X29" s="13">
        <f t="shared" si="7"/>
        <v>325092.5971</v>
      </c>
      <c r="Y29" s="13">
        <f t="shared" si="7"/>
        <v>331545.9304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63</v>
      </c>
      <c r="C1" s="9" t="s">
        <v>64</v>
      </c>
      <c r="D1" s="9" t="s">
        <v>65</v>
      </c>
      <c r="E1" s="9" t="s">
        <v>66</v>
      </c>
      <c r="F1" s="9" t="s">
        <v>67</v>
      </c>
      <c r="G1" s="9" t="s">
        <v>68</v>
      </c>
      <c r="H1" s="9" t="s">
        <v>69</v>
      </c>
      <c r="I1" s="9" t="s">
        <v>70</v>
      </c>
      <c r="J1" s="9" t="s">
        <v>71</v>
      </c>
      <c r="K1" s="9" t="s">
        <v>72</v>
      </c>
      <c r="L1" s="9" t="s">
        <v>73</v>
      </c>
      <c r="M1" s="9" t="s">
        <v>74</v>
      </c>
      <c r="N1" s="9" t="s">
        <v>75</v>
      </c>
      <c r="O1" s="9" t="s">
        <v>76</v>
      </c>
      <c r="P1" s="9" t="s">
        <v>77</v>
      </c>
      <c r="Q1" s="9" t="s">
        <v>78</v>
      </c>
      <c r="R1" s="9" t="s">
        <v>79</v>
      </c>
      <c r="S1" s="9" t="s">
        <v>80</v>
      </c>
      <c r="T1" s="9" t="s">
        <v>81</v>
      </c>
      <c r="U1" s="9" t="s">
        <v>82</v>
      </c>
      <c r="V1" s="9" t="s">
        <v>83</v>
      </c>
      <c r="W1" s="9" t="s">
        <v>84</v>
      </c>
      <c r="X1" s="9" t="s">
        <v>85</v>
      </c>
      <c r="Y1" s="9" t="s">
        <v>86</v>
      </c>
    </row>
    <row r="2">
      <c r="A2" s="9" t="s">
        <v>93</v>
      </c>
    </row>
    <row r="3">
      <c r="A3" s="9" t="s">
        <v>20</v>
      </c>
      <c r="B3" s="11">
        <f>'Calcs-1'!B3*Assumptions!$C2</f>
        <v>428875</v>
      </c>
      <c r="C3" s="11">
        <f>'Calcs-1'!C3*Assumptions!$C2</f>
        <v>428875</v>
      </c>
      <c r="D3" s="11">
        <f>'Calcs-1'!D3*Assumptions!$C2</f>
        <v>428875</v>
      </c>
      <c r="E3" s="11">
        <f>'Calcs-1'!E3*Assumptions!$C2</f>
        <v>428875</v>
      </c>
      <c r="F3" s="11">
        <f>'Calcs-1'!F3*Assumptions!$C2</f>
        <v>428875</v>
      </c>
      <c r="G3" s="11">
        <f>'Calcs-1'!G3*Assumptions!$C2</f>
        <v>428875</v>
      </c>
      <c r="H3" s="11">
        <f>'Calcs-1'!H3*Assumptions!$C2</f>
        <v>428875</v>
      </c>
      <c r="I3" s="11">
        <f>'Calcs-1'!I3*Assumptions!$C2</f>
        <v>428875</v>
      </c>
      <c r="J3" s="11">
        <f>'Calcs-1'!J3*Assumptions!$C2</f>
        <v>428875</v>
      </c>
      <c r="K3" s="11">
        <f>'Calcs-1'!K3*Assumptions!$C2</f>
        <v>428875</v>
      </c>
      <c r="L3" s="11">
        <f>'Calcs-1'!L3*Assumptions!$C2</f>
        <v>428875</v>
      </c>
      <c r="M3" s="11">
        <f>'Calcs-1'!M3*Assumptions!$C2</f>
        <v>428875</v>
      </c>
      <c r="N3" s="11">
        <f>'Calcs-1'!N3*Assumptions!$C2</f>
        <v>428875</v>
      </c>
      <c r="O3" s="11">
        <f>'Calcs-1'!O3*Assumptions!$C2</f>
        <v>428875</v>
      </c>
      <c r="P3" s="11">
        <f>'Calcs-1'!P3*Assumptions!$C2</f>
        <v>428875</v>
      </c>
      <c r="Q3" s="11">
        <f>'Calcs-1'!Q3*Assumptions!$C2</f>
        <v>428875</v>
      </c>
      <c r="R3" s="11">
        <f>'Calcs-1'!R3*Assumptions!$C2</f>
        <v>428875</v>
      </c>
      <c r="S3" s="11">
        <f>'Calcs-1'!S3*Assumptions!$C2</f>
        <v>428875</v>
      </c>
      <c r="T3" s="11">
        <f>'Calcs-1'!T3*Assumptions!$C2</f>
        <v>428875</v>
      </c>
      <c r="U3" s="11">
        <f>'Calcs-1'!U3*Assumptions!$C2</f>
        <v>428875</v>
      </c>
      <c r="V3" s="11">
        <f>'Calcs-1'!V3*Assumptions!$C2</f>
        <v>428875</v>
      </c>
      <c r="W3" s="11">
        <f>'Calcs-1'!W3*Assumptions!$C2</f>
        <v>428875</v>
      </c>
      <c r="X3" s="11">
        <f>'Calcs-1'!X3*Assumptions!$C2</f>
        <v>428875</v>
      </c>
      <c r="Y3" s="11">
        <f>'Calcs-1'!Y3*Assumptions!$C2</f>
        <v>428875</v>
      </c>
    </row>
    <row r="4">
      <c r="A4" s="9" t="s">
        <v>21</v>
      </c>
      <c r="B4" s="11">
        <f>'Calcs-1'!B4*Assumptions!$C3</f>
        <v>496920</v>
      </c>
      <c r="C4" s="11">
        <f>'Calcs-1'!C4*Assumptions!$C3</f>
        <v>496920</v>
      </c>
      <c r="D4" s="11">
        <f>'Calcs-1'!D4*Assumptions!$C3</f>
        <v>496920</v>
      </c>
      <c r="E4" s="11">
        <f>'Calcs-1'!E4*Assumptions!$C3</f>
        <v>496920</v>
      </c>
      <c r="F4" s="11">
        <f>'Calcs-1'!F4*Assumptions!$C3</f>
        <v>496920</v>
      </c>
      <c r="G4" s="11">
        <f>'Calcs-1'!G4*Assumptions!$C3</f>
        <v>496920</v>
      </c>
      <c r="H4" s="11">
        <f>'Calcs-1'!H4*Assumptions!$C3</f>
        <v>496920</v>
      </c>
      <c r="I4" s="11">
        <f>'Calcs-1'!I4*Assumptions!$C3</f>
        <v>496920</v>
      </c>
      <c r="J4" s="11">
        <f>'Calcs-1'!J4*Assumptions!$C3</f>
        <v>496920</v>
      </c>
      <c r="K4" s="11">
        <f>'Calcs-1'!K4*Assumptions!$C3</f>
        <v>496920</v>
      </c>
      <c r="L4" s="11">
        <f>'Calcs-1'!L4*Assumptions!$C3</f>
        <v>496920</v>
      </c>
      <c r="M4" s="11">
        <f>'Calcs-1'!M4*Assumptions!$C3</f>
        <v>496920</v>
      </c>
      <c r="N4" s="11">
        <f>'Calcs-1'!N4*Assumptions!$C3</f>
        <v>496920</v>
      </c>
      <c r="O4" s="11">
        <f>'Calcs-1'!O4*Assumptions!$C3</f>
        <v>496920</v>
      </c>
      <c r="P4" s="11">
        <f>'Calcs-1'!P4*Assumptions!$C3</f>
        <v>496920</v>
      </c>
      <c r="Q4" s="11">
        <f>'Calcs-1'!Q4*Assumptions!$C3</f>
        <v>496920</v>
      </c>
      <c r="R4" s="11">
        <f>'Calcs-1'!R4*Assumptions!$C3</f>
        <v>496920</v>
      </c>
      <c r="S4" s="11">
        <f>'Calcs-1'!S4*Assumptions!$C3</f>
        <v>496920</v>
      </c>
      <c r="T4" s="11">
        <f>'Calcs-1'!T4*Assumptions!$C3</f>
        <v>496920</v>
      </c>
      <c r="U4" s="11">
        <f>'Calcs-1'!U4*Assumptions!$C3</f>
        <v>496920</v>
      </c>
      <c r="V4" s="11">
        <f>'Calcs-1'!V4*Assumptions!$C3</f>
        <v>496920</v>
      </c>
      <c r="W4" s="11">
        <f>'Calcs-1'!W4*Assumptions!$C3</f>
        <v>496920</v>
      </c>
      <c r="X4" s="11">
        <f>'Calcs-1'!X4*Assumptions!$C3</f>
        <v>496920</v>
      </c>
      <c r="Y4" s="11">
        <f>'Calcs-1'!Y4*Assumptions!$C3</f>
        <v>496920</v>
      </c>
    </row>
    <row r="5">
      <c r="A5" s="9" t="s">
        <v>89</v>
      </c>
      <c r="B5" s="11">
        <f t="shared" ref="B5:Y5" si="1">SUM(B3:B4)</f>
        <v>925795</v>
      </c>
      <c r="C5" s="11">
        <f t="shared" si="1"/>
        <v>925795</v>
      </c>
      <c r="D5" s="11">
        <f t="shared" si="1"/>
        <v>925795</v>
      </c>
      <c r="E5" s="11">
        <f t="shared" si="1"/>
        <v>925795</v>
      </c>
      <c r="F5" s="11">
        <f t="shared" si="1"/>
        <v>925795</v>
      </c>
      <c r="G5" s="11">
        <f t="shared" si="1"/>
        <v>925795</v>
      </c>
      <c r="H5" s="11">
        <f t="shared" si="1"/>
        <v>925795</v>
      </c>
      <c r="I5" s="11">
        <f t="shared" si="1"/>
        <v>925795</v>
      </c>
      <c r="J5" s="11">
        <f t="shared" si="1"/>
        <v>925795</v>
      </c>
      <c r="K5" s="11">
        <f t="shared" si="1"/>
        <v>925795</v>
      </c>
      <c r="L5" s="11">
        <f t="shared" si="1"/>
        <v>925795</v>
      </c>
      <c r="M5" s="11">
        <f t="shared" si="1"/>
        <v>925795</v>
      </c>
      <c r="N5" s="11">
        <f t="shared" si="1"/>
        <v>925795</v>
      </c>
      <c r="O5" s="11">
        <f t="shared" si="1"/>
        <v>925795</v>
      </c>
      <c r="P5" s="11">
        <f t="shared" si="1"/>
        <v>925795</v>
      </c>
      <c r="Q5" s="11">
        <f t="shared" si="1"/>
        <v>925795</v>
      </c>
      <c r="R5" s="11">
        <f t="shared" si="1"/>
        <v>925795</v>
      </c>
      <c r="S5" s="11">
        <f t="shared" si="1"/>
        <v>925795</v>
      </c>
      <c r="T5" s="11">
        <f t="shared" si="1"/>
        <v>925795</v>
      </c>
      <c r="U5" s="11">
        <f t="shared" si="1"/>
        <v>925795</v>
      </c>
      <c r="V5" s="11">
        <f t="shared" si="1"/>
        <v>925795</v>
      </c>
      <c r="W5" s="11">
        <f t="shared" si="1"/>
        <v>925795</v>
      </c>
      <c r="X5" s="11">
        <f t="shared" si="1"/>
        <v>925795</v>
      </c>
      <c r="Y5" s="11">
        <f t="shared" si="1"/>
        <v>925795</v>
      </c>
    </row>
    <row r="7">
      <c r="A7" s="9" t="s">
        <v>98</v>
      </c>
    </row>
    <row r="8">
      <c r="A8" s="9" t="s">
        <v>20</v>
      </c>
      <c r="B8" s="9">
        <v>0.0</v>
      </c>
      <c r="C8" s="9">
        <v>0.0</v>
      </c>
      <c r="D8" s="11">
        <f t="shared" ref="D8:D9" si="2">B3+C3+D3</f>
        <v>1286625</v>
      </c>
      <c r="E8" s="9">
        <v>0.0</v>
      </c>
      <c r="F8" s="9">
        <v>0.0</v>
      </c>
      <c r="G8" s="11">
        <f t="shared" ref="G8:G9" si="3">E3+F3+G3</f>
        <v>1286625</v>
      </c>
      <c r="H8" s="9">
        <v>0.0</v>
      </c>
      <c r="I8" s="9">
        <v>0.0</v>
      </c>
      <c r="J8" s="11">
        <f t="shared" ref="J8:J9" si="4">H3+I3+J3</f>
        <v>1286625</v>
      </c>
      <c r="K8" s="9">
        <v>0.0</v>
      </c>
      <c r="L8" s="9">
        <v>0.0</v>
      </c>
      <c r="M8" s="11">
        <f t="shared" ref="M8:M9" si="5">K3+L3+M3</f>
        <v>1286625</v>
      </c>
      <c r="N8" s="9">
        <v>0.0</v>
      </c>
      <c r="O8" s="9">
        <v>0.0</v>
      </c>
      <c r="P8" s="11">
        <f t="shared" ref="P8:P9" si="6">N3+O3+P3</f>
        <v>1286625</v>
      </c>
      <c r="Q8" s="9">
        <v>0.0</v>
      </c>
      <c r="R8" s="9">
        <v>0.0</v>
      </c>
      <c r="S8" s="11">
        <f t="shared" ref="S8:S9" si="7">Q3+R3+S3</f>
        <v>1286625</v>
      </c>
      <c r="T8" s="9">
        <v>0.0</v>
      </c>
      <c r="U8" s="9">
        <v>0.0</v>
      </c>
      <c r="V8" s="11">
        <f t="shared" ref="V8:V9" si="8">T3+U3+V3</f>
        <v>1286625</v>
      </c>
      <c r="W8" s="9">
        <v>0.0</v>
      </c>
      <c r="X8" s="9">
        <v>0.0</v>
      </c>
      <c r="Y8" s="11">
        <f t="shared" ref="Y8:Y9" si="9">W3+X3+Y3</f>
        <v>1286625</v>
      </c>
    </row>
    <row r="9">
      <c r="A9" s="9" t="s">
        <v>21</v>
      </c>
      <c r="B9" s="9">
        <v>0.0</v>
      </c>
      <c r="C9" s="9">
        <v>0.0</v>
      </c>
      <c r="D9" s="11">
        <f t="shared" si="2"/>
        <v>1490760</v>
      </c>
      <c r="E9" s="9">
        <v>0.0</v>
      </c>
      <c r="F9" s="9">
        <v>0.0</v>
      </c>
      <c r="G9" s="11">
        <f t="shared" si="3"/>
        <v>1490760</v>
      </c>
      <c r="H9" s="9">
        <v>0.0</v>
      </c>
      <c r="I9" s="9">
        <v>0.0</v>
      </c>
      <c r="J9" s="11">
        <f t="shared" si="4"/>
        <v>1490760</v>
      </c>
      <c r="K9" s="9">
        <v>0.0</v>
      </c>
      <c r="L9" s="9">
        <v>0.0</v>
      </c>
      <c r="M9" s="11">
        <f t="shared" si="5"/>
        <v>1490760</v>
      </c>
      <c r="N9" s="9">
        <v>0.0</v>
      </c>
      <c r="O9" s="9">
        <v>0.0</v>
      </c>
      <c r="P9" s="11">
        <f t="shared" si="6"/>
        <v>1490760</v>
      </c>
      <c r="Q9" s="9">
        <v>0.0</v>
      </c>
      <c r="R9" s="9">
        <v>0.0</v>
      </c>
      <c r="S9" s="11">
        <f t="shared" si="7"/>
        <v>1490760</v>
      </c>
      <c r="T9" s="9">
        <v>0.0</v>
      </c>
      <c r="U9" s="9">
        <v>0.0</v>
      </c>
      <c r="V9" s="11">
        <f t="shared" si="8"/>
        <v>1490760</v>
      </c>
      <c r="W9" s="9">
        <v>0.0</v>
      </c>
      <c r="X9" s="9">
        <v>0.0</v>
      </c>
      <c r="Y9" s="11">
        <f t="shared" si="9"/>
        <v>1490760</v>
      </c>
    </row>
    <row r="10">
      <c r="A10" s="9" t="s">
        <v>89</v>
      </c>
      <c r="B10" s="11">
        <f t="shared" ref="B10:Y10" si="10">SUM(B8:B9)</f>
        <v>0</v>
      </c>
      <c r="C10" s="11">
        <f t="shared" si="10"/>
        <v>0</v>
      </c>
      <c r="D10" s="11">
        <f t="shared" si="10"/>
        <v>2777385</v>
      </c>
      <c r="E10" s="11">
        <f t="shared" si="10"/>
        <v>0</v>
      </c>
      <c r="F10" s="11">
        <f t="shared" si="10"/>
        <v>0</v>
      </c>
      <c r="G10" s="11">
        <f t="shared" si="10"/>
        <v>2777385</v>
      </c>
      <c r="H10" s="11">
        <f t="shared" si="10"/>
        <v>0</v>
      </c>
      <c r="I10" s="11">
        <f t="shared" si="10"/>
        <v>0</v>
      </c>
      <c r="J10" s="11">
        <f t="shared" si="10"/>
        <v>2777385</v>
      </c>
      <c r="K10" s="11">
        <f t="shared" si="10"/>
        <v>0</v>
      </c>
      <c r="L10" s="11">
        <f t="shared" si="10"/>
        <v>0</v>
      </c>
      <c r="M10" s="11">
        <f t="shared" si="10"/>
        <v>2777385</v>
      </c>
      <c r="N10" s="11">
        <f t="shared" si="10"/>
        <v>0</v>
      </c>
      <c r="O10" s="11">
        <f t="shared" si="10"/>
        <v>0</v>
      </c>
      <c r="P10" s="11">
        <f t="shared" si="10"/>
        <v>2777385</v>
      </c>
      <c r="Q10" s="11">
        <f t="shared" si="10"/>
        <v>0</v>
      </c>
      <c r="R10" s="11">
        <f t="shared" si="10"/>
        <v>0</v>
      </c>
      <c r="S10" s="11">
        <f t="shared" si="10"/>
        <v>2777385</v>
      </c>
      <c r="T10" s="11">
        <f t="shared" si="10"/>
        <v>0</v>
      </c>
      <c r="U10" s="11">
        <f t="shared" si="10"/>
        <v>0</v>
      </c>
      <c r="V10" s="11">
        <f t="shared" si="10"/>
        <v>2777385</v>
      </c>
      <c r="W10" s="11">
        <f t="shared" si="10"/>
        <v>0</v>
      </c>
      <c r="X10" s="11">
        <f t="shared" si="10"/>
        <v>0</v>
      </c>
      <c r="Y10" s="11">
        <f t="shared" si="10"/>
        <v>2777385</v>
      </c>
    </row>
    <row r="12">
      <c r="A12" s="9" t="s">
        <v>99</v>
      </c>
    </row>
    <row r="13">
      <c r="A13" s="9" t="s">
        <v>20</v>
      </c>
      <c r="B13" s="11">
        <f t="shared" ref="B13:B14" si="12">B3-B8</f>
        <v>428875</v>
      </c>
      <c r="C13" s="11">
        <f t="shared" ref="C13:Y13" si="11">B13+C3-C8</f>
        <v>857750</v>
      </c>
      <c r="D13" s="11">
        <f t="shared" si="11"/>
        <v>0</v>
      </c>
      <c r="E13" s="11">
        <f t="shared" si="11"/>
        <v>428875</v>
      </c>
      <c r="F13" s="11">
        <f t="shared" si="11"/>
        <v>857750</v>
      </c>
      <c r="G13" s="11">
        <f t="shared" si="11"/>
        <v>0</v>
      </c>
      <c r="H13" s="11">
        <f t="shared" si="11"/>
        <v>428875</v>
      </c>
      <c r="I13" s="11">
        <f t="shared" si="11"/>
        <v>857750</v>
      </c>
      <c r="J13" s="11">
        <f t="shared" si="11"/>
        <v>0</v>
      </c>
      <c r="K13" s="11">
        <f t="shared" si="11"/>
        <v>428875</v>
      </c>
      <c r="L13" s="11">
        <f t="shared" si="11"/>
        <v>857750</v>
      </c>
      <c r="M13" s="11">
        <f t="shared" si="11"/>
        <v>0</v>
      </c>
      <c r="N13" s="11">
        <f t="shared" si="11"/>
        <v>428875</v>
      </c>
      <c r="O13" s="11">
        <f t="shared" si="11"/>
        <v>857750</v>
      </c>
      <c r="P13" s="11">
        <f t="shared" si="11"/>
        <v>0</v>
      </c>
      <c r="Q13" s="11">
        <f t="shared" si="11"/>
        <v>428875</v>
      </c>
      <c r="R13" s="11">
        <f t="shared" si="11"/>
        <v>857750</v>
      </c>
      <c r="S13" s="11">
        <f t="shared" si="11"/>
        <v>0</v>
      </c>
      <c r="T13" s="11">
        <f t="shared" si="11"/>
        <v>428875</v>
      </c>
      <c r="U13" s="11">
        <f t="shared" si="11"/>
        <v>857750</v>
      </c>
      <c r="V13" s="11">
        <f t="shared" si="11"/>
        <v>0</v>
      </c>
      <c r="W13" s="11">
        <f t="shared" si="11"/>
        <v>428875</v>
      </c>
      <c r="X13" s="11">
        <f t="shared" si="11"/>
        <v>857750</v>
      </c>
      <c r="Y13" s="11">
        <f t="shared" si="11"/>
        <v>0</v>
      </c>
    </row>
    <row r="14">
      <c r="A14" s="9" t="s">
        <v>21</v>
      </c>
      <c r="B14" s="11">
        <f t="shared" si="12"/>
        <v>496920</v>
      </c>
      <c r="C14" s="11">
        <f t="shared" ref="C14:Y14" si="13">B14+C4-C9</f>
        <v>993840</v>
      </c>
      <c r="D14" s="11">
        <f t="shared" si="13"/>
        <v>0</v>
      </c>
      <c r="E14" s="11">
        <f t="shared" si="13"/>
        <v>496920</v>
      </c>
      <c r="F14" s="11">
        <f t="shared" si="13"/>
        <v>993840</v>
      </c>
      <c r="G14" s="11">
        <f t="shared" si="13"/>
        <v>0</v>
      </c>
      <c r="H14" s="11">
        <f t="shared" si="13"/>
        <v>496920</v>
      </c>
      <c r="I14" s="11">
        <f t="shared" si="13"/>
        <v>993840</v>
      </c>
      <c r="J14" s="11">
        <f t="shared" si="13"/>
        <v>0</v>
      </c>
      <c r="K14" s="11">
        <f t="shared" si="13"/>
        <v>496920</v>
      </c>
      <c r="L14" s="11">
        <f t="shared" si="13"/>
        <v>993840</v>
      </c>
      <c r="M14" s="11">
        <f t="shared" si="13"/>
        <v>0</v>
      </c>
      <c r="N14" s="11">
        <f t="shared" si="13"/>
        <v>496920</v>
      </c>
      <c r="O14" s="11">
        <f t="shared" si="13"/>
        <v>993840</v>
      </c>
      <c r="P14" s="11">
        <f t="shared" si="13"/>
        <v>0</v>
      </c>
      <c r="Q14" s="11">
        <f t="shared" si="13"/>
        <v>496920</v>
      </c>
      <c r="R14" s="11">
        <f t="shared" si="13"/>
        <v>993840</v>
      </c>
      <c r="S14" s="11">
        <f t="shared" si="13"/>
        <v>0</v>
      </c>
      <c r="T14" s="11">
        <f t="shared" si="13"/>
        <v>496920</v>
      </c>
      <c r="U14" s="11">
        <f t="shared" si="13"/>
        <v>993840</v>
      </c>
      <c r="V14" s="11">
        <f t="shared" si="13"/>
        <v>0</v>
      </c>
      <c r="W14" s="11">
        <f t="shared" si="13"/>
        <v>496920</v>
      </c>
      <c r="X14" s="11">
        <f t="shared" si="13"/>
        <v>993840</v>
      </c>
      <c r="Y14" s="11">
        <f t="shared" si="13"/>
        <v>0</v>
      </c>
    </row>
    <row r="15">
      <c r="A15" s="9" t="s">
        <v>89</v>
      </c>
      <c r="B15" s="11">
        <f t="shared" ref="B15:Y15" si="14">SUM(B13:B14)</f>
        <v>925795</v>
      </c>
      <c r="C15" s="11">
        <f t="shared" si="14"/>
        <v>1851590</v>
      </c>
      <c r="D15" s="11">
        <f t="shared" si="14"/>
        <v>0</v>
      </c>
      <c r="E15" s="11">
        <f t="shared" si="14"/>
        <v>925795</v>
      </c>
      <c r="F15" s="11">
        <f t="shared" si="14"/>
        <v>1851590</v>
      </c>
      <c r="G15" s="11">
        <f t="shared" si="14"/>
        <v>0</v>
      </c>
      <c r="H15" s="11">
        <f t="shared" si="14"/>
        <v>925795</v>
      </c>
      <c r="I15" s="11">
        <f t="shared" si="14"/>
        <v>1851590</v>
      </c>
      <c r="J15" s="11">
        <f t="shared" si="14"/>
        <v>0</v>
      </c>
      <c r="K15" s="11">
        <f t="shared" si="14"/>
        <v>925795</v>
      </c>
      <c r="L15" s="11">
        <f t="shared" si="14"/>
        <v>1851590</v>
      </c>
      <c r="M15" s="11">
        <f t="shared" si="14"/>
        <v>0</v>
      </c>
      <c r="N15" s="11">
        <f t="shared" si="14"/>
        <v>925795</v>
      </c>
      <c r="O15" s="11">
        <f t="shared" si="14"/>
        <v>1851590</v>
      </c>
      <c r="P15" s="11">
        <f t="shared" si="14"/>
        <v>0</v>
      </c>
      <c r="Q15" s="11">
        <f t="shared" si="14"/>
        <v>925795</v>
      </c>
      <c r="R15" s="11">
        <f t="shared" si="14"/>
        <v>1851590</v>
      </c>
      <c r="S15" s="11">
        <f t="shared" si="14"/>
        <v>0</v>
      </c>
      <c r="T15" s="11">
        <f t="shared" si="14"/>
        <v>925795</v>
      </c>
      <c r="U15" s="11">
        <f t="shared" si="14"/>
        <v>1851590</v>
      </c>
      <c r="V15" s="11">
        <f t="shared" si="14"/>
        <v>0</v>
      </c>
      <c r="W15" s="11">
        <f t="shared" si="14"/>
        <v>925795</v>
      </c>
      <c r="X15" s="11">
        <f t="shared" si="14"/>
        <v>1851590</v>
      </c>
      <c r="Y15" s="11">
        <f t="shared" si="14"/>
        <v>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63</v>
      </c>
      <c r="C1" s="9" t="s">
        <v>64</v>
      </c>
      <c r="D1" s="9" t="s">
        <v>65</v>
      </c>
      <c r="E1" s="9" t="s">
        <v>66</v>
      </c>
      <c r="F1" s="9" t="s">
        <v>67</v>
      </c>
      <c r="G1" s="9" t="s">
        <v>68</v>
      </c>
      <c r="H1" s="9" t="s">
        <v>69</v>
      </c>
      <c r="I1" s="9" t="s">
        <v>70</v>
      </c>
      <c r="J1" s="9" t="s">
        <v>71</v>
      </c>
      <c r="K1" s="9" t="s">
        <v>72</v>
      </c>
      <c r="L1" s="9" t="s">
        <v>73</v>
      </c>
      <c r="M1" s="9" t="s">
        <v>74</v>
      </c>
      <c r="N1" s="9" t="s">
        <v>75</v>
      </c>
      <c r="O1" s="9" t="s">
        <v>76</v>
      </c>
      <c r="P1" s="9" t="s">
        <v>77</v>
      </c>
      <c r="Q1" s="9" t="s">
        <v>78</v>
      </c>
      <c r="R1" s="9" t="s">
        <v>79</v>
      </c>
      <c r="S1" s="9" t="s">
        <v>80</v>
      </c>
      <c r="T1" s="9" t="s">
        <v>81</v>
      </c>
      <c r="U1" s="9" t="s">
        <v>82</v>
      </c>
      <c r="V1" s="9" t="s">
        <v>83</v>
      </c>
      <c r="W1" s="9" t="s">
        <v>84</v>
      </c>
      <c r="X1" s="9" t="s">
        <v>85</v>
      </c>
      <c r="Y1" s="9" t="s">
        <v>86</v>
      </c>
    </row>
    <row r="2">
      <c r="A2" s="9" t="s">
        <v>100</v>
      </c>
    </row>
    <row r="3">
      <c r="A3" s="9" t="s">
        <v>20</v>
      </c>
      <c r="B3" s="9">
        <v>0.0</v>
      </c>
      <c r="C3" s="11">
        <f t="shared" ref="C3:Y3" si="1">B11</f>
        <v>313</v>
      </c>
      <c r="D3" s="11">
        <f t="shared" si="1"/>
        <v>626</v>
      </c>
      <c r="E3" s="11">
        <f t="shared" si="1"/>
        <v>939</v>
      </c>
      <c r="F3" s="11">
        <f t="shared" si="1"/>
        <v>1252</v>
      </c>
      <c r="G3" s="11">
        <f t="shared" si="1"/>
        <v>1565</v>
      </c>
      <c r="H3" s="11">
        <f t="shared" si="1"/>
        <v>1878</v>
      </c>
      <c r="I3" s="11">
        <f t="shared" si="1"/>
        <v>2191</v>
      </c>
      <c r="J3" s="11">
        <f t="shared" si="1"/>
        <v>2504</v>
      </c>
      <c r="K3" s="11">
        <f t="shared" si="1"/>
        <v>2817</v>
      </c>
      <c r="L3" s="11">
        <f t="shared" si="1"/>
        <v>3130</v>
      </c>
      <c r="M3" s="11">
        <f t="shared" si="1"/>
        <v>3443</v>
      </c>
      <c r="N3" s="11">
        <f t="shared" si="1"/>
        <v>3756</v>
      </c>
      <c r="O3" s="11">
        <f t="shared" si="1"/>
        <v>4069</v>
      </c>
      <c r="P3" s="11">
        <f t="shared" si="1"/>
        <v>4382</v>
      </c>
      <c r="Q3" s="11">
        <f t="shared" si="1"/>
        <v>4695</v>
      </c>
      <c r="R3" s="11">
        <f t="shared" si="1"/>
        <v>5008</v>
      </c>
      <c r="S3" s="11">
        <f t="shared" si="1"/>
        <v>5321</v>
      </c>
      <c r="T3" s="11">
        <f t="shared" si="1"/>
        <v>5634</v>
      </c>
      <c r="U3" s="11">
        <f t="shared" si="1"/>
        <v>5947</v>
      </c>
      <c r="V3" s="11">
        <f t="shared" si="1"/>
        <v>6260</v>
      </c>
      <c r="W3" s="11">
        <f t="shared" si="1"/>
        <v>6573</v>
      </c>
      <c r="X3" s="11">
        <f t="shared" si="1"/>
        <v>6886</v>
      </c>
      <c r="Y3" s="11">
        <f t="shared" si="1"/>
        <v>7199</v>
      </c>
    </row>
    <row r="4">
      <c r="A4" s="9" t="s">
        <v>21</v>
      </c>
      <c r="B4" s="9">
        <v>0.0</v>
      </c>
      <c r="C4" s="11">
        <f t="shared" ref="C4:Y4" si="2">B12</f>
        <v>108</v>
      </c>
      <c r="D4" s="11">
        <f t="shared" si="2"/>
        <v>216</v>
      </c>
      <c r="E4" s="11">
        <f t="shared" si="2"/>
        <v>324</v>
      </c>
      <c r="F4" s="11">
        <f t="shared" si="2"/>
        <v>432</v>
      </c>
      <c r="G4" s="11">
        <f t="shared" si="2"/>
        <v>540</v>
      </c>
      <c r="H4" s="11">
        <f t="shared" si="2"/>
        <v>648</v>
      </c>
      <c r="I4" s="11">
        <f t="shared" si="2"/>
        <v>756</v>
      </c>
      <c r="J4" s="11">
        <f t="shared" si="2"/>
        <v>864</v>
      </c>
      <c r="K4" s="11">
        <f t="shared" si="2"/>
        <v>972</v>
      </c>
      <c r="L4" s="11">
        <f t="shared" si="2"/>
        <v>1080</v>
      </c>
      <c r="M4" s="11">
        <f t="shared" si="2"/>
        <v>1188</v>
      </c>
      <c r="N4" s="11">
        <f t="shared" si="2"/>
        <v>1296</v>
      </c>
      <c r="O4" s="11">
        <f t="shared" si="2"/>
        <v>1404</v>
      </c>
      <c r="P4" s="11">
        <f t="shared" si="2"/>
        <v>1512</v>
      </c>
      <c r="Q4" s="11">
        <f t="shared" si="2"/>
        <v>1620</v>
      </c>
      <c r="R4" s="11">
        <f t="shared" si="2"/>
        <v>1728</v>
      </c>
      <c r="S4" s="11">
        <f t="shared" si="2"/>
        <v>1836</v>
      </c>
      <c r="T4" s="11">
        <f t="shared" si="2"/>
        <v>1944</v>
      </c>
      <c r="U4" s="11">
        <f t="shared" si="2"/>
        <v>2052</v>
      </c>
      <c r="V4" s="11">
        <f t="shared" si="2"/>
        <v>2160</v>
      </c>
      <c r="W4" s="11">
        <f t="shared" si="2"/>
        <v>2268</v>
      </c>
      <c r="X4" s="11">
        <f t="shared" si="2"/>
        <v>2376</v>
      </c>
      <c r="Y4" s="11">
        <f t="shared" si="2"/>
        <v>2484</v>
      </c>
    </row>
    <row r="6">
      <c r="A6" s="9" t="s">
        <v>101</v>
      </c>
    </row>
    <row r="7">
      <c r="A7" s="9" t="s">
        <v>20</v>
      </c>
      <c r="B7" s="11">
        <f>'Calcs-1'!B3-'Calcs-1'!B7</f>
        <v>313</v>
      </c>
      <c r="C7" s="11">
        <f>'Calcs-1'!C3-'Calcs-1'!C7</f>
        <v>313</v>
      </c>
      <c r="D7" s="11">
        <f>'Calcs-1'!D3-'Calcs-1'!D7</f>
        <v>313</v>
      </c>
      <c r="E7" s="11">
        <f>'Calcs-1'!E3-'Calcs-1'!E7</f>
        <v>313</v>
      </c>
      <c r="F7" s="11">
        <f>'Calcs-1'!F3-'Calcs-1'!F7</f>
        <v>313</v>
      </c>
      <c r="G7" s="11">
        <f>'Calcs-1'!G3-'Calcs-1'!G7</f>
        <v>313</v>
      </c>
      <c r="H7" s="11">
        <f>'Calcs-1'!H3-'Calcs-1'!H7</f>
        <v>313</v>
      </c>
      <c r="I7" s="11">
        <f>'Calcs-1'!I3-'Calcs-1'!I7</f>
        <v>313</v>
      </c>
      <c r="J7" s="11">
        <f>'Calcs-1'!J3-'Calcs-1'!J7</f>
        <v>313</v>
      </c>
      <c r="K7" s="11">
        <f>'Calcs-1'!K3-'Calcs-1'!K7</f>
        <v>313</v>
      </c>
      <c r="L7" s="11">
        <f>'Calcs-1'!L3-'Calcs-1'!L7</f>
        <v>313</v>
      </c>
      <c r="M7" s="11">
        <f>'Calcs-1'!M3-'Calcs-1'!M7</f>
        <v>313</v>
      </c>
      <c r="N7" s="11">
        <f>'Calcs-1'!N3-'Calcs-1'!N7</f>
        <v>313</v>
      </c>
      <c r="O7" s="11">
        <f>'Calcs-1'!O3-'Calcs-1'!O7</f>
        <v>313</v>
      </c>
      <c r="P7" s="11">
        <f>'Calcs-1'!P3-'Calcs-1'!P7</f>
        <v>313</v>
      </c>
      <c r="Q7" s="11">
        <f>'Calcs-1'!Q3-'Calcs-1'!Q7</f>
        <v>313</v>
      </c>
      <c r="R7" s="11">
        <f>'Calcs-1'!R3-'Calcs-1'!R7</f>
        <v>313</v>
      </c>
      <c r="S7" s="11">
        <f>'Calcs-1'!S3-'Calcs-1'!S7</f>
        <v>313</v>
      </c>
      <c r="T7" s="11">
        <f>'Calcs-1'!T3-'Calcs-1'!T7</f>
        <v>313</v>
      </c>
      <c r="U7" s="11">
        <f>'Calcs-1'!U3-'Calcs-1'!U7</f>
        <v>313</v>
      </c>
      <c r="V7" s="11">
        <f>'Calcs-1'!V3-'Calcs-1'!V7</f>
        <v>313</v>
      </c>
      <c r="W7" s="11">
        <f>'Calcs-1'!W3-'Calcs-1'!W7</f>
        <v>313</v>
      </c>
      <c r="X7" s="11">
        <f>'Calcs-1'!X3-'Calcs-1'!X7</f>
        <v>313</v>
      </c>
      <c r="Y7" s="11">
        <f>'Calcs-1'!Y3-'Calcs-1'!Y7</f>
        <v>313</v>
      </c>
    </row>
    <row r="8">
      <c r="A8" s="9" t="s">
        <v>21</v>
      </c>
      <c r="B8" s="11">
        <f>'Calcs-1'!B4-'Calcs-1'!B8</f>
        <v>108</v>
      </c>
      <c r="C8" s="11">
        <f>'Calcs-1'!C4-'Calcs-1'!C8</f>
        <v>108</v>
      </c>
      <c r="D8" s="11">
        <f>'Calcs-1'!D4-'Calcs-1'!D8</f>
        <v>108</v>
      </c>
      <c r="E8" s="11">
        <f>'Calcs-1'!E4-'Calcs-1'!E8</f>
        <v>108</v>
      </c>
      <c r="F8" s="11">
        <f>'Calcs-1'!F4-'Calcs-1'!F8</f>
        <v>108</v>
      </c>
      <c r="G8" s="11">
        <f>'Calcs-1'!G4-'Calcs-1'!G8</f>
        <v>108</v>
      </c>
      <c r="H8" s="11">
        <f>'Calcs-1'!H4-'Calcs-1'!H8</f>
        <v>108</v>
      </c>
      <c r="I8" s="11">
        <f>'Calcs-1'!I4-'Calcs-1'!I8</f>
        <v>108</v>
      </c>
      <c r="J8" s="11">
        <f>'Calcs-1'!J4-'Calcs-1'!J8</f>
        <v>108</v>
      </c>
      <c r="K8" s="11">
        <f>'Calcs-1'!K4-'Calcs-1'!K8</f>
        <v>108</v>
      </c>
      <c r="L8" s="11">
        <f>'Calcs-1'!L4-'Calcs-1'!L8</f>
        <v>108</v>
      </c>
      <c r="M8" s="11">
        <f>'Calcs-1'!M4-'Calcs-1'!M8</f>
        <v>108</v>
      </c>
      <c r="N8" s="11">
        <f>'Calcs-1'!N4-'Calcs-1'!N8</f>
        <v>108</v>
      </c>
      <c r="O8" s="11">
        <f>'Calcs-1'!O4-'Calcs-1'!O8</f>
        <v>108</v>
      </c>
      <c r="P8" s="11">
        <f>'Calcs-1'!P4-'Calcs-1'!P8</f>
        <v>108</v>
      </c>
      <c r="Q8" s="11">
        <f>'Calcs-1'!Q4-'Calcs-1'!Q8</f>
        <v>108</v>
      </c>
      <c r="R8" s="11">
        <f>'Calcs-1'!R4-'Calcs-1'!R8</f>
        <v>108</v>
      </c>
      <c r="S8" s="11">
        <f>'Calcs-1'!S4-'Calcs-1'!S8</f>
        <v>108</v>
      </c>
      <c r="T8" s="11">
        <f>'Calcs-1'!T4-'Calcs-1'!T8</f>
        <v>108</v>
      </c>
      <c r="U8" s="11">
        <f>'Calcs-1'!U4-'Calcs-1'!U8</f>
        <v>108</v>
      </c>
      <c r="V8" s="11">
        <f>'Calcs-1'!V4-'Calcs-1'!V8</f>
        <v>108</v>
      </c>
      <c r="W8" s="11">
        <f>'Calcs-1'!W4-'Calcs-1'!W8</f>
        <v>108</v>
      </c>
      <c r="X8" s="11">
        <f>'Calcs-1'!X4-'Calcs-1'!X8</f>
        <v>108</v>
      </c>
      <c r="Y8" s="11">
        <f>'Calcs-1'!Y4-'Calcs-1'!Y8</f>
        <v>108</v>
      </c>
    </row>
    <row r="10">
      <c r="A10" s="9" t="s">
        <v>102</v>
      </c>
    </row>
    <row r="11">
      <c r="A11" s="9" t="s">
        <v>20</v>
      </c>
      <c r="B11" s="11">
        <f t="shared" ref="B11:Y11" si="3">B3+B7</f>
        <v>313</v>
      </c>
      <c r="C11" s="11">
        <f t="shared" si="3"/>
        <v>626</v>
      </c>
      <c r="D11" s="11">
        <f t="shared" si="3"/>
        <v>939</v>
      </c>
      <c r="E11" s="11">
        <f t="shared" si="3"/>
        <v>1252</v>
      </c>
      <c r="F11" s="11">
        <f t="shared" si="3"/>
        <v>1565</v>
      </c>
      <c r="G11" s="11">
        <f t="shared" si="3"/>
        <v>1878</v>
      </c>
      <c r="H11" s="11">
        <f t="shared" si="3"/>
        <v>2191</v>
      </c>
      <c r="I11" s="11">
        <f t="shared" si="3"/>
        <v>2504</v>
      </c>
      <c r="J11" s="11">
        <f t="shared" si="3"/>
        <v>2817</v>
      </c>
      <c r="K11" s="11">
        <f t="shared" si="3"/>
        <v>3130</v>
      </c>
      <c r="L11" s="11">
        <f t="shared" si="3"/>
        <v>3443</v>
      </c>
      <c r="M11" s="11">
        <f t="shared" si="3"/>
        <v>3756</v>
      </c>
      <c r="N11" s="11">
        <f t="shared" si="3"/>
        <v>4069</v>
      </c>
      <c r="O11" s="11">
        <f t="shared" si="3"/>
        <v>4382</v>
      </c>
      <c r="P11" s="11">
        <f t="shared" si="3"/>
        <v>4695</v>
      </c>
      <c r="Q11" s="11">
        <f t="shared" si="3"/>
        <v>5008</v>
      </c>
      <c r="R11" s="11">
        <f t="shared" si="3"/>
        <v>5321</v>
      </c>
      <c r="S11" s="11">
        <f t="shared" si="3"/>
        <v>5634</v>
      </c>
      <c r="T11" s="11">
        <f t="shared" si="3"/>
        <v>5947</v>
      </c>
      <c r="U11" s="11">
        <f t="shared" si="3"/>
        <v>6260</v>
      </c>
      <c r="V11" s="11">
        <f t="shared" si="3"/>
        <v>6573</v>
      </c>
      <c r="W11" s="11">
        <f t="shared" si="3"/>
        <v>6886</v>
      </c>
      <c r="X11" s="11">
        <f t="shared" si="3"/>
        <v>7199</v>
      </c>
      <c r="Y11" s="11">
        <f t="shared" si="3"/>
        <v>7512</v>
      </c>
    </row>
    <row r="12">
      <c r="A12" s="9" t="s">
        <v>21</v>
      </c>
      <c r="B12" s="11">
        <f t="shared" ref="B12:Y12" si="4">B4+B8</f>
        <v>108</v>
      </c>
      <c r="C12" s="11">
        <f t="shared" si="4"/>
        <v>216</v>
      </c>
      <c r="D12" s="11">
        <f t="shared" si="4"/>
        <v>324</v>
      </c>
      <c r="E12" s="11">
        <f t="shared" si="4"/>
        <v>432</v>
      </c>
      <c r="F12" s="11">
        <f t="shared" si="4"/>
        <v>540</v>
      </c>
      <c r="G12" s="11">
        <f t="shared" si="4"/>
        <v>648</v>
      </c>
      <c r="H12" s="11">
        <f t="shared" si="4"/>
        <v>756</v>
      </c>
      <c r="I12" s="11">
        <f t="shared" si="4"/>
        <v>864</v>
      </c>
      <c r="J12" s="11">
        <f t="shared" si="4"/>
        <v>972</v>
      </c>
      <c r="K12" s="11">
        <f t="shared" si="4"/>
        <v>1080</v>
      </c>
      <c r="L12" s="11">
        <f t="shared" si="4"/>
        <v>1188</v>
      </c>
      <c r="M12" s="11">
        <f t="shared" si="4"/>
        <v>1296</v>
      </c>
      <c r="N12" s="11">
        <f t="shared" si="4"/>
        <v>1404</v>
      </c>
      <c r="O12" s="11">
        <f t="shared" si="4"/>
        <v>1512</v>
      </c>
      <c r="P12" s="11">
        <f t="shared" si="4"/>
        <v>1620</v>
      </c>
      <c r="Q12" s="11">
        <f t="shared" si="4"/>
        <v>1728</v>
      </c>
      <c r="R12" s="11">
        <f t="shared" si="4"/>
        <v>1836</v>
      </c>
      <c r="S12" s="11">
        <f t="shared" si="4"/>
        <v>1944</v>
      </c>
      <c r="T12" s="11">
        <f t="shared" si="4"/>
        <v>2052</v>
      </c>
      <c r="U12" s="11">
        <f t="shared" si="4"/>
        <v>2160</v>
      </c>
      <c r="V12" s="11">
        <f t="shared" si="4"/>
        <v>2268</v>
      </c>
      <c r="W12" s="11">
        <f t="shared" si="4"/>
        <v>2376</v>
      </c>
      <c r="X12" s="11">
        <f t="shared" si="4"/>
        <v>2484</v>
      </c>
      <c r="Y12" s="11">
        <f t="shared" si="4"/>
        <v>2592</v>
      </c>
    </row>
    <row r="14">
      <c r="A14" s="9" t="s">
        <v>102</v>
      </c>
    </row>
    <row r="15">
      <c r="A15" s="9" t="s">
        <v>20</v>
      </c>
      <c r="B15" s="11">
        <f>B11*Assumptions!$C2</f>
        <v>73555</v>
      </c>
      <c r="C15" s="11">
        <f>C11*Assumptions!$C2</f>
        <v>147110</v>
      </c>
      <c r="D15" s="11">
        <f>D11*Assumptions!$C2</f>
        <v>220665</v>
      </c>
      <c r="E15" s="11">
        <f>E11*Assumptions!$C2</f>
        <v>294220</v>
      </c>
      <c r="F15" s="11">
        <f>F11*Assumptions!$C2</f>
        <v>367775</v>
      </c>
      <c r="G15" s="11">
        <f>G11*Assumptions!$C2</f>
        <v>441330</v>
      </c>
      <c r="H15" s="11">
        <f>H11*Assumptions!$C2</f>
        <v>514885</v>
      </c>
      <c r="I15" s="11">
        <f>I11*Assumptions!$C2</f>
        <v>588440</v>
      </c>
      <c r="J15" s="11">
        <f>J11*Assumptions!$C2</f>
        <v>661995</v>
      </c>
      <c r="K15" s="11">
        <f>K11*Assumptions!$C2</f>
        <v>735550</v>
      </c>
      <c r="L15" s="11">
        <f>L11*Assumptions!$C2</f>
        <v>809105</v>
      </c>
      <c r="M15" s="11">
        <f>M11*Assumptions!$C2</f>
        <v>882660</v>
      </c>
      <c r="N15" s="11">
        <f>N11*Assumptions!$C2</f>
        <v>956215</v>
      </c>
      <c r="O15" s="11">
        <f>O11*Assumptions!$C2</f>
        <v>1029770</v>
      </c>
      <c r="P15" s="11">
        <f>P11*Assumptions!$C2</f>
        <v>1103325</v>
      </c>
      <c r="Q15" s="11">
        <f>Q11*Assumptions!$C2</f>
        <v>1176880</v>
      </c>
      <c r="R15" s="11">
        <f>R11*Assumptions!$C2</f>
        <v>1250435</v>
      </c>
      <c r="S15" s="11">
        <f>S11*Assumptions!$C2</f>
        <v>1323990</v>
      </c>
      <c r="T15" s="11">
        <f>T11*Assumptions!$C2</f>
        <v>1397545</v>
      </c>
      <c r="U15" s="11">
        <f>U11*Assumptions!$C2</f>
        <v>1471100</v>
      </c>
      <c r="V15" s="11">
        <f>V11*Assumptions!$C2</f>
        <v>1544655</v>
      </c>
      <c r="W15" s="11">
        <f>W11*Assumptions!$C2</f>
        <v>1618210</v>
      </c>
      <c r="X15" s="11">
        <f>X11*Assumptions!$C2</f>
        <v>1691765</v>
      </c>
      <c r="Y15" s="11">
        <f>Y11*Assumptions!$C2</f>
        <v>1765320</v>
      </c>
    </row>
    <row r="16">
      <c r="A16" s="9" t="s">
        <v>21</v>
      </c>
      <c r="B16" s="11">
        <f>B12*Assumptions!$C3</f>
        <v>35424</v>
      </c>
      <c r="C16" s="11">
        <f>C12*Assumptions!$C3</f>
        <v>70848</v>
      </c>
      <c r="D16" s="11">
        <f>D12*Assumptions!$C3</f>
        <v>106272</v>
      </c>
      <c r="E16" s="11">
        <f>E12*Assumptions!$C3</f>
        <v>141696</v>
      </c>
      <c r="F16" s="11">
        <f>F12*Assumptions!$C3</f>
        <v>177120</v>
      </c>
      <c r="G16" s="11">
        <f>G12*Assumptions!$C3</f>
        <v>212544</v>
      </c>
      <c r="H16" s="11">
        <f>H12*Assumptions!$C3</f>
        <v>247968</v>
      </c>
      <c r="I16" s="11">
        <f>I12*Assumptions!$C3</f>
        <v>283392</v>
      </c>
      <c r="J16" s="11">
        <f>J12*Assumptions!$C3</f>
        <v>318816</v>
      </c>
      <c r="K16" s="11">
        <f>K12*Assumptions!$C3</f>
        <v>354240</v>
      </c>
      <c r="L16" s="11">
        <f>L12*Assumptions!$C3</f>
        <v>389664</v>
      </c>
      <c r="M16" s="11">
        <f>M12*Assumptions!$C3</f>
        <v>425088</v>
      </c>
      <c r="N16" s="11">
        <f>N12*Assumptions!$C3</f>
        <v>460512</v>
      </c>
      <c r="O16" s="11">
        <f>O12*Assumptions!$C3</f>
        <v>495936</v>
      </c>
      <c r="P16" s="11">
        <f>P12*Assumptions!$C3</f>
        <v>531360</v>
      </c>
      <c r="Q16" s="11">
        <f>Q12*Assumptions!$C3</f>
        <v>566784</v>
      </c>
      <c r="R16" s="11">
        <f>R12*Assumptions!$C3</f>
        <v>602208</v>
      </c>
      <c r="S16" s="11">
        <f>S12*Assumptions!$C3</f>
        <v>637632</v>
      </c>
      <c r="T16" s="11">
        <f>T12*Assumptions!$C3</f>
        <v>673056</v>
      </c>
      <c r="U16" s="11">
        <f>U12*Assumptions!$C3</f>
        <v>708480</v>
      </c>
      <c r="V16" s="11">
        <f>V12*Assumptions!$C3</f>
        <v>743904</v>
      </c>
      <c r="W16" s="11">
        <f>W12*Assumptions!$C3</f>
        <v>779328</v>
      </c>
      <c r="X16" s="11">
        <f>X12*Assumptions!$C3</f>
        <v>814752</v>
      </c>
      <c r="Y16" s="11">
        <f>Y12*Assumptions!$C3</f>
        <v>850176</v>
      </c>
    </row>
    <row r="17">
      <c r="A17" s="9" t="s">
        <v>89</v>
      </c>
      <c r="B17" s="11">
        <f t="shared" ref="B17:Y17" si="5">SUM(B15:B16)</f>
        <v>108979</v>
      </c>
      <c r="C17" s="11">
        <f t="shared" si="5"/>
        <v>217958</v>
      </c>
      <c r="D17" s="11">
        <f t="shared" si="5"/>
        <v>326937</v>
      </c>
      <c r="E17" s="11">
        <f t="shared" si="5"/>
        <v>435916</v>
      </c>
      <c r="F17" s="11">
        <f t="shared" si="5"/>
        <v>544895</v>
      </c>
      <c r="G17" s="11">
        <f t="shared" si="5"/>
        <v>653874</v>
      </c>
      <c r="H17" s="11">
        <f t="shared" si="5"/>
        <v>762853</v>
      </c>
      <c r="I17" s="11">
        <f t="shared" si="5"/>
        <v>871832</v>
      </c>
      <c r="J17" s="11">
        <f t="shared" si="5"/>
        <v>980811</v>
      </c>
      <c r="K17" s="11">
        <f t="shared" si="5"/>
        <v>1089790</v>
      </c>
      <c r="L17" s="11">
        <f t="shared" si="5"/>
        <v>1198769</v>
      </c>
      <c r="M17" s="11">
        <f t="shared" si="5"/>
        <v>1307748</v>
      </c>
      <c r="N17" s="11">
        <f t="shared" si="5"/>
        <v>1416727</v>
      </c>
      <c r="O17" s="11">
        <f t="shared" si="5"/>
        <v>1525706</v>
      </c>
      <c r="P17" s="11">
        <f t="shared" si="5"/>
        <v>1634685</v>
      </c>
      <c r="Q17" s="11">
        <f t="shared" si="5"/>
        <v>1743664</v>
      </c>
      <c r="R17" s="11">
        <f t="shared" si="5"/>
        <v>1852643</v>
      </c>
      <c r="S17" s="11">
        <f t="shared" si="5"/>
        <v>1961622</v>
      </c>
      <c r="T17" s="11">
        <f t="shared" si="5"/>
        <v>2070601</v>
      </c>
      <c r="U17" s="11">
        <f t="shared" si="5"/>
        <v>2179580</v>
      </c>
      <c r="V17" s="11">
        <f t="shared" si="5"/>
        <v>2288559</v>
      </c>
      <c r="W17" s="11">
        <f t="shared" si="5"/>
        <v>2397538</v>
      </c>
      <c r="X17" s="11">
        <f t="shared" si="5"/>
        <v>2506517</v>
      </c>
      <c r="Y17" s="11">
        <f t="shared" si="5"/>
        <v>2615496</v>
      </c>
    </row>
  </sheetData>
  <drawing r:id="rId1"/>
</worksheet>
</file>