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pital" sheetId="11" r:id="rId14"/>
    <sheet state="visible" name="Cash Details" sheetId="12" r:id="rId15"/>
    <sheet state="visible" name="Loan and Interest" sheetId="13" r:id="rId16"/>
    <sheet state="visible" name="Balances" sheetId="14" r:id="rId17"/>
  </sheets>
  <definedNames/>
  <calcPr/>
</workbook>
</file>

<file path=xl/sharedStrings.xml><?xml version="1.0" encoding="utf-8"?>
<sst xmlns="http://schemas.openxmlformats.org/spreadsheetml/2006/main" count="392" uniqueCount="124">
  <si>
    <t>Description</t>
  </si>
  <si>
    <t>LunaLens deals in selling Telescopes.</t>
  </si>
  <si>
    <t>Every month they purchase 1225 telescopes and sell 1160 telescopes.</t>
  </si>
  <si>
    <t>The purchase price of each Telescope is Rs. 14000. They make the payment for purchases in every 2 months and make the balance zero in the month they make payment.</t>
  </si>
  <si>
    <t>It sells one Telescope for Rs. 29999 to Retailer1. Retailer1 pays after one month.</t>
  </si>
  <si>
    <t>In the first month, they issued 14500 shares of Rs. 65 each to its shareholders who paid for these shares in cash.</t>
  </si>
  <si>
    <t>They employ 2 sales person to each of whom Rs. 15000 salary per month is paid. The rent of the office is Rs. 40000 per month and electricity expenses are Rs. 12000 per month.</t>
  </si>
  <si>
    <t>Make a model for 12 months.</t>
  </si>
  <si>
    <t>Purchase</t>
  </si>
  <si>
    <t>Quantity</t>
  </si>
  <si>
    <t>Purchase Price</t>
  </si>
  <si>
    <t>Payments</t>
  </si>
  <si>
    <t>Telescopes</t>
  </si>
  <si>
    <t>every 2 months</t>
  </si>
  <si>
    <t>Sales</t>
  </si>
  <si>
    <t>Selling Price</t>
  </si>
  <si>
    <t>Collections</t>
  </si>
  <si>
    <t>after 1 month</t>
  </si>
  <si>
    <t>Staff</t>
  </si>
  <si>
    <t xml:space="preserve">Number </t>
  </si>
  <si>
    <t>Salary</t>
  </si>
  <si>
    <t>Sales Person</t>
  </si>
  <si>
    <t>Other Costs</t>
  </si>
  <si>
    <t>in Rs(per month)</t>
  </si>
  <si>
    <t>Rent</t>
  </si>
  <si>
    <t>Electricity</t>
  </si>
  <si>
    <t>Equity Share Issue</t>
  </si>
  <si>
    <t>Month 1</t>
  </si>
  <si>
    <t>Month 6</t>
  </si>
  <si>
    <t>Issue Price</t>
  </si>
  <si>
    <t>Number of Share</t>
  </si>
  <si>
    <t>Loan</t>
  </si>
  <si>
    <t>Loan Taken month</t>
  </si>
  <si>
    <t>Loan Amount</t>
  </si>
  <si>
    <t>Yearly Interest rate</t>
  </si>
  <si>
    <t>Interest Period</t>
  </si>
  <si>
    <t>Loan Period</t>
  </si>
  <si>
    <t>Repayment Month</t>
  </si>
  <si>
    <t>15-months-SBI</t>
  </si>
  <si>
    <t>Monthly</t>
  </si>
  <si>
    <t>14-months-HDFC</t>
  </si>
  <si>
    <t>Item Code</t>
  </si>
  <si>
    <t>Item Type</t>
  </si>
  <si>
    <t>Item Details</t>
  </si>
  <si>
    <t>Month of Purchase</t>
  </si>
  <si>
    <t>Price</t>
  </si>
  <si>
    <t>Life time</t>
  </si>
  <si>
    <t>Month of Disposal</t>
  </si>
  <si>
    <t>Disposal Depreciation</t>
  </si>
  <si>
    <t>AC</t>
  </si>
  <si>
    <t>M1</t>
  </si>
  <si>
    <t>M2</t>
  </si>
  <si>
    <t>M3</t>
  </si>
  <si>
    <t>M4</t>
  </si>
  <si>
    <t>M5</t>
  </si>
  <si>
    <t>M6</t>
  </si>
  <si>
    <t>M7</t>
  </si>
  <si>
    <t>M8</t>
  </si>
  <si>
    <t>M9</t>
  </si>
  <si>
    <t>M10</t>
  </si>
  <si>
    <t>M11</t>
  </si>
  <si>
    <t>M12</t>
  </si>
  <si>
    <t>M13</t>
  </si>
  <si>
    <t>M14</t>
  </si>
  <si>
    <t>M15</t>
  </si>
  <si>
    <t>M16</t>
  </si>
  <si>
    <t>M17</t>
  </si>
  <si>
    <t>M18</t>
  </si>
  <si>
    <t>Opening Balance</t>
  </si>
  <si>
    <t>Total</t>
  </si>
  <si>
    <t>Disposal</t>
  </si>
  <si>
    <t>Closing Balance</t>
  </si>
  <si>
    <t>Cost of Goods sold</t>
  </si>
  <si>
    <t>Other costs</t>
  </si>
  <si>
    <t>Depreciation</t>
  </si>
  <si>
    <t>Profit</t>
  </si>
  <si>
    <t>Interest</t>
  </si>
  <si>
    <t>Purchase Payments</t>
  </si>
  <si>
    <t>Payment Outstandig</t>
  </si>
  <si>
    <t>Opening Stock</t>
  </si>
  <si>
    <t>Change in Stock</t>
  </si>
  <si>
    <t>Closing Stock</t>
  </si>
  <si>
    <t>Retailer 1</t>
  </si>
  <si>
    <t>Collection</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</si>
  <si>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</si>
  <si>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</si>
  <si>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</si>
  <si>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</si>
  <si>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</si>
  <si>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</si>
  <si>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</si>
  <si>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</si>
  <si>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</si>
  <si>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Share capital Issued</t>
  </si>
  <si>
    <t>Closing  Balance</t>
  </si>
  <si>
    <t>Cash Inflow</t>
  </si>
  <si>
    <t>Collections from Customers</t>
  </si>
  <si>
    <t>Cash from Loan</t>
  </si>
  <si>
    <t>Cash Received from Equity Share Capital</t>
  </si>
  <si>
    <t>Cash Outflow</t>
  </si>
  <si>
    <t>Fixed Asset</t>
  </si>
  <si>
    <t>Payment for purchases</t>
  </si>
  <si>
    <t>Loan Repaid</t>
  </si>
  <si>
    <t>Interest Paid</t>
  </si>
  <si>
    <t>Net Cash for the month</t>
  </si>
  <si>
    <t>Cash Inhand</t>
  </si>
  <si>
    <t>Opening Cash</t>
  </si>
  <si>
    <t>Closing Cash</t>
  </si>
  <si>
    <t>Loan Taken</t>
  </si>
  <si>
    <t>Assets</t>
  </si>
  <si>
    <t>Fixed asset</t>
  </si>
  <si>
    <t>Stocks</t>
  </si>
  <si>
    <t>Total Assets</t>
  </si>
  <si>
    <t>Liabilities</t>
  </si>
  <si>
    <t>Payment Outstanding</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</si>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</sst>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0" xfId="0" applyAlignment="1" applyFont="1">
      <alignment shrinkToFit="0" vertical="bottom" wrapText="0"/>
    </xf>
    <xf borderId="0" fillId="0" fontId="4" numFmtId="0" xfId="0" applyAlignment="1" applyFont="1">
      <alignment readingOrder="0"/>
    </xf>
    <xf borderId="0" fillId="0" fontId="4" numFmtId="9" xfId="0" applyAlignment="1" applyFont="1" applyNumberForma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8"/>
  </cols>
  <sheetData>
    <row r="1">
      <c r="A1" s="1" t="s">
        <v>0</v>
      </c>
    </row>
    <row r="2">
      <c r="A2" s="2" t="s">
        <v>1</v>
      </c>
    </row>
    <row r="3">
      <c r="A3" s="2" t="s">
        <v>2</v>
      </c>
    </row>
    <row r="4">
      <c r="A4" s="2" t="s">
        <v>3</v>
      </c>
    </row>
    <row r="5">
      <c r="A5" s="2" t="s">
        <v>4</v>
      </c>
    </row>
    <row r="6">
      <c r="A6" s="3" t="s">
        <v>5</v>
      </c>
    </row>
    <row r="7">
      <c r="A7" s="2" t="s">
        <v>6</v>
      </c>
    </row>
    <row r="8">
      <c r="A8" s="3" t="s">
        <v>7</v>
      </c>
    </row>
    <row r="9">
      <c r="A9"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50</v>
      </c>
      <c r="C1" s="4" t="s">
        <v>51</v>
      </c>
      <c r="D1" s="4" t="s">
        <v>52</v>
      </c>
      <c r="E1" s="4" t="s">
        <v>53</v>
      </c>
      <c r="F1" s="4" t="s">
        <v>54</v>
      </c>
      <c r="G1" s="4" t="s">
        <v>55</v>
      </c>
      <c r="H1" s="4" t="s">
        <v>56</v>
      </c>
      <c r="I1" s="4" t="s">
        <v>57</v>
      </c>
      <c r="J1" s="4" t="s">
        <v>58</v>
      </c>
      <c r="K1" s="4" t="s">
        <v>59</v>
      </c>
      <c r="L1" s="4" t="s">
        <v>60</v>
      </c>
      <c r="M1" s="4" t="s">
        <v>61</v>
      </c>
      <c r="N1" s="4" t="s">
        <v>62</v>
      </c>
      <c r="O1" s="4" t="s">
        <v>63</v>
      </c>
      <c r="P1" s="4" t="s">
        <v>64</v>
      </c>
      <c r="Q1" s="4" t="s">
        <v>65</v>
      </c>
      <c r="R1" s="4" t="s">
        <v>66</v>
      </c>
      <c r="S1" s="4" t="s">
        <v>67</v>
      </c>
    </row>
    <row r="2">
      <c r="A2" s="4" t="s">
        <v>14</v>
      </c>
      <c r="B2" s="4"/>
      <c r="C2" s="4"/>
      <c r="D2" s="4"/>
      <c r="E2" s="4"/>
      <c r="F2" s="4"/>
      <c r="G2" s="4"/>
      <c r="H2" s="4"/>
      <c r="I2" s="4"/>
      <c r="J2" s="4"/>
      <c r="K2" s="4"/>
      <c r="L2" s="4"/>
      <c r="M2" s="4"/>
      <c r="N2" s="4"/>
      <c r="O2" s="4"/>
      <c r="P2" s="4"/>
      <c r="Q2" s="4"/>
      <c r="R2" s="4"/>
      <c r="S2" s="4"/>
    </row>
    <row r="3">
      <c r="A3" s="5" t="s">
        <v>82</v>
      </c>
      <c r="B3" s="7">
        <f>'Sales and Costs'!B4</f>
        <v>34798840</v>
      </c>
      <c r="C3" s="7">
        <f>'Sales and Costs'!C4</f>
        <v>34798840</v>
      </c>
      <c r="D3" s="7">
        <f>'Sales and Costs'!D4</f>
        <v>34798840</v>
      </c>
      <c r="E3" s="7">
        <f>'Sales and Costs'!E4</f>
        <v>34798840</v>
      </c>
      <c r="F3" s="7">
        <f>'Sales and Costs'!F4</f>
        <v>34798840</v>
      </c>
      <c r="G3" s="7">
        <f>'Sales and Costs'!G4</f>
        <v>34798840</v>
      </c>
      <c r="H3" s="7">
        <f>'Sales and Costs'!H4</f>
        <v>34798840</v>
      </c>
      <c r="I3" s="7">
        <f>'Sales and Costs'!I4</f>
        <v>34798840</v>
      </c>
      <c r="J3" s="7">
        <f>'Sales and Costs'!J4</f>
        <v>34798840</v>
      </c>
      <c r="K3" s="7">
        <f>'Sales and Costs'!K4</f>
        <v>34798840</v>
      </c>
      <c r="L3" s="7">
        <f>'Sales and Costs'!L4</f>
        <v>34798840</v>
      </c>
      <c r="M3" s="7">
        <f>'Sales and Costs'!M4</f>
        <v>34798840</v>
      </c>
      <c r="N3" s="7">
        <f>'Sales and Costs'!N4</f>
        <v>34798840</v>
      </c>
      <c r="O3" s="7">
        <f>'Sales and Costs'!O4</f>
        <v>34798840</v>
      </c>
      <c r="P3" s="7">
        <f>'Sales and Costs'!P4</f>
        <v>34798840</v>
      </c>
      <c r="Q3" s="7">
        <f>'Sales and Costs'!Q4</f>
        <v>34798840</v>
      </c>
      <c r="R3" s="7">
        <f>'Sales and Costs'!R4</f>
        <v>34798840</v>
      </c>
      <c r="S3" s="7">
        <f>'Sales and Costs'!S4</f>
        <v>34798840</v>
      </c>
    </row>
    <row r="4">
      <c r="A4" s="4" t="s">
        <v>69</v>
      </c>
      <c r="B4" s="7">
        <f t="shared" ref="B4:S4" si="1">SUM(B3)</f>
        <v>34798840</v>
      </c>
      <c r="C4" s="7">
        <f t="shared" si="1"/>
        <v>34798840</v>
      </c>
      <c r="D4" s="7">
        <f t="shared" si="1"/>
        <v>34798840</v>
      </c>
      <c r="E4" s="7">
        <f t="shared" si="1"/>
        <v>34798840</v>
      </c>
      <c r="F4" s="7">
        <f t="shared" si="1"/>
        <v>34798840</v>
      </c>
      <c r="G4" s="7">
        <f t="shared" si="1"/>
        <v>34798840</v>
      </c>
      <c r="H4" s="7">
        <f t="shared" si="1"/>
        <v>34798840</v>
      </c>
      <c r="I4" s="7">
        <f t="shared" si="1"/>
        <v>34798840</v>
      </c>
      <c r="J4" s="7">
        <f t="shared" si="1"/>
        <v>34798840</v>
      </c>
      <c r="K4" s="7">
        <f t="shared" si="1"/>
        <v>34798840</v>
      </c>
      <c r="L4" s="7">
        <f t="shared" si="1"/>
        <v>34798840</v>
      </c>
      <c r="M4" s="7">
        <f t="shared" si="1"/>
        <v>34798840</v>
      </c>
      <c r="N4" s="7">
        <f t="shared" si="1"/>
        <v>34798840</v>
      </c>
      <c r="O4" s="7">
        <f t="shared" si="1"/>
        <v>34798840</v>
      </c>
      <c r="P4" s="7">
        <f t="shared" si="1"/>
        <v>34798840</v>
      </c>
      <c r="Q4" s="7">
        <f t="shared" si="1"/>
        <v>34798840</v>
      </c>
      <c r="R4" s="7">
        <f t="shared" si="1"/>
        <v>34798840</v>
      </c>
      <c r="S4" s="7">
        <f t="shared" si="1"/>
        <v>34798840</v>
      </c>
    </row>
    <row r="5">
      <c r="A5" s="4"/>
      <c r="B5" s="4"/>
      <c r="C5" s="4"/>
      <c r="D5" s="4"/>
      <c r="E5" s="4"/>
      <c r="F5" s="4"/>
      <c r="G5" s="4"/>
      <c r="H5" s="4"/>
      <c r="I5" s="4"/>
      <c r="J5" s="4"/>
      <c r="K5" s="4"/>
      <c r="L5" s="4"/>
      <c r="M5" s="4"/>
      <c r="N5" s="4"/>
      <c r="O5" s="4"/>
      <c r="P5" s="4"/>
      <c r="Q5" s="4"/>
      <c r="R5" s="4"/>
      <c r="S5" s="4"/>
    </row>
    <row r="6">
      <c r="A6" s="4" t="s">
        <v>83</v>
      </c>
      <c r="B6" s="4"/>
      <c r="C6" s="4"/>
      <c r="D6" s="4"/>
      <c r="E6" s="4"/>
      <c r="F6" s="4"/>
      <c r="G6" s="4"/>
      <c r="H6" s="4"/>
      <c r="I6" s="4"/>
      <c r="J6" s="4"/>
      <c r="K6" s="4"/>
      <c r="L6" s="4"/>
      <c r="M6" s="4"/>
      <c r="N6" s="4"/>
      <c r="O6" s="4"/>
      <c r="P6" s="4"/>
      <c r="Q6" s="4"/>
      <c r="R6" s="4"/>
      <c r="S6" s="4"/>
    </row>
    <row r="7">
      <c r="A7" s="5" t="s">
        <v>82</v>
      </c>
      <c r="B7" s="7">
        <v>0.0</v>
      </c>
      <c r="C7" s="7">
        <f t="shared" ref="C7:S7" si="2">B3</f>
        <v>34798840</v>
      </c>
      <c r="D7" s="7">
        <f t="shared" si="2"/>
        <v>34798840</v>
      </c>
      <c r="E7" s="7">
        <f t="shared" si="2"/>
        <v>34798840</v>
      </c>
      <c r="F7" s="7">
        <f t="shared" si="2"/>
        <v>34798840</v>
      </c>
      <c r="G7" s="7">
        <f t="shared" si="2"/>
        <v>34798840</v>
      </c>
      <c r="H7" s="7">
        <f t="shared" si="2"/>
        <v>34798840</v>
      </c>
      <c r="I7" s="7">
        <f t="shared" si="2"/>
        <v>34798840</v>
      </c>
      <c r="J7" s="7">
        <f t="shared" si="2"/>
        <v>34798840</v>
      </c>
      <c r="K7" s="7">
        <f t="shared" si="2"/>
        <v>34798840</v>
      </c>
      <c r="L7" s="7">
        <f t="shared" si="2"/>
        <v>34798840</v>
      </c>
      <c r="M7" s="7">
        <f t="shared" si="2"/>
        <v>34798840</v>
      </c>
      <c r="N7" s="7">
        <f t="shared" si="2"/>
        <v>34798840</v>
      </c>
      <c r="O7" s="7">
        <f t="shared" si="2"/>
        <v>34798840</v>
      </c>
      <c r="P7" s="7">
        <f t="shared" si="2"/>
        <v>34798840</v>
      </c>
      <c r="Q7" s="7">
        <f t="shared" si="2"/>
        <v>34798840</v>
      </c>
      <c r="R7" s="7">
        <f t="shared" si="2"/>
        <v>34798840</v>
      </c>
      <c r="S7" s="7">
        <f t="shared" si="2"/>
        <v>34798840</v>
      </c>
    </row>
    <row r="8">
      <c r="A8" s="4" t="s">
        <v>69</v>
      </c>
      <c r="B8" s="7">
        <f t="shared" ref="B8:S8" si="3">SUM(B7)</f>
        <v>0</v>
      </c>
      <c r="C8" s="7">
        <f t="shared" si="3"/>
        <v>34798840</v>
      </c>
      <c r="D8" s="7">
        <f t="shared" si="3"/>
        <v>34798840</v>
      </c>
      <c r="E8" s="7">
        <f t="shared" si="3"/>
        <v>34798840</v>
      </c>
      <c r="F8" s="7">
        <f t="shared" si="3"/>
        <v>34798840</v>
      </c>
      <c r="G8" s="7">
        <f t="shared" si="3"/>
        <v>34798840</v>
      </c>
      <c r="H8" s="7">
        <f t="shared" si="3"/>
        <v>34798840</v>
      </c>
      <c r="I8" s="7">
        <f t="shared" si="3"/>
        <v>34798840</v>
      </c>
      <c r="J8" s="7">
        <f t="shared" si="3"/>
        <v>34798840</v>
      </c>
      <c r="K8" s="7">
        <f t="shared" si="3"/>
        <v>34798840</v>
      </c>
      <c r="L8" s="7">
        <f t="shared" si="3"/>
        <v>34798840</v>
      </c>
      <c r="M8" s="7">
        <f t="shared" si="3"/>
        <v>34798840</v>
      </c>
      <c r="N8" s="7">
        <f t="shared" si="3"/>
        <v>34798840</v>
      </c>
      <c r="O8" s="7">
        <f t="shared" si="3"/>
        <v>34798840</v>
      </c>
      <c r="P8" s="7">
        <f t="shared" si="3"/>
        <v>34798840</v>
      </c>
      <c r="Q8" s="7">
        <f t="shared" si="3"/>
        <v>34798840</v>
      </c>
      <c r="R8" s="7">
        <f t="shared" si="3"/>
        <v>34798840</v>
      </c>
      <c r="S8" s="7">
        <f t="shared" si="3"/>
        <v>34798840</v>
      </c>
    </row>
    <row r="9">
      <c r="A9" s="4"/>
      <c r="B9" s="4"/>
      <c r="C9" s="4"/>
      <c r="D9" s="4"/>
      <c r="E9" s="4"/>
      <c r="F9" s="4"/>
      <c r="G9" s="4"/>
      <c r="H9" s="4"/>
      <c r="I9" s="4"/>
      <c r="J9" s="4"/>
      <c r="K9" s="4"/>
      <c r="L9" s="4"/>
      <c r="M9" s="4"/>
      <c r="N9" s="4"/>
      <c r="O9" s="4"/>
      <c r="P9" s="4"/>
      <c r="Q9" s="4"/>
      <c r="R9" s="4"/>
      <c r="S9" s="4"/>
    </row>
    <row r="10">
      <c r="A10" s="8" t="s">
        <v>84</v>
      </c>
      <c r="B10" s="4"/>
      <c r="C10" s="4"/>
      <c r="D10" s="4"/>
      <c r="E10" s="4"/>
      <c r="F10" s="4"/>
      <c r="G10" s="4"/>
      <c r="H10" s="4"/>
      <c r="I10" s="4"/>
      <c r="J10" s="4"/>
      <c r="K10" s="4"/>
      <c r="L10" s="4"/>
      <c r="M10" s="4"/>
      <c r="N10" s="4"/>
      <c r="O10" s="4"/>
      <c r="P10" s="4"/>
      <c r="Q10" s="4"/>
      <c r="R10" s="4"/>
      <c r="S10" s="4"/>
    </row>
    <row r="11">
      <c r="A11" s="5" t="s">
        <v>82</v>
      </c>
      <c r="B11" s="7">
        <f>B3-B7</f>
        <v>34798840</v>
      </c>
      <c r="C11" s="7">
        <f t="shared" ref="C11:S11" si="4">B11+C3-C7</f>
        <v>34798840</v>
      </c>
      <c r="D11" s="7">
        <f t="shared" si="4"/>
        <v>34798840</v>
      </c>
      <c r="E11" s="7">
        <f t="shared" si="4"/>
        <v>34798840</v>
      </c>
      <c r="F11" s="7">
        <f t="shared" si="4"/>
        <v>34798840</v>
      </c>
      <c r="G11" s="7">
        <f t="shared" si="4"/>
        <v>34798840</v>
      </c>
      <c r="H11" s="7">
        <f t="shared" si="4"/>
        <v>34798840</v>
      </c>
      <c r="I11" s="7">
        <f t="shared" si="4"/>
        <v>34798840</v>
      </c>
      <c r="J11" s="7">
        <f t="shared" si="4"/>
        <v>34798840</v>
      </c>
      <c r="K11" s="7">
        <f t="shared" si="4"/>
        <v>34798840</v>
      </c>
      <c r="L11" s="7">
        <f t="shared" si="4"/>
        <v>34798840</v>
      </c>
      <c r="M11" s="7">
        <f t="shared" si="4"/>
        <v>34798840</v>
      </c>
      <c r="N11" s="7">
        <f t="shared" si="4"/>
        <v>34798840</v>
      </c>
      <c r="O11" s="7">
        <f t="shared" si="4"/>
        <v>34798840</v>
      </c>
      <c r="P11" s="7">
        <f t="shared" si="4"/>
        <v>34798840</v>
      </c>
      <c r="Q11" s="7">
        <f t="shared" si="4"/>
        <v>34798840</v>
      </c>
      <c r="R11" s="7">
        <f t="shared" si="4"/>
        <v>34798840</v>
      </c>
      <c r="S11" s="7">
        <f t="shared" si="4"/>
        <v>34798840</v>
      </c>
    </row>
    <row r="12">
      <c r="A12" s="4" t="s">
        <v>69</v>
      </c>
      <c r="B12" s="7">
        <f t="shared" ref="B12:S12" si="5">SUM(B11)</f>
        <v>34798840</v>
      </c>
      <c r="C12" s="7">
        <f t="shared" si="5"/>
        <v>34798840</v>
      </c>
      <c r="D12" s="7">
        <f t="shared" si="5"/>
        <v>34798840</v>
      </c>
      <c r="E12" s="7">
        <f t="shared" si="5"/>
        <v>34798840</v>
      </c>
      <c r="F12" s="7">
        <f t="shared" si="5"/>
        <v>34798840</v>
      </c>
      <c r="G12" s="7">
        <f t="shared" si="5"/>
        <v>34798840</v>
      </c>
      <c r="H12" s="7">
        <f t="shared" si="5"/>
        <v>34798840</v>
      </c>
      <c r="I12" s="7">
        <f t="shared" si="5"/>
        <v>34798840</v>
      </c>
      <c r="J12" s="7">
        <f t="shared" si="5"/>
        <v>34798840</v>
      </c>
      <c r="K12" s="7">
        <f t="shared" si="5"/>
        <v>34798840</v>
      </c>
      <c r="L12" s="7">
        <f t="shared" si="5"/>
        <v>34798840</v>
      </c>
      <c r="M12" s="7">
        <f t="shared" si="5"/>
        <v>34798840</v>
      </c>
      <c r="N12" s="7">
        <f t="shared" si="5"/>
        <v>34798840</v>
      </c>
      <c r="O12" s="7">
        <f t="shared" si="5"/>
        <v>34798840</v>
      </c>
      <c r="P12" s="7">
        <f t="shared" si="5"/>
        <v>34798840</v>
      </c>
      <c r="Q12" s="7">
        <f t="shared" si="5"/>
        <v>34798840</v>
      </c>
      <c r="R12" s="7">
        <f t="shared" si="5"/>
        <v>34798840</v>
      </c>
      <c r="S12" s="7">
        <f t="shared" si="5"/>
        <v>34798840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50</v>
      </c>
      <c r="C1" s="4" t="s">
        <v>51</v>
      </c>
      <c r="D1" s="4" t="s">
        <v>52</v>
      </c>
      <c r="E1" s="4" t="s">
        <v>53</v>
      </c>
      <c r="F1" s="4" t="s">
        <v>54</v>
      </c>
      <c r="G1" s="4" t="s">
        <v>55</v>
      </c>
      <c r="H1" s="4" t="s">
        <v>56</v>
      </c>
      <c r="I1" s="4" t="s">
        <v>57</v>
      </c>
      <c r="J1" s="4" t="s">
        <v>58</v>
      </c>
      <c r="K1" s="4" t="s">
        <v>59</v>
      </c>
      <c r="L1" s="4" t="s">
        <v>60</v>
      </c>
      <c r="M1" s="4" t="s">
        <v>61</v>
      </c>
      <c r="N1" s="4" t="s">
        <v>62</v>
      </c>
      <c r="O1" s="4" t="s">
        <v>63</v>
      </c>
      <c r="P1" s="4" t="s">
        <v>64</v>
      </c>
      <c r="Q1" s="4" t="s">
        <v>65</v>
      </c>
      <c r="R1" s="4" t="s">
        <v>66</v>
      </c>
      <c r="S1" s="4" t="s">
        <v>67</v>
      </c>
    </row>
    <row r="2">
      <c r="A2" s="4" t="s">
        <v>85</v>
      </c>
      <c r="B2" s="4"/>
      <c r="C2" s="4"/>
      <c r="D2" s="4"/>
      <c r="E2" s="4"/>
      <c r="F2" s="4"/>
      <c r="G2" s="4"/>
      <c r="H2" s="4"/>
      <c r="I2" s="4"/>
      <c r="J2" s="4"/>
      <c r="K2" s="4"/>
      <c r="L2" s="4"/>
      <c r="M2" s="4"/>
      <c r="N2" s="4"/>
      <c r="O2" s="4"/>
      <c r="P2" s="4"/>
      <c r="Q2" s="4"/>
      <c r="R2" s="4"/>
      <c r="S2" s="4"/>
    </row>
    <row r="3">
      <c r="A3" s="4" t="s">
        <v>86</v>
      </c>
      <c r="B3" s="7">
        <f>Assumptions!B15</f>
        <v>65</v>
      </c>
      <c r="C3" s="7">
        <v>0.0</v>
      </c>
      <c r="D3" s="7">
        <v>0.0</v>
      </c>
      <c r="E3" s="7">
        <v>0.0</v>
      </c>
      <c r="F3" s="7">
        <v>0.0</v>
      </c>
      <c r="G3" s="7">
        <f>Assumptions!C15</f>
        <v>74</v>
      </c>
      <c r="H3" s="7">
        <v>0.0</v>
      </c>
      <c r="I3" s="7">
        <v>0.0</v>
      </c>
      <c r="J3" s="7">
        <v>0.0</v>
      </c>
      <c r="K3" s="7">
        <v>0.0</v>
      </c>
      <c r="L3" s="7">
        <v>0.0</v>
      </c>
      <c r="M3" s="7">
        <v>0.0</v>
      </c>
      <c r="N3" s="7">
        <v>0.0</v>
      </c>
      <c r="O3" s="7">
        <v>0.0</v>
      </c>
      <c r="P3" s="7">
        <v>0.0</v>
      </c>
      <c r="Q3" s="7">
        <v>0.0</v>
      </c>
      <c r="R3" s="7">
        <v>0.0</v>
      </c>
      <c r="S3" s="7">
        <v>0.0</v>
      </c>
    </row>
    <row r="4">
      <c r="A4" s="4" t="s">
        <v>87</v>
      </c>
      <c r="B4" s="7">
        <f>Assumptions!B16</f>
        <v>14500</v>
      </c>
      <c r="C4" s="7">
        <v>0.0</v>
      </c>
      <c r="D4" s="7">
        <v>0.0</v>
      </c>
      <c r="E4" s="7">
        <v>0.0</v>
      </c>
      <c r="F4" s="7">
        <v>0.0</v>
      </c>
      <c r="G4" s="7">
        <f>Assumptions!C16</f>
        <v>18000</v>
      </c>
      <c r="H4" s="7">
        <v>0.0</v>
      </c>
      <c r="I4" s="7">
        <v>0.0</v>
      </c>
      <c r="J4" s="7">
        <v>0.0</v>
      </c>
      <c r="K4" s="7">
        <v>0.0</v>
      </c>
      <c r="L4" s="7">
        <v>0.0</v>
      </c>
      <c r="M4" s="7">
        <v>0.0</v>
      </c>
      <c r="N4" s="7">
        <v>0.0</v>
      </c>
      <c r="O4" s="7">
        <v>0.0</v>
      </c>
      <c r="P4" s="7">
        <v>0.0</v>
      </c>
      <c r="Q4" s="7">
        <v>0.0</v>
      </c>
      <c r="R4" s="7">
        <v>0.0</v>
      </c>
      <c r="S4" s="7">
        <v>0.0</v>
      </c>
    </row>
    <row r="5">
      <c r="A5" s="4"/>
      <c r="B5" s="4"/>
      <c r="C5" s="4"/>
      <c r="D5" s="4"/>
      <c r="E5" s="4"/>
      <c r="F5" s="4"/>
      <c r="G5" s="4"/>
      <c r="H5" s="4"/>
      <c r="I5" s="4"/>
      <c r="J5" s="4"/>
      <c r="K5" s="4"/>
      <c r="L5" s="4"/>
      <c r="M5" s="4"/>
      <c r="N5" s="4"/>
      <c r="O5" s="4"/>
      <c r="P5" s="4"/>
      <c r="Q5" s="4"/>
      <c r="R5" s="4"/>
      <c r="S5" s="4"/>
    </row>
    <row r="6">
      <c r="A6" s="4" t="s">
        <v>88</v>
      </c>
      <c r="B6" s="4"/>
      <c r="C6" s="4"/>
      <c r="D6" s="4"/>
      <c r="E6" s="4"/>
      <c r="F6" s="4"/>
      <c r="G6" s="4"/>
      <c r="H6" s="4"/>
      <c r="I6" s="4"/>
      <c r="J6" s="4"/>
      <c r="K6" s="4"/>
      <c r="L6" s="4"/>
      <c r="M6" s="4"/>
      <c r="N6" s="4"/>
      <c r="O6" s="4"/>
      <c r="P6" s="4"/>
      <c r="Q6" s="4"/>
      <c r="R6" s="4"/>
      <c r="S6" s="4"/>
    </row>
    <row r="7">
      <c r="A7" s="4" t="s">
        <v>89</v>
      </c>
      <c r="B7" s="7">
        <v>0.0</v>
      </c>
      <c r="C7" s="7">
        <f t="shared" ref="C7:S7" si="1">B9</f>
        <v>14500</v>
      </c>
      <c r="D7" s="7">
        <f t="shared" si="1"/>
        <v>14500</v>
      </c>
      <c r="E7" s="7">
        <f t="shared" si="1"/>
        <v>14500</v>
      </c>
      <c r="F7" s="7">
        <f t="shared" si="1"/>
        <v>14500</v>
      </c>
      <c r="G7" s="7">
        <f t="shared" si="1"/>
        <v>14500</v>
      </c>
      <c r="H7" s="7">
        <f t="shared" si="1"/>
        <v>32500</v>
      </c>
      <c r="I7" s="7">
        <f t="shared" si="1"/>
        <v>32500</v>
      </c>
      <c r="J7" s="7">
        <f t="shared" si="1"/>
        <v>32500</v>
      </c>
      <c r="K7" s="7">
        <f t="shared" si="1"/>
        <v>32500</v>
      </c>
      <c r="L7" s="7">
        <f t="shared" si="1"/>
        <v>32500</v>
      </c>
      <c r="M7" s="7">
        <f t="shared" si="1"/>
        <v>32500</v>
      </c>
      <c r="N7" s="7">
        <f t="shared" si="1"/>
        <v>32500</v>
      </c>
      <c r="O7" s="7">
        <f t="shared" si="1"/>
        <v>32500</v>
      </c>
      <c r="P7" s="7">
        <f t="shared" si="1"/>
        <v>32500</v>
      </c>
      <c r="Q7" s="7">
        <f t="shared" si="1"/>
        <v>32500</v>
      </c>
      <c r="R7" s="7">
        <f t="shared" si="1"/>
        <v>32500</v>
      </c>
      <c r="S7" s="7">
        <f t="shared" si="1"/>
        <v>32500</v>
      </c>
    </row>
    <row r="8">
      <c r="A8" s="4" t="s">
        <v>90</v>
      </c>
      <c r="B8" s="7">
        <f t="shared" ref="B8:S8" si="2">B4</f>
        <v>14500</v>
      </c>
      <c r="C8" s="7">
        <f t="shared" si="2"/>
        <v>0</v>
      </c>
      <c r="D8" s="7">
        <f t="shared" si="2"/>
        <v>0</v>
      </c>
      <c r="E8" s="7">
        <f t="shared" si="2"/>
        <v>0</v>
      </c>
      <c r="F8" s="7">
        <f t="shared" si="2"/>
        <v>0</v>
      </c>
      <c r="G8" s="7">
        <f t="shared" si="2"/>
        <v>18000</v>
      </c>
      <c r="H8" s="7">
        <f t="shared" si="2"/>
        <v>0</v>
      </c>
      <c r="I8" s="7">
        <f t="shared" si="2"/>
        <v>0</v>
      </c>
      <c r="J8" s="7">
        <f t="shared" si="2"/>
        <v>0</v>
      </c>
      <c r="K8" s="7">
        <f t="shared" si="2"/>
        <v>0</v>
      </c>
      <c r="L8" s="7">
        <f t="shared" si="2"/>
        <v>0</v>
      </c>
      <c r="M8" s="7">
        <f t="shared" si="2"/>
        <v>0</v>
      </c>
      <c r="N8" s="7">
        <f t="shared" si="2"/>
        <v>0</v>
      </c>
      <c r="O8" s="7">
        <f t="shared" si="2"/>
        <v>0</v>
      </c>
      <c r="P8" s="7">
        <f t="shared" si="2"/>
        <v>0</v>
      </c>
      <c r="Q8" s="7">
        <f t="shared" si="2"/>
        <v>0</v>
      </c>
      <c r="R8" s="7">
        <f t="shared" si="2"/>
        <v>0</v>
      </c>
      <c r="S8" s="7">
        <f t="shared" si="2"/>
        <v>0</v>
      </c>
    </row>
    <row r="9">
      <c r="A9" s="4" t="s">
        <v>91</v>
      </c>
      <c r="B9" s="7">
        <f t="shared" ref="B9:S9" si="3">B7+B8</f>
        <v>14500</v>
      </c>
      <c r="C9" s="7">
        <f t="shared" si="3"/>
        <v>14500</v>
      </c>
      <c r="D9" s="7">
        <f t="shared" si="3"/>
        <v>14500</v>
      </c>
      <c r="E9" s="7">
        <f t="shared" si="3"/>
        <v>14500</v>
      </c>
      <c r="F9" s="7">
        <f t="shared" si="3"/>
        <v>14500</v>
      </c>
      <c r="G9" s="7">
        <f t="shared" si="3"/>
        <v>32500</v>
      </c>
      <c r="H9" s="7">
        <f t="shared" si="3"/>
        <v>32500</v>
      </c>
      <c r="I9" s="7">
        <f t="shared" si="3"/>
        <v>32500</v>
      </c>
      <c r="J9" s="7">
        <f t="shared" si="3"/>
        <v>32500</v>
      </c>
      <c r="K9" s="7">
        <f t="shared" si="3"/>
        <v>32500</v>
      </c>
      <c r="L9" s="7">
        <f t="shared" si="3"/>
        <v>32500</v>
      </c>
      <c r="M9" s="7">
        <f t="shared" si="3"/>
        <v>32500</v>
      </c>
      <c r="N9" s="7">
        <f t="shared" si="3"/>
        <v>32500</v>
      </c>
      <c r="O9" s="7">
        <f t="shared" si="3"/>
        <v>32500</v>
      </c>
      <c r="P9" s="7">
        <f t="shared" si="3"/>
        <v>32500</v>
      </c>
      <c r="Q9" s="7">
        <f t="shared" si="3"/>
        <v>32500</v>
      </c>
      <c r="R9" s="7">
        <f t="shared" si="3"/>
        <v>32500</v>
      </c>
      <c r="S9" s="7">
        <f t="shared" si="3"/>
        <v>32500</v>
      </c>
    </row>
    <row r="10">
      <c r="A10" s="4"/>
      <c r="B10" s="4"/>
      <c r="C10" s="4"/>
      <c r="D10" s="4"/>
      <c r="E10" s="4"/>
      <c r="F10" s="4"/>
      <c r="G10" s="4"/>
      <c r="H10" s="4"/>
      <c r="I10" s="4"/>
      <c r="J10" s="4"/>
      <c r="K10" s="4"/>
      <c r="L10" s="4"/>
      <c r="M10" s="4"/>
      <c r="N10" s="4"/>
      <c r="O10" s="4"/>
      <c r="P10" s="4"/>
      <c r="Q10" s="4"/>
      <c r="R10" s="4"/>
      <c r="S10" s="4"/>
    </row>
    <row r="11">
      <c r="A11" s="4" t="s">
        <v>92</v>
      </c>
      <c r="B11" s="4"/>
      <c r="C11" s="4"/>
      <c r="D11" s="4"/>
      <c r="E11" s="4"/>
      <c r="F11" s="4"/>
      <c r="G11" s="4"/>
      <c r="H11" s="4"/>
      <c r="I11" s="4"/>
      <c r="J11" s="4"/>
      <c r="K11" s="4"/>
      <c r="L11" s="4"/>
      <c r="M11" s="4"/>
      <c r="N11" s="4"/>
      <c r="O11" s="4"/>
      <c r="P11" s="4"/>
      <c r="Q11" s="4"/>
      <c r="R11" s="4"/>
      <c r="S11" s="4"/>
    </row>
    <row r="12">
      <c r="A12" s="4" t="s">
        <v>68</v>
      </c>
      <c r="B12" s="7">
        <v>0.0</v>
      </c>
      <c r="C12" s="7">
        <f t="shared" ref="C12:S12" si="4">B14</f>
        <v>942500</v>
      </c>
      <c r="D12" s="7">
        <f t="shared" si="4"/>
        <v>942500</v>
      </c>
      <c r="E12" s="7">
        <f t="shared" si="4"/>
        <v>942500</v>
      </c>
      <c r="F12" s="7">
        <f t="shared" si="4"/>
        <v>942500</v>
      </c>
      <c r="G12" s="7">
        <f t="shared" si="4"/>
        <v>942500</v>
      </c>
      <c r="H12" s="7">
        <f t="shared" si="4"/>
        <v>2274500</v>
      </c>
      <c r="I12" s="7">
        <f t="shared" si="4"/>
        <v>2274500</v>
      </c>
      <c r="J12" s="7">
        <f t="shared" si="4"/>
        <v>2274500</v>
      </c>
      <c r="K12" s="7">
        <f t="shared" si="4"/>
        <v>2274500</v>
      </c>
      <c r="L12" s="7">
        <f t="shared" si="4"/>
        <v>2274500</v>
      </c>
      <c r="M12" s="7">
        <f t="shared" si="4"/>
        <v>2274500</v>
      </c>
      <c r="N12" s="7">
        <f t="shared" si="4"/>
        <v>2274500</v>
      </c>
      <c r="O12" s="7">
        <f t="shared" si="4"/>
        <v>2274500</v>
      </c>
      <c r="P12" s="7">
        <f t="shared" si="4"/>
        <v>2274500</v>
      </c>
      <c r="Q12" s="7">
        <f t="shared" si="4"/>
        <v>2274500</v>
      </c>
      <c r="R12" s="7">
        <f t="shared" si="4"/>
        <v>2274500</v>
      </c>
      <c r="S12" s="7">
        <f t="shared" si="4"/>
        <v>2274500</v>
      </c>
    </row>
    <row r="13">
      <c r="A13" s="4" t="s">
        <v>93</v>
      </c>
      <c r="B13" s="7">
        <f t="shared" ref="B13:S13" si="5">B3*B4</f>
        <v>942500</v>
      </c>
      <c r="C13" s="7">
        <f t="shared" si="5"/>
        <v>0</v>
      </c>
      <c r="D13" s="7">
        <f t="shared" si="5"/>
        <v>0</v>
      </c>
      <c r="E13" s="7">
        <f t="shared" si="5"/>
        <v>0</v>
      </c>
      <c r="F13" s="7">
        <f t="shared" si="5"/>
        <v>0</v>
      </c>
      <c r="G13" s="7">
        <f t="shared" si="5"/>
        <v>1332000</v>
      </c>
      <c r="H13" s="7">
        <f t="shared" si="5"/>
        <v>0</v>
      </c>
      <c r="I13" s="7">
        <f t="shared" si="5"/>
        <v>0</v>
      </c>
      <c r="J13" s="7">
        <f t="shared" si="5"/>
        <v>0</v>
      </c>
      <c r="K13" s="7">
        <f t="shared" si="5"/>
        <v>0</v>
      </c>
      <c r="L13" s="7">
        <f t="shared" si="5"/>
        <v>0</v>
      </c>
      <c r="M13" s="7">
        <f t="shared" si="5"/>
        <v>0</v>
      </c>
      <c r="N13" s="7">
        <f t="shared" si="5"/>
        <v>0</v>
      </c>
      <c r="O13" s="7">
        <f t="shared" si="5"/>
        <v>0</v>
      </c>
      <c r="P13" s="7">
        <f t="shared" si="5"/>
        <v>0</v>
      </c>
      <c r="Q13" s="7">
        <f t="shared" si="5"/>
        <v>0</v>
      </c>
      <c r="R13" s="7">
        <f t="shared" si="5"/>
        <v>0</v>
      </c>
      <c r="S13" s="7">
        <f t="shared" si="5"/>
        <v>0</v>
      </c>
    </row>
    <row r="14">
      <c r="A14" s="4" t="s">
        <v>94</v>
      </c>
      <c r="B14" s="7">
        <f t="shared" ref="B14:S14" si="6">B12+B13</f>
        <v>942500</v>
      </c>
      <c r="C14" s="7">
        <f t="shared" si="6"/>
        <v>942500</v>
      </c>
      <c r="D14" s="7">
        <f t="shared" si="6"/>
        <v>942500</v>
      </c>
      <c r="E14" s="7">
        <f t="shared" si="6"/>
        <v>942500</v>
      </c>
      <c r="F14" s="7">
        <f t="shared" si="6"/>
        <v>942500</v>
      </c>
      <c r="G14" s="7">
        <f t="shared" si="6"/>
        <v>2274500</v>
      </c>
      <c r="H14" s="7">
        <f t="shared" si="6"/>
        <v>2274500</v>
      </c>
      <c r="I14" s="7">
        <f t="shared" si="6"/>
        <v>2274500</v>
      </c>
      <c r="J14" s="7">
        <f t="shared" si="6"/>
        <v>2274500</v>
      </c>
      <c r="K14" s="7">
        <f t="shared" si="6"/>
        <v>2274500</v>
      </c>
      <c r="L14" s="7">
        <f t="shared" si="6"/>
        <v>2274500</v>
      </c>
      <c r="M14" s="7">
        <f t="shared" si="6"/>
        <v>2274500</v>
      </c>
      <c r="N14" s="7">
        <f t="shared" si="6"/>
        <v>2274500</v>
      </c>
      <c r="O14" s="7">
        <f t="shared" si="6"/>
        <v>2274500</v>
      </c>
      <c r="P14" s="7">
        <f t="shared" si="6"/>
        <v>2274500</v>
      </c>
      <c r="Q14" s="7">
        <f t="shared" si="6"/>
        <v>2274500</v>
      </c>
      <c r="R14" s="7">
        <f t="shared" si="6"/>
        <v>2274500</v>
      </c>
      <c r="S14" s="7">
        <f t="shared" si="6"/>
        <v>2274500</v>
      </c>
    </row>
    <row r="15">
      <c r="A15" s="4"/>
      <c r="B15" s="4"/>
      <c r="C15" s="4"/>
      <c r="D15" s="4"/>
      <c r="E15" s="4"/>
      <c r="F15" s="4"/>
      <c r="G15" s="4"/>
      <c r="H15" s="4"/>
      <c r="I15" s="4"/>
      <c r="J15" s="4"/>
      <c r="K15" s="4"/>
      <c r="L15" s="4"/>
      <c r="M15" s="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50</v>
      </c>
      <c r="C1" s="4" t="s">
        <v>51</v>
      </c>
      <c r="D1" s="4" t="s">
        <v>52</v>
      </c>
      <c r="E1" s="4" t="s">
        <v>53</v>
      </c>
      <c r="F1" s="4" t="s">
        <v>54</v>
      </c>
      <c r="G1" s="4" t="s">
        <v>55</v>
      </c>
      <c r="H1" s="4" t="s">
        <v>56</v>
      </c>
      <c r="I1" s="4" t="s">
        <v>57</v>
      </c>
      <c r="J1" s="4" t="s">
        <v>58</v>
      </c>
      <c r="K1" s="4" t="s">
        <v>59</v>
      </c>
      <c r="L1" s="4" t="s">
        <v>60</v>
      </c>
      <c r="M1" s="4" t="s">
        <v>61</v>
      </c>
      <c r="N1" s="4" t="s">
        <v>62</v>
      </c>
      <c r="O1" s="4" t="s">
        <v>63</v>
      </c>
      <c r="P1" s="4" t="s">
        <v>64</v>
      </c>
      <c r="Q1" s="4" t="s">
        <v>65</v>
      </c>
      <c r="R1" s="4" t="s">
        <v>66</v>
      </c>
      <c r="S1" s="4" t="s">
        <v>67</v>
      </c>
    </row>
    <row r="2">
      <c r="A2" s="4" t="s">
        <v>95</v>
      </c>
      <c r="B2" s="4"/>
      <c r="C2" s="4"/>
      <c r="D2" s="4"/>
      <c r="E2" s="4"/>
      <c r="F2" s="4"/>
      <c r="G2" s="4"/>
      <c r="H2" s="4"/>
      <c r="I2" s="4"/>
      <c r="J2" s="4"/>
      <c r="K2" s="4"/>
      <c r="L2" s="4"/>
      <c r="M2" s="4"/>
      <c r="N2" s="4"/>
      <c r="O2" s="4"/>
      <c r="P2" s="4"/>
      <c r="Q2" s="4"/>
      <c r="R2" s="4"/>
      <c r="S2" s="4"/>
    </row>
    <row r="3">
      <c r="A3" s="4" t="s">
        <v>96</v>
      </c>
      <c r="B3" s="7">
        <f>Collections!B8</f>
        <v>0</v>
      </c>
      <c r="C3" s="7">
        <f>Collections!C8</f>
        <v>34798840</v>
      </c>
      <c r="D3" s="7">
        <f>Collections!D8</f>
        <v>34798840</v>
      </c>
      <c r="E3" s="7">
        <f>Collections!E8</f>
        <v>34798840</v>
      </c>
      <c r="F3" s="7">
        <f>Collections!F8</f>
        <v>34798840</v>
      </c>
      <c r="G3" s="7">
        <f>Collections!G8</f>
        <v>34798840</v>
      </c>
      <c r="H3" s="7">
        <f>Collections!H8</f>
        <v>34798840</v>
      </c>
      <c r="I3" s="7">
        <f>Collections!I8</f>
        <v>34798840</v>
      </c>
      <c r="J3" s="7">
        <f>Collections!J8</f>
        <v>34798840</v>
      </c>
      <c r="K3" s="7">
        <f>Collections!K8</f>
        <v>34798840</v>
      </c>
      <c r="L3" s="7">
        <f>Collections!L8</f>
        <v>34798840</v>
      </c>
      <c r="M3" s="7">
        <f>Collections!M8</f>
        <v>34798840</v>
      </c>
      <c r="N3" s="7">
        <f>Collections!N8</f>
        <v>34798840</v>
      </c>
      <c r="O3" s="7">
        <f>Collections!O8</f>
        <v>34798840</v>
      </c>
      <c r="P3" s="7">
        <f>Collections!P8</f>
        <v>34798840</v>
      </c>
      <c r="Q3" s="7">
        <f>Collections!Q8</f>
        <v>34798840</v>
      </c>
      <c r="R3" s="7">
        <f>Collections!R8</f>
        <v>34798840</v>
      </c>
      <c r="S3" s="7">
        <f>Collections!S8</f>
        <v>34798840</v>
      </c>
    </row>
    <row r="4">
      <c r="A4" s="5" t="s">
        <v>97</v>
      </c>
      <c r="B4" s="7">
        <f>'Loan and Interest'!B11</f>
        <v>400000</v>
      </c>
      <c r="C4" s="7">
        <f>'Loan and Interest'!C11</f>
        <v>0</v>
      </c>
      <c r="D4" s="7">
        <f>'Loan and Interest'!D11</f>
        <v>0</v>
      </c>
      <c r="E4" s="7">
        <f>'Loan and Interest'!E11</f>
        <v>0</v>
      </c>
      <c r="F4" s="7">
        <f>'Loan and Interest'!F11</f>
        <v>1200000</v>
      </c>
      <c r="G4" s="7">
        <f>'Loan and Interest'!G11</f>
        <v>0</v>
      </c>
      <c r="H4" s="7">
        <f>'Loan and Interest'!H11</f>
        <v>0</v>
      </c>
      <c r="I4" s="7">
        <f>'Loan and Interest'!I11</f>
        <v>0</v>
      </c>
      <c r="J4" s="7">
        <f>'Loan and Interest'!J11</f>
        <v>0</v>
      </c>
      <c r="K4" s="7">
        <f>'Loan and Interest'!K11</f>
        <v>0</v>
      </c>
      <c r="L4" s="7">
        <f>'Loan and Interest'!L11</f>
        <v>0</v>
      </c>
      <c r="M4" s="7">
        <f>'Loan and Interest'!M11</f>
        <v>0</v>
      </c>
      <c r="N4" s="7">
        <f>'Loan and Interest'!N11</f>
        <v>0</v>
      </c>
      <c r="O4" s="7">
        <f>'Loan and Interest'!O11</f>
        <v>0</v>
      </c>
      <c r="P4" s="7">
        <f>'Loan and Interest'!P11</f>
        <v>0</v>
      </c>
      <c r="Q4" s="7">
        <f>'Loan and Interest'!Q11</f>
        <v>0</v>
      </c>
      <c r="R4" s="7">
        <f>'Loan and Interest'!R11</f>
        <v>0</v>
      </c>
      <c r="S4" s="7">
        <f>'Loan and Interest'!S11</f>
        <v>0</v>
      </c>
    </row>
    <row r="5">
      <c r="A5" s="4" t="s">
        <v>98</v>
      </c>
      <c r="B5" s="7">
        <f>Capital!B13</f>
        <v>942500</v>
      </c>
      <c r="C5" s="7">
        <f>Capital!C13</f>
        <v>0</v>
      </c>
      <c r="D5" s="7">
        <f>Capital!D13</f>
        <v>0</v>
      </c>
      <c r="E5" s="7">
        <f>Capital!E13</f>
        <v>0</v>
      </c>
      <c r="F5" s="7">
        <f>Capital!F13</f>
        <v>0</v>
      </c>
      <c r="G5" s="7">
        <f>Capital!G13</f>
        <v>1332000</v>
      </c>
      <c r="H5" s="7">
        <f>Capital!H13</f>
        <v>0</v>
      </c>
      <c r="I5" s="7">
        <f>Capital!I13</f>
        <v>0</v>
      </c>
      <c r="J5" s="7">
        <f>Capital!J13</f>
        <v>0</v>
      </c>
      <c r="K5" s="7">
        <f>Capital!K13</f>
        <v>0</v>
      </c>
      <c r="L5" s="7">
        <f>Capital!L13</f>
        <v>0</v>
      </c>
      <c r="M5" s="7">
        <f>Capital!M13</f>
        <v>0</v>
      </c>
      <c r="N5" s="7">
        <f>Capital!N13</f>
        <v>0</v>
      </c>
      <c r="O5" s="7">
        <f>Capital!O13</f>
        <v>0</v>
      </c>
      <c r="P5" s="7">
        <f>Capital!P13</f>
        <v>0</v>
      </c>
      <c r="Q5" s="7">
        <f>Capital!Q13</f>
        <v>0</v>
      </c>
      <c r="R5" s="7">
        <f>Capital!R13</f>
        <v>0</v>
      </c>
      <c r="S5" s="7">
        <f>Capital!S13</f>
        <v>0</v>
      </c>
    </row>
    <row r="6">
      <c r="A6" s="4" t="s">
        <v>69</v>
      </c>
      <c r="B6" s="7">
        <f t="shared" ref="B6:S6" si="1">SUM(B3:B5)</f>
        <v>1342500</v>
      </c>
      <c r="C6" s="7">
        <f t="shared" si="1"/>
        <v>34798840</v>
      </c>
      <c r="D6" s="7">
        <f t="shared" si="1"/>
        <v>34798840</v>
      </c>
      <c r="E6" s="7">
        <f t="shared" si="1"/>
        <v>34798840</v>
      </c>
      <c r="F6" s="7">
        <f t="shared" si="1"/>
        <v>35998840</v>
      </c>
      <c r="G6" s="7">
        <f t="shared" si="1"/>
        <v>36130840</v>
      </c>
      <c r="H6" s="7">
        <f t="shared" si="1"/>
        <v>34798840</v>
      </c>
      <c r="I6" s="7">
        <f t="shared" si="1"/>
        <v>34798840</v>
      </c>
      <c r="J6" s="7">
        <f t="shared" si="1"/>
        <v>34798840</v>
      </c>
      <c r="K6" s="7">
        <f t="shared" si="1"/>
        <v>34798840</v>
      </c>
      <c r="L6" s="7">
        <f t="shared" si="1"/>
        <v>34798840</v>
      </c>
      <c r="M6" s="7">
        <f t="shared" si="1"/>
        <v>34798840</v>
      </c>
      <c r="N6" s="7">
        <f t="shared" si="1"/>
        <v>34798840</v>
      </c>
      <c r="O6" s="7">
        <f t="shared" si="1"/>
        <v>34798840</v>
      </c>
      <c r="P6" s="7">
        <f t="shared" si="1"/>
        <v>34798840</v>
      </c>
      <c r="Q6" s="7">
        <f t="shared" si="1"/>
        <v>34798840</v>
      </c>
      <c r="R6" s="7">
        <f t="shared" si="1"/>
        <v>34798840</v>
      </c>
      <c r="S6" s="7">
        <f t="shared" si="1"/>
        <v>34798840</v>
      </c>
    </row>
    <row r="7">
      <c r="A7" s="4"/>
      <c r="B7" s="4"/>
      <c r="C7" s="4"/>
      <c r="D7" s="4"/>
      <c r="E7" s="4"/>
      <c r="F7" s="4"/>
      <c r="G7" s="4"/>
      <c r="H7" s="4"/>
      <c r="I7" s="4"/>
      <c r="J7" s="4"/>
      <c r="K7" s="4"/>
      <c r="L7" s="4"/>
      <c r="M7" s="4"/>
      <c r="N7" s="4"/>
      <c r="O7" s="4"/>
      <c r="P7" s="4"/>
      <c r="Q7" s="4"/>
      <c r="R7" s="4"/>
      <c r="S7" s="4"/>
    </row>
    <row r="8">
      <c r="A8" s="4" t="s">
        <v>99</v>
      </c>
      <c r="B8" s="4"/>
      <c r="C8" s="4"/>
      <c r="D8" s="4"/>
      <c r="E8" s="4"/>
      <c r="F8" s="4"/>
      <c r="G8" s="4"/>
      <c r="H8" s="4"/>
      <c r="I8" s="4"/>
      <c r="J8" s="4"/>
      <c r="K8" s="4"/>
      <c r="L8" s="4"/>
      <c r="M8" s="4"/>
      <c r="N8" s="4"/>
      <c r="O8" s="4"/>
      <c r="P8" s="4"/>
      <c r="Q8" s="4"/>
      <c r="R8" s="4"/>
      <c r="S8" s="4"/>
    </row>
    <row r="9">
      <c r="A9" s="5" t="s">
        <v>100</v>
      </c>
      <c r="B9" s="7">
        <f>'Fixed Asset Balance'!B8</f>
        <v>70000</v>
      </c>
      <c r="C9" s="7">
        <f>'Fixed Asset Balance'!C8</f>
        <v>0</v>
      </c>
      <c r="D9" s="7">
        <f>'Fixed Asset Balance'!D8</f>
        <v>0</v>
      </c>
      <c r="E9" s="7">
        <f>'Fixed Asset Balance'!E8</f>
        <v>0</v>
      </c>
      <c r="F9" s="7">
        <f>'Fixed Asset Balance'!F8</f>
        <v>0</v>
      </c>
      <c r="G9" s="7">
        <f>'Fixed Asset Balance'!G8</f>
        <v>0</v>
      </c>
      <c r="H9" s="7">
        <f>'Fixed Asset Balance'!H8</f>
        <v>0</v>
      </c>
      <c r="I9" s="7">
        <f>'Fixed Asset Balance'!I8</f>
        <v>0</v>
      </c>
      <c r="J9" s="7">
        <f>'Fixed Asset Balance'!J8</f>
        <v>0</v>
      </c>
      <c r="K9" s="7">
        <f>'Fixed Asset Balance'!K8</f>
        <v>0</v>
      </c>
      <c r="L9" s="7">
        <f>'Fixed Asset Balance'!L8</f>
        <v>78000</v>
      </c>
      <c r="M9" s="7">
        <f>'Fixed Asset Balance'!M8</f>
        <v>0</v>
      </c>
      <c r="N9" s="7">
        <f>'Fixed Asset Balance'!N8</f>
        <v>0</v>
      </c>
      <c r="O9" s="7">
        <f>'Fixed Asset Balance'!O8</f>
        <v>0</v>
      </c>
      <c r="P9" s="7">
        <f>'Fixed Asset Balance'!P8</f>
        <v>0</v>
      </c>
      <c r="Q9" s="7">
        <f>'Fixed Asset Balance'!Q8</f>
        <v>0</v>
      </c>
      <c r="R9" s="7">
        <f>'Fixed Asset Balance'!R8</f>
        <v>0</v>
      </c>
      <c r="S9" s="7">
        <f>'Fixed Asset Balance'!S8</f>
        <v>0</v>
      </c>
    </row>
    <row r="10">
      <c r="A10" s="4" t="s">
        <v>101</v>
      </c>
      <c r="B10" s="7">
        <f>Purchases!B8</f>
        <v>0</v>
      </c>
      <c r="C10" s="7">
        <f>Purchases!C8</f>
        <v>34300000</v>
      </c>
      <c r="D10" s="7">
        <f>Purchases!D8</f>
        <v>0</v>
      </c>
      <c r="E10" s="7">
        <f>Purchases!E8</f>
        <v>34300000</v>
      </c>
      <c r="F10" s="7">
        <f>Purchases!F8</f>
        <v>0</v>
      </c>
      <c r="G10" s="7">
        <f>Purchases!G8</f>
        <v>34300000</v>
      </c>
      <c r="H10" s="7">
        <f>Purchases!H8</f>
        <v>0</v>
      </c>
      <c r="I10" s="7">
        <f>Purchases!I8</f>
        <v>34300000</v>
      </c>
      <c r="J10" s="7">
        <f>Purchases!J8</f>
        <v>0</v>
      </c>
      <c r="K10" s="7">
        <f>Purchases!K8</f>
        <v>34300000</v>
      </c>
      <c r="L10" s="7">
        <f>Purchases!L8</f>
        <v>0</v>
      </c>
      <c r="M10" s="7">
        <f>Purchases!M8</f>
        <v>34300000</v>
      </c>
      <c r="N10" s="7">
        <f>Purchases!N8</f>
        <v>0</v>
      </c>
      <c r="O10" s="7">
        <f>Purchases!O8</f>
        <v>34300000</v>
      </c>
      <c r="P10" s="7">
        <f>Purchases!P8</f>
        <v>0</v>
      </c>
      <c r="Q10" s="7">
        <f>Purchases!Q8</f>
        <v>34300000</v>
      </c>
      <c r="R10" s="7">
        <f>Purchases!R8</f>
        <v>0</v>
      </c>
      <c r="S10" s="7">
        <f>Purchases!S8</f>
        <v>34300000</v>
      </c>
    </row>
    <row r="11">
      <c r="A11" s="4" t="s">
        <v>22</v>
      </c>
      <c r="B11" s="7">
        <f>'Sales and Costs'!B11+'Sales and Costs'!B12+'Sales and Costs'!B13</f>
        <v>82000</v>
      </c>
      <c r="C11" s="7">
        <f>'Sales and Costs'!C11+'Sales and Costs'!C12+'Sales and Costs'!C13</f>
        <v>82000</v>
      </c>
      <c r="D11" s="7">
        <f>'Sales and Costs'!D11+'Sales and Costs'!D12+'Sales and Costs'!D13</f>
        <v>82000</v>
      </c>
      <c r="E11" s="7">
        <f>'Sales and Costs'!E11+'Sales and Costs'!E12+'Sales and Costs'!E13</f>
        <v>82000</v>
      </c>
      <c r="F11" s="7">
        <f>'Sales and Costs'!F11+'Sales and Costs'!F12+'Sales and Costs'!F13</f>
        <v>82000</v>
      </c>
      <c r="G11" s="7">
        <f>'Sales and Costs'!G11+'Sales and Costs'!G12+'Sales and Costs'!G13</f>
        <v>82000</v>
      </c>
      <c r="H11" s="7">
        <f>'Sales and Costs'!H11+'Sales and Costs'!H12+'Sales and Costs'!H13</f>
        <v>82000</v>
      </c>
      <c r="I11" s="7">
        <f>'Sales and Costs'!I11+'Sales and Costs'!I12+'Sales and Costs'!I13</f>
        <v>82000</v>
      </c>
      <c r="J11" s="7">
        <f>'Sales and Costs'!J11+'Sales and Costs'!J12+'Sales and Costs'!J13</f>
        <v>82000</v>
      </c>
      <c r="K11" s="7">
        <f>'Sales and Costs'!K11+'Sales and Costs'!K12+'Sales and Costs'!K13</f>
        <v>82000</v>
      </c>
      <c r="L11" s="7">
        <f>'Sales and Costs'!L11+'Sales and Costs'!L12+'Sales and Costs'!L13</f>
        <v>82000</v>
      </c>
      <c r="M11" s="7">
        <f>'Sales and Costs'!M11+'Sales and Costs'!M12+'Sales and Costs'!M13</f>
        <v>82000</v>
      </c>
      <c r="N11" s="7">
        <f>'Sales and Costs'!N11+'Sales and Costs'!N12+'Sales and Costs'!N13</f>
        <v>82000</v>
      </c>
      <c r="O11" s="7">
        <f>'Sales and Costs'!O11+'Sales and Costs'!O12+'Sales and Costs'!O13</f>
        <v>82000</v>
      </c>
      <c r="P11" s="7">
        <f>'Sales and Costs'!P11+'Sales and Costs'!P12+'Sales and Costs'!P13</f>
        <v>82000</v>
      </c>
      <c r="Q11" s="7">
        <f>'Sales and Costs'!Q11+'Sales and Costs'!Q12+'Sales and Costs'!Q13</f>
        <v>82000</v>
      </c>
      <c r="R11" s="7">
        <f>'Sales and Costs'!R11+'Sales and Costs'!R12+'Sales and Costs'!R13</f>
        <v>82000</v>
      </c>
      <c r="S11" s="7">
        <f>'Sales and Costs'!S11+'Sales and Costs'!S12+'Sales and Costs'!S13</f>
        <v>82000</v>
      </c>
    </row>
    <row r="12">
      <c r="A12" s="5" t="s">
        <v>102</v>
      </c>
      <c r="B12" s="7">
        <f>'Loan and Interest'!B16</f>
        <v>0</v>
      </c>
      <c r="C12" s="7">
        <f>'Loan and Interest'!C16</f>
        <v>0</v>
      </c>
      <c r="D12" s="7">
        <f>'Loan and Interest'!D16</f>
        <v>0</v>
      </c>
      <c r="E12" s="7">
        <f>'Loan and Interest'!E16</f>
        <v>0</v>
      </c>
      <c r="F12" s="7">
        <f>'Loan and Interest'!F16</f>
        <v>0</v>
      </c>
      <c r="G12" s="7">
        <f>'Loan and Interest'!G16</f>
        <v>0</v>
      </c>
      <c r="H12" s="7">
        <f>'Loan and Interest'!H16</f>
        <v>0</v>
      </c>
      <c r="I12" s="7">
        <f>'Loan and Interest'!I16</f>
        <v>0</v>
      </c>
      <c r="J12" s="7">
        <f>'Loan and Interest'!J16</f>
        <v>0</v>
      </c>
      <c r="K12" s="7">
        <f>'Loan and Interest'!K16</f>
        <v>0</v>
      </c>
      <c r="L12" s="7">
        <f>'Loan and Interest'!L16</f>
        <v>0</v>
      </c>
      <c r="M12" s="7">
        <f>'Loan and Interest'!M16</f>
        <v>0</v>
      </c>
      <c r="N12" s="7">
        <f>'Loan and Interest'!N16</f>
        <v>0</v>
      </c>
      <c r="O12" s="7">
        <f>'Loan and Interest'!O16</f>
        <v>0</v>
      </c>
      <c r="P12" s="7">
        <f>'Loan and Interest'!P16</f>
        <v>0</v>
      </c>
      <c r="Q12" s="7">
        <f>'Loan and Interest'!Q16</f>
        <v>400000</v>
      </c>
      <c r="R12" s="7">
        <f>'Loan and Interest'!R16</f>
        <v>0</v>
      </c>
      <c r="S12" s="7">
        <f>'Loan and Interest'!S16</f>
        <v>0</v>
      </c>
    </row>
    <row r="13">
      <c r="A13" s="5" t="s">
        <v>103</v>
      </c>
      <c r="B13" s="7">
        <f>'Loan and Interest'!B26</f>
        <v>5000</v>
      </c>
      <c r="C13" s="7">
        <f>'Loan and Interest'!C26</f>
        <v>5000</v>
      </c>
      <c r="D13" s="7">
        <f>'Loan and Interest'!D26</f>
        <v>5000</v>
      </c>
      <c r="E13" s="7">
        <f>'Loan and Interest'!E26</f>
        <v>5000</v>
      </c>
      <c r="F13" s="7">
        <f>'Loan and Interest'!F26</f>
        <v>18000</v>
      </c>
      <c r="G13" s="7">
        <f>'Loan and Interest'!G26</f>
        <v>18000</v>
      </c>
      <c r="H13" s="7">
        <f>'Loan and Interest'!H26</f>
        <v>18000</v>
      </c>
      <c r="I13" s="7">
        <f>'Loan and Interest'!I26</f>
        <v>18000</v>
      </c>
      <c r="J13" s="7">
        <f>'Loan and Interest'!J26</f>
        <v>18000</v>
      </c>
      <c r="K13" s="7">
        <f>'Loan and Interest'!K26</f>
        <v>18000</v>
      </c>
      <c r="L13" s="7">
        <f>'Loan and Interest'!L26</f>
        <v>18000</v>
      </c>
      <c r="M13" s="7">
        <f>'Loan and Interest'!M26</f>
        <v>18000</v>
      </c>
      <c r="N13" s="7">
        <f>'Loan and Interest'!N26</f>
        <v>18000</v>
      </c>
      <c r="O13" s="7">
        <f>'Loan and Interest'!O26</f>
        <v>18000</v>
      </c>
      <c r="P13" s="7">
        <f>'Loan and Interest'!P26</f>
        <v>18000</v>
      </c>
      <c r="Q13" s="7">
        <f>'Loan and Interest'!Q26</f>
        <v>13000</v>
      </c>
      <c r="R13" s="7">
        <f>'Loan and Interest'!R26</f>
        <v>13000</v>
      </c>
      <c r="S13" s="7">
        <f>'Loan and Interest'!S26</f>
        <v>13000</v>
      </c>
    </row>
    <row r="14">
      <c r="A14" s="4" t="s">
        <v>69</v>
      </c>
      <c r="B14" s="7">
        <f t="shared" ref="B14:S14" si="2">SUM(B9:B13)</f>
        <v>157000</v>
      </c>
      <c r="C14" s="7">
        <f t="shared" si="2"/>
        <v>34387000</v>
      </c>
      <c r="D14" s="7">
        <f t="shared" si="2"/>
        <v>87000</v>
      </c>
      <c r="E14" s="7">
        <f t="shared" si="2"/>
        <v>34387000</v>
      </c>
      <c r="F14" s="7">
        <f t="shared" si="2"/>
        <v>100000</v>
      </c>
      <c r="G14" s="7">
        <f t="shared" si="2"/>
        <v>34400000</v>
      </c>
      <c r="H14" s="7">
        <f t="shared" si="2"/>
        <v>100000</v>
      </c>
      <c r="I14" s="7">
        <f t="shared" si="2"/>
        <v>34400000</v>
      </c>
      <c r="J14" s="7">
        <f t="shared" si="2"/>
        <v>100000</v>
      </c>
      <c r="K14" s="7">
        <f t="shared" si="2"/>
        <v>34400000</v>
      </c>
      <c r="L14" s="7">
        <f t="shared" si="2"/>
        <v>178000</v>
      </c>
      <c r="M14" s="7">
        <f t="shared" si="2"/>
        <v>34400000</v>
      </c>
      <c r="N14" s="7">
        <f t="shared" si="2"/>
        <v>100000</v>
      </c>
      <c r="O14" s="7">
        <f t="shared" si="2"/>
        <v>34400000</v>
      </c>
      <c r="P14" s="7">
        <f t="shared" si="2"/>
        <v>100000</v>
      </c>
      <c r="Q14" s="7">
        <f t="shared" si="2"/>
        <v>34795000</v>
      </c>
      <c r="R14" s="7">
        <f t="shared" si="2"/>
        <v>95000</v>
      </c>
      <c r="S14" s="7">
        <f t="shared" si="2"/>
        <v>34395000</v>
      </c>
    </row>
    <row r="15">
      <c r="A15" s="4"/>
      <c r="B15" s="4"/>
      <c r="C15" s="4"/>
      <c r="D15" s="4"/>
      <c r="E15" s="4"/>
      <c r="F15" s="4"/>
      <c r="G15" s="4"/>
      <c r="H15" s="4"/>
      <c r="I15" s="4"/>
      <c r="J15" s="4"/>
      <c r="K15" s="4"/>
      <c r="L15" s="4"/>
      <c r="M15" s="4"/>
      <c r="N15" s="4"/>
      <c r="O15" s="4"/>
      <c r="P15" s="4"/>
      <c r="Q15" s="4"/>
      <c r="R15" s="4"/>
      <c r="S15" s="4"/>
    </row>
    <row r="16">
      <c r="A16" s="4" t="s">
        <v>104</v>
      </c>
      <c r="B16" s="7">
        <f t="shared" ref="B16:S16" si="3">B6-B14</f>
        <v>1185500</v>
      </c>
      <c r="C16" s="7">
        <f t="shared" si="3"/>
        <v>411840</v>
      </c>
      <c r="D16" s="7">
        <f t="shared" si="3"/>
        <v>34711840</v>
      </c>
      <c r="E16" s="7">
        <f t="shared" si="3"/>
        <v>411840</v>
      </c>
      <c r="F16" s="7">
        <f t="shared" si="3"/>
        <v>35898840</v>
      </c>
      <c r="G16" s="7">
        <f t="shared" si="3"/>
        <v>1730840</v>
      </c>
      <c r="H16" s="7">
        <f t="shared" si="3"/>
        <v>34698840</v>
      </c>
      <c r="I16" s="7">
        <f t="shared" si="3"/>
        <v>398840</v>
      </c>
      <c r="J16" s="7">
        <f t="shared" si="3"/>
        <v>34698840</v>
      </c>
      <c r="K16" s="7">
        <f t="shared" si="3"/>
        <v>398840</v>
      </c>
      <c r="L16" s="7">
        <f t="shared" si="3"/>
        <v>34620840</v>
      </c>
      <c r="M16" s="7">
        <f t="shared" si="3"/>
        <v>398840</v>
      </c>
      <c r="N16" s="7">
        <f t="shared" si="3"/>
        <v>34698840</v>
      </c>
      <c r="O16" s="7">
        <f t="shared" si="3"/>
        <v>398840</v>
      </c>
      <c r="P16" s="7">
        <f t="shared" si="3"/>
        <v>34698840</v>
      </c>
      <c r="Q16" s="7">
        <f t="shared" si="3"/>
        <v>3840</v>
      </c>
      <c r="R16" s="7">
        <f t="shared" si="3"/>
        <v>34703840</v>
      </c>
      <c r="S16" s="7">
        <f t="shared" si="3"/>
        <v>403840</v>
      </c>
    </row>
    <row r="17">
      <c r="A17" s="4"/>
      <c r="B17" s="4"/>
      <c r="C17" s="4"/>
      <c r="D17" s="4"/>
      <c r="E17" s="4"/>
      <c r="F17" s="4"/>
      <c r="G17" s="4"/>
      <c r="H17" s="4"/>
      <c r="I17" s="4"/>
      <c r="J17" s="4"/>
      <c r="K17" s="4"/>
      <c r="L17" s="4"/>
      <c r="M17" s="4"/>
      <c r="N17" s="4"/>
      <c r="O17" s="4"/>
      <c r="P17" s="4"/>
      <c r="Q17" s="4"/>
      <c r="R17" s="4"/>
      <c r="S17" s="4"/>
    </row>
    <row r="18">
      <c r="A18" s="4" t="s">
        <v>105</v>
      </c>
      <c r="B18" s="4"/>
      <c r="C18" s="4"/>
      <c r="D18" s="4"/>
      <c r="E18" s="4"/>
      <c r="F18" s="4"/>
      <c r="G18" s="4"/>
      <c r="H18" s="4"/>
      <c r="I18" s="4"/>
      <c r="J18" s="4"/>
      <c r="K18" s="4"/>
      <c r="L18" s="4"/>
      <c r="M18" s="4"/>
      <c r="N18" s="4"/>
      <c r="O18" s="4"/>
      <c r="P18" s="4"/>
      <c r="Q18" s="4"/>
      <c r="R18" s="4"/>
      <c r="S18" s="4"/>
    </row>
    <row r="19">
      <c r="A19" s="4" t="s">
        <v>106</v>
      </c>
      <c r="B19" s="7">
        <v>0.0</v>
      </c>
      <c r="C19" s="7">
        <f t="shared" ref="C19:S19" si="4">B21</f>
        <v>1185500</v>
      </c>
      <c r="D19" s="7">
        <f t="shared" si="4"/>
        <v>1597340</v>
      </c>
      <c r="E19" s="7">
        <f t="shared" si="4"/>
        <v>36309180</v>
      </c>
      <c r="F19" s="7">
        <f t="shared" si="4"/>
        <v>36721020</v>
      </c>
      <c r="G19" s="7">
        <f t="shared" si="4"/>
        <v>72619860</v>
      </c>
      <c r="H19" s="7">
        <f t="shared" si="4"/>
        <v>74350700</v>
      </c>
      <c r="I19" s="7">
        <f t="shared" si="4"/>
        <v>109049540</v>
      </c>
      <c r="J19" s="7">
        <f t="shared" si="4"/>
        <v>109448380</v>
      </c>
      <c r="K19" s="7">
        <f t="shared" si="4"/>
        <v>144147220</v>
      </c>
      <c r="L19" s="7">
        <f t="shared" si="4"/>
        <v>144546060</v>
      </c>
      <c r="M19" s="7">
        <f t="shared" si="4"/>
        <v>179166900</v>
      </c>
      <c r="N19" s="7">
        <f t="shared" si="4"/>
        <v>179565740</v>
      </c>
      <c r="O19" s="7">
        <f t="shared" si="4"/>
        <v>214264580</v>
      </c>
      <c r="P19" s="7">
        <f t="shared" si="4"/>
        <v>214663420</v>
      </c>
      <c r="Q19" s="7">
        <f t="shared" si="4"/>
        <v>249362260</v>
      </c>
      <c r="R19" s="7">
        <f t="shared" si="4"/>
        <v>249366100</v>
      </c>
      <c r="S19" s="7">
        <f t="shared" si="4"/>
        <v>284069940</v>
      </c>
    </row>
    <row r="20">
      <c r="A20" s="4" t="s">
        <v>104</v>
      </c>
      <c r="B20" s="7">
        <f t="shared" ref="B20:S20" si="5">B16</f>
        <v>1185500</v>
      </c>
      <c r="C20" s="7">
        <f t="shared" si="5"/>
        <v>411840</v>
      </c>
      <c r="D20" s="7">
        <f t="shared" si="5"/>
        <v>34711840</v>
      </c>
      <c r="E20" s="7">
        <f t="shared" si="5"/>
        <v>411840</v>
      </c>
      <c r="F20" s="7">
        <f t="shared" si="5"/>
        <v>35898840</v>
      </c>
      <c r="G20" s="7">
        <f t="shared" si="5"/>
        <v>1730840</v>
      </c>
      <c r="H20" s="7">
        <f t="shared" si="5"/>
        <v>34698840</v>
      </c>
      <c r="I20" s="7">
        <f t="shared" si="5"/>
        <v>398840</v>
      </c>
      <c r="J20" s="7">
        <f t="shared" si="5"/>
        <v>34698840</v>
      </c>
      <c r="K20" s="7">
        <f t="shared" si="5"/>
        <v>398840</v>
      </c>
      <c r="L20" s="7">
        <f t="shared" si="5"/>
        <v>34620840</v>
      </c>
      <c r="M20" s="7">
        <f t="shared" si="5"/>
        <v>398840</v>
      </c>
      <c r="N20" s="7">
        <f t="shared" si="5"/>
        <v>34698840</v>
      </c>
      <c r="O20" s="7">
        <f t="shared" si="5"/>
        <v>398840</v>
      </c>
      <c r="P20" s="7">
        <f t="shared" si="5"/>
        <v>34698840</v>
      </c>
      <c r="Q20" s="7">
        <f t="shared" si="5"/>
        <v>3840</v>
      </c>
      <c r="R20" s="7">
        <f t="shared" si="5"/>
        <v>34703840</v>
      </c>
      <c r="S20" s="7">
        <f t="shared" si="5"/>
        <v>403840</v>
      </c>
    </row>
    <row r="21">
      <c r="A21" s="4" t="s">
        <v>107</v>
      </c>
      <c r="B21" s="7">
        <f t="shared" ref="B21:S21" si="6">B19+B20</f>
        <v>1185500</v>
      </c>
      <c r="C21" s="7">
        <f t="shared" si="6"/>
        <v>1597340</v>
      </c>
      <c r="D21" s="7">
        <f t="shared" si="6"/>
        <v>36309180</v>
      </c>
      <c r="E21" s="7">
        <f t="shared" si="6"/>
        <v>36721020</v>
      </c>
      <c r="F21" s="7">
        <f t="shared" si="6"/>
        <v>72619860</v>
      </c>
      <c r="G21" s="7">
        <f t="shared" si="6"/>
        <v>74350700</v>
      </c>
      <c r="H21" s="7">
        <f t="shared" si="6"/>
        <v>109049540</v>
      </c>
      <c r="I21" s="7">
        <f t="shared" si="6"/>
        <v>109448380</v>
      </c>
      <c r="J21" s="7">
        <f t="shared" si="6"/>
        <v>144147220</v>
      </c>
      <c r="K21" s="7">
        <f t="shared" si="6"/>
        <v>144546060</v>
      </c>
      <c r="L21" s="7">
        <f t="shared" si="6"/>
        <v>179166900</v>
      </c>
      <c r="M21" s="7">
        <f t="shared" si="6"/>
        <v>179565740</v>
      </c>
      <c r="N21" s="7">
        <f t="shared" si="6"/>
        <v>214264580</v>
      </c>
      <c r="O21" s="7">
        <f t="shared" si="6"/>
        <v>214663420</v>
      </c>
      <c r="P21" s="7">
        <f t="shared" si="6"/>
        <v>249362260</v>
      </c>
      <c r="Q21" s="7">
        <f t="shared" si="6"/>
        <v>249366100</v>
      </c>
      <c r="R21" s="7">
        <f t="shared" si="6"/>
        <v>284069940</v>
      </c>
      <c r="S21" s="7">
        <f t="shared" si="6"/>
        <v>284473780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50</v>
      </c>
      <c r="C1" s="9" t="s">
        <v>51</v>
      </c>
      <c r="D1" s="9" t="s">
        <v>52</v>
      </c>
      <c r="E1" s="9" t="s">
        <v>53</v>
      </c>
      <c r="F1" s="9" t="s">
        <v>54</v>
      </c>
      <c r="G1" s="9" t="s">
        <v>55</v>
      </c>
      <c r="H1" s="9" t="s">
        <v>56</v>
      </c>
      <c r="I1" s="9" t="s">
        <v>57</v>
      </c>
      <c r="J1" s="9" t="s">
        <v>58</v>
      </c>
      <c r="K1" s="9" t="s">
        <v>59</v>
      </c>
      <c r="L1" s="9" t="s">
        <v>60</v>
      </c>
      <c r="M1" s="9" t="s">
        <v>61</v>
      </c>
      <c r="N1" s="9" t="s">
        <v>62</v>
      </c>
      <c r="O1" s="9" t="s">
        <v>63</v>
      </c>
      <c r="P1" s="9" t="s">
        <v>64</v>
      </c>
      <c r="Q1" s="9" t="s">
        <v>65</v>
      </c>
      <c r="R1" s="9" t="s">
        <v>66</v>
      </c>
      <c r="S1" s="9" t="s">
        <v>67</v>
      </c>
    </row>
    <row r="2">
      <c r="A2" s="9" t="s">
        <v>31</v>
      </c>
    </row>
    <row r="3">
      <c r="A3" s="9" t="s">
        <v>68</v>
      </c>
    </row>
    <row r="4">
      <c r="A4" s="9" t="s">
        <v>38</v>
      </c>
      <c r="B4" s="9">
        <v>0.0</v>
      </c>
      <c r="C4" s="11">
        <f t="shared" ref="C4:S4" si="1">B19</f>
        <v>400000</v>
      </c>
      <c r="D4" s="11">
        <f t="shared" si="1"/>
        <v>400000</v>
      </c>
      <c r="E4" s="11">
        <f t="shared" si="1"/>
        <v>400000</v>
      </c>
      <c r="F4" s="11">
        <f t="shared" si="1"/>
        <v>400000</v>
      </c>
      <c r="G4" s="11">
        <f t="shared" si="1"/>
        <v>400000</v>
      </c>
      <c r="H4" s="11">
        <f t="shared" si="1"/>
        <v>400000</v>
      </c>
      <c r="I4" s="11">
        <f t="shared" si="1"/>
        <v>400000</v>
      </c>
      <c r="J4" s="11">
        <f t="shared" si="1"/>
        <v>400000</v>
      </c>
      <c r="K4" s="11">
        <f t="shared" si="1"/>
        <v>400000</v>
      </c>
      <c r="L4" s="11">
        <f t="shared" si="1"/>
        <v>400000</v>
      </c>
      <c r="M4" s="11">
        <f t="shared" si="1"/>
        <v>400000</v>
      </c>
      <c r="N4" s="11">
        <f t="shared" si="1"/>
        <v>400000</v>
      </c>
      <c r="O4" s="11">
        <f t="shared" si="1"/>
        <v>400000</v>
      </c>
      <c r="P4" s="11">
        <f t="shared" si="1"/>
        <v>400000</v>
      </c>
      <c r="Q4" s="11">
        <f t="shared" si="1"/>
        <v>400000</v>
      </c>
      <c r="R4" s="11">
        <f t="shared" si="1"/>
        <v>0</v>
      </c>
      <c r="S4" s="11">
        <f t="shared" si="1"/>
        <v>0</v>
      </c>
    </row>
    <row r="5">
      <c r="A5" s="9" t="s">
        <v>40</v>
      </c>
      <c r="B5" s="9">
        <v>0.0</v>
      </c>
      <c r="C5" s="11">
        <f t="shared" ref="C5:S5" si="2">B20</f>
        <v>0</v>
      </c>
      <c r="D5" s="11">
        <f t="shared" si="2"/>
        <v>0</v>
      </c>
      <c r="E5" s="11">
        <f t="shared" si="2"/>
        <v>0</v>
      </c>
      <c r="F5" s="11">
        <f t="shared" si="2"/>
        <v>0</v>
      </c>
      <c r="G5" s="11">
        <f t="shared" si="2"/>
        <v>1200000</v>
      </c>
      <c r="H5" s="11">
        <f t="shared" si="2"/>
        <v>1200000</v>
      </c>
      <c r="I5" s="11">
        <f t="shared" si="2"/>
        <v>1200000</v>
      </c>
      <c r="J5" s="11">
        <f t="shared" si="2"/>
        <v>1200000</v>
      </c>
      <c r="K5" s="11">
        <f t="shared" si="2"/>
        <v>1200000</v>
      </c>
      <c r="L5" s="11">
        <f t="shared" si="2"/>
        <v>1200000</v>
      </c>
      <c r="M5" s="11">
        <f t="shared" si="2"/>
        <v>1200000</v>
      </c>
      <c r="N5" s="11">
        <f t="shared" si="2"/>
        <v>1200000</v>
      </c>
      <c r="O5" s="11">
        <f t="shared" si="2"/>
        <v>1200000</v>
      </c>
      <c r="P5" s="11">
        <f t="shared" si="2"/>
        <v>1200000</v>
      </c>
      <c r="Q5" s="11">
        <f t="shared" si="2"/>
        <v>1200000</v>
      </c>
      <c r="R5" s="11">
        <f t="shared" si="2"/>
        <v>1200000</v>
      </c>
      <c r="S5" s="11">
        <f t="shared" si="2"/>
        <v>1200000</v>
      </c>
    </row>
    <row r="6">
      <c r="A6" s="9" t="s">
        <v>69</v>
      </c>
      <c r="B6" s="11">
        <f t="shared" ref="B6:S6" si="3">SUM(B4:B5)</f>
        <v>0</v>
      </c>
      <c r="C6" s="11">
        <f t="shared" si="3"/>
        <v>400000</v>
      </c>
      <c r="D6" s="11">
        <f t="shared" si="3"/>
        <v>400000</v>
      </c>
      <c r="E6" s="11">
        <f t="shared" si="3"/>
        <v>400000</v>
      </c>
      <c r="F6" s="11">
        <f t="shared" si="3"/>
        <v>400000</v>
      </c>
      <c r="G6" s="11">
        <f t="shared" si="3"/>
        <v>1600000</v>
      </c>
      <c r="H6" s="11">
        <f t="shared" si="3"/>
        <v>1600000</v>
      </c>
      <c r="I6" s="11">
        <f t="shared" si="3"/>
        <v>1600000</v>
      </c>
      <c r="J6" s="11">
        <f t="shared" si="3"/>
        <v>1600000</v>
      </c>
      <c r="K6" s="11">
        <f t="shared" si="3"/>
        <v>1600000</v>
      </c>
      <c r="L6" s="11">
        <f t="shared" si="3"/>
        <v>1600000</v>
      </c>
      <c r="M6" s="11">
        <f t="shared" si="3"/>
        <v>1600000</v>
      </c>
      <c r="N6" s="11">
        <f t="shared" si="3"/>
        <v>1600000</v>
      </c>
      <c r="O6" s="11">
        <f t="shared" si="3"/>
        <v>1600000</v>
      </c>
      <c r="P6" s="11">
        <f t="shared" si="3"/>
        <v>1600000</v>
      </c>
      <c r="Q6" s="11">
        <f t="shared" si="3"/>
        <v>1600000</v>
      </c>
      <c r="R6" s="11">
        <f t="shared" si="3"/>
        <v>1200000</v>
      </c>
      <c r="S6" s="11">
        <f t="shared" si="3"/>
        <v>1200000</v>
      </c>
    </row>
    <row r="8">
      <c r="A8" s="9" t="s">
        <v>108</v>
      </c>
    </row>
    <row r="9">
      <c r="A9" s="9" t="s">
        <v>38</v>
      </c>
      <c r="B9" s="9">
        <f>Assumptions!C19</f>
        <v>400000</v>
      </c>
      <c r="C9" s="9">
        <v>0.0</v>
      </c>
      <c r="D9" s="9">
        <v>0.0</v>
      </c>
      <c r="E9" s="9">
        <v>0.0</v>
      </c>
      <c r="F9" s="9">
        <v>0.0</v>
      </c>
      <c r="G9" s="9">
        <v>0.0</v>
      </c>
      <c r="H9" s="9">
        <v>0.0</v>
      </c>
      <c r="I9" s="9">
        <v>0.0</v>
      </c>
      <c r="J9" s="9">
        <v>0.0</v>
      </c>
      <c r="K9" s="9">
        <v>0.0</v>
      </c>
      <c r="L9" s="9">
        <v>0.0</v>
      </c>
      <c r="M9" s="9">
        <v>0.0</v>
      </c>
      <c r="N9" s="9">
        <v>0.0</v>
      </c>
      <c r="O9" s="9">
        <v>0.0</v>
      </c>
      <c r="P9" s="9">
        <v>0.0</v>
      </c>
      <c r="Q9" s="9">
        <v>0.0</v>
      </c>
      <c r="R9" s="9">
        <v>0.0</v>
      </c>
      <c r="S9" s="9">
        <v>0.0</v>
      </c>
    </row>
    <row r="10">
      <c r="A10" s="9" t="s">
        <v>40</v>
      </c>
      <c r="B10" s="9">
        <v>0.0</v>
      </c>
      <c r="C10" s="9">
        <v>0.0</v>
      </c>
      <c r="D10" s="9">
        <v>0.0</v>
      </c>
      <c r="E10" s="9">
        <v>0.0</v>
      </c>
      <c r="F10" s="9">
        <f>Assumptions!C20</f>
        <v>1200000</v>
      </c>
      <c r="G10" s="9">
        <v>0.0</v>
      </c>
      <c r="H10" s="9">
        <v>0.0</v>
      </c>
      <c r="I10" s="9">
        <v>0.0</v>
      </c>
      <c r="J10" s="9">
        <v>0.0</v>
      </c>
      <c r="K10" s="9">
        <v>0.0</v>
      </c>
      <c r="L10" s="9">
        <v>0.0</v>
      </c>
      <c r="M10" s="9">
        <v>0.0</v>
      </c>
      <c r="N10" s="9">
        <v>0.0</v>
      </c>
      <c r="O10" s="9">
        <v>0.0</v>
      </c>
      <c r="P10" s="9">
        <v>0.0</v>
      </c>
      <c r="Q10" s="9">
        <v>0.0</v>
      </c>
      <c r="R10" s="9">
        <v>0.0</v>
      </c>
      <c r="S10" s="9">
        <v>0.0</v>
      </c>
    </row>
    <row r="11">
      <c r="A11" s="9" t="s">
        <v>69</v>
      </c>
      <c r="B11" s="11">
        <f t="shared" ref="B11:S11" si="4">SUM(B9:B10)</f>
        <v>400000</v>
      </c>
      <c r="C11" s="11">
        <f t="shared" si="4"/>
        <v>0</v>
      </c>
      <c r="D11" s="11">
        <f t="shared" si="4"/>
        <v>0</v>
      </c>
      <c r="E11" s="11">
        <f t="shared" si="4"/>
        <v>0</v>
      </c>
      <c r="F11" s="11">
        <f t="shared" si="4"/>
        <v>1200000</v>
      </c>
      <c r="G11" s="11">
        <f t="shared" si="4"/>
        <v>0</v>
      </c>
      <c r="H11" s="11">
        <f t="shared" si="4"/>
        <v>0</v>
      </c>
      <c r="I11" s="11">
        <f t="shared" si="4"/>
        <v>0</v>
      </c>
      <c r="J11" s="11">
        <f t="shared" si="4"/>
        <v>0</v>
      </c>
      <c r="K11" s="11">
        <f t="shared" si="4"/>
        <v>0</v>
      </c>
      <c r="L11" s="11">
        <f t="shared" si="4"/>
        <v>0</v>
      </c>
      <c r="M11" s="11">
        <f t="shared" si="4"/>
        <v>0</v>
      </c>
      <c r="N11" s="11">
        <f t="shared" si="4"/>
        <v>0</v>
      </c>
      <c r="O11" s="11">
        <f t="shared" si="4"/>
        <v>0</v>
      </c>
      <c r="P11" s="11">
        <f t="shared" si="4"/>
        <v>0</v>
      </c>
      <c r="Q11" s="11">
        <f t="shared" si="4"/>
        <v>0</v>
      </c>
      <c r="R11" s="11">
        <f t="shared" si="4"/>
        <v>0</v>
      </c>
      <c r="S11" s="11">
        <f t="shared" si="4"/>
        <v>0</v>
      </c>
    </row>
    <row r="13">
      <c r="A13" s="9" t="s">
        <v>102</v>
      </c>
    </row>
    <row r="14">
      <c r="A14" s="9" t="s">
        <v>38</v>
      </c>
      <c r="B14" s="9">
        <v>0.0</v>
      </c>
      <c r="C14" s="9">
        <v>0.0</v>
      </c>
      <c r="D14" s="9">
        <v>0.0</v>
      </c>
      <c r="E14" s="9">
        <v>0.0</v>
      </c>
      <c r="F14" s="9">
        <v>0.0</v>
      </c>
      <c r="G14" s="9">
        <v>0.0</v>
      </c>
      <c r="H14" s="9">
        <v>0.0</v>
      </c>
      <c r="I14" s="9">
        <v>0.0</v>
      </c>
      <c r="J14" s="9">
        <v>0.0</v>
      </c>
      <c r="K14" s="9">
        <v>0.0</v>
      </c>
      <c r="L14" s="9">
        <v>0.0</v>
      </c>
      <c r="M14" s="9">
        <v>0.0</v>
      </c>
      <c r="N14" s="9">
        <v>0.0</v>
      </c>
      <c r="O14" s="9">
        <v>0.0</v>
      </c>
      <c r="P14" s="9">
        <v>0.0</v>
      </c>
      <c r="Q14" s="11">
        <f>Assumptions!C19</f>
        <v>400000</v>
      </c>
      <c r="R14" s="9">
        <v>0.0</v>
      </c>
      <c r="S14" s="9">
        <v>0.0</v>
      </c>
    </row>
    <row r="15">
      <c r="A15" s="9" t="s">
        <v>40</v>
      </c>
      <c r="B15" s="9">
        <v>0.0</v>
      </c>
      <c r="C15" s="9">
        <v>0.0</v>
      </c>
      <c r="D15" s="9">
        <v>0.0</v>
      </c>
      <c r="E15" s="9">
        <v>0.0</v>
      </c>
      <c r="F15" s="9">
        <v>0.0</v>
      </c>
      <c r="G15" s="9">
        <v>0.0</v>
      </c>
      <c r="H15" s="9">
        <v>0.0</v>
      </c>
      <c r="I15" s="9">
        <v>0.0</v>
      </c>
      <c r="J15" s="9">
        <v>0.0</v>
      </c>
      <c r="K15" s="9">
        <v>0.0</v>
      </c>
      <c r="L15" s="9">
        <v>0.0</v>
      </c>
      <c r="M15" s="9">
        <v>0.0</v>
      </c>
      <c r="N15" s="9">
        <v>0.0</v>
      </c>
      <c r="O15" s="9">
        <v>0.0</v>
      </c>
      <c r="P15" s="9">
        <v>0.0</v>
      </c>
      <c r="Q15" s="9">
        <v>0.0</v>
      </c>
      <c r="R15" s="9">
        <v>0.0</v>
      </c>
      <c r="S15" s="9">
        <v>0.0</v>
      </c>
    </row>
    <row r="16">
      <c r="A16" s="9" t="s">
        <v>69</v>
      </c>
      <c r="B16" s="11">
        <f t="shared" ref="B16:S16" si="5">SUM(B14:B15)</f>
        <v>0</v>
      </c>
      <c r="C16" s="11">
        <f t="shared" si="5"/>
        <v>0</v>
      </c>
      <c r="D16" s="11">
        <f t="shared" si="5"/>
        <v>0</v>
      </c>
      <c r="E16" s="11">
        <f t="shared" si="5"/>
        <v>0</v>
      </c>
      <c r="F16" s="11">
        <f t="shared" si="5"/>
        <v>0</v>
      </c>
      <c r="G16" s="11">
        <f t="shared" si="5"/>
        <v>0</v>
      </c>
      <c r="H16" s="11">
        <f t="shared" si="5"/>
        <v>0</v>
      </c>
      <c r="I16" s="11">
        <f t="shared" si="5"/>
        <v>0</v>
      </c>
      <c r="J16" s="11">
        <f t="shared" si="5"/>
        <v>0</v>
      </c>
      <c r="K16" s="11">
        <f t="shared" si="5"/>
        <v>0</v>
      </c>
      <c r="L16" s="11">
        <f t="shared" si="5"/>
        <v>0</v>
      </c>
      <c r="M16" s="11">
        <f t="shared" si="5"/>
        <v>0</v>
      </c>
      <c r="N16" s="11">
        <f t="shared" si="5"/>
        <v>0</v>
      </c>
      <c r="O16" s="11">
        <f t="shared" si="5"/>
        <v>0</v>
      </c>
      <c r="P16" s="11">
        <f t="shared" si="5"/>
        <v>0</v>
      </c>
      <c r="Q16" s="11">
        <f t="shared" si="5"/>
        <v>400000</v>
      </c>
      <c r="R16" s="11">
        <f t="shared" si="5"/>
        <v>0</v>
      </c>
      <c r="S16" s="11">
        <f t="shared" si="5"/>
        <v>0</v>
      </c>
    </row>
    <row r="18">
      <c r="A18" s="9" t="s">
        <v>71</v>
      </c>
    </row>
    <row r="19">
      <c r="A19" s="9" t="s">
        <v>38</v>
      </c>
      <c r="B19" s="11">
        <f t="shared" ref="B19:S19" si="6">B4+B9-B14</f>
        <v>400000</v>
      </c>
      <c r="C19" s="11">
        <f t="shared" si="6"/>
        <v>400000</v>
      </c>
      <c r="D19" s="11">
        <f t="shared" si="6"/>
        <v>400000</v>
      </c>
      <c r="E19" s="11">
        <f t="shared" si="6"/>
        <v>400000</v>
      </c>
      <c r="F19" s="11">
        <f t="shared" si="6"/>
        <v>400000</v>
      </c>
      <c r="G19" s="11">
        <f t="shared" si="6"/>
        <v>400000</v>
      </c>
      <c r="H19" s="11">
        <f t="shared" si="6"/>
        <v>400000</v>
      </c>
      <c r="I19" s="11">
        <f t="shared" si="6"/>
        <v>400000</v>
      </c>
      <c r="J19" s="11">
        <f t="shared" si="6"/>
        <v>400000</v>
      </c>
      <c r="K19" s="11">
        <f t="shared" si="6"/>
        <v>400000</v>
      </c>
      <c r="L19" s="11">
        <f t="shared" si="6"/>
        <v>400000</v>
      </c>
      <c r="M19" s="11">
        <f t="shared" si="6"/>
        <v>400000</v>
      </c>
      <c r="N19" s="11">
        <f t="shared" si="6"/>
        <v>400000</v>
      </c>
      <c r="O19" s="11">
        <f t="shared" si="6"/>
        <v>400000</v>
      </c>
      <c r="P19" s="11">
        <f t="shared" si="6"/>
        <v>400000</v>
      </c>
      <c r="Q19" s="11">
        <f t="shared" si="6"/>
        <v>0</v>
      </c>
      <c r="R19" s="11">
        <f t="shared" si="6"/>
        <v>0</v>
      </c>
      <c r="S19" s="11">
        <f t="shared" si="6"/>
        <v>0</v>
      </c>
    </row>
    <row r="20">
      <c r="A20" s="9" t="s">
        <v>40</v>
      </c>
      <c r="B20" s="11">
        <f t="shared" ref="B20:S20" si="7">B5+B10-B15</f>
        <v>0</v>
      </c>
      <c r="C20" s="11">
        <f t="shared" si="7"/>
        <v>0</v>
      </c>
      <c r="D20" s="11">
        <f t="shared" si="7"/>
        <v>0</v>
      </c>
      <c r="E20" s="11">
        <f t="shared" si="7"/>
        <v>0</v>
      </c>
      <c r="F20" s="11">
        <f t="shared" si="7"/>
        <v>1200000</v>
      </c>
      <c r="G20" s="11">
        <f t="shared" si="7"/>
        <v>1200000</v>
      </c>
      <c r="H20" s="11">
        <f t="shared" si="7"/>
        <v>1200000</v>
      </c>
      <c r="I20" s="11">
        <f t="shared" si="7"/>
        <v>1200000</v>
      </c>
      <c r="J20" s="11">
        <f t="shared" si="7"/>
        <v>1200000</v>
      </c>
      <c r="K20" s="11">
        <f t="shared" si="7"/>
        <v>1200000</v>
      </c>
      <c r="L20" s="11">
        <f t="shared" si="7"/>
        <v>1200000</v>
      </c>
      <c r="M20" s="11">
        <f t="shared" si="7"/>
        <v>1200000</v>
      </c>
      <c r="N20" s="11">
        <f t="shared" si="7"/>
        <v>1200000</v>
      </c>
      <c r="O20" s="11">
        <f t="shared" si="7"/>
        <v>1200000</v>
      </c>
      <c r="P20" s="11">
        <f t="shared" si="7"/>
        <v>1200000</v>
      </c>
      <c r="Q20" s="11">
        <f t="shared" si="7"/>
        <v>1200000</v>
      </c>
      <c r="R20" s="11">
        <f t="shared" si="7"/>
        <v>1200000</v>
      </c>
      <c r="S20" s="11">
        <f t="shared" si="7"/>
        <v>1200000</v>
      </c>
    </row>
    <row r="21">
      <c r="A21" s="9" t="s">
        <v>69</v>
      </c>
      <c r="B21" s="11">
        <f t="shared" ref="B21:S21" si="8">SUM(B19:B20)</f>
        <v>400000</v>
      </c>
      <c r="C21" s="11">
        <f t="shared" si="8"/>
        <v>400000</v>
      </c>
      <c r="D21" s="11">
        <f t="shared" si="8"/>
        <v>400000</v>
      </c>
      <c r="E21" s="11">
        <f t="shared" si="8"/>
        <v>400000</v>
      </c>
      <c r="F21" s="11">
        <f t="shared" si="8"/>
        <v>1600000</v>
      </c>
      <c r="G21" s="11">
        <f t="shared" si="8"/>
        <v>1600000</v>
      </c>
      <c r="H21" s="11">
        <f t="shared" si="8"/>
        <v>1600000</v>
      </c>
      <c r="I21" s="11">
        <f t="shared" si="8"/>
        <v>1600000</v>
      </c>
      <c r="J21" s="11">
        <f t="shared" si="8"/>
        <v>1600000</v>
      </c>
      <c r="K21" s="11">
        <f t="shared" si="8"/>
        <v>1600000</v>
      </c>
      <c r="L21" s="11">
        <f t="shared" si="8"/>
        <v>1600000</v>
      </c>
      <c r="M21" s="11">
        <f t="shared" si="8"/>
        <v>1600000</v>
      </c>
      <c r="N21" s="11">
        <f t="shared" si="8"/>
        <v>1600000</v>
      </c>
      <c r="O21" s="11">
        <f t="shared" si="8"/>
        <v>1600000</v>
      </c>
      <c r="P21" s="11">
        <f t="shared" si="8"/>
        <v>1600000</v>
      </c>
      <c r="Q21" s="11">
        <f t="shared" si="8"/>
        <v>1200000</v>
      </c>
      <c r="R21" s="11">
        <f t="shared" si="8"/>
        <v>1200000</v>
      </c>
      <c r="S21" s="11">
        <f t="shared" si="8"/>
        <v>1200000</v>
      </c>
    </row>
    <row r="23">
      <c r="A23" s="9" t="s">
        <v>76</v>
      </c>
    </row>
    <row r="24">
      <c r="A24" s="9" t="s">
        <v>38</v>
      </c>
      <c r="B24" s="11">
        <f>B19*Assumptions!$D19/12</f>
        <v>5000</v>
      </c>
      <c r="C24" s="11">
        <f>C19*Assumptions!$D19/12</f>
        <v>5000</v>
      </c>
      <c r="D24" s="11">
        <f>D19*Assumptions!$D19/12</f>
        <v>5000</v>
      </c>
      <c r="E24" s="11">
        <f>E19*Assumptions!$D19/12</f>
        <v>5000</v>
      </c>
      <c r="F24" s="11">
        <f>F19*Assumptions!$D19/12</f>
        <v>5000</v>
      </c>
      <c r="G24" s="11">
        <f>G19*Assumptions!$D19/12</f>
        <v>5000</v>
      </c>
      <c r="H24" s="11">
        <f>H19*Assumptions!$D19/12</f>
        <v>5000</v>
      </c>
      <c r="I24" s="11">
        <f>I19*Assumptions!$D19/12</f>
        <v>5000</v>
      </c>
      <c r="J24" s="11">
        <f>J19*Assumptions!$D19/12</f>
        <v>5000</v>
      </c>
      <c r="K24" s="11">
        <f>K19*Assumptions!$D19/12</f>
        <v>5000</v>
      </c>
      <c r="L24" s="11">
        <f>L19*Assumptions!$D19/12</f>
        <v>5000</v>
      </c>
      <c r="M24" s="11">
        <f>M19*Assumptions!$D19/12</f>
        <v>5000</v>
      </c>
      <c r="N24" s="11">
        <f>N19*Assumptions!$D19/12</f>
        <v>5000</v>
      </c>
      <c r="O24" s="11">
        <f>O19*Assumptions!$D19/12</f>
        <v>5000</v>
      </c>
      <c r="P24" s="11">
        <f>P19*Assumptions!$D19/12</f>
        <v>5000</v>
      </c>
      <c r="Q24" s="11">
        <f>Q19*Assumptions!$D19/12</f>
        <v>0</v>
      </c>
      <c r="R24" s="11">
        <f>R19*Assumptions!$D19/12</f>
        <v>0</v>
      </c>
      <c r="S24" s="11">
        <f>S19*Assumptions!$D19/12</f>
        <v>0</v>
      </c>
    </row>
    <row r="25">
      <c r="A25" s="9" t="s">
        <v>40</v>
      </c>
      <c r="B25" s="11">
        <f>B20*Assumptions!$D20/12</f>
        <v>0</v>
      </c>
      <c r="C25" s="11">
        <f>C20*Assumptions!$D20/12</f>
        <v>0</v>
      </c>
      <c r="D25" s="11">
        <f>D20*Assumptions!$D20/12</f>
        <v>0</v>
      </c>
      <c r="E25" s="11">
        <f>E20*Assumptions!$D20/12</f>
        <v>0</v>
      </c>
      <c r="F25" s="11">
        <f>F20*Assumptions!$D20/12</f>
        <v>13000</v>
      </c>
      <c r="G25" s="11">
        <f>G20*Assumptions!$D20/12</f>
        <v>13000</v>
      </c>
      <c r="H25" s="11">
        <f>H20*Assumptions!$D20/12</f>
        <v>13000</v>
      </c>
      <c r="I25" s="11">
        <f>I20*Assumptions!$D20/12</f>
        <v>13000</v>
      </c>
      <c r="J25" s="11">
        <f>J20*Assumptions!$D20/12</f>
        <v>13000</v>
      </c>
      <c r="K25" s="11">
        <f>K20*Assumptions!$D20/12</f>
        <v>13000</v>
      </c>
      <c r="L25" s="11">
        <f>L20*Assumptions!$D20/12</f>
        <v>13000</v>
      </c>
      <c r="M25" s="11">
        <f>M20*Assumptions!$D20/12</f>
        <v>13000</v>
      </c>
      <c r="N25" s="11">
        <f>N20*Assumptions!$D20/12</f>
        <v>13000</v>
      </c>
      <c r="O25" s="11">
        <f>O20*Assumptions!$D20/12</f>
        <v>13000</v>
      </c>
      <c r="P25" s="11">
        <f>P20*Assumptions!$D20/12</f>
        <v>13000</v>
      </c>
      <c r="Q25" s="11">
        <f>Q20*Assumptions!$D20/12</f>
        <v>13000</v>
      </c>
      <c r="R25" s="11">
        <f>R20*Assumptions!$D20/12</f>
        <v>13000</v>
      </c>
      <c r="S25" s="11">
        <f>S20*Assumptions!$D20/12</f>
        <v>13000</v>
      </c>
    </row>
    <row r="26">
      <c r="A26" s="9" t="s">
        <v>69</v>
      </c>
      <c r="B26" s="11">
        <f t="shared" ref="B26:S26" si="9">SUM(B24:B25)</f>
        <v>5000</v>
      </c>
      <c r="C26" s="11">
        <f t="shared" si="9"/>
        <v>5000</v>
      </c>
      <c r="D26" s="11">
        <f t="shared" si="9"/>
        <v>5000</v>
      </c>
      <c r="E26" s="11">
        <f t="shared" si="9"/>
        <v>5000</v>
      </c>
      <c r="F26" s="11">
        <f t="shared" si="9"/>
        <v>18000</v>
      </c>
      <c r="G26" s="11">
        <f t="shared" si="9"/>
        <v>18000</v>
      </c>
      <c r="H26" s="11">
        <f t="shared" si="9"/>
        <v>18000</v>
      </c>
      <c r="I26" s="11">
        <f t="shared" si="9"/>
        <v>18000</v>
      </c>
      <c r="J26" s="11">
        <f t="shared" si="9"/>
        <v>18000</v>
      </c>
      <c r="K26" s="11">
        <f t="shared" si="9"/>
        <v>18000</v>
      </c>
      <c r="L26" s="11">
        <f t="shared" si="9"/>
        <v>18000</v>
      </c>
      <c r="M26" s="11">
        <f t="shared" si="9"/>
        <v>18000</v>
      </c>
      <c r="N26" s="11">
        <f t="shared" si="9"/>
        <v>18000</v>
      </c>
      <c r="O26" s="11">
        <f t="shared" si="9"/>
        <v>18000</v>
      </c>
      <c r="P26" s="11">
        <f t="shared" si="9"/>
        <v>18000</v>
      </c>
      <c r="Q26" s="11">
        <f t="shared" si="9"/>
        <v>13000</v>
      </c>
      <c r="R26" s="11">
        <f t="shared" si="9"/>
        <v>13000</v>
      </c>
      <c r="S26" s="11">
        <f t="shared" si="9"/>
        <v>13000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50</v>
      </c>
      <c r="C1" s="4" t="s">
        <v>51</v>
      </c>
      <c r="D1" s="4" t="s">
        <v>52</v>
      </c>
      <c r="E1" s="4" t="s">
        <v>53</v>
      </c>
      <c r="F1" s="4" t="s">
        <v>54</v>
      </c>
      <c r="G1" s="4" t="s">
        <v>55</v>
      </c>
      <c r="H1" s="4" t="s">
        <v>56</v>
      </c>
      <c r="I1" s="4" t="s">
        <v>57</v>
      </c>
      <c r="J1" s="4" t="s">
        <v>58</v>
      </c>
      <c r="K1" s="4" t="s">
        <v>59</v>
      </c>
      <c r="L1" s="4" t="s">
        <v>60</v>
      </c>
      <c r="M1" s="4" t="s">
        <v>61</v>
      </c>
      <c r="N1" s="4" t="s">
        <v>62</v>
      </c>
      <c r="O1" s="4" t="s">
        <v>63</v>
      </c>
      <c r="P1" s="4" t="s">
        <v>64</v>
      </c>
      <c r="Q1" s="4" t="s">
        <v>65</v>
      </c>
      <c r="R1" s="4" t="s">
        <v>66</v>
      </c>
      <c r="S1" s="4" t="s">
        <v>67</v>
      </c>
    </row>
    <row r="2">
      <c r="A2" s="4" t="s">
        <v>109</v>
      </c>
      <c r="B2" s="4"/>
      <c r="C2" s="4"/>
      <c r="D2" s="4"/>
      <c r="E2" s="4"/>
      <c r="F2" s="4"/>
      <c r="G2" s="4"/>
      <c r="H2" s="4"/>
      <c r="I2" s="4"/>
      <c r="J2" s="4"/>
      <c r="K2" s="4"/>
      <c r="L2" s="4"/>
      <c r="M2" s="4"/>
      <c r="N2" s="4"/>
      <c r="O2" s="4"/>
      <c r="P2" s="4"/>
      <c r="Q2" s="4"/>
      <c r="R2" s="4"/>
      <c r="S2" s="4"/>
    </row>
    <row r="3">
      <c r="A3" s="4" t="s">
        <v>110</v>
      </c>
      <c r="B3" s="7">
        <f>'Fixed Asset Balance'!B16-Depreciation!B16</f>
        <v>65625</v>
      </c>
      <c r="C3" s="7">
        <f>'Fixed Asset Balance'!C16-Depreciation!C16</f>
        <v>61250</v>
      </c>
      <c r="D3" s="7">
        <f>'Fixed Asset Balance'!D16-Depreciation!D16</f>
        <v>56875</v>
      </c>
      <c r="E3" s="7">
        <f>'Fixed Asset Balance'!E16-Depreciation!E16</f>
        <v>52500</v>
      </c>
      <c r="F3" s="7">
        <f>'Fixed Asset Balance'!F16-Depreciation!F16</f>
        <v>48125</v>
      </c>
      <c r="G3" s="7">
        <f>'Fixed Asset Balance'!G16-Depreciation!G16</f>
        <v>43750</v>
      </c>
      <c r="H3" s="7">
        <f>'Fixed Asset Balance'!H16-Depreciation!H16</f>
        <v>39375</v>
      </c>
      <c r="I3" s="7">
        <f>'Fixed Asset Balance'!I16-Depreciation!I16</f>
        <v>35000</v>
      </c>
      <c r="J3" s="7">
        <f>'Fixed Asset Balance'!J16-Depreciation!J16</f>
        <v>30625</v>
      </c>
      <c r="K3" s="7">
        <f>'Fixed Asset Balance'!K16-Depreciation!K16</f>
        <v>26250</v>
      </c>
      <c r="L3" s="7">
        <f>'Fixed Asset Balance'!L16-Depreciation!L16</f>
        <v>95000</v>
      </c>
      <c r="M3" s="7">
        <f>'Fixed Asset Balance'!M16-Depreciation!M16</f>
        <v>85750</v>
      </c>
      <c r="N3" s="7">
        <f>'Fixed Asset Balance'!N16-Depreciation!N16</f>
        <v>76500</v>
      </c>
      <c r="O3" s="7">
        <f>'Fixed Asset Balance'!O16-Depreciation!O16</f>
        <v>67250</v>
      </c>
      <c r="P3" s="7">
        <f>'Fixed Asset Balance'!P16-Depreciation!P16</f>
        <v>58000</v>
      </c>
      <c r="Q3" s="7">
        <f>'Fixed Asset Balance'!Q16-Depreciation!Q16</f>
        <v>48750</v>
      </c>
      <c r="R3" s="7">
        <f>'Fixed Asset Balance'!R16-Depreciation!R16</f>
        <v>43875</v>
      </c>
      <c r="S3" s="7">
        <f>'Fixed Asset Balance'!S16-Depreciation!S16</f>
        <v>39000</v>
      </c>
    </row>
    <row r="4">
      <c r="A4" s="4" t="s">
        <v>105</v>
      </c>
      <c r="B4" s="7">
        <f>'Cash Details'!B21</f>
        <v>1185500</v>
      </c>
      <c r="C4" s="7">
        <f>'Cash Details'!C21</f>
        <v>1597340</v>
      </c>
      <c r="D4" s="7">
        <f>'Cash Details'!D21</f>
        <v>36309180</v>
      </c>
      <c r="E4" s="7">
        <f>'Cash Details'!E21</f>
        <v>36721020</v>
      </c>
      <c r="F4" s="7">
        <f>'Cash Details'!F21</f>
        <v>72619860</v>
      </c>
      <c r="G4" s="7">
        <f>'Cash Details'!G21</f>
        <v>74350700</v>
      </c>
      <c r="H4" s="7">
        <f>'Cash Details'!H21</f>
        <v>109049540</v>
      </c>
      <c r="I4" s="7">
        <f>'Cash Details'!I21</f>
        <v>109448380</v>
      </c>
      <c r="J4" s="7">
        <f>'Cash Details'!J21</f>
        <v>144147220</v>
      </c>
      <c r="K4" s="7">
        <f>'Cash Details'!K21</f>
        <v>144546060</v>
      </c>
      <c r="L4" s="7">
        <f>'Cash Details'!L21</f>
        <v>179166900</v>
      </c>
      <c r="M4" s="7">
        <f>'Cash Details'!M21</f>
        <v>179565740</v>
      </c>
      <c r="N4" s="7">
        <f>'Cash Details'!N21</f>
        <v>214264580</v>
      </c>
      <c r="O4" s="7">
        <f>'Cash Details'!O21</f>
        <v>214663420</v>
      </c>
      <c r="P4" s="7">
        <f>'Cash Details'!P21</f>
        <v>249362260</v>
      </c>
      <c r="Q4" s="7">
        <f>'Cash Details'!Q21</f>
        <v>249366100</v>
      </c>
      <c r="R4" s="7">
        <f>'Cash Details'!R21</f>
        <v>284069940</v>
      </c>
      <c r="S4" s="7">
        <f>'Cash Details'!S21</f>
        <v>284473780</v>
      </c>
    </row>
    <row r="5">
      <c r="A5" s="4" t="s">
        <v>111</v>
      </c>
      <c r="B5" s="7">
        <f>Stocks!B13</f>
        <v>910000</v>
      </c>
      <c r="C5" s="7">
        <f>Stocks!C13</f>
        <v>1820000</v>
      </c>
      <c r="D5" s="7">
        <f>Stocks!D13</f>
        <v>2730000</v>
      </c>
      <c r="E5" s="7">
        <f>Stocks!E13</f>
        <v>3640000</v>
      </c>
      <c r="F5" s="7">
        <f>Stocks!F13</f>
        <v>4550000</v>
      </c>
      <c r="G5" s="7">
        <f>Stocks!G13</f>
        <v>5460000</v>
      </c>
      <c r="H5" s="7">
        <f>Stocks!H13</f>
        <v>6370000</v>
      </c>
      <c r="I5" s="7">
        <f>Stocks!I13</f>
        <v>7280000</v>
      </c>
      <c r="J5" s="7">
        <f>Stocks!J13</f>
        <v>8190000</v>
      </c>
      <c r="K5" s="7">
        <f>Stocks!K13</f>
        <v>9100000</v>
      </c>
      <c r="L5" s="7">
        <f>Stocks!L13</f>
        <v>10010000</v>
      </c>
      <c r="M5" s="7">
        <f>Stocks!M13</f>
        <v>10920000</v>
      </c>
      <c r="N5" s="7">
        <f>Stocks!N13</f>
        <v>11830000</v>
      </c>
      <c r="O5" s="7">
        <f>Stocks!O13</f>
        <v>12740000</v>
      </c>
      <c r="P5" s="7">
        <f>Stocks!P13</f>
        <v>13650000</v>
      </c>
      <c r="Q5" s="7">
        <f>Stocks!Q13</f>
        <v>14560000</v>
      </c>
      <c r="R5" s="7">
        <f>Stocks!R13</f>
        <v>15470000</v>
      </c>
      <c r="S5" s="7">
        <f>Stocks!S13</f>
        <v>16380000</v>
      </c>
    </row>
    <row r="6">
      <c r="A6" s="4" t="s">
        <v>84</v>
      </c>
      <c r="B6" s="7">
        <f>Collections!B12</f>
        <v>34798840</v>
      </c>
      <c r="C6" s="7">
        <f>Collections!C12</f>
        <v>34798840</v>
      </c>
      <c r="D6" s="7">
        <f>Collections!D12</f>
        <v>34798840</v>
      </c>
      <c r="E6" s="7">
        <f>Collections!E12</f>
        <v>34798840</v>
      </c>
      <c r="F6" s="7">
        <f>Collections!F12</f>
        <v>34798840</v>
      </c>
      <c r="G6" s="7">
        <f>Collections!G12</f>
        <v>34798840</v>
      </c>
      <c r="H6" s="7">
        <f>Collections!H12</f>
        <v>34798840</v>
      </c>
      <c r="I6" s="7">
        <f>Collections!I12</f>
        <v>34798840</v>
      </c>
      <c r="J6" s="7">
        <f>Collections!J12</f>
        <v>34798840</v>
      </c>
      <c r="K6" s="7">
        <f>Collections!K12</f>
        <v>34798840</v>
      </c>
      <c r="L6" s="7">
        <f>Collections!L12</f>
        <v>34798840</v>
      </c>
      <c r="M6" s="7">
        <f>Collections!M12</f>
        <v>34798840</v>
      </c>
      <c r="N6" s="7">
        <f>Collections!N12</f>
        <v>34798840</v>
      </c>
      <c r="O6" s="7">
        <f>Collections!O12</f>
        <v>34798840</v>
      </c>
      <c r="P6" s="7">
        <f>Collections!P12</f>
        <v>34798840</v>
      </c>
      <c r="Q6" s="7">
        <f>Collections!Q12</f>
        <v>34798840</v>
      </c>
      <c r="R6" s="7">
        <f>Collections!R12</f>
        <v>34798840</v>
      </c>
      <c r="S6" s="7">
        <f>Collections!S12</f>
        <v>34798840</v>
      </c>
    </row>
    <row r="7">
      <c r="A7" s="4" t="s">
        <v>112</v>
      </c>
      <c r="B7" s="7">
        <f t="shared" ref="B7:S7" si="1">SUM(B3:B6)</f>
        <v>36959965</v>
      </c>
      <c r="C7" s="7">
        <f t="shared" si="1"/>
        <v>38277430</v>
      </c>
      <c r="D7" s="7">
        <f t="shared" si="1"/>
        <v>73894895</v>
      </c>
      <c r="E7" s="7">
        <f t="shared" si="1"/>
        <v>75212360</v>
      </c>
      <c r="F7" s="7">
        <f t="shared" si="1"/>
        <v>112016825</v>
      </c>
      <c r="G7" s="7">
        <f t="shared" si="1"/>
        <v>114653290</v>
      </c>
      <c r="H7" s="7">
        <f t="shared" si="1"/>
        <v>150257755</v>
      </c>
      <c r="I7" s="7">
        <f t="shared" si="1"/>
        <v>151562220</v>
      </c>
      <c r="J7" s="7">
        <f t="shared" si="1"/>
        <v>187166685</v>
      </c>
      <c r="K7" s="7">
        <f t="shared" si="1"/>
        <v>188471150</v>
      </c>
      <c r="L7" s="7">
        <f t="shared" si="1"/>
        <v>224070740</v>
      </c>
      <c r="M7" s="7">
        <f t="shared" si="1"/>
        <v>225370330</v>
      </c>
      <c r="N7" s="7">
        <f t="shared" si="1"/>
        <v>260969920</v>
      </c>
      <c r="O7" s="7">
        <f t="shared" si="1"/>
        <v>262269510</v>
      </c>
      <c r="P7" s="7">
        <f t="shared" si="1"/>
        <v>297869100</v>
      </c>
      <c r="Q7" s="7">
        <f t="shared" si="1"/>
        <v>298773690</v>
      </c>
      <c r="R7" s="7">
        <f t="shared" si="1"/>
        <v>334382655</v>
      </c>
      <c r="S7" s="7">
        <f t="shared" si="1"/>
        <v>335691620</v>
      </c>
    </row>
    <row r="8">
      <c r="A8" s="4"/>
      <c r="B8" s="4"/>
      <c r="C8" s="4"/>
      <c r="D8" s="4"/>
      <c r="E8" s="4"/>
      <c r="F8" s="4"/>
      <c r="G8" s="4"/>
      <c r="H8" s="4"/>
      <c r="I8" s="4"/>
      <c r="J8" s="4"/>
      <c r="K8" s="4"/>
      <c r="L8" s="4"/>
      <c r="M8" s="4"/>
      <c r="N8" s="4"/>
      <c r="O8" s="4"/>
      <c r="P8" s="4"/>
      <c r="Q8" s="4"/>
      <c r="R8" s="4"/>
      <c r="S8" s="4"/>
    </row>
    <row r="9">
      <c r="A9" s="4" t="s">
        <v>113</v>
      </c>
      <c r="B9" s="4"/>
      <c r="C9" s="4"/>
      <c r="D9" s="4"/>
      <c r="E9" s="4"/>
      <c r="F9" s="4"/>
      <c r="G9" s="4"/>
      <c r="H9" s="4"/>
      <c r="I9" s="4"/>
      <c r="J9" s="4"/>
      <c r="K9" s="4"/>
      <c r="L9" s="4"/>
      <c r="M9" s="4"/>
      <c r="N9" s="4"/>
      <c r="O9" s="4"/>
      <c r="P9" s="4"/>
      <c r="Q9" s="4"/>
      <c r="R9" s="4"/>
      <c r="S9" s="4"/>
    </row>
    <row r="10">
      <c r="A10" s="4" t="s">
        <v>114</v>
      </c>
      <c r="B10" s="7">
        <f>Purchases!B12</f>
        <v>17150000</v>
      </c>
      <c r="C10" s="7">
        <f>Purchases!C12</f>
        <v>0</v>
      </c>
      <c r="D10" s="7">
        <f>Purchases!D12</f>
        <v>17150000</v>
      </c>
      <c r="E10" s="7">
        <f>Purchases!E12</f>
        <v>0</v>
      </c>
      <c r="F10" s="7">
        <f>Purchases!F12</f>
        <v>17150000</v>
      </c>
      <c r="G10" s="7">
        <f>Purchases!G12</f>
        <v>0</v>
      </c>
      <c r="H10" s="7">
        <f>Purchases!H12</f>
        <v>17150000</v>
      </c>
      <c r="I10" s="7">
        <f>Purchases!I12</f>
        <v>0</v>
      </c>
      <c r="J10" s="7">
        <f>Purchases!J12</f>
        <v>17150000</v>
      </c>
      <c r="K10" s="7">
        <f>Purchases!K12</f>
        <v>0</v>
      </c>
      <c r="L10" s="7">
        <f>Purchases!L12</f>
        <v>17150000</v>
      </c>
      <c r="M10" s="7">
        <f>Purchases!M12</f>
        <v>0</v>
      </c>
      <c r="N10" s="7">
        <f>Purchases!N12</f>
        <v>17150000</v>
      </c>
      <c r="O10" s="7">
        <f>Purchases!O12</f>
        <v>0</v>
      </c>
      <c r="P10" s="7">
        <f>Purchases!P12</f>
        <v>17150000</v>
      </c>
      <c r="Q10" s="7">
        <f>Purchases!Q12</f>
        <v>0</v>
      </c>
      <c r="R10" s="7">
        <f>Purchases!R12</f>
        <v>17150000</v>
      </c>
      <c r="S10" s="7">
        <f>Purchases!S12</f>
        <v>0</v>
      </c>
    </row>
    <row r="11">
      <c r="A11" s="5" t="s">
        <v>115</v>
      </c>
      <c r="B11" s="7">
        <f>'Loan and Interest'!B21</f>
        <v>400000</v>
      </c>
      <c r="C11" s="7">
        <f>'Loan and Interest'!C21</f>
        <v>400000</v>
      </c>
      <c r="D11" s="7">
        <f>'Loan and Interest'!D21</f>
        <v>400000</v>
      </c>
      <c r="E11" s="7">
        <f>'Loan and Interest'!E21</f>
        <v>400000</v>
      </c>
      <c r="F11" s="7">
        <f>'Loan and Interest'!F21</f>
        <v>1600000</v>
      </c>
      <c r="G11" s="7">
        <f>'Loan and Interest'!G21</f>
        <v>1600000</v>
      </c>
      <c r="H11" s="7">
        <f>'Loan and Interest'!H21</f>
        <v>1600000</v>
      </c>
      <c r="I11" s="7">
        <f>'Loan and Interest'!I21</f>
        <v>1600000</v>
      </c>
      <c r="J11" s="7">
        <f>'Loan and Interest'!J21</f>
        <v>1600000</v>
      </c>
      <c r="K11" s="7">
        <f>'Loan and Interest'!K21</f>
        <v>1600000</v>
      </c>
      <c r="L11" s="7">
        <f>'Loan and Interest'!L21</f>
        <v>1600000</v>
      </c>
      <c r="M11" s="7">
        <f>'Loan and Interest'!M21</f>
        <v>1600000</v>
      </c>
      <c r="N11" s="7">
        <f>'Loan and Interest'!N21</f>
        <v>1600000</v>
      </c>
      <c r="O11" s="7">
        <f>'Loan and Interest'!O21</f>
        <v>1600000</v>
      </c>
      <c r="P11" s="7">
        <f>'Loan and Interest'!P21</f>
        <v>1600000</v>
      </c>
      <c r="Q11" s="7">
        <f>'Loan and Interest'!Q21</f>
        <v>1200000</v>
      </c>
      <c r="R11" s="7">
        <f>'Loan and Interest'!R21</f>
        <v>1200000</v>
      </c>
      <c r="S11" s="7">
        <f>'Loan and Interest'!S21</f>
        <v>1200000</v>
      </c>
    </row>
    <row r="12">
      <c r="A12" s="4" t="s">
        <v>116</v>
      </c>
      <c r="B12" s="7">
        <f t="shared" ref="B12:S12" si="2">B10+B11</f>
        <v>17550000</v>
      </c>
      <c r="C12" s="7">
        <f t="shared" si="2"/>
        <v>400000</v>
      </c>
      <c r="D12" s="7">
        <f t="shared" si="2"/>
        <v>17550000</v>
      </c>
      <c r="E12" s="7">
        <f t="shared" si="2"/>
        <v>400000</v>
      </c>
      <c r="F12" s="7">
        <f t="shared" si="2"/>
        <v>18750000</v>
      </c>
      <c r="G12" s="7">
        <f t="shared" si="2"/>
        <v>1600000</v>
      </c>
      <c r="H12" s="7">
        <f t="shared" si="2"/>
        <v>18750000</v>
      </c>
      <c r="I12" s="7">
        <f t="shared" si="2"/>
        <v>1600000</v>
      </c>
      <c r="J12" s="7">
        <f t="shared" si="2"/>
        <v>18750000</v>
      </c>
      <c r="K12" s="7">
        <f t="shared" si="2"/>
        <v>1600000</v>
      </c>
      <c r="L12" s="7">
        <f t="shared" si="2"/>
        <v>18750000</v>
      </c>
      <c r="M12" s="7">
        <f t="shared" si="2"/>
        <v>1600000</v>
      </c>
      <c r="N12" s="7">
        <f t="shared" si="2"/>
        <v>18750000</v>
      </c>
      <c r="O12" s="7">
        <f t="shared" si="2"/>
        <v>1600000</v>
      </c>
      <c r="P12" s="7">
        <f t="shared" si="2"/>
        <v>18750000</v>
      </c>
      <c r="Q12" s="7">
        <f t="shared" si="2"/>
        <v>1200000</v>
      </c>
      <c r="R12" s="7">
        <f t="shared" si="2"/>
        <v>18350000</v>
      </c>
      <c r="S12" s="7">
        <f t="shared" si="2"/>
        <v>1200000</v>
      </c>
    </row>
    <row r="13">
      <c r="A13" s="4"/>
      <c r="B13" s="4"/>
      <c r="C13" s="4"/>
      <c r="D13" s="4"/>
      <c r="E13" s="4"/>
      <c r="F13" s="4"/>
      <c r="G13" s="4"/>
      <c r="H13" s="4"/>
      <c r="I13" s="4"/>
      <c r="J13" s="4"/>
      <c r="K13" s="4"/>
      <c r="L13" s="4"/>
      <c r="M13" s="4"/>
      <c r="N13" s="4"/>
      <c r="O13" s="4"/>
      <c r="P13" s="4"/>
      <c r="Q13" s="4"/>
      <c r="R13" s="4"/>
      <c r="S13" s="4"/>
    </row>
    <row r="14">
      <c r="A14" s="4" t="s">
        <v>117</v>
      </c>
      <c r="B14" s="7">
        <f t="shared" ref="B14:S14" si="3">B7-B12</f>
        <v>19409965</v>
      </c>
      <c r="C14" s="7">
        <f t="shared" si="3"/>
        <v>37877430</v>
      </c>
      <c r="D14" s="7">
        <f t="shared" si="3"/>
        <v>56344895</v>
      </c>
      <c r="E14" s="7">
        <f t="shared" si="3"/>
        <v>74812360</v>
      </c>
      <c r="F14" s="7">
        <f t="shared" si="3"/>
        <v>93266825</v>
      </c>
      <c r="G14" s="7">
        <f t="shared" si="3"/>
        <v>113053290</v>
      </c>
      <c r="H14" s="7">
        <f t="shared" si="3"/>
        <v>131507755</v>
      </c>
      <c r="I14" s="7">
        <f t="shared" si="3"/>
        <v>149962220</v>
      </c>
      <c r="J14" s="7">
        <f t="shared" si="3"/>
        <v>168416685</v>
      </c>
      <c r="K14" s="7">
        <f t="shared" si="3"/>
        <v>186871150</v>
      </c>
      <c r="L14" s="7">
        <f t="shared" si="3"/>
        <v>205320740</v>
      </c>
      <c r="M14" s="7">
        <f t="shared" si="3"/>
        <v>223770330</v>
      </c>
      <c r="N14" s="7">
        <f t="shared" si="3"/>
        <v>242219920</v>
      </c>
      <c r="O14" s="7">
        <f t="shared" si="3"/>
        <v>260669510</v>
      </c>
      <c r="P14" s="7">
        <f t="shared" si="3"/>
        <v>279119100</v>
      </c>
      <c r="Q14" s="7">
        <f t="shared" si="3"/>
        <v>297573690</v>
      </c>
      <c r="R14" s="7">
        <f t="shared" si="3"/>
        <v>316032655</v>
      </c>
      <c r="S14" s="7">
        <f t="shared" si="3"/>
        <v>334491620</v>
      </c>
    </row>
    <row r="15">
      <c r="A15" s="4"/>
      <c r="B15" s="4"/>
      <c r="C15" s="4"/>
      <c r="D15" s="4"/>
      <c r="E15" s="4"/>
      <c r="F15" s="4"/>
      <c r="G15" s="4"/>
      <c r="H15" s="4"/>
      <c r="I15" s="4"/>
      <c r="J15" s="4"/>
      <c r="K15" s="4"/>
      <c r="L15" s="4"/>
      <c r="M15" s="4"/>
      <c r="N15" s="4"/>
      <c r="O15" s="4"/>
      <c r="P15" s="4"/>
      <c r="Q15" s="4"/>
      <c r="R15" s="4"/>
      <c r="S15" s="4"/>
    </row>
    <row r="16">
      <c r="A16" s="4" t="s">
        <v>118</v>
      </c>
      <c r="B16" s="4"/>
      <c r="C16" s="4"/>
      <c r="D16" s="4"/>
      <c r="E16" s="4"/>
      <c r="F16" s="4"/>
      <c r="G16" s="4"/>
      <c r="H16" s="4"/>
      <c r="I16" s="4"/>
      <c r="J16" s="4"/>
      <c r="K16" s="4"/>
      <c r="L16" s="4"/>
      <c r="M16" s="4"/>
      <c r="N16" s="4"/>
      <c r="O16" s="4"/>
      <c r="P16" s="4"/>
      <c r="Q16" s="4"/>
      <c r="R16" s="4"/>
      <c r="S16" s="4"/>
    </row>
    <row r="17">
      <c r="A17" s="4" t="s">
        <v>119</v>
      </c>
      <c r="B17" s="7">
        <f>Capital!B14</f>
        <v>942500</v>
      </c>
      <c r="C17" s="7">
        <f>Capital!C14</f>
        <v>942500</v>
      </c>
      <c r="D17" s="7">
        <f>Capital!D14</f>
        <v>942500</v>
      </c>
      <c r="E17" s="7">
        <f>Capital!E14</f>
        <v>942500</v>
      </c>
      <c r="F17" s="7">
        <f>Capital!F14</f>
        <v>942500</v>
      </c>
      <c r="G17" s="7">
        <f>Capital!G14</f>
        <v>2274500</v>
      </c>
      <c r="H17" s="7">
        <f>Capital!H14</f>
        <v>2274500</v>
      </c>
      <c r="I17" s="7">
        <f>Capital!I14</f>
        <v>2274500</v>
      </c>
      <c r="J17" s="7">
        <f>Capital!J14</f>
        <v>2274500</v>
      </c>
      <c r="K17" s="7">
        <f>Capital!K14</f>
        <v>2274500</v>
      </c>
      <c r="L17" s="7">
        <f>Capital!L14</f>
        <v>2274500</v>
      </c>
      <c r="M17" s="7">
        <f>Capital!M14</f>
        <v>2274500</v>
      </c>
      <c r="N17" s="7">
        <f>Capital!N14</f>
        <v>2274500</v>
      </c>
      <c r="O17" s="7">
        <f>Capital!O14</f>
        <v>2274500</v>
      </c>
      <c r="P17" s="7">
        <f>Capital!P14</f>
        <v>2274500</v>
      </c>
      <c r="Q17" s="7">
        <f>Capital!Q14</f>
        <v>2274500</v>
      </c>
      <c r="R17" s="7">
        <f>Capital!R14</f>
        <v>2274500</v>
      </c>
      <c r="S17" s="7">
        <f>Capital!S14</f>
        <v>2274500</v>
      </c>
    </row>
    <row r="18">
      <c r="A18" s="4" t="s">
        <v>69</v>
      </c>
      <c r="B18" s="7">
        <f t="shared" ref="B18:S18" si="4">SUM(B17)</f>
        <v>942500</v>
      </c>
      <c r="C18" s="7">
        <f t="shared" si="4"/>
        <v>942500</v>
      </c>
      <c r="D18" s="7">
        <f t="shared" si="4"/>
        <v>942500</v>
      </c>
      <c r="E18" s="7">
        <f t="shared" si="4"/>
        <v>942500</v>
      </c>
      <c r="F18" s="7">
        <f t="shared" si="4"/>
        <v>942500</v>
      </c>
      <c r="G18" s="7">
        <f t="shared" si="4"/>
        <v>2274500</v>
      </c>
      <c r="H18" s="7">
        <f t="shared" si="4"/>
        <v>2274500</v>
      </c>
      <c r="I18" s="7">
        <f t="shared" si="4"/>
        <v>2274500</v>
      </c>
      <c r="J18" s="7">
        <f t="shared" si="4"/>
        <v>2274500</v>
      </c>
      <c r="K18" s="7">
        <f t="shared" si="4"/>
        <v>2274500</v>
      </c>
      <c r="L18" s="7">
        <f t="shared" si="4"/>
        <v>2274500</v>
      </c>
      <c r="M18" s="7">
        <f t="shared" si="4"/>
        <v>2274500</v>
      </c>
      <c r="N18" s="7">
        <f t="shared" si="4"/>
        <v>2274500</v>
      </c>
      <c r="O18" s="7">
        <f t="shared" si="4"/>
        <v>2274500</v>
      </c>
      <c r="P18" s="7">
        <f t="shared" si="4"/>
        <v>2274500</v>
      </c>
      <c r="Q18" s="7">
        <f t="shared" si="4"/>
        <v>2274500</v>
      </c>
      <c r="R18" s="7">
        <f t="shared" si="4"/>
        <v>2274500</v>
      </c>
      <c r="S18" s="7">
        <f t="shared" si="4"/>
        <v>2274500</v>
      </c>
    </row>
    <row r="19">
      <c r="A19" s="4"/>
      <c r="B19" s="4"/>
      <c r="C19" s="4"/>
      <c r="D19" s="4"/>
      <c r="E19" s="4"/>
      <c r="F19" s="4"/>
      <c r="G19" s="4"/>
      <c r="H19" s="4"/>
      <c r="I19" s="4"/>
      <c r="J19" s="4"/>
      <c r="K19" s="4"/>
      <c r="L19" s="4"/>
      <c r="M19" s="4"/>
      <c r="N19" s="4"/>
      <c r="O19" s="4"/>
      <c r="P19" s="4"/>
      <c r="Q19" s="4"/>
      <c r="R19" s="4"/>
      <c r="S19" s="4"/>
    </row>
    <row r="20">
      <c r="A20" s="8" t="s">
        <v>120</v>
      </c>
      <c r="B20" s="4"/>
      <c r="C20" s="4"/>
      <c r="D20" s="4"/>
      <c r="E20" s="4"/>
      <c r="F20" s="4"/>
      <c r="G20" s="4"/>
      <c r="H20" s="4"/>
      <c r="I20" s="4"/>
      <c r="J20" s="4"/>
      <c r="K20" s="4"/>
      <c r="L20" s="4"/>
      <c r="M20" s="4"/>
      <c r="N20" s="4"/>
      <c r="O20" s="4"/>
      <c r="P20" s="4"/>
      <c r="Q20" s="4"/>
      <c r="R20" s="4"/>
      <c r="S20" s="4"/>
    </row>
    <row r="21">
      <c r="A21" s="4" t="s">
        <v>121</v>
      </c>
      <c r="B21" s="7">
        <v>0.0</v>
      </c>
      <c r="C21" s="7">
        <f t="shared" ref="C21:S21" si="5">B23</f>
        <v>18467465</v>
      </c>
      <c r="D21" s="7">
        <f t="shared" si="5"/>
        <v>36934930</v>
      </c>
      <c r="E21" s="7">
        <f t="shared" si="5"/>
        <v>55402395</v>
      </c>
      <c r="F21" s="7">
        <f t="shared" si="5"/>
        <v>73869860</v>
      </c>
      <c r="G21" s="7">
        <f t="shared" si="5"/>
        <v>92324325</v>
      </c>
      <c r="H21" s="7">
        <f t="shared" si="5"/>
        <v>110778790</v>
      </c>
      <c r="I21" s="7">
        <f t="shared" si="5"/>
        <v>129233255</v>
      </c>
      <c r="J21" s="7">
        <f t="shared" si="5"/>
        <v>147687720</v>
      </c>
      <c r="K21" s="7">
        <f t="shared" si="5"/>
        <v>166142185</v>
      </c>
      <c r="L21" s="7">
        <f t="shared" si="5"/>
        <v>184596650</v>
      </c>
      <c r="M21" s="7">
        <f t="shared" si="5"/>
        <v>203046240</v>
      </c>
      <c r="N21" s="7">
        <f t="shared" si="5"/>
        <v>221495830</v>
      </c>
      <c r="O21" s="7">
        <f t="shared" si="5"/>
        <v>239945420</v>
      </c>
      <c r="P21" s="7">
        <f t="shared" si="5"/>
        <v>258395010</v>
      </c>
      <c r="Q21" s="7">
        <f t="shared" si="5"/>
        <v>276844600</v>
      </c>
      <c r="R21" s="7">
        <f t="shared" si="5"/>
        <v>295299190</v>
      </c>
      <c r="S21" s="7">
        <f t="shared" si="5"/>
        <v>313758155</v>
      </c>
    </row>
    <row r="22">
      <c r="A22" s="4" t="s">
        <v>122</v>
      </c>
      <c r="B22" s="7">
        <f>'Sales and Costs'!B23</f>
        <v>18467465</v>
      </c>
      <c r="C22" s="7">
        <f>'Sales and Costs'!C23</f>
        <v>18467465</v>
      </c>
      <c r="D22" s="7">
        <f>'Sales and Costs'!D23</f>
        <v>18467465</v>
      </c>
      <c r="E22" s="7">
        <f>'Sales and Costs'!E23</f>
        <v>18467465</v>
      </c>
      <c r="F22" s="7">
        <f>'Sales and Costs'!F23</f>
        <v>18454465</v>
      </c>
      <c r="G22" s="7">
        <f>'Sales and Costs'!G23</f>
        <v>18454465</v>
      </c>
      <c r="H22" s="7">
        <f>'Sales and Costs'!H23</f>
        <v>18454465</v>
      </c>
      <c r="I22" s="7">
        <f>'Sales and Costs'!I23</f>
        <v>18454465</v>
      </c>
      <c r="J22" s="7">
        <f>'Sales and Costs'!J23</f>
        <v>18454465</v>
      </c>
      <c r="K22" s="7">
        <f>'Sales and Costs'!K23</f>
        <v>18454465</v>
      </c>
      <c r="L22" s="7">
        <f>'Sales and Costs'!L23</f>
        <v>18449590</v>
      </c>
      <c r="M22" s="7">
        <f>'Sales and Costs'!M23</f>
        <v>18449590</v>
      </c>
      <c r="N22" s="7">
        <f>'Sales and Costs'!N23</f>
        <v>18449590</v>
      </c>
      <c r="O22" s="7">
        <f>'Sales and Costs'!O23</f>
        <v>18449590</v>
      </c>
      <c r="P22" s="7">
        <f>'Sales and Costs'!P23</f>
        <v>18449590</v>
      </c>
      <c r="Q22" s="7">
        <f>'Sales and Costs'!Q23</f>
        <v>18454590</v>
      </c>
      <c r="R22" s="7">
        <f>'Sales and Costs'!R23</f>
        <v>18458965</v>
      </c>
      <c r="S22" s="7">
        <f>'Sales and Costs'!S23</f>
        <v>18458965</v>
      </c>
    </row>
    <row r="23">
      <c r="A23" s="4" t="s">
        <v>120</v>
      </c>
      <c r="B23" s="7">
        <f t="shared" ref="B23:S23" si="6">B21+B22</f>
        <v>18467465</v>
      </c>
      <c r="C23" s="7">
        <f t="shared" si="6"/>
        <v>36934930</v>
      </c>
      <c r="D23" s="7">
        <f t="shared" si="6"/>
        <v>55402395</v>
      </c>
      <c r="E23" s="7">
        <f t="shared" si="6"/>
        <v>73869860</v>
      </c>
      <c r="F23" s="7">
        <f t="shared" si="6"/>
        <v>92324325</v>
      </c>
      <c r="G23" s="7">
        <f t="shared" si="6"/>
        <v>110778790</v>
      </c>
      <c r="H23" s="7">
        <f t="shared" si="6"/>
        <v>129233255</v>
      </c>
      <c r="I23" s="7">
        <f t="shared" si="6"/>
        <v>147687720</v>
      </c>
      <c r="J23" s="7">
        <f t="shared" si="6"/>
        <v>166142185</v>
      </c>
      <c r="K23" s="7">
        <f t="shared" si="6"/>
        <v>184596650</v>
      </c>
      <c r="L23" s="7">
        <f t="shared" si="6"/>
        <v>203046240</v>
      </c>
      <c r="M23" s="7">
        <f t="shared" si="6"/>
        <v>221495830</v>
      </c>
      <c r="N23" s="7">
        <f t="shared" si="6"/>
        <v>239945420</v>
      </c>
      <c r="O23" s="7">
        <f t="shared" si="6"/>
        <v>258395010</v>
      </c>
      <c r="P23" s="7">
        <f t="shared" si="6"/>
        <v>276844600</v>
      </c>
      <c r="Q23" s="7">
        <f t="shared" si="6"/>
        <v>295299190</v>
      </c>
      <c r="R23" s="7">
        <f t="shared" si="6"/>
        <v>313758155</v>
      </c>
      <c r="S23" s="7">
        <f t="shared" si="6"/>
        <v>332217120</v>
      </c>
    </row>
    <row r="24">
      <c r="A24" s="4"/>
      <c r="B24" s="4"/>
      <c r="C24" s="4"/>
      <c r="D24" s="4"/>
      <c r="E24" s="4"/>
      <c r="F24" s="4"/>
      <c r="G24" s="4"/>
      <c r="H24" s="4"/>
      <c r="I24" s="4"/>
      <c r="J24" s="4"/>
      <c r="K24" s="4"/>
      <c r="L24" s="4"/>
      <c r="M24" s="4"/>
      <c r="N24" s="4"/>
      <c r="O24" s="4"/>
      <c r="P24" s="4"/>
      <c r="Q24" s="4"/>
      <c r="R24" s="4"/>
      <c r="S24" s="4"/>
    </row>
    <row r="25">
      <c r="A25" s="4" t="s">
        <v>69</v>
      </c>
      <c r="B25" s="7">
        <f t="shared" ref="B25:S25" si="7">B18+B23</f>
        <v>19409965</v>
      </c>
      <c r="C25" s="7">
        <f t="shared" si="7"/>
        <v>37877430</v>
      </c>
      <c r="D25" s="7">
        <f t="shared" si="7"/>
        <v>56344895</v>
      </c>
      <c r="E25" s="7">
        <f t="shared" si="7"/>
        <v>74812360</v>
      </c>
      <c r="F25" s="7">
        <f t="shared" si="7"/>
        <v>93266825</v>
      </c>
      <c r="G25" s="7">
        <f t="shared" si="7"/>
        <v>113053290</v>
      </c>
      <c r="H25" s="7">
        <f t="shared" si="7"/>
        <v>131507755</v>
      </c>
      <c r="I25" s="7">
        <f t="shared" si="7"/>
        <v>149962220</v>
      </c>
      <c r="J25" s="7">
        <f t="shared" si="7"/>
        <v>168416685</v>
      </c>
      <c r="K25" s="7">
        <f t="shared" si="7"/>
        <v>186871150</v>
      </c>
      <c r="L25" s="7">
        <f t="shared" si="7"/>
        <v>205320740</v>
      </c>
      <c r="M25" s="7">
        <f t="shared" si="7"/>
        <v>223770330</v>
      </c>
      <c r="N25" s="7">
        <f t="shared" si="7"/>
        <v>242219920</v>
      </c>
      <c r="O25" s="7">
        <f t="shared" si="7"/>
        <v>260669510</v>
      </c>
      <c r="P25" s="7">
        <f t="shared" si="7"/>
        <v>279119100</v>
      </c>
      <c r="Q25" s="7">
        <f t="shared" si="7"/>
        <v>297573690</v>
      </c>
      <c r="R25" s="7">
        <f t="shared" si="7"/>
        <v>316032655</v>
      </c>
      <c r="S25" s="7">
        <f t="shared" si="7"/>
        <v>334491620</v>
      </c>
    </row>
    <row r="26">
      <c r="A26" s="4"/>
      <c r="B26" s="4"/>
      <c r="C26" s="4"/>
      <c r="D26" s="4"/>
      <c r="E26" s="4"/>
      <c r="F26" s="4"/>
      <c r="G26" s="4"/>
      <c r="H26" s="4"/>
      <c r="I26" s="4"/>
      <c r="J26" s="4"/>
      <c r="K26" s="4"/>
      <c r="L26" s="4"/>
      <c r="M26" s="4"/>
      <c r="N26" s="4"/>
      <c r="O26" s="4"/>
      <c r="P26" s="4"/>
      <c r="Q26" s="4"/>
      <c r="R26" s="4"/>
      <c r="S26" s="4"/>
    </row>
    <row r="27">
      <c r="A27" s="4" t="s">
        <v>123</v>
      </c>
      <c r="B27" s="7">
        <f t="shared" ref="B27:S27" si="8">B25-B14</f>
        <v>0</v>
      </c>
      <c r="C27" s="7">
        <f t="shared" si="8"/>
        <v>0</v>
      </c>
      <c r="D27" s="7">
        <f t="shared" si="8"/>
        <v>0</v>
      </c>
      <c r="E27" s="7">
        <f t="shared" si="8"/>
        <v>0</v>
      </c>
      <c r="F27" s="7">
        <f t="shared" si="8"/>
        <v>0</v>
      </c>
      <c r="G27" s="7">
        <f t="shared" si="8"/>
        <v>0</v>
      </c>
      <c r="H27" s="7">
        <f t="shared" si="8"/>
        <v>0</v>
      </c>
      <c r="I27" s="7">
        <f t="shared" si="8"/>
        <v>0</v>
      </c>
      <c r="J27" s="7">
        <f t="shared" si="8"/>
        <v>0</v>
      </c>
      <c r="K27" s="7">
        <f t="shared" si="8"/>
        <v>0</v>
      </c>
      <c r="L27" s="7">
        <f t="shared" si="8"/>
        <v>0</v>
      </c>
      <c r="M27" s="7">
        <f t="shared" si="8"/>
        <v>0</v>
      </c>
      <c r="N27" s="7">
        <f t="shared" si="8"/>
        <v>0</v>
      </c>
      <c r="O27" s="7">
        <f t="shared" si="8"/>
        <v>0</v>
      </c>
      <c r="P27" s="7">
        <f t="shared" si="8"/>
        <v>0</v>
      </c>
      <c r="Q27" s="7">
        <f t="shared" si="8"/>
        <v>0</v>
      </c>
      <c r="R27" s="7">
        <f t="shared" si="8"/>
        <v>0</v>
      </c>
      <c r="S27" s="7">
        <f t="shared" si="8"/>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8</v>
      </c>
      <c r="B1" s="4" t="s">
        <v>9</v>
      </c>
      <c r="C1" s="4" t="s">
        <v>10</v>
      </c>
      <c r="D1" s="4" t="s">
        <v>11</v>
      </c>
    </row>
    <row r="2">
      <c r="A2" s="5" t="s">
        <v>12</v>
      </c>
      <c r="B2" s="6">
        <v>1225.0</v>
      </c>
      <c r="C2" s="6">
        <v>14000.0</v>
      </c>
      <c r="D2" s="5" t="s">
        <v>13</v>
      </c>
    </row>
    <row r="3">
      <c r="A3" s="4"/>
      <c r="B3" s="4"/>
      <c r="C3" s="4"/>
      <c r="D3" s="4"/>
    </row>
    <row r="4">
      <c r="A4" s="4" t="s">
        <v>14</v>
      </c>
      <c r="B4" s="4" t="s">
        <v>9</v>
      </c>
      <c r="C4" s="4" t="s">
        <v>15</v>
      </c>
      <c r="D4" s="4" t="s">
        <v>16</v>
      </c>
    </row>
    <row r="5">
      <c r="A5" s="5" t="s">
        <v>12</v>
      </c>
      <c r="B5" s="6">
        <v>1160.0</v>
      </c>
      <c r="C5" s="6">
        <v>29999.0</v>
      </c>
      <c r="D5" s="4" t="s">
        <v>17</v>
      </c>
    </row>
    <row r="6">
      <c r="A6" s="4"/>
      <c r="B6" s="4"/>
      <c r="C6" s="4"/>
      <c r="D6" s="4"/>
    </row>
    <row r="7">
      <c r="A7" s="4" t="s">
        <v>18</v>
      </c>
      <c r="B7" s="4" t="s">
        <v>19</v>
      </c>
      <c r="C7" s="4" t="s">
        <v>20</v>
      </c>
      <c r="D7" s="4"/>
    </row>
    <row r="8">
      <c r="A8" s="4" t="s">
        <v>21</v>
      </c>
      <c r="B8" s="7">
        <v>2.0</v>
      </c>
      <c r="C8" s="6">
        <v>15000.0</v>
      </c>
      <c r="D8" s="4"/>
    </row>
    <row r="9">
      <c r="A9" s="4"/>
      <c r="B9" s="4"/>
      <c r="C9" s="4"/>
      <c r="D9" s="4"/>
    </row>
    <row r="10">
      <c r="A10" s="4" t="s">
        <v>22</v>
      </c>
      <c r="B10" s="8" t="s">
        <v>23</v>
      </c>
      <c r="C10" s="4"/>
      <c r="D10" s="4"/>
    </row>
    <row r="11">
      <c r="A11" s="4" t="s">
        <v>24</v>
      </c>
      <c r="B11" s="6">
        <v>40000.0</v>
      </c>
      <c r="C11" s="4"/>
      <c r="D11" s="4"/>
    </row>
    <row r="12">
      <c r="A12" s="4" t="s">
        <v>25</v>
      </c>
      <c r="B12" s="6">
        <v>12000.0</v>
      </c>
      <c r="C12" s="4"/>
      <c r="D12" s="4"/>
    </row>
    <row r="13">
      <c r="A13" s="4"/>
      <c r="B13" s="4"/>
      <c r="C13" s="4"/>
      <c r="D13" s="4"/>
    </row>
    <row r="14">
      <c r="A14" s="4" t="s">
        <v>26</v>
      </c>
      <c r="B14" s="4" t="s">
        <v>27</v>
      </c>
      <c r="C14" s="5" t="s">
        <v>28</v>
      </c>
      <c r="D14" s="4"/>
    </row>
    <row r="15">
      <c r="A15" s="4" t="s">
        <v>29</v>
      </c>
      <c r="B15" s="6">
        <v>65.0</v>
      </c>
      <c r="C15" s="5">
        <v>74.0</v>
      </c>
      <c r="D15" s="4"/>
    </row>
    <row r="16">
      <c r="A16" s="4" t="s">
        <v>30</v>
      </c>
      <c r="B16" s="6">
        <v>14500.0</v>
      </c>
      <c r="C16" s="5">
        <v>18000.0</v>
      </c>
      <c r="D16" s="4"/>
    </row>
    <row r="17">
      <c r="A17" s="4"/>
      <c r="B17" s="4"/>
      <c r="C17" s="4"/>
      <c r="D17" s="4"/>
    </row>
    <row r="18">
      <c r="A18" s="4" t="s">
        <v>31</v>
      </c>
      <c r="B18" s="4" t="s">
        <v>32</v>
      </c>
      <c r="C18" s="4" t="s">
        <v>33</v>
      </c>
      <c r="D18" s="4" t="s">
        <v>34</v>
      </c>
      <c r="E18" s="4" t="s">
        <v>35</v>
      </c>
      <c r="F18" s="4" t="s">
        <v>36</v>
      </c>
      <c r="G18" s="8" t="s">
        <v>37</v>
      </c>
    </row>
    <row r="19">
      <c r="A19" s="9" t="s">
        <v>38</v>
      </c>
      <c r="B19" s="9">
        <v>1.0</v>
      </c>
      <c r="C19" s="9">
        <v>400000.0</v>
      </c>
      <c r="D19" s="10">
        <v>0.15</v>
      </c>
      <c r="E19" s="9" t="s">
        <v>39</v>
      </c>
      <c r="F19" s="9">
        <v>15.0</v>
      </c>
      <c r="G19" s="11">
        <f t="shared" ref="G19:G20" si="1">F19+B19</f>
        <v>16</v>
      </c>
    </row>
    <row r="20">
      <c r="A20" s="9" t="s">
        <v>40</v>
      </c>
      <c r="B20" s="9">
        <v>5.0</v>
      </c>
      <c r="C20" s="9">
        <v>1200000.0</v>
      </c>
      <c r="D20" s="10">
        <v>0.13</v>
      </c>
      <c r="E20" s="9" t="s">
        <v>39</v>
      </c>
      <c r="F20" s="9">
        <v>14.0</v>
      </c>
      <c r="G20" s="11">
        <f t="shared" si="1"/>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41</v>
      </c>
      <c r="B1" s="9" t="s">
        <v>42</v>
      </c>
      <c r="C1" s="9" t="s">
        <v>43</v>
      </c>
      <c r="D1" s="9" t="s">
        <v>44</v>
      </c>
      <c r="E1" s="9" t="s">
        <v>45</v>
      </c>
      <c r="F1" s="9" t="s">
        <v>46</v>
      </c>
      <c r="G1" s="9" t="s">
        <v>47</v>
      </c>
      <c r="H1" s="9" t="s">
        <v>48</v>
      </c>
    </row>
    <row r="2">
      <c r="B2" s="9" t="s">
        <v>49</v>
      </c>
      <c r="D2" s="9">
        <v>1.0</v>
      </c>
      <c r="E2" s="9">
        <v>70000.0</v>
      </c>
      <c r="F2" s="9">
        <v>16.0</v>
      </c>
      <c r="G2" s="11">
        <f t="shared" ref="G2:G3" si="1">F2+D2</f>
        <v>17</v>
      </c>
      <c r="H2" s="11">
        <f t="shared" ref="H2:H3" si="2">E2/F2*F2</f>
        <v>70000</v>
      </c>
    </row>
    <row r="3">
      <c r="B3" s="9" t="s">
        <v>49</v>
      </c>
      <c r="D3" s="9">
        <v>11.0</v>
      </c>
      <c r="E3" s="9">
        <v>78000.0</v>
      </c>
      <c r="F3" s="9">
        <v>16.0</v>
      </c>
      <c r="G3" s="11">
        <f t="shared" si="1"/>
        <v>27</v>
      </c>
      <c r="H3" s="11">
        <f t="shared" si="2"/>
        <v>78000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50</v>
      </c>
      <c r="C1" s="9" t="s">
        <v>51</v>
      </c>
      <c r="D1" s="9" t="s">
        <v>52</v>
      </c>
      <c r="E1" s="9" t="s">
        <v>53</v>
      </c>
      <c r="F1" s="9" t="s">
        <v>54</v>
      </c>
      <c r="G1" s="9" t="s">
        <v>55</v>
      </c>
      <c r="H1" s="9" t="s">
        <v>56</v>
      </c>
      <c r="I1" s="9" t="s">
        <v>57</v>
      </c>
      <c r="J1" s="9" t="s">
        <v>58</v>
      </c>
      <c r="K1" s="9" t="s">
        <v>59</v>
      </c>
      <c r="L1" s="9" t="s">
        <v>60</v>
      </c>
      <c r="M1" s="9" t="s">
        <v>61</v>
      </c>
      <c r="N1" s="9" t="s">
        <v>62</v>
      </c>
      <c r="O1" s="9" t="s">
        <v>63</v>
      </c>
      <c r="P1" s="9" t="s">
        <v>64</v>
      </c>
      <c r="Q1" s="9" t="s">
        <v>65</v>
      </c>
      <c r="R1" s="9" t="s">
        <v>66</v>
      </c>
      <c r="S1" s="9" t="s">
        <v>67</v>
      </c>
    </row>
    <row r="2">
      <c r="A2" s="9" t="s">
        <v>68</v>
      </c>
    </row>
    <row r="3">
      <c r="A3" s="9" t="s">
        <v>49</v>
      </c>
      <c r="B3" s="9">
        <v>0.0</v>
      </c>
      <c r="C3" s="11">
        <f t="shared" ref="C3:S3" si="1">B15</f>
        <v>70000</v>
      </c>
      <c r="D3" s="11">
        <f t="shared" si="1"/>
        <v>70000</v>
      </c>
      <c r="E3" s="11">
        <f t="shared" si="1"/>
        <v>70000</v>
      </c>
      <c r="F3" s="11">
        <f t="shared" si="1"/>
        <v>70000</v>
      </c>
      <c r="G3" s="11">
        <f t="shared" si="1"/>
        <v>70000</v>
      </c>
      <c r="H3" s="11">
        <f t="shared" si="1"/>
        <v>70000</v>
      </c>
      <c r="I3" s="11">
        <f t="shared" si="1"/>
        <v>70000</v>
      </c>
      <c r="J3" s="11">
        <f t="shared" si="1"/>
        <v>70000</v>
      </c>
      <c r="K3" s="11">
        <f t="shared" si="1"/>
        <v>70000</v>
      </c>
      <c r="L3" s="11">
        <f t="shared" si="1"/>
        <v>70000</v>
      </c>
      <c r="M3" s="11">
        <f t="shared" si="1"/>
        <v>148000</v>
      </c>
      <c r="N3" s="11">
        <f t="shared" si="1"/>
        <v>148000</v>
      </c>
      <c r="O3" s="11">
        <f t="shared" si="1"/>
        <v>148000</v>
      </c>
      <c r="P3" s="11">
        <f t="shared" si="1"/>
        <v>148000</v>
      </c>
      <c r="Q3" s="11">
        <f t="shared" si="1"/>
        <v>148000</v>
      </c>
      <c r="R3" s="11">
        <f t="shared" si="1"/>
        <v>148000</v>
      </c>
      <c r="S3" s="11">
        <f t="shared" si="1"/>
        <v>78000</v>
      </c>
    </row>
    <row r="4">
      <c r="A4" s="9" t="s">
        <v>69</v>
      </c>
      <c r="B4" s="11">
        <f t="shared" ref="B4:S4" si="2">SUM(B3)</f>
        <v>0</v>
      </c>
      <c r="C4" s="11">
        <f t="shared" si="2"/>
        <v>70000</v>
      </c>
      <c r="D4" s="11">
        <f t="shared" si="2"/>
        <v>70000</v>
      </c>
      <c r="E4" s="11">
        <f t="shared" si="2"/>
        <v>70000</v>
      </c>
      <c r="F4" s="11">
        <f t="shared" si="2"/>
        <v>70000</v>
      </c>
      <c r="G4" s="11">
        <f t="shared" si="2"/>
        <v>70000</v>
      </c>
      <c r="H4" s="11">
        <f t="shared" si="2"/>
        <v>70000</v>
      </c>
      <c r="I4" s="11">
        <f t="shared" si="2"/>
        <v>70000</v>
      </c>
      <c r="J4" s="11">
        <f t="shared" si="2"/>
        <v>70000</v>
      </c>
      <c r="K4" s="11">
        <f t="shared" si="2"/>
        <v>70000</v>
      </c>
      <c r="L4" s="11">
        <f t="shared" si="2"/>
        <v>70000</v>
      </c>
      <c r="M4" s="11">
        <f t="shared" si="2"/>
        <v>148000</v>
      </c>
      <c r="N4" s="11">
        <f t="shared" si="2"/>
        <v>148000</v>
      </c>
      <c r="O4" s="11">
        <f t="shared" si="2"/>
        <v>148000</v>
      </c>
      <c r="P4" s="11">
        <f t="shared" si="2"/>
        <v>148000</v>
      </c>
      <c r="Q4" s="11">
        <f t="shared" si="2"/>
        <v>148000</v>
      </c>
      <c r="R4" s="11">
        <f t="shared" si="2"/>
        <v>148000</v>
      </c>
      <c r="S4" s="11">
        <f t="shared" si="2"/>
        <v>78000</v>
      </c>
    </row>
    <row r="6">
      <c r="A6" s="9" t="s">
        <v>8</v>
      </c>
    </row>
    <row r="7">
      <c r="A7" s="9" t="s">
        <v>49</v>
      </c>
      <c r="B7" s="9">
        <f>FAR!E2</f>
        <v>70000</v>
      </c>
      <c r="C7" s="9">
        <v>0.0</v>
      </c>
      <c r="D7" s="9">
        <v>0.0</v>
      </c>
      <c r="E7" s="9">
        <v>0.0</v>
      </c>
      <c r="F7" s="9">
        <v>0.0</v>
      </c>
      <c r="G7" s="9">
        <v>0.0</v>
      </c>
      <c r="H7" s="9">
        <v>0.0</v>
      </c>
      <c r="I7" s="9">
        <v>0.0</v>
      </c>
      <c r="J7" s="9">
        <v>0.0</v>
      </c>
      <c r="K7" s="9">
        <v>0.0</v>
      </c>
      <c r="L7" s="9">
        <f>FAR!E3</f>
        <v>78000</v>
      </c>
      <c r="M7" s="9">
        <v>0.0</v>
      </c>
      <c r="N7" s="9">
        <v>0.0</v>
      </c>
      <c r="O7" s="9">
        <v>0.0</v>
      </c>
      <c r="P7" s="9">
        <v>0.0</v>
      </c>
      <c r="Q7" s="9">
        <v>0.0</v>
      </c>
      <c r="R7" s="9">
        <v>0.0</v>
      </c>
      <c r="S7" s="9">
        <v>0.0</v>
      </c>
    </row>
    <row r="8">
      <c r="A8" s="9" t="s">
        <v>69</v>
      </c>
      <c r="B8" s="11">
        <f t="shared" ref="B8:S8" si="3">SUM(B7)</f>
        <v>70000</v>
      </c>
      <c r="C8" s="11">
        <f t="shared" si="3"/>
        <v>0</v>
      </c>
      <c r="D8" s="11">
        <f t="shared" si="3"/>
        <v>0</v>
      </c>
      <c r="E8" s="11">
        <f t="shared" si="3"/>
        <v>0</v>
      </c>
      <c r="F8" s="11">
        <f t="shared" si="3"/>
        <v>0</v>
      </c>
      <c r="G8" s="11">
        <f t="shared" si="3"/>
        <v>0</v>
      </c>
      <c r="H8" s="11">
        <f t="shared" si="3"/>
        <v>0</v>
      </c>
      <c r="I8" s="11">
        <f t="shared" si="3"/>
        <v>0</v>
      </c>
      <c r="J8" s="11">
        <f t="shared" si="3"/>
        <v>0</v>
      </c>
      <c r="K8" s="11">
        <f t="shared" si="3"/>
        <v>0</v>
      </c>
      <c r="L8" s="11">
        <f t="shared" si="3"/>
        <v>78000</v>
      </c>
      <c r="M8" s="11">
        <f t="shared" si="3"/>
        <v>0</v>
      </c>
      <c r="N8" s="11">
        <f t="shared" si="3"/>
        <v>0</v>
      </c>
      <c r="O8" s="11">
        <f t="shared" si="3"/>
        <v>0</v>
      </c>
      <c r="P8" s="11">
        <f t="shared" si="3"/>
        <v>0</v>
      </c>
      <c r="Q8" s="11">
        <f t="shared" si="3"/>
        <v>0</v>
      </c>
      <c r="R8" s="11">
        <f t="shared" si="3"/>
        <v>0</v>
      </c>
      <c r="S8" s="11">
        <f t="shared" si="3"/>
        <v>0</v>
      </c>
    </row>
    <row r="10">
      <c r="A10" s="9" t="s">
        <v>70</v>
      </c>
    </row>
    <row r="11">
      <c r="A11" s="9" t="s">
        <v>49</v>
      </c>
      <c r="B11" s="9">
        <v>0.0</v>
      </c>
      <c r="C11" s="9">
        <v>0.0</v>
      </c>
      <c r="D11" s="9">
        <v>0.0</v>
      </c>
      <c r="E11" s="9">
        <v>0.0</v>
      </c>
      <c r="F11" s="9">
        <v>0.0</v>
      </c>
      <c r="G11" s="9">
        <v>0.0</v>
      </c>
      <c r="H11" s="9">
        <v>0.0</v>
      </c>
      <c r="I11" s="9">
        <v>0.0</v>
      </c>
      <c r="J11" s="9">
        <v>0.0</v>
      </c>
      <c r="K11" s="9">
        <v>0.0</v>
      </c>
      <c r="L11" s="9">
        <v>0.0</v>
      </c>
      <c r="M11" s="9">
        <v>0.0</v>
      </c>
      <c r="N11" s="9">
        <v>0.0</v>
      </c>
      <c r="O11" s="9">
        <v>0.0</v>
      </c>
      <c r="P11" s="9">
        <v>0.0</v>
      </c>
      <c r="Q11" s="9">
        <v>0.0</v>
      </c>
      <c r="R11" s="9">
        <f>FAR!E2</f>
        <v>70000</v>
      </c>
      <c r="S11" s="9">
        <v>0.0</v>
      </c>
    </row>
    <row r="12">
      <c r="A12" s="9" t="s">
        <v>69</v>
      </c>
      <c r="B12" s="11">
        <f t="shared" ref="B12:S12" si="4">SUM(B11)</f>
        <v>0</v>
      </c>
      <c r="C12" s="11">
        <f t="shared" si="4"/>
        <v>0</v>
      </c>
      <c r="D12" s="11">
        <f t="shared" si="4"/>
        <v>0</v>
      </c>
      <c r="E12" s="11">
        <f t="shared" si="4"/>
        <v>0</v>
      </c>
      <c r="F12" s="11">
        <f t="shared" si="4"/>
        <v>0</v>
      </c>
      <c r="G12" s="11">
        <f t="shared" si="4"/>
        <v>0</v>
      </c>
      <c r="H12" s="11">
        <f t="shared" si="4"/>
        <v>0</v>
      </c>
      <c r="I12" s="11">
        <f t="shared" si="4"/>
        <v>0</v>
      </c>
      <c r="J12" s="11">
        <f t="shared" si="4"/>
        <v>0</v>
      </c>
      <c r="K12" s="11">
        <f t="shared" si="4"/>
        <v>0</v>
      </c>
      <c r="L12" s="11">
        <f t="shared" si="4"/>
        <v>0</v>
      </c>
      <c r="M12" s="11">
        <f t="shared" si="4"/>
        <v>0</v>
      </c>
      <c r="N12" s="11">
        <f t="shared" si="4"/>
        <v>0</v>
      </c>
      <c r="O12" s="11">
        <f t="shared" si="4"/>
        <v>0</v>
      </c>
      <c r="P12" s="11">
        <f t="shared" si="4"/>
        <v>0</v>
      </c>
      <c r="Q12" s="11">
        <f t="shared" si="4"/>
        <v>0</v>
      </c>
      <c r="R12" s="11">
        <f t="shared" si="4"/>
        <v>70000</v>
      </c>
      <c r="S12" s="11">
        <f t="shared" si="4"/>
        <v>0</v>
      </c>
    </row>
    <row r="14">
      <c r="A14" s="9" t="s">
        <v>71</v>
      </c>
    </row>
    <row r="15">
      <c r="A15" s="9" t="s">
        <v>49</v>
      </c>
      <c r="B15" s="11">
        <f t="shared" ref="B15:S15" si="5">B3+B7-B11</f>
        <v>70000</v>
      </c>
      <c r="C15" s="11">
        <f t="shared" si="5"/>
        <v>70000</v>
      </c>
      <c r="D15" s="11">
        <f t="shared" si="5"/>
        <v>70000</v>
      </c>
      <c r="E15" s="11">
        <f t="shared" si="5"/>
        <v>70000</v>
      </c>
      <c r="F15" s="11">
        <f t="shared" si="5"/>
        <v>70000</v>
      </c>
      <c r="G15" s="11">
        <f t="shared" si="5"/>
        <v>70000</v>
      </c>
      <c r="H15" s="11">
        <f t="shared" si="5"/>
        <v>70000</v>
      </c>
      <c r="I15" s="11">
        <f t="shared" si="5"/>
        <v>70000</v>
      </c>
      <c r="J15" s="11">
        <f t="shared" si="5"/>
        <v>70000</v>
      </c>
      <c r="K15" s="11">
        <f t="shared" si="5"/>
        <v>70000</v>
      </c>
      <c r="L15" s="11">
        <f t="shared" si="5"/>
        <v>148000</v>
      </c>
      <c r="M15" s="11">
        <f t="shared" si="5"/>
        <v>148000</v>
      </c>
      <c r="N15" s="11">
        <f t="shared" si="5"/>
        <v>148000</v>
      </c>
      <c r="O15" s="11">
        <f t="shared" si="5"/>
        <v>148000</v>
      </c>
      <c r="P15" s="11">
        <f t="shared" si="5"/>
        <v>148000</v>
      </c>
      <c r="Q15" s="11">
        <f t="shared" si="5"/>
        <v>148000</v>
      </c>
      <c r="R15" s="11">
        <f t="shared" si="5"/>
        <v>78000</v>
      </c>
      <c r="S15" s="11">
        <f t="shared" si="5"/>
        <v>78000</v>
      </c>
    </row>
    <row r="16">
      <c r="A16" s="9" t="s">
        <v>69</v>
      </c>
      <c r="B16" s="11">
        <f t="shared" ref="B16:S16" si="6">SUM(B15)</f>
        <v>70000</v>
      </c>
      <c r="C16" s="11">
        <f t="shared" si="6"/>
        <v>70000</v>
      </c>
      <c r="D16" s="11">
        <f t="shared" si="6"/>
        <v>70000</v>
      </c>
      <c r="E16" s="11">
        <f t="shared" si="6"/>
        <v>70000</v>
      </c>
      <c r="F16" s="11">
        <f t="shared" si="6"/>
        <v>70000</v>
      </c>
      <c r="G16" s="11">
        <f t="shared" si="6"/>
        <v>70000</v>
      </c>
      <c r="H16" s="11">
        <f t="shared" si="6"/>
        <v>70000</v>
      </c>
      <c r="I16" s="11">
        <f t="shared" si="6"/>
        <v>70000</v>
      </c>
      <c r="J16" s="11">
        <f t="shared" si="6"/>
        <v>70000</v>
      </c>
      <c r="K16" s="11">
        <f t="shared" si="6"/>
        <v>70000</v>
      </c>
      <c r="L16" s="11">
        <f t="shared" si="6"/>
        <v>148000</v>
      </c>
      <c r="M16" s="11">
        <f t="shared" si="6"/>
        <v>148000</v>
      </c>
      <c r="N16" s="11">
        <f t="shared" si="6"/>
        <v>148000</v>
      </c>
      <c r="O16" s="11">
        <f t="shared" si="6"/>
        <v>148000</v>
      </c>
      <c r="P16" s="11">
        <f t="shared" si="6"/>
        <v>148000</v>
      </c>
      <c r="Q16" s="11">
        <f t="shared" si="6"/>
        <v>148000</v>
      </c>
      <c r="R16" s="11">
        <f t="shared" si="6"/>
        <v>78000</v>
      </c>
      <c r="S16" s="11">
        <f t="shared" si="6"/>
        <v>78000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50</v>
      </c>
      <c r="C1" s="9" t="s">
        <v>51</v>
      </c>
      <c r="D1" s="9" t="s">
        <v>52</v>
      </c>
      <c r="E1" s="9" t="s">
        <v>53</v>
      </c>
      <c r="F1" s="9" t="s">
        <v>54</v>
      </c>
      <c r="G1" s="9" t="s">
        <v>55</v>
      </c>
      <c r="H1" s="9" t="s">
        <v>56</v>
      </c>
      <c r="I1" s="9" t="s">
        <v>57</v>
      </c>
      <c r="J1" s="9" t="s">
        <v>58</v>
      </c>
      <c r="K1" s="9" t="s">
        <v>59</v>
      </c>
      <c r="L1" s="9" t="s">
        <v>60</v>
      </c>
      <c r="M1" s="9" t="s">
        <v>61</v>
      </c>
      <c r="N1" s="9" t="s">
        <v>62</v>
      </c>
      <c r="O1" s="9" t="s">
        <v>63</v>
      </c>
      <c r="P1" s="9" t="s">
        <v>64</v>
      </c>
      <c r="Q1" s="9" t="s">
        <v>65</v>
      </c>
      <c r="R1" s="9" t="s">
        <v>66</v>
      </c>
      <c r="S1" s="9" t="s">
        <v>67</v>
      </c>
    </row>
    <row r="2">
      <c r="A2" s="9" t="s">
        <v>68</v>
      </c>
    </row>
    <row r="3">
      <c r="A3" s="9" t="s">
        <v>49</v>
      </c>
      <c r="B3" s="9">
        <v>0.0</v>
      </c>
      <c r="C3" s="11">
        <f t="shared" ref="C3:S3" si="1">B15</f>
        <v>4375</v>
      </c>
      <c r="D3" s="11">
        <f t="shared" si="1"/>
        <v>8750</v>
      </c>
      <c r="E3" s="11">
        <f t="shared" si="1"/>
        <v>13125</v>
      </c>
      <c r="F3" s="11">
        <f t="shared" si="1"/>
        <v>17500</v>
      </c>
      <c r="G3" s="11">
        <f t="shared" si="1"/>
        <v>21875</v>
      </c>
      <c r="H3" s="11">
        <f t="shared" si="1"/>
        <v>26250</v>
      </c>
      <c r="I3" s="11">
        <f t="shared" si="1"/>
        <v>30625</v>
      </c>
      <c r="J3" s="11">
        <f t="shared" si="1"/>
        <v>35000</v>
      </c>
      <c r="K3" s="11">
        <f t="shared" si="1"/>
        <v>39375</v>
      </c>
      <c r="L3" s="11">
        <f t="shared" si="1"/>
        <v>43750</v>
      </c>
      <c r="M3" s="11">
        <f t="shared" si="1"/>
        <v>53000</v>
      </c>
      <c r="N3" s="11">
        <f t="shared" si="1"/>
        <v>62250</v>
      </c>
      <c r="O3" s="11">
        <f t="shared" si="1"/>
        <v>71500</v>
      </c>
      <c r="P3" s="11">
        <f t="shared" si="1"/>
        <v>80750</v>
      </c>
      <c r="Q3" s="11">
        <f t="shared" si="1"/>
        <v>90000</v>
      </c>
      <c r="R3" s="11">
        <f t="shared" si="1"/>
        <v>99250</v>
      </c>
      <c r="S3" s="11">
        <f t="shared" si="1"/>
        <v>34125</v>
      </c>
    </row>
    <row r="4">
      <c r="A4" s="9" t="s">
        <v>69</v>
      </c>
      <c r="B4" s="11">
        <f t="shared" ref="B4:S4" si="2">SUM(B3)</f>
        <v>0</v>
      </c>
      <c r="C4" s="11">
        <f t="shared" si="2"/>
        <v>4375</v>
      </c>
      <c r="D4" s="11">
        <f t="shared" si="2"/>
        <v>8750</v>
      </c>
      <c r="E4" s="11">
        <f t="shared" si="2"/>
        <v>13125</v>
      </c>
      <c r="F4" s="11">
        <f t="shared" si="2"/>
        <v>17500</v>
      </c>
      <c r="G4" s="11">
        <f t="shared" si="2"/>
        <v>21875</v>
      </c>
      <c r="H4" s="11">
        <f t="shared" si="2"/>
        <v>26250</v>
      </c>
      <c r="I4" s="11">
        <f t="shared" si="2"/>
        <v>30625</v>
      </c>
      <c r="J4" s="11">
        <f t="shared" si="2"/>
        <v>35000</v>
      </c>
      <c r="K4" s="11">
        <f t="shared" si="2"/>
        <v>39375</v>
      </c>
      <c r="L4" s="11">
        <f t="shared" si="2"/>
        <v>43750</v>
      </c>
      <c r="M4" s="11">
        <f t="shared" si="2"/>
        <v>53000</v>
      </c>
      <c r="N4" s="11">
        <f t="shared" si="2"/>
        <v>62250</v>
      </c>
      <c r="O4" s="11">
        <f t="shared" si="2"/>
        <v>71500</v>
      </c>
      <c r="P4" s="11">
        <f t="shared" si="2"/>
        <v>80750</v>
      </c>
      <c r="Q4" s="11">
        <f t="shared" si="2"/>
        <v>90000</v>
      </c>
      <c r="R4" s="11">
        <f t="shared" si="2"/>
        <v>99250</v>
      </c>
      <c r="S4" s="11">
        <f t="shared" si="2"/>
        <v>34125</v>
      </c>
    </row>
    <row r="6">
      <c r="A6" s="9" t="s">
        <v>8</v>
      </c>
    </row>
    <row r="7">
      <c r="A7" s="9" t="s">
        <v>49</v>
      </c>
      <c r="B7" s="11">
        <f>'Fixed Asset Balance'!B15/FAR!$F2</f>
        <v>4375</v>
      </c>
      <c r="C7" s="11">
        <f>'Fixed Asset Balance'!C15/FAR!$F2</f>
        <v>4375</v>
      </c>
      <c r="D7" s="11">
        <f>'Fixed Asset Balance'!D15/FAR!$F2</f>
        <v>4375</v>
      </c>
      <c r="E7" s="11">
        <f>'Fixed Asset Balance'!E15/FAR!$F2</f>
        <v>4375</v>
      </c>
      <c r="F7" s="11">
        <f>'Fixed Asset Balance'!F15/FAR!$F2</f>
        <v>4375</v>
      </c>
      <c r="G7" s="11">
        <f>'Fixed Asset Balance'!G15/FAR!$F2</f>
        <v>4375</v>
      </c>
      <c r="H7" s="11">
        <f>'Fixed Asset Balance'!H15/FAR!$F2</f>
        <v>4375</v>
      </c>
      <c r="I7" s="11">
        <f>'Fixed Asset Balance'!I15/FAR!$F2</f>
        <v>4375</v>
      </c>
      <c r="J7" s="11">
        <f>'Fixed Asset Balance'!J15/FAR!$F2</f>
        <v>4375</v>
      </c>
      <c r="K7" s="11">
        <f>'Fixed Asset Balance'!K15/FAR!$F2</f>
        <v>4375</v>
      </c>
      <c r="L7" s="11">
        <f>'Fixed Asset Balance'!L15/FAR!$F2</f>
        <v>9250</v>
      </c>
      <c r="M7" s="11">
        <f>'Fixed Asset Balance'!M15/FAR!$F2</f>
        <v>9250</v>
      </c>
      <c r="N7" s="11">
        <f>'Fixed Asset Balance'!N15/FAR!$F2</f>
        <v>9250</v>
      </c>
      <c r="O7" s="11">
        <f>'Fixed Asset Balance'!O15/FAR!$F2</f>
        <v>9250</v>
      </c>
      <c r="P7" s="11">
        <f>'Fixed Asset Balance'!P15/FAR!$F2</f>
        <v>9250</v>
      </c>
      <c r="Q7" s="11">
        <f>'Fixed Asset Balance'!Q15/FAR!$F2</f>
        <v>9250</v>
      </c>
      <c r="R7" s="11">
        <f>'Fixed Asset Balance'!R15/FAR!$F2</f>
        <v>4875</v>
      </c>
      <c r="S7" s="11">
        <f>'Fixed Asset Balance'!S15/FAR!$F2</f>
        <v>4875</v>
      </c>
    </row>
    <row r="8">
      <c r="A8" s="9" t="s">
        <v>69</v>
      </c>
      <c r="B8" s="11">
        <f t="shared" ref="B8:S8" si="3">SUM(B7)</f>
        <v>4375</v>
      </c>
      <c r="C8" s="11">
        <f t="shared" si="3"/>
        <v>4375</v>
      </c>
      <c r="D8" s="11">
        <f t="shared" si="3"/>
        <v>4375</v>
      </c>
      <c r="E8" s="11">
        <f t="shared" si="3"/>
        <v>4375</v>
      </c>
      <c r="F8" s="11">
        <f t="shared" si="3"/>
        <v>4375</v>
      </c>
      <c r="G8" s="11">
        <f t="shared" si="3"/>
        <v>4375</v>
      </c>
      <c r="H8" s="11">
        <f t="shared" si="3"/>
        <v>4375</v>
      </c>
      <c r="I8" s="11">
        <f t="shared" si="3"/>
        <v>4375</v>
      </c>
      <c r="J8" s="11">
        <f t="shared" si="3"/>
        <v>4375</v>
      </c>
      <c r="K8" s="11">
        <f t="shared" si="3"/>
        <v>4375</v>
      </c>
      <c r="L8" s="11">
        <f t="shared" si="3"/>
        <v>9250</v>
      </c>
      <c r="M8" s="11">
        <f t="shared" si="3"/>
        <v>9250</v>
      </c>
      <c r="N8" s="11">
        <f t="shared" si="3"/>
        <v>9250</v>
      </c>
      <c r="O8" s="11">
        <f t="shared" si="3"/>
        <v>9250</v>
      </c>
      <c r="P8" s="11">
        <f t="shared" si="3"/>
        <v>9250</v>
      </c>
      <c r="Q8" s="11">
        <f t="shared" si="3"/>
        <v>9250</v>
      </c>
      <c r="R8" s="11">
        <f t="shared" si="3"/>
        <v>4875</v>
      </c>
      <c r="S8" s="11">
        <f t="shared" si="3"/>
        <v>4875</v>
      </c>
    </row>
    <row r="10">
      <c r="A10" s="9" t="s">
        <v>70</v>
      </c>
    </row>
    <row r="11">
      <c r="A11" s="9" t="s">
        <v>49</v>
      </c>
      <c r="B11" s="9">
        <v>0.0</v>
      </c>
      <c r="C11" s="9">
        <v>0.0</v>
      </c>
      <c r="D11" s="9">
        <v>0.0</v>
      </c>
      <c r="E11" s="9">
        <v>0.0</v>
      </c>
      <c r="F11" s="9">
        <v>0.0</v>
      </c>
      <c r="G11" s="9">
        <v>0.0</v>
      </c>
      <c r="H11" s="9">
        <v>0.0</v>
      </c>
      <c r="I11" s="9">
        <v>0.0</v>
      </c>
      <c r="J11" s="9">
        <v>0.0</v>
      </c>
      <c r="K11" s="9">
        <v>0.0</v>
      </c>
      <c r="L11" s="9">
        <v>0.0</v>
      </c>
      <c r="M11" s="9">
        <v>0.0</v>
      </c>
      <c r="N11" s="9">
        <v>0.0</v>
      </c>
      <c r="O11" s="9">
        <v>0.0</v>
      </c>
      <c r="P11" s="9">
        <v>0.0</v>
      </c>
      <c r="Q11" s="9">
        <v>0.0</v>
      </c>
      <c r="R11" s="11">
        <f>FAR!E2</f>
        <v>70000</v>
      </c>
      <c r="S11" s="9">
        <v>0.0</v>
      </c>
    </row>
    <row r="12">
      <c r="A12" s="9" t="s">
        <v>69</v>
      </c>
      <c r="B12" s="11">
        <f t="shared" ref="B12:S12" si="4">SUM(B11)</f>
        <v>0</v>
      </c>
      <c r="C12" s="11">
        <f t="shared" si="4"/>
        <v>0</v>
      </c>
      <c r="D12" s="11">
        <f t="shared" si="4"/>
        <v>0</v>
      </c>
      <c r="E12" s="11">
        <f t="shared" si="4"/>
        <v>0</v>
      </c>
      <c r="F12" s="11">
        <f t="shared" si="4"/>
        <v>0</v>
      </c>
      <c r="G12" s="11">
        <f t="shared" si="4"/>
        <v>0</v>
      </c>
      <c r="H12" s="11">
        <f t="shared" si="4"/>
        <v>0</v>
      </c>
      <c r="I12" s="11">
        <f t="shared" si="4"/>
        <v>0</v>
      </c>
      <c r="J12" s="11">
        <f t="shared" si="4"/>
        <v>0</v>
      </c>
      <c r="K12" s="11">
        <f t="shared" si="4"/>
        <v>0</v>
      </c>
      <c r="L12" s="11">
        <f t="shared" si="4"/>
        <v>0</v>
      </c>
      <c r="M12" s="11">
        <f t="shared" si="4"/>
        <v>0</v>
      </c>
      <c r="N12" s="11">
        <f t="shared" si="4"/>
        <v>0</v>
      </c>
      <c r="O12" s="11">
        <f t="shared" si="4"/>
        <v>0</v>
      </c>
      <c r="P12" s="11">
        <f t="shared" si="4"/>
        <v>0</v>
      </c>
      <c r="Q12" s="11">
        <f t="shared" si="4"/>
        <v>0</v>
      </c>
      <c r="R12" s="11">
        <f t="shared" si="4"/>
        <v>70000</v>
      </c>
      <c r="S12" s="11">
        <f t="shared" si="4"/>
        <v>0</v>
      </c>
    </row>
    <row r="14">
      <c r="A14" s="9" t="s">
        <v>71</v>
      </c>
    </row>
    <row r="15">
      <c r="A15" s="9" t="s">
        <v>49</v>
      </c>
      <c r="B15" s="11">
        <f t="shared" ref="B15:S15" si="5">B3+B7-B11</f>
        <v>4375</v>
      </c>
      <c r="C15" s="11">
        <f t="shared" si="5"/>
        <v>8750</v>
      </c>
      <c r="D15" s="11">
        <f t="shared" si="5"/>
        <v>13125</v>
      </c>
      <c r="E15" s="11">
        <f t="shared" si="5"/>
        <v>17500</v>
      </c>
      <c r="F15" s="11">
        <f t="shared" si="5"/>
        <v>21875</v>
      </c>
      <c r="G15" s="11">
        <f t="shared" si="5"/>
        <v>26250</v>
      </c>
      <c r="H15" s="11">
        <f t="shared" si="5"/>
        <v>30625</v>
      </c>
      <c r="I15" s="11">
        <f t="shared" si="5"/>
        <v>35000</v>
      </c>
      <c r="J15" s="11">
        <f t="shared" si="5"/>
        <v>39375</v>
      </c>
      <c r="K15" s="11">
        <f t="shared" si="5"/>
        <v>43750</v>
      </c>
      <c r="L15" s="11">
        <f t="shared" si="5"/>
        <v>53000</v>
      </c>
      <c r="M15" s="11">
        <f t="shared" si="5"/>
        <v>62250</v>
      </c>
      <c r="N15" s="11">
        <f t="shared" si="5"/>
        <v>71500</v>
      </c>
      <c r="O15" s="11">
        <f t="shared" si="5"/>
        <v>80750</v>
      </c>
      <c r="P15" s="11">
        <f t="shared" si="5"/>
        <v>90000</v>
      </c>
      <c r="Q15" s="11">
        <f t="shared" si="5"/>
        <v>99250</v>
      </c>
      <c r="R15" s="11">
        <f t="shared" si="5"/>
        <v>34125</v>
      </c>
      <c r="S15" s="11">
        <f t="shared" si="5"/>
        <v>39000</v>
      </c>
    </row>
    <row r="16">
      <c r="A16" s="9" t="s">
        <v>69</v>
      </c>
      <c r="B16" s="11">
        <f t="shared" ref="B16:S16" si="6">SUM(B15)</f>
        <v>4375</v>
      </c>
      <c r="C16" s="11">
        <f t="shared" si="6"/>
        <v>8750</v>
      </c>
      <c r="D16" s="11">
        <f t="shared" si="6"/>
        <v>13125</v>
      </c>
      <c r="E16" s="11">
        <f t="shared" si="6"/>
        <v>17500</v>
      </c>
      <c r="F16" s="11">
        <f t="shared" si="6"/>
        <v>21875</v>
      </c>
      <c r="G16" s="11">
        <f t="shared" si="6"/>
        <v>26250</v>
      </c>
      <c r="H16" s="11">
        <f t="shared" si="6"/>
        <v>30625</v>
      </c>
      <c r="I16" s="11">
        <f t="shared" si="6"/>
        <v>35000</v>
      </c>
      <c r="J16" s="11">
        <f t="shared" si="6"/>
        <v>39375</v>
      </c>
      <c r="K16" s="11">
        <f t="shared" si="6"/>
        <v>43750</v>
      </c>
      <c r="L16" s="11">
        <f t="shared" si="6"/>
        <v>53000</v>
      </c>
      <c r="M16" s="11">
        <f t="shared" si="6"/>
        <v>62250</v>
      </c>
      <c r="N16" s="11">
        <f t="shared" si="6"/>
        <v>71500</v>
      </c>
      <c r="O16" s="11">
        <f t="shared" si="6"/>
        <v>80750</v>
      </c>
      <c r="P16" s="11">
        <f t="shared" si="6"/>
        <v>90000</v>
      </c>
      <c r="Q16" s="11">
        <f t="shared" si="6"/>
        <v>99250</v>
      </c>
      <c r="R16" s="11">
        <f t="shared" si="6"/>
        <v>34125</v>
      </c>
      <c r="S16" s="11">
        <f t="shared" si="6"/>
        <v>39000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50</v>
      </c>
      <c r="C1" s="4" t="s">
        <v>51</v>
      </c>
      <c r="D1" s="4" t="s">
        <v>52</v>
      </c>
      <c r="E1" s="4" t="s">
        <v>53</v>
      </c>
      <c r="F1" s="4" t="s">
        <v>54</v>
      </c>
      <c r="G1" s="4" t="s">
        <v>55</v>
      </c>
      <c r="H1" s="4" t="s">
        <v>56</v>
      </c>
      <c r="I1" s="4" t="s">
        <v>57</v>
      </c>
      <c r="J1" s="4" t="s">
        <v>58</v>
      </c>
      <c r="K1" s="4" t="s">
        <v>59</v>
      </c>
      <c r="L1" s="4" t="s">
        <v>60</v>
      </c>
      <c r="M1" s="4" t="s">
        <v>61</v>
      </c>
      <c r="N1" s="4" t="s">
        <v>62</v>
      </c>
      <c r="O1" s="4" t="s">
        <v>63</v>
      </c>
      <c r="P1" s="4" t="s">
        <v>64</v>
      </c>
      <c r="Q1" s="4" t="s">
        <v>65</v>
      </c>
      <c r="R1" s="4" t="s">
        <v>66</v>
      </c>
      <c r="S1" s="4" t="s">
        <v>67</v>
      </c>
    </row>
    <row r="2">
      <c r="A2" s="4" t="s">
        <v>14</v>
      </c>
      <c r="B2" s="4"/>
      <c r="C2" s="4"/>
      <c r="D2" s="4"/>
      <c r="E2" s="4"/>
      <c r="F2" s="4"/>
      <c r="G2" s="4"/>
      <c r="H2" s="4"/>
      <c r="I2" s="4"/>
      <c r="J2" s="4"/>
      <c r="K2" s="4"/>
      <c r="L2" s="4"/>
      <c r="M2" s="4"/>
      <c r="N2" s="4"/>
      <c r="O2" s="4"/>
      <c r="P2" s="4"/>
      <c r="Q2" s="4"/>
      <c r="R2" s="4"/>
      <c r="S2" s="4"/>
    </row>
    <row r="3">
      <c r="A3" s="5" t="s">
        <v>12</v>
      </c>
      <c r="B3" s="7">
        <f>Assumptions!$B5</f>
        <v>1160</v>
      </c>
      <c r="C3" s="7">
        <f>Assumptions!$B5</f>
        <v>1160</v>
      </c>
      <c r="D3" s="7">
        <f>Assumptions!$B5</f>
        <v>1160</v>
      </c>
      <c r="E3" s="7">
        <f>Assumptions!$B5</f>
        <v>1160</v>
      </c>
      <c r="F3" s="7">
        <f>Assumptions!$B5</f>
        <v>1160</v>
      </c>
      <c r="G3" s="7">
        <f>Assumptions!$B5</f>
        <v>1160</v>
      </c>
      <c r="H3" s="7">
        <f>Assumptions!$B5</f>
        <v>1160</v>
      </c>
      <c r="I3" s="7">
        <f>Assumptions!$B5</f>
        <v>1160</v>
      </c>
      <c r="J3" s="7">
        <f>Assumptions!$B5</f>
        <v>1160</v>
      </c>
      <c r="K3" s="7">
        <f>Assumptions!$B5</f>
        <v>1160</v>
      </c>
      <c r="L3" s="7">
        <f>Assumptions!$B5</f>
        <v>1160</v>
      </c>
      <c r="M3" s="7">
        <f>Assumptions!$B5</f>
        <v>1160</v>
      </c>
      <c r="N3" s="7">
        <f>Assumptions!$B5</f>
        <v>1160</v>
      </c>
      <c r="O3" s="7">
        <f>Assumptions!$B5</f>
        <v>1160</v>
      </c>
      <c r="P3" s="7">
        <f>Assumptions!$B5</f>
        <v>1160</v>
      </c>
      <c r="Q3" s="7">
        <f>Assumptions!$B5</f>
        <v>1160</v>
      </c>
      <c r="R3" s="7">
        <f>Assumptions!$B5</f>
        <v>1160</v>
      </c>
      <c r="S3" s="7">
        <f>Assumptions!$B5</f>
        <v>1160</v>
      </c>
    </row>
    <row r="4">
      <c r="A4" s="4"/>
      <c r="B4" s="4"/>
      <c r="C4" s="4"/>
      <c r="D4" s="4"/>
      <c r="E4" s="4"/>
      <c r="F4" s="4"/>
      <c r="G4" s="4"/>
      <c r="H4" s="4"/>
      <c r="I4" s="4"/>
      <c r="J4" s="4"/>
      <c r="K4" s="4"/>
      <c r="L4" s="4"/>
      <c r="M4" s="4"/>
      <c r="N4" s="4"/>
      <c r="O4" s="4"/>
      <c r="P4" s="4"/>
      <c r="Q4" s="4"/>
      <c r="R4" s="4"/>
      <c r="S4" s="4"/>
    </row>
    <row r="5">
      <c r="A5" s="4" t="s">
        <v>8</v>
      </c>
      <c r="B5" s="4"/>
      <c r="C5" s="4"/>
      <c r="D5" s="4"/>
      <c r="E5" s="4"/>
      <c r="F5" s="4"/>
      <c r="G5" s="4"/>
      <c r="H5" s="4"/>
      <c r="I5" s="4"/>
      <c r="J5" s="4"/>
      <c r="K5" s="4"/>
      <c r="L5" s="4"/>
      <c r="M5" s="4"/>
      <c r="N5" s="4"/>
      <c r="O5" s="4"/>
      <c r="P5" s="4"/>
      <c r="Q5" s="4"/>
      <c r="R5" s="4"/>
      <c r="S5" s="4"/>
    </row>
    <row r="6">
      <c r="A6" s="5" t="s">
        <v>12</v>
      </c>
      <c r="B6" s="7">
        <f>Assumptions!$B2</f>
        <v>1225</v>
      </c>
      <c r="C6" s="7">
        <f>Assumptions!$B2</f>
        <v>1225</v>
      </c>
      <c r="D6" s="7">
        <f>Assumptions!$B2</f>
        <v>1225</v>
      </c>
      <c r="E6" s="7">
        <f>Assumptions!$B2</f>
        <v>1225</v>
      </c>
      <c r="F6" s="7">
        <f>Assumptions!$B2</f>
        <v>1225</v>
      </c>
      <c r="G6" s="7">
        <f>Assumptions!$B2</f>
        <v>1225</v>
      </c>
      <c r="H6" s="7">
        <f>Assumptions!$B2</f>
        <v>1225</v>
      </c>
      <c r="I6" s="7">
        <f>Assumptions!$B2</f>
        <v>1225</v>
      </c>
      <c r="J6" s="7">
        <f>Assumptions!$B2</f>
        <v>1225</v>
      </c>
      <c r="K6" s="7">
        <f>Assumptions!$B2</f>
        <v>1225</v>
      </c>
      <c r="L6" s="7">
        <f>Assumptions!$B2</f>
        <v>1225</v>
      </c>
      <c r="M6" s="7">
        <f>Assumptions!$B2</f>
        <v>1225</v>
      </c>
      <c r="N6" s="7">
        <f>Assumptions!$B2</f>
        <v>1225</v>
      </c>
      <c r="O6" s="7">
        <f>Assumptions!$B2</f>
        <v>1225</v>
      </c>
      <c r="P6" s="7">
        <f>Assumptions!$B2</f>
        <v>1225</v>
      </c>
      <c r="Q6" s="7">
        <f>Assumptions!$B2</f>
        <v>1225</v>
      </c>
      <c r="R6" s="7">
        <f>Assumptions!$B2</f>
        <v>1225</v>
      </c>
      <c r="S6" s="7">
        <f>Assumptions!$B2</f>
        <v>1225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50</v>
      </c>
      <c r="C1" s="4" t="s">
        <v>51</v>
      </c>
      <c r="D1" s="4" t="s">
        <v>52</v>
      </c>
      <c r="E1" s="4" t="s">
        <v>53</v>
      </c>
      <c r="F1" s="4" t="s">
        <v>54</v>
      </c>
      <c r="G1" s="4" t="s">
        <v>55</v>
      </c>
      <c r="H1" s="4" t="s">
        <v>56</v>
      </c>
      <c r="I1" s="4" t="s">
        <v>57</v>
      </c>
      <c r="J1" s="4" t="s">
        <v>58</v>
      </c>
      <c r="K1" s="4" t="s">
        <v>59</v>
      </c>
      <c r="L1" s="4" t="s">
        <v>60</v>
      </c>
      <c r="M1" s="4" t="s">
        <v>61</v>
      </c>
      <c r="N1" s="4" t="s">
        <v>62</v>
      </c>
      <c r="O1" s="4" t="s">
        <v>63</v>
      </c>
      <c r="P1" s="4" t="s">
        <v>64</v>
      </c>
      <c r="Q1" s="4" t="s">
        <v>65</v>
      </c>
      <c r="R1" s="4" t="s">
        <v>66</v>
      </c>
      <c r="S1" s="4" t="s">
        <v>67</v>
      </c>
    </row>
    <row r="2">
      <c r="A2" s="4" t="s">
        <v>14</v>
      </c>
      <c r="B2" s="4"/>
      <c r="C2" s="4"/>
      <c r="D2" s="4"/>
      <c r="E2" s="4"/>
      <c r="F2" s="4"/>
      <c r="G2" s="4"/>
      <c r="H2" s="4"/>
      <c r="I2" s="4"/>
      <c r="J2" s="4"/>
      <c r="K2" s="4"/>
      <c r="L2" s="4"/>
      <c r="M2" s="4"/>
      <c r="N2" s="4"/>
      <c r="O2" s="4"/>
      <c r="P2" s="4"/>
      <c r="Q2" s="4"/>
      <c r="R2" s="4"/>
      <c r="S2" s="4"/>
    </row>
    <row r="3">
      <c r="A3" s="5" t="s">
        <v>12</v>
      </c>
      <c r="B3" s="7">
        <f>'Calcs-1'!B3*Assumptions!$C5</f>
        <v>34798840</v>
      </c>
      <c r="C3" s="7">
        <f>'Calcs-1'!C3*Assumptions!$C5</f>
        <v>34798840</v>
      </c>
      <c r="D3" s="7">
        <f>'Calcs-1'!D3*Assumptions!$C5</f>
        <v>34798840</v>
      </c>
      <c r="E3" s="7">
        <f>'Calcs-1'!E3*Assumptions!$C5</f>
        <v>34798840</v>
      </c>
      <c r="F3" s="7">
        <f>'Calcs-1'!F3*Assumptions!$C5</f>
        <v>34798840</v>
      </c>
      <c r="G3" s="7">
        <f>'Calcs-1'!G3*Assumptions!$C5</f>
        <v>34798840</v>
      </c>
      <c r="H3" s="7">
        <f>'Calcs-1'!H3*Assumptions!$C5</f>
        <v>34798840</v>
      </c>
      <c r="I3" s="7">
        <f>'Calcs-1'!I3*Assumptions!$C5</f>
        <v>34798840</v>
      </c>
      <c r="J3" s="7">
        <f>'Calcs-1'!J3*Assumptions!$C5</f>
        <v>34798840</v>
      </c>
      <c r="K3" s="7">
        <f>'Calcs-1'!K3*Assumptions!$C5</f>
        <v>34798840</v>
      </c>
      <c r="L3" s="7">
        <f>'Calcs-1'!L3*Assumptions!$C5</f>
        <v>34798840</v>
      </c>
      <c r="M3" s="7">
        <f>'Calcs-1'!M3*Assumptions!$C5</f>
        <v>34798840</v>
      </c>
      <c r="N3" s="7">
        <f>'Calcs-1'!N3*Assumptions!$C5</f>
        <v>34798840</v>
      </c>
      <c r="O3" s="7">
        <f>'Calcs-1'!O3*Assumptions!$C5</f>
        <v>34798840</v>
      </c>
      <c r="P3" s="7">
        <f>'Calcs-1'!P3*Assumptions!$C5</f>
        <v>34798840</v>
      </c>
      <c r="Q3" s="7">
        <f>'Calcs-1'!Q3*Assumptions!$C5</f>
        <v>34798840</v>
      </c>
      <c r="R3" s="7">
        <f>'Calcs-1'!R3*Assumptions!$C5</f>
        <v>34798840</v>
      </c>
      <c r="S3" s="7">
        <f>'Calcs-1'!S3*Assumptions!$C5</f>
        <v>34798840</v>
      </c>
    </row>
    <row r="4">
      <c r="A4" s="4" t="s">
        <v>69</v>
      </c>
      <c r="B4" s="7">
        <f t="shared" ref="B4:S4" si="1">SUM(B3)</f>
        <v>34798840</v>
      </c>
      <c r="C4" s="7">
        <f t="shared" si="1"/>
        <v>34798840</v>
      </c>
      <c r="D4" s="7">
        <f t="shared" si="1"/>
        <v>34798840</v>
      </c>
      <c r="E4" s="7">
        <f t="shared" si="1"/>
        <v>34798840</v>
      </c>
      <c r="F4" s="7">
        <f t="shared" si="1"/>
        <v>34798840</v>
      </c>
      <c r="G4" s="7">
        <f t="shared" si="1"/>
        <v>34798840</v>
      </c>
      <c r="H4" s="7">
        <f t="shared" si="1"/>
        <v>34798840</v>
      </c>
      <c r="I4" s="7">
        <f t="shared" si="1"/>
        <v>34798840</v>
      </c>
      <c r="J4" s="7">
        <f t="shared" si="1"/>
        <v>34798840</v>
      </c>
      <c r="K4" s="7">
        <f t="shared" si="1"/>
        <v>34798840</v>
      </c>
      <c r="L4" s="7">
        <f t="shared" si="1"/>
        <v>34798840</v>
      </c>
      <c r="M4" s="7">
        <f t="shared" si="1"/>
        <v>34798840</v>
      </c>
      <c r="N4" s="7">
        <f t="shared" si="1"/>
        <v>34798840</v>
      </c>
      <c r="O4" s="7">
        <f t="shared" si="1"/>
        <v>34798840</v>
      </c>
      <c r="P4" s="7">
        <f t="shared" si="1"/>
        <v>34798840</v>
      </c>
      <c r="Q4" s="7">
        <f t="shared" si="1"/>
        <v>34798840</v>
      </c>
      <c r="R4" s="7">
        <f t="shared" si="1"/>
        <v>34798840</v>
      </c>
      <c r="S4" s="7">
        <f t="shared" si="1"/>
        <v>34798840</v>
      </c>
    </row>
    <row r="5">
      <c r="A5" s="4"/>
      <c r="B5" s="4"/>
      <c r="C5" s="4"/>
      <c r="D5" s="4"/>
      <c r="E5" s="4"/>
      <c r="F5" s="4"/>
      <c r="G5" s="4"/>
      <c r="H5" s="4"/>
      <c r="I5" s="4"/>
      <c r="J5" s="4"/>
      <c r="K5" s="4"/>
      <c r="L5" s="4"/>
      <c r="M5" s="4"/>
      <c r="N5" s="4"/>
      <c r="O5" s="4"/>
      <c r="P5" s="4"/>
      <c r="Q5" s="4"/>
      <c r="R5" s="4"/>
      <c r="S5" s="4"/>
    </row>
    <row r="6">
      <c r="A6" s="8" t="s">
        <v>72</v>
      </c>
      <c r="B6" s="4"/>
      <c r="C6" s="4"/>
      <c r="D6" s="4"/>
      <c r="E6" s="4"/>
      <c r="F6" s="4"/>
      <c r="G6" s="4"/>
      <c r="H6" s="4"/>
      <c r="I6" s="4"/>
      <c r="J6" s="4"/>
      <c r="K6" s="4"/>
      <c r="L6" s="4"/>
      <c r="M6" s="4"/>
      <c r="N6" s="4"/>
      <c r="O6" s="4"/>
      <c r="P6" s="4"/>
      <c r="Q6" s="4"/>
      <c r="R6" s="4"/>
      <c r="S6" s="4"/>
    </row>
    <row r="7">
      <c r="A7" s="5" t="s">
        <v>12</v>
      </c>
      <c r="B7" s="7">
        <f>'Calcs-1'!B3*Assumptions!$C2</f>
        <v>16240000</v>
      </c>
      <c r="C7" s="7">
        <f>'Calcs-1'!C3*Assumptions!$C2</f>
        <v>16240000</v>
      </c>
      <c r="D7" s="7">
        <f>'Calcs-1'!D3*Assumptions!$C2</f>
        <v>16240000</v>
      </c>
      <c r="E7" s="7">
        <f>'Calcs-1'!E3*Assumptions!$C2</f>
        <v>16240000</v>
      </c>
      <c r="F7" s="7">
        <f>'Calcs-1'!F3*Assumptions!$C2</f>
        <v>16240000</v>
      </c>
      <c r="G7" s="7">
        <f>'Calcs-1'!G3*Assumptions!$C2</f>
        <v>16240000</v>
      </c>
      <c r="H7" s="7">
        <f>'Calcs-1'!H3*Assumptions!$C2</f>
        <v>16240000</v>
      </c>
      <c r="I7" s="7">
        <f>'Calcs-1'!I3*Assumptions!$C2</f>
        <v>16240000</v>
      </c>
      <c r="J7" s="7">
        <f>'Calcs-1'!J3*Assumptions!$C2</f>
        <v>16240000</v>
      </c>
      <c r="K7" s="7">
        <f>'Calcs-1'!K3*Assumptions!$C2</f>
        <v>16240000</v>
      </c>
      <c r="L7" s="7">
        <f>'Calcs-1'!L3*Assumptions!$C2</f>
        <v>16240000</v>
      </c>
      <c r="M7" s="7">
        <f>'Calcs-1'!M3*Assumptions!$C2</f>
        <v>16240000</v>
      </c>
      <c r="N7" s="7">
        <f>'Calcs-1'!N3*Assumptions!$C2</f>
        <v>16240000</v>
      </c>
      <c r="O7" s="7">
        <f>'Calcs-1'!O3*Assumptions!$C2</f>
        <v>16240000</v>
      </c>
      <c r="P7" s="7">
        <f>'Calcs-1'!P3*Assumptions!$C2</f>
        <v>16240000</v>
      </c>
      <c r="Q7" s="7">
        <f>'Calcs-1'!Q3*Assumptions!$C2</f>
        <v>16240000</v>
      </c>
      <c r="R7" s="7">
        <f>'Calcs-1'!R3*Assumptions!$C2</f>
        <v>16240000</v>
      </c>
      <c r="S7" s="7">
        <f>'Calcs-1'!S3*Assumptions!$C2</f>
        <v>16240000</v>
      </c>
    </row>
    <row r="8">
      <c r="A8" s="4" t="s">
        <v>69</v>
      </c>
      <c r="B8" s="7">
        <f t="shared" ref="B8:S8" si="2">SUM(B7)</f>
        <v>16240000</v>
      </c>
      <c r="C8" s="7">
        <f t="shared" si="2"/>
        <v>16240000</v>
      </c>
      <c r="D8" s="7">
        <f t="shared" si="2"/>
        <v>16240000</v>
      </c>
      <c r="E8" s="7">
        <f t="shared" si="2"/>
        <v>16240000</v>
      </c>
      <c r="F8" s="7">
        <f t="shared" si="2"/>
        <v>16240000</v>
      </c>
      <c r="G8" s="7">
        <f t="shared" si="2"/>
        <v>16240000</v>
      </c>
      <c r="H8" s="7">
        <f t="shared" si="2"/>
        <v>16240000</v>
      </c>
      <c r="I8" s="7">
        <f t="shared" si="2"/>
        <v>16240000</v>
      </c>
      <c r="J8" s="7">
        <f t="shared" si="2"/>
        <v>16240000</v>
      </c>
      <c r="K8" s="7">
        <f t="shared" si="2"/>
        <v>16240000</v>
      </c>
      <c r="L8" s="7">
        <f t="shared" si="2"/>
        <v>16240000</v>
      </c>
      <c r="M8" s="7">
        <f t="shared" si="2"/>
        <v>16240000</v>
      </c>
      <c r="N8" s="7">
        <f t="shared" si="2"/>
        <v>16240000</v>
      </c>
      <c r="O8" s="7">
        <f t="shared" si="2"/>
        <v>16240000</v>
      </c>
      <c r="P8" s="7">
        <f t="shared" si="2"/>
        <v>16240000</v>
      </c>
      <c r="Q8" s="7">
        <f t="shared" si="2"/>
        <v>16240000</v>
      </c>
      <c r="R8" s="7">
        <f t="shared" si="2"/>
        <v>16240000</v>
      </c>
      <c r="S8" s="7">
        <f t="shared" si="2"/>
        <v>16240000</v>
      </c>
    </row>
    <row r="9">
      <c r="A9" s="4"/>
      <c r="B9" s="4"/>
      <c r="C9" s="4"/>
      <c r="D9" s="4"/>
      <c r="E9" s="4"/>
      <c r="F9" s="4"/>
      <c r="G9" s="4"/>
      <c r="H9" s="4"/>
      <c r="I9" s="4"/>
      <c r="J9" s="4"/>
      <c r="K9" s="4"/>
      <c r="L9" s="4"/>
      <c r="M9" s="4"/>
      <c r="N9" s="4"/>
      <c r="O9" s="4"/>
      <c r="P9" s="4"/>
      <c r="Q9" s="4"/>
      <c r="R9" s="4"/>
      <c r="S9" s="4"/>
    </row>
    <row r="10">
      <c r="A10" s="4" t="s">
        <v>73</v>
      </c>
      <c r="B10" s="4"/>
      <c r="C10" s="4"/>
      <c r="D10" s="4"/>
      <c r="E10" s="4"/>
      <c r="F10" s="4"/>
      <c r="G10" s="4"/>
      <c r="H10" s="4"/>
      <c r="I10" s="4"/>
      <c r="J10" s="4"/>
      <c r="K10" s="4"/>
      <c r="L10" s="4"/>
      <c r="M10" s="4"/>
      <c r="N10" s="4"/>
      <c r="O10" s="4"/>
      <c r="P10" s="4"/>
      <c r="Q10" s="4"/>
      <c r="R10" s="4"/>
      <c r="S10" s="4"/>
    </row>
    <row r="11">
      <c r="A11" s="4" t="s">
        <v>24</v>
      </c>
      <c r="B11" s="7">
        <f>Assumptions!$B11</f>
        <v>40000</v>
      </c>
      <c r="C11" s="7">
        <f>Assumptions!$B11</f>
        <v>40000</v>
      </c>
      <c r="D11" s="7">
        <f>Assumptions!$B11</f>
        <v>40000</v>
      </c>
      <c r="E11" s="7">
        <f>Assumptions!$B11</f>
        <v>40000</v>
      </c>
      <c r="F11" s="7">
        <f>Assumptions!$B11</f>
        <v>40000</v>
      </c>
      <c r="G11" s="7">
        <f>Assumptions!$B11</f>
        <v>40000</v>
      </c>
      <c r="H11" s="7">
        <f>Assumptions!$B11</f>
        <v>40000</v>
      </c>
      <c r="I11" s="7">
        <f>Assumptions!$B11</f>
        <v>40000</v>
      </c>
      <c r="J11" s="7">
        <f>Assumptions!$B11</f>
        <v>40000</v>
      </c>
      <c r="K11" s="7">
        <f>Assumptions!$B11</f>
        <v>40000</v>
      </c>
      <c r="L11" s="7">
        <f>Assumptions!$B11</f>
        <v>40000</v>
      </c>
      <c r="M11" s="7">
        <f>Assumptions!$B11</f>
        <v>40000</v>
      </c>
      <c r="N11" s="7">
        <f>Assumptions!$B11</f>
        <v>40000</v>
      </c>
      <c r="O11" s="7">
        <f>Assumptions!$B11</f>
        <v>40000</v>
      </c>
      <c r="P11" s="7">
        <f>Assumptions!$B11</f>
        <v>40000</v>
      </c>
      <c r="Q11" s="7">
        <f>Assumptions!$B11</f>
        <v>40000</v>
      </c>
      <c r="R11" s="7">
        <f>Assumptions!$B11</f>
        <v>40000</v>
      </c>
      <c r="S11" s="7">
        <f>Assumptions!$B11</f>
        <v>40000</v>
      </c>
    </row>
    <row r="12">
      <c r="A12" s="4" t="s">
        <v>25</v>
      </c>
      <c r="B12" s="7">
        <f>Assumptions!$B12</f>
        <v>12000</v>
      </c>
      <c r="C12" s="7">
        <f>Assumptions!$B12</f>
        <v>12000</v>
      </c>
      <c r="D12" s="7">
        <f>Assumptions!$B12</f>
        <v>12000</v>
      </c>
      <c r="E12" s="7">
        <f>Assumptions!$B12</f>
        <v>12000</v>
      </c>
      <c r="F12" s="7">
        <f>Assumptions!$B12</f>
        <v>12000</v>
      </c>
      <c r="G12" s="7">
        <f>Assumptions!$B12</f>
        <v>12000</v>
      </c>
      <c r="H12" s="7">
        <f>Assumptions!$B12</f>
        <v>12000</v>
      </c>
      <c r="I12" s="7">
        <f>Assumptions!$B12</f>
        <v>12000</v>
      </c>
      <c r="J12" s="7">
        <f>Assumptions!$B12</f>
        <v>12000</v>
      </c>
      <c r="K12" s="7">
        <f>Assumptions!$B12</f>
        <v>12000</v>
      </c>
      <c r="L12" s="7">
        <f>Assumptions!$B12</f>
        <v>12000</v>
      </c>
      <c r="M12" s="7">
        <f>Assumptions!$B12</f>
        <v>12000</v>
      </c>
      <c r="N12" s="7">
        <f>Assumptions!$B12</f>
        <v>12000</v>
      </c>
      <c r="O12" s="7">
        <f>Assumptions!$B12</f>
        <v>12000</v>
      </c>
      <c r="P12" s="7">
        <f>Assumptions!$B12</f>
        <v>12000</v>
      </c>
      <c r="Q12" s="7">
        <f>Assumptions!$B12</f>
        <v>12000</v>
      </c>
      <c r="R12" s="7">
        <f>Assumptions!$B12</f>
        <v>12000</v>
      </c>
      <c r="S12" s="7">
        <f>Assumptions!$B12</f>
        <v>12000</v>
      </c>
    </row>
    <row r="13">
      <c r="A13" s="4" t="s">
        <v>20</v>
      </c>
      <c r="B13" s="7">
        <f>Assumptions!$B8*Assumptions!$C8</f>
        <v>30000</v>
      </c>
      <c r="C13" s="7">
        <f>Assumptions!$B8*Assumptions!$C8</f>
        <v>30000</v>
      </c>
      <c r="D13" s="7">
        <f>Assumptions!$B8*Assumptions!$C8</f>
        <v>30000</v>
      </c>
      <c r="E13" s="7">
        <f>Assumptions!$B8*Assumptions!$C8</f>
        <v>30000</v>
      </c>
      <c r="F13" s="7">
        <f>Assumptions!$B8*Assumptions!$C8</f>
        <v>30000</v>
      </c>
      <c r="G13" s="7">
        <f>Assumptions!$B8*Assumptions!$C8</f>
        <v>30000</v>
      </c>
      <c r="H13" s="7">
        <f>Assumptions!$B8*Assumptions!$C8</f>
        <v>30000</v>
      </c>
      <c r="I13" s="7">
        <f>Assumptions!$B8*Assumptions!$C8</f>
        <v>30000</v>
      </c>
      <c r="J13" s="7">
        <f>Assumptions!$B8*Assumptions!$C8</f>
        <v>30000</v>
      </c>
      <c r="K13" s="7">
        <f>Assumptions!$B8*Assumptions!$C8</f>
        <v>30000</v>
      </c>
      <c r="L13" s="7">
        <f>Assumptions!$B8*Assumptions!$C8</f>
        <v>30000</v>
      </c>
      <c r="M13" s="7">
        <f>Assumptions!$B8*Assumptions!$C8</f>
        <v>30000</v>
      </c>
      <c r="N13" s="7">
        <f>Assumptions!$B8*Assumptions!$C8</f>
        <v>30000</v>
      </c>
      <c r="O13" s="7">
        <f>Assumptions!$B8*Assumptions!$C8</f>
        <v>30000</v>
      </c>
      <c r="P13" s="7">
        <f>Assumptions!$B8*Assumptions!$C8</f>
        <v>30000</v>
      </c>
      <c r="Q13" s="7">
        <f>Assumptions!$B8*Assumptions!$C8</f>
        <v>30000</v>
      </c>
      <c r="R13" s="7">
        <f>Assumptions!$B8*Assumptions!$C8</f>
        <v>30000</v>
      </c>
      <c r="S13" s="7">
        <f>Assumptions!$B8*Assumptions!$C8</f>
        <v>30000</v>
      </c>
    </row>
    <row r="14">
      <c r="A14" s="5" t="s">
        <v>74</v>
      </c>
      <c r="B14" s="7">
        <f>Depreciation!B8</f>
        <v>4375</v>
      </c>
      <c r="C14" s="7">
        <f>Depreciation!C8</f>
        <v>4375</v>
      </c>
      <c r="D14" s="7">
        <f>Depreciation!D8</f>
        <v>4375</v>
      </c>
      <c r="E14" s="7">
        <f>Depreciation!E8</f>
        <v>4375</v>
      </c>
      <c r="F14" s="7">
        <f>Depreciation!F8</f>
        <v>4375</v>
      </c>
      <c r="G14" s="7">
        <f>Depreciation!G8</f>
        <v>4375</v>
      </c>
      <c r="H14" s="7">
        <f>Depreciation!H8</f>
        <v>4375</v>
      </c>
      <c r="I14" s="7">
        <f>Depreciation!I8</f>
        <v>4375</v>
      </c>
      <c r="J14" s="7">
        <f>Depreciation!J8</f>
        <v>4375</v>
      </c>
      <c r="K14" s="7">
        <f>Depreciation!K8</f>
        <v>4375</v>
      </c>
      <c r="L14" s="7">
        <f>Depreciation!L8</f>
        <v>9250</v>
      </c>
      <c r="M14" s="7">
        <f>Depreciation!M8</f>
        <v>9250</v>
      </c>
      <c r="N14" s="7">
        <f>Depreciation!N8</f>
        <v>9250</v>
      </c>
      <c r="O14" s="7">
        <f>Depreciation!O8</f>
        <v>9250</v>
      </c>
      <c r="P14" s="7">
        <f>Depreciation!P8</f>
        <v>9250</v>
      </c>
      <c r="Q14" s="7">
        <f>Depreciation!Q8</f>
        <v>9250</v>
      </c>
      <c r="R14" s="7">
        <f>Depreciation!R8</f>
        <v>4875</v>
      </c>
      <c r="S14" s="7">
        <f>Depreciation!S8</f>
        <v>4875</v>
      </c>
    </row>
    <row r="15">
      <c r="A15" s="4" t="s">
        <v>69</v>
      </c>
      <c r="B15" s="7">
        <f t="shared" ref="B15:S15" si="3">SUM(B11:B14)</f>
        <v>86375</v>
      </c>
      <c r="C15" s="7">
        <f t="shared" si="3"/>
        <v>86375</v>
      </c>
      <c r="D15" s="7">
        <f t="shared" si="3"/>
        <v>86375</v>
      </c>
      <c r="E15" s="7">
        <f t="shared" si="3"/>
        <v>86375</v>
      </c>
      <c r="F15" s="7">
        <f t="shared" si="3"/>
        <v>86375</v>
      </c>
      <c r="G15" s="7">
        <f t="shared" si="3"/>
        <v>86375</v>
      </c>
      <c r="H15" s="7">
        <f t="shared" si="3"/>
        <v>86375</v>
      </c>
      <c r="I15" s="7">
        <f t="shared" si="3"/>
        <v>86375</v>
      </c>
      <c r="J15" s="7">
        <f t="shared" si="3"/>
        <v>86375</v>
      </c>
      <c r="K15" s="7">
        <f t="shared" si="3"/>
        <v>86375</v>
      </c>
      <c r="L15" s="7">
        <f t="shared" si="3"/>
        <v>91250</v>
      </c>
      <c r="M15" s="7">
        <f t="shared" si="3"/>
        <v>91250</v>
      </c>
      <c r="N15" s="7">
        <f t="shared" si="3"/>
        <v>91250</v>
      </c>
      <c r="O15" s="7">
        <f t="shared" si="3"/>
        <v>91250</v>
      </c>
      <c r="P15" s="7">
        <f t="shared" si="3"/>
        <v>91250</v>
      </c>
      <c r="Q15" s="7">
        <f t="shared" si="3"/>
        <v>91250</v>
      </c>
      <c r="R15" s="7">
        <f t="shared" si="3"/>
        <v>86875</v>
      </c>
      <c r="S15" s="7">
        <f t="shared" si="3"/>
        <v>86875</v>
      </c>
    </row>
    <row r="16">
      <c r="A16" s="4"/>
      <c r="B16" s="4"/>
      <c r="C16" s="4"/>
      <c r="D16" s="4"/>
      <c r="E16" s="4"/>
      <c r="F16" s="4"/>
      <c r="G16" s="4"/>
      <c r="H16" s="4"/>
      <c r="I16" s="4"/>
      <c r="J16" s="4"/>
      <c r="K16" s="4"/>
      <c r="L16" s="4"/>
      <c r="M16" s="4"/>
      <c r="N16" s="4"/>
      <c r="O16" s="4"/>
      <c r="P16" s="4"/>
      <c r="Q16" s="4"/>
      <c r="R16" s="4"/>
      <c r="S16" s="4"/>
    </row>
    <row r="17">
      <c r="A17" s="4" t="s">
        <v>69</v>
      </c>
      <c r="B17" s="7">
        <f t="shared" ref="B17:S17" si="4">B8+B15</f>
        <v>16326375</v>
      </c>
      <c r="C17" s="7">
        <f t="shared" si="4"/>
        <v>16326375</v>
      </c>
      <c r="D17" s="7">
        <f t="shared" si="4"/>
        <v>16326375</v>
      </c>
      <c r="E17" s="7">
        <f t="shared" si="4"/>
        <v>16326375</v>
      </c>
      <c r="F17" s="7">
        <f t="shared" si="4"/>
        <v>16326375</v>
      </c>
      <c r="G17" s="7">
        <f t="shared" si="4"/>
        <v>16326375</v>
      </c>
      <c r="H17" s="7">
        <f t="shared" si="4"/>
        <v>16326375</v>
      </c>
      <c r="I17" s="7">
        <f t="shared" si="4"/>
        <v>16326375</v>
      </c>
      <c r="J17" s="7">
        <f t="shared" si="4"/>
        <v>16326375</v>
      </c>
      <c r="K17" s="7">
        <f t="shared" si="4"/>
        <v>16326375</v>
      </c>
      <c r="L17" s="7">
        <f t="shared" si="4"/>
        <v>16331250</v>
      </c>
      <c r="M17" s="7">
        <f t="shared" si="4"/>
        <v>16331250</v>
      </c>
      <c r="N17" s="7">
        <f t="shared" si="4"/>
        <v>16331250</v>
      </c>
      <c r="O17" s="7">
        <f t="shared" si="4"/>
        <v>16331250</v>
      </c>
      <c r="P17" s="7">
        <f t="shared" si="4"/>
        <v>16331250</v>
      </c>
      <c r="Q17" s="7">
        <f t="shared" si="4"/>
        <v>16331250</v>
      </c>
      <c r="R17" s="7">
        <f t="shared" si="4"/>
        <v>16326875</v>
      </c>
      <c r="S17" s="7">
        <f t="shared" si="4"/>
        <v>16326875</v>
      </c>
    </row>
    <row r="18">
      <c r="A18" s="4"/>
      <c r="B18" s="4"/>
      <c r="C18" s="4"/>
      <c r="D18" s="4"/>
      <c r="E18" s="4"/>
      <c r="F18" s="4"/>
      <c r="G18" s="4"/>
      <c r="H18" s="4"/>
      <c r="I18" s="4"/>
      <c r="J18" s="4"/>
      <c r="K18" s="4"/>
      <c r="L18" s="4"/>
      <c r="M18" s="4"/>
      <c r="N18" s="4"/>
      <c r="O18" s="4"/>
      <c r="P18" s="4"/>
      <c r="Q18" s="4"/>
      <c r="R18" s="4"/>
      <c r="S18" s="4"/>
    </row>
    <row r="19">
      <c r="A19" s="4" t="s">
        <v>75</v>
      </c>
      <c r="B19" s="7">
        <f t="shared" ref="B19:S19" si="5">B4-B17</f>
        <v>18472465</v>
      </c>
      <c r="C19" s="7">
        <f t="shared" si="5"/>
        <v>18472465</v>
      </c>
      <c r="D19" s="7">
        <f t="shared" si="5"/>
        <v>18472465</v>
      </c>
      <c r="E19" s="7">
        <f t="shared" si="5"/>
        <v>18472465</v>
      </c>
      <c r="F19" s="7">
        <f t="shared" si="5"/>
        <v>18472465</v>
      </c>
      <c r="G19" s="7">
        <f t="shared" si="5"/>
        <v>18472465</v>
      </c>
      <c r="H19" s="7">
        <f t="shared" si="5"/>
        <v>18472465</v>
      </c>
      <c r="I19" s="7">
        <f t="shared" si="5"/>
        <v>18472465</v>
      </c>
      <c r="J19" s="7">
        <f t="shared" si="5"/>
        <v>18472465</v>
      </c>
      <c r="K19" s="7">
        <f t="shared" si="5"/>
        <v>18472465</v>
      </c>
      <c r="L19" s="7">
        <f t="shared" si="5"/>
        <v>18467590</v>
      </c>
      <c r="M19" s="7">
        <f t="shared" si="5"/>
        <v>18467590</v>
      </c>
      <c r="N19" s="7">
        <f t="shared" si="5"/>
        <v>18467590</v>
      </c>
      <c r="O19" s="7">
        <f t="shared" si="5"/>
        <v>18467590</v>
      </c>
      <c r="P19" s="7">
        <f t="shared" si="5"/>
        <v>18467590</v>
      </c>
      <c r="Q19" s="7">
        <f t="shared" si="5"/>
        <v>18467590</v>
      </c>
      <c r="R19" s="7">
        <f t="shared" si="5"/>
        <v>18471965</v>
      </c>
      <c r="S19" s="7">
        <f t="shared" si="5"/>
        <v>18471965</v>
      </c>
    </row>
    <row r="20">
      <c r="A20" s="4"/>
      <c r="B20" s="4"/>
      <c r="C20" s="4"/>
      <c r="D20" s="4"/>
      <c r="E20" s="4"/>
      <c r="F20" s="4"/>
      <c r="G20" s="4"/>
      <c r="H20" s="4"/>
      <c r="I20" s="4"/>
      <c r="J20" s="4"/>
      <c r="K20" s="4"/>
      <c r="L20" s="4"/>
      <c r="M20" s="4"/>
      <c r="N20" s="4"/>
      <c r="O20" s="4"/>
      <c r="P20" s="4"/>
      <c r="Q20" s="4"/>
      <c r="R20" s="4"/>
      <c r="S20" s="4"/>
    </row>
    <row r="21">
      <c r="A21" s="9" t="s">
        <v>76</v>
      </c>
      <c r="B21" s="11">
        <f>'Loan and Interest'!B26</f>
        <v>5000</v>
      </c>
      <c r="C21" s="11">
        <f>'Loan and Interest'!C26</f>
        <v>5000</v>
      </c>
      <c r="D21" s="11">
        <f>'Loan and Interest'!D26</f>
        <v>5000</v>
      </c>
      <c r="E21" s="11">
        <f>'Loan and Interest'!E26</f>
        <v>5000</v>
      </c>
      <c r="F21" s="11">
        <f>'Loan and Interest'!F26</f>
        <v>18000</v>
      </c>
      <c r="G21" s="11">
        <f>'Loan and Interest'!G26</f>
        <v>18000</v>
      </c>
      <c r="H21" s="11">
        <f>'Loan and Interest'!H26</f>
        <v>18000</v>
      </c>
      <c r="I21" s="11">
        <f>'Loan and Interest'!I26</f>
        <v>18000</v>
      </c>
      <c r="J21" s="11">
        <f>'Loan and Interest'!J26</f>
        <v>18000</v>
      </c>
      <c r="K21" s="11">
        <f>'Loan and Interest'!K26</f>
        <v>18000</v>
      </c>
      <c r="L21" s="11">
        <f>'Loan and Interest'!L26</f>
        <v>18000</v>
      </c>
      <c r="M21" s="11">
        <f>'Loan and Interest'!M26</f>
        <v>18000</v>
      </c>
      <c r="N21" s="11">
        <f>'Loan and Interest'!N26</f>
        <v>18000</v>
      </c>
      <c r="O21" s="11">
        <f>'Loan and Interest'!O26</f>
        <v>18000</v>
      </c>
      <c r="P21" s="11">
        <f>'Loan and Interest'!P26</f>
        <v>18000</v>
      </c>
      <c r="Q21" s="11">
        <f>'Loan and Interest'!Q26</f>
        <v>13000</v>
      </c>
      <c r="R21" s="11">
        <f>'Loan and Interest'!R26</f>
        <v>13000</v>
      </c>
      <c r="S21" s="11">
        <f>'Loan and Interest'!S26</f>
        <v>13000</v>
      </c>
    </row>
    <row r="23">
      <c r="A23" s="9" t="s">
        <v>75</v>
      </c>
      <c r="B23" s="11">
        <f t="shared" ref="B23:S23" si="6">B19-B21</f>
        <v>18467465</v>
      </c>
      <c r="C23" s="11">
        <f t="shared" si="6"/>
        <v>18467465</v>
      </c>
      <c r="D23" s="11">
        <f t="shared" si="6"/>
        <v>18467465</v>
      </c>
      <c r="E23" s="11">
        <f t="shared" si="6"/>
        <v>18467465</v>
      </c>
      <c r="F23" s="11">
        <f t="shared" si="6"/>
        <v>18454465</v>
      </c>
      <c r="G23" s="11">
        <f t="shared" si="6"/>
        <v>18454465</v>
      </c>
      <c r="H23" s="11">
        <f t="shared" si="6"/>
        <v>18454465</v>
      </c>
      <c r="I23" s="11">
        <f t="shared" si="6"/>
        <v>18454465</v>
      </c>
      <c r="J23" s="11">
        <f t="shared" si="6"/>
        <v>18454465</v>
      </c>
      <c r="K23" s="11">
        <f t="shared" si="6"/>
        <v>18454465</v>
      </c>
      <c r="L23" s="11">
        <f t="shared" si="6"/>
        <v>18449590</v>
      </c>
      <c r="M23" s="11">
        <f t="shared" si="6"/>
        <v>18449590</v>
      </c>
      <c r="N23" s="11">
        <f t="shared" si="6"/>
        <v>18449590</v>
      </c>
      <c r="O23" s="11">
        <f t="shared" si="6"/>
        <v>18449590</v>
      </c>
      <c r="P23" s="11">
        <f t="shared" si="6"/>
        <v>18449590</v>
      </c>
      <c r="Q23" s="11">
        <f t="shared" si="6"/>
        <v>18454590</v>
      </c>
      <c r="R23" s="11">
        <f t="shared" si="6"/>
        <v>18458965</v>
      </c>
      <c r="S23" s="11">
        <f t="shared" si="6"/>
        <v>18458965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50</v>
      </c>
      <c r="C1" s="4" t="s">
        <v>51</v>
      </c>
      <c r="D1" s="4" t="s">
        <v>52</v>
      </c>
      <c r="E1" s="4" t="s">
        <v>53</v>
      </c>
      <c r="F1" s="4" t="s">
        <v>54</v>
      </c>
      <c r="G1" s="4" t="s">
        <v>55</v>
      </c>
      <c r="H1" s="4" t="s">
        <v>56</v>
      </c>
      <c r="I1" s="4" t="s">
        <v>57</v>
      </c>
      <c r="J1" s="4" t="s">
        <v>58</v>
      </c>
      <c r="K1" s="4" t="s">
        <v>59</v>
      </c>
      <c r="L1" s="4" t="s">
        <v>60</v>
      </c>
      <c r="M1" s="4" t="s">
        <v>61</v>
      </c>
      <c r="N1" s="4" t="s">
        <v>62</v>
      </c>
      <c r="O1" s="4" t="s">
        <v>63</v>
      </c>
      <c r="P1" s="4" t="s">
        <v>64</v>
      </c>
      <c r="Q1" s="4" t="s">
        <v>65</v>
      </c>
      <c r="R1" s="4" t="s">
        <v>66</v>
      </c>
      <c r="S1" s="4" t="s">
        <v>67</v>
      </c>
    </row>
    <row r="2">
      <c r="A2" s="4" t="s">
        <v>8</v>
      </c>
      <c r="B2" s="4"/>
      <c r="C2" s="4"/>
      <c r="D2" s="4"/>
      <c r="E2" s="4"/>
      <c r="F2" s="4"/>
      <c r="G2" s="4"/>
      <c r="H2" s="4"/>
      <c r="I2" s="4"/>
      <c r="J2" s="4"/>
      <c r="K2" s="4"/>
      <c r="L2" s="4"/>
      <c r="M2" s="4"/>
    </row>
    <row r="3">
      <c r="A3" s="5" t="s">
        <v>12</v>
      </c>
      <c r="B3" s="7">
        <f>'Calcs-1'!B6*Assumptions!$C2</f>
        <v>17150000</v>
      </c>
      <c r="C3" s="7">
        <f>'Calcs-1'!C6*Assumptions!$C2</f>
        <v>17150000</v>
      </c>
      <c r="D3" s="7">
        <f>'Calcs-1'!D6*Assumptions!$C2</f>
        <v>17150000</v>
      </c>
      <c r="E3" s="7">
        <f>'Calcs-1'!E6*Assumptions!$C2</f>
        <v>17150000</v>
      </c>
      <c r="F3" s="7">
        <f>'Calcs-1'!F6*Assumptions!$C2</f>
        <v>17150000</v>
      </c>
      <c r="G3" s="7">
        <f>'Calcs-1'!G6*Assumptions!$C2</f>
        <v>17150000</v>
      </c>
      <c r="H3" s="7">
        <f>'Calcs-1'!H6*Assumptions!$C2</f>
        <v>17150000</v>
      </c>
      <c r="I3" s="7">
        <f>'Calcs-1'!I6*Assumptions!$C2</f>
        <v>17150000</v>
      </c>
      <c r="J3" s="7">
        <f>'Calcs-1'!J6*Assumptions!$C2</f>
        <v>17150000</v>
      </c>
      <c r="K3" s="7">
        <f>'Calcs-1'!K6*Assumptions!$C2</f>
        <v>17150000</v>
      </c>
      <c r="L3" s="7">
        <f>'Calcs-1'!L6*Assumptions!$C2</f>
        <v>17150000</v>
      </c>
      <c r="M3" s="7">
        <f>'Calcs-1'!M6*Assumptions!$C2</f>
        <v>17150000</v>
      </c>
      <c r="N3" s="7">
        <f>'Calcs-1'!N6*Assumptions!$C2</f>
        <v>17150000</v>
      </c>
      <c r="O3" s="7">
        <f>'Calcs-1'!O6*Assumptions!$C2</f>
        <v>17150000</v>
      </c>
      <c r="P3" s="7">
        <f>'Calcs-1'!P6*Assumptions!$C2</f>
        <v>17150000</v>
      </c>
      <c r="Q3" s="7">
        <f>'Calcs-1'!Q6*Assumptions!$C2</f>
        <v>17150000</v>
      </c>
      <c r="R3" s="7">
        <f>'Calcs-1'!R6*Assumptions!$C2</f>
        <v>17150000</v>
      </c>
      <c r="S3" s="7">
        <f>'Calcs-1'!S6*Assumptions!$C2</f>
        <v>17150000</v>
      </c>
    </row>
    <row r="4">
      <c r="A4" s="4" t="s">
        <v>69</v>
      </c>
      <c r="B4" s="7">
        <f t="shared" ref="B4:S4" si="1">SUM(B3)</f>
        <v>17150000</v>
      </c>
      <c r="C4" s="7">
        <f t="shared" si="1"/>
        <v>17150000</v>
      </c>
      <c r="D4" s="7">
        <f t="shared" si="1"/>
        <v>17150000</v>
      </c>
      <c r="E4" s="7">
        <f t="shared" si="1"/>
        <v>17150000</v>
      </c>
      <c r="F4" s="7">
        <f t="shared" si="1"/>
        <v>17150000</v>
      </c>
      <c r="G4" s="7">
        <f t="shared" si="1"/>
        <v>17150000</v>
      </c>
      <c r="H4" s="7">
        <f t="shared" si="1"/>
        <v>17150000</v>
      </c>
      <c r="I4" s="7">
        <f t="shared" si="1"/>
        <v>17150000</v>
      </c>
      <c r="J4" s="7">
        <f t="shared" si="1"/>
        <v>17150000</v>
      </c>
      <c r="K4" s="7">
        <f t="shared" si="1"/>
        <v>17150000</v>
      </c>
      <c r="L4" s="7">
        <f t="shared" si="1"/>
        <v>17150000</v>
      </c>
      <c r="M4" s="7">
        <f t="shared" si="1"/>
        <v>17150000</v>
      </c>
      <c r="N4" s="7">
        <f t="shared" si="1"/>
        <v>17150000</v>
      </c>
      <c r="O4" s="7">
        <f t="shared" si="1"/>
        <v>17150000</v>
      </c>
      <c r="P4" s="7">
        <f t="shared" si="1"/>
        <v>17150000</v>
      </c>
      <c r="Q4" s="7">
        <f t="shared" si="1"/>
        <v>17150000</v>
      </c>
      <c r="R4" s="7">
        <f t="shared" si="1"/>
        <v>17150000</v>
      </c>
      <c r="S4" s="7">
        <f t="shared" si="1"/>
        <v>17150000</v>
      </c>
    </row>
    <row r="5">
      <c r="A5" s="4"/>
      <c r="B5" s="4"/>
      <c r="C5" s="4"/>
      <c r="D5" s="4"/>
      <c r="E5" s="4"/>
      <c r="F5" s="4"/>
      <c r="G5" s="4"/>
      <c r="H5" s="4"/>
      <c r="I5" s="4"/>
      <c r="J5" s="4"/>
      <c r="K5" s="4"/>
      <c r="L5" s="4"/>
      <c r="M5" s="4"/>
    </row>
    <row r="6">
      <c r="A6" s="8" t="s">
        <v>77</v>
      </c>
      <c r="B6" s="4"/>
      <c r="C6" s="4"/>
      <c r="D6" s="4"/>
      <c r="E6" s="4"/>
      <c r="F6" s="4"/>
      <c r="G6" s="4"/>
      <c r="H6" s="4"/>
      <c r="I6" s="4"/>
      <c r="J6" s="4"/>
      <c r="K6" s="4"/>
      <c r="L6" s="4"/>
      <c r="M6" s="4"/>
    </row>
    <row r="7">
      <c r="A7" s="5" t="s">
        <v>12</v>
      </c>
      <c r="B7" s="6">
        <v>0.0</v>
      </c>
      <c r="C7" s="7">
        <f>B3+C3</f>
        <v>34300000</v>
      </c>
      <c r="D7" s="6">
        <v>0.0</v>
      </c>
      <c r="E7" s="7">
        <f>D3+E3</f>
        <v>34300000</v>
      </c>
      <c r="F7" s="6">
        <v>0.0</v>
      </c>
      <c r="G7" s="7">
        <f>F3+G3</f>
        <v>34300000</v>
      </c>
      <c r="H7" s="6">
        <v>0.0</v>
      </c>
      <c r="I7" s="7">
        <f>H3+I3</f>
        <v>34300000</v>
      </c>
      <c r="J7" s="6">
        <v>0.0</v>
      </c>
      <c r="K7" s="7">
        <f>J3+K3</f>
        <v>34300000</v>
      </c>
      <c r="L7" s="6">
        <v>0.0</v>
      </c>
      <c r="M7" s="7">
        <f>L3+M3</f>
        <v>34300000</v>
      </c>
      <c r="N7" s="6">
        <v>0.0</v>
      </c>
      <c r="O7" s="7">
        <f>N3+O3</f>
        <v>34300000</v>
      </c>
      <c r="P7" s="6">
        <v>0.0</v>
      </c>
      <c r="Q7" s="7">
        <f>P3+Q3</f>
        <v>34300000</v>
      </c>
      <c r="R7" s="6">
        <v>0.0</v>
      </c>
      <c r="S7" s="7">
        <f>R3+S3</f>
        <v>34300000</v>
      </c>
    </row>
    <row r="8">
      <c r="A8" s="4" t="s">
        <v>69</v>
      </c>
      <c r="B8" s="7">
        <f t="shared" ref="B8:S8" si="2">SUM(B7)</f>
        <v>0</v>
      </c>
      <c r="C8" s="7">
        <f t="shared" si="2"/>
        <v>34300000</v>
      </c>
      <c r="D8" s="7">
        <f t="shared" si="2"/>
        <v>0</v>
      </c>
      <c r="E8" s="7">
        <f t="shared" si="2"/>
        <v>34300000</v>
      </c>
      <c r="F8" s="7">
        <f t="shared" si="2"/>
        <v>0</v>
      </c>
      <c r="G8" s="7">
        <f t="shared" si="2"/>
        <v>34300000</v>
      </c>
      <c r="H8" s="7">
        <f t="shared" si="2"/>
        <v>0</v>
      </c>
      <c r="I8" s="7">
        <f t="shared" si="2"/>
        <v>34300000</v>
      </c>
      <c r="J8" s="7">
        <f t="shared" si="2"/>
        <v>0</v>
      </c>
      <c r="K8" s="7">
        <f t="shared" si="2"/>
        <v>34300000</v>
      </c>
      <c r="L8" s="7">
        <f t="shared" si="2"/>
        <v>0</v>
      </c>
      <c r="M8" s="7">
        <f t="shared" si="2"/>
        <v>34300000</v>
      </c>
      <c r="N8" s="7">
        <f t="shared" si="2"/>
        <v>0</v>
      </c>
      <c r="O8" s="7">
        <f t="shared" si="2"/>
        <v>34300000</v>
      </c>
      <c r="P8" s="7">
        <f t="shared" si="2"/>
        <v>0</v>
      </c>
      <c r="Q8" s="7">
        <f t="shared" si="2"/>
        <v>34300000</v>
      </c>
      <c r="R8" s="7">
        <f t="shared" si="2"/>
        <v>0</v>
      </c>
      <c r="S8" s="7">
        <f t="shared" si="2"/>
        <v>34300000</v>
      </c>
    </row>
    <row r="9">
      <c r="A9" s="4"/>
      <c r="B9" s="4"/>
      <c r="C9" s="4"/>
      <c r="D9" s="4"/>
      <c r="E9" s="4"/>
      <c r="F9" s="4"/>
      <c r="G9" s="4"/>
      <c r="H9" s="4"/>
      <c r="I9" s="4"/>
      <c r="J9" s="4"/>
      <c r="K9" s="4"/>
      <c r="L9" s="4"/>
      <c r="M9" s="4"/>
    </row>
    <row r="10">
      <c r="A10" s="8" t="s">
        <v>78</v>
      </c>
      <c r="B10" s="4"/>
      <c r="C10" s="4"/>
      <c r="D10" s="4"/>
      <c r="E10" s="4"/>
      <c r="F10" s="4"/>
      <c r="G10" s="4"/>
      <c r="H10" s="4"/>
      <c r="I10" s="4"/>
      <c r="J10" s="4"/>
      <c r="K10" s="4"/>
      <c r="L10" s="4"/>
      <c r="M10" s="4"/>
    </row>
    <row r="11">
      <c r="A11" s="5" t="s">
        <v>12</v>
      </c>
      <c r="B11" s="7">
        <f>B3-B7</f>
        <v>17150000</v>
      </c>
      <c r="C11" s="7">
        <f t="shared" ref="C11:S11" si="3">B11+C3-C7</f>
        <v>0</v>
      </c>
      <c r="D11" s="7">
        <f t="shared" si="3"/>
        <v>17150000</v>
      </c>
      <c r="E11" s="7">
        <f t="shared" si="3"/>
        <v>0</v>
      </c>
      <c r="F11" s="7">
        <f t="shared" si="3"/>
        <v>17150000</v>
      </c>
      <c r="G11" s="7">
        <f t="shared" si="3"/>
        <v>0</v>
      </c>
      <c r="H11" s="7">
        <f t="shared" si="3"/>
        <v>17150000</v>
      </c>
      <c r="I11" s="7">
        <f t="shared" si="3"/>
        <v>0</v>
      </c>
      <c r="J11" s="7">
        <f t="shared" si="3"/>
        <v>17150000</v>
      </c>
      <c r="K11" s="7">
        <f t="shared" si="3"/>
        <v>0</v>
      </c>
      <c r="L11" s="7">
        <f t="shared" si="3"/>
        <v>17150000</v>
      </c>
      <c r="M11" s="7">
        <f t="shared" si="3"/>
        <v>0</v>
      </c>
      <c r="N11" s="7">
        <f t="shared" si="3"/>
        <v>17150000</v>
      </c>
      <c r="O11" s="7">
        <f t="shared" si="3"/>
        <v>0</v>
      </c>
      <c r="P11" s="7">
        <f t="shared" si="3"/>
        <v>17150000</v>
      </c>
      <c r="Q11" s="7">
        <f t="shared" si="3"/>
        <v>0</v>
      </c>
      <c r="R11" s="7">
        <f t="shared" si="3"/>
        <v>17150000</v>
      </c>
      <c r="S11" s="7">
        <f t="shared" si="3"/>
        <v>0</v>
      </c>
    </row>
    <row r="12">
      <c r="A12" s="4" t="s">
        <v>69</v>
      </c>
      <c r="B12" s="7">
        <f t="shared" ref="B12:S12" si="4">SUM(B11)</f>
        <v>17150000</v>
      </c>
      <c r="C12" s="7">
        <f t="shared" si="4"/>
        <v>0</v>
      </c>
      <c r="D12" s="7">
        <f t="shared" si="4"/>
        <v>17150000</v>
      </c>
      <c r="E12" s="7">
        <f t="shared" si="4"/>
        <v>0</v>
      </c>
      <c r="F12" s="7">
        <f t="shared" si="4"/>
        <v>17150000</v>
      </c>
      <c r="G12" s="7">
        <f t="shared" si="4"/>
        <v>0</v>
      </c>
      <c r="H12" s="7">
        <f t="shared" si="4"/>
        <v>17150000</v>
      </c>
      <c r="I12" s="7">
        <f t="shared" si="4"/>
        <v>0</v>
      </c>
      <c r="J12" s="7">
        <f t="shared" si="4"/>
        <v>17150000</v>
      </c>
      <c r="K12" s="7">
        <f t="shared" si="4"/>
        <v>0</v>
      </c>
      <c r="L12" s="7">
        <f t="shared" si="4"/>
        <v>17150000</v>
      </c>
      <c r="M12" s="7">
        <f t="shared" si="4"/>
        <v>0</v>
      </c>
      <c r="N12" s="7">
        <f t="shared" si="4"/>
        <v>17150000</v>
      </c>
      <c r="O12" s="7">
        <f t="shared" si="4"/>
        <v>0</v>
      </c>
      <c r="P12" s="7">
        <f t="shared" si="4"/>
        <v>17150000</v>
      </c>
      <c r="Q12" s="7">
        <f t="shared" si="4"/>
        <v>0</v>
      </c>
      <c r="R12" s="7">
        <f t="shared" si="4"/>
        <v>17150000</v>
      </c>
      <c r="S12" s="7">
        <f t="shared" si="4"/>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50</v>
      </c>
      <c r="C1" s="4" t="s">
        <v>51</v>
      </c>
      <c r="D1" s="4" t="s">
        <v>52</v>
      </c>
      <c r="E1" s="4" t="s">
        <v>53</v>
      </c>
      <c r="F1" s="4" t="s">
        <v>54</v>
      </c>
      <c r="G1" s="4" t="s">
        <v>55</v>
      </c>
      <c r="H1" s="4" t="s">
        <v>56</v>
      </c>
      <c r="I1" s="4" t="s">
        <v>57</v>
      </c>
      <c r="J1" s="4" t="s">
        <v>58</v>
      </c>
      <c r="K1" s="4" t="s">
        <v>59</v>
      </c>
      <c r="L1" s="4" t="s">
        <v>60</v>
      </c>
      <c r="M1" s="4" t="s">
        <v>61</v>
      </c>
      <c r="N1" s="4" t="s">
        <v>62</v>
      </c>
      <c r="O1" s="4" t="s">
        <v>63</v>
      </c>
      <c r="P1" s="4" t="s">
        <v>64</v>
      </c>
      <c r="Q1" s="4" t="s">
        <v>65</v>
      </c>
      <c r="R1" s="4" t="s">
        <v>66</v>
      </c>
      <c r="S1" s="4" t="s">
        <v>67</v>
      </c>
    </row>
    <row r="2">
      <c r="A2" s="4" t="s">
        <v>79</v>
      </c>
      <c r="B2" s="4"/>
      <c r="C2" s="4"/>
      <c r="D2" s="4"/>
      <c r="E2" s="4"/>
      <c r="F2" s="4"/>
      <c r="G2" s="4"/>
      <c r="H2" s="4"/>
      <c r="I2" s="4"/>
      <c r="J2" s="4"/>
      <c r="K2" s="4"/>
      <c r="L2" s="4"/>
      <c r="M2" s="4"/>
      <c r="N2" s="4"/>
      <c r="O2" s="4"/>
      <c r="P2" s="4"/>
      <c r="Q2" s="4"/>
      <c r="R2" s="4"/>
      <c r="S2" s="4"/>
    </row>
    <row r="3">
      <c r="A3" s="5" t="s">
        <v>12</v>
      </c>
      <c r="B3" s="7">
        <v>0.0</v>
      </c>
      <c r="C3" s="7">
        <f t="shared" ref="C3:S3" si="1">B9</f>
        <v>65</v>
      </c>
      <c r="D3" s="7">
        <f t="shared" si="1"/>
        <v>130</v>
      </c>
      <c r="E3" s="7">
        <f t="shared" si="1"/>
        <v>195</v>
      </c>
      <c r="F3" s="7">
        <f t="shared" si="1"/>
        <v>260</v>
      </c>
      <c r="G3" s="7">
        <f t="shared" si="1"/>
        <v>325</v>
      </c>
      <c r="H3" s="7">
        <f t="shared" si="1"/>
        <v>390</v>
      </c>
      <c r="I3" s="7">
        <f t="shared" si="1"/>
        <v>455</v>
      </c>
      <c r="J3" s="7">
        <f t="shared" si="1"/>
        <v>520</v>
      </c>
      <c r="K3" s="7">
        <f t="shared" si="1"/>
        <v>585</v>
      </c>
      <c r="L3" s="7">
        <f t="shared" si="1"/>
        <v>650</v>
      </c>
      <c r="M3" s="7">
        <f t="shared" si="1"/>
        <v>715</v>
      </c>
      <c r="N3" s="7">
        <f t="shared" si="1"/>
        <v>780</v>
      </c>
      <c r="O3" s="7">
        <f t="shared" si="1"/>
        <v>845</v>
      </c>
      <c r="P3" s="7">
        <f t="shared" si="1"/>
        <v>910</v>
      </c>
      <c r="Q3" s="7">
        <f t="shared" si="1"/>
        <v>975</v>
      </c>
      <c r="R3" s="7">
        <f t="shared" si="1"/>
        <v>1040</v>
      </c>
      <c r="S3" s="7">
        <f t="shared" si="1"/>
        <v>1105</v>
      </c>
    </row>
    <row r="4">
      <c r="A4" s="4"/>
      <c r="B4" s="4"/>
      <c r="C4" s="4"/>
      <c r="D4" s="4"/>
      <c r="E4" s="4"/>
      <c r="F4" s="4"/>
      <c r="G4" s="4"/>
      <c r="H4" s="4"/>
      <c r="I4" s="4"/>
      <c r="J4" s="4"/>
      <c r="K4" s="4"/>
      <c r="L4" s="4"/>
      <c r="M4" s="4"/>
      <c r="N4" s="4"/>
      <c r="O4" s="4"/>
      <c r="P4" s="4"/>
      <c r="Q4" s="4"/>
      <c r="R4" s="4"/>
      <c r="S4" s="4"/>
    </row>
    <row r="5">
      <c r="A5" s="4" t="s">
        <v>80</v>
      </c>
      <c r="B5" s="4"/>
      <c r="C5" s="4"/>
      <c r="D5" s="4"/>
      <c r="E5" s="4"/>
      <c r="F5" s="4"/>
      <c r="G5" s="4"/>
      <c r="H5" s="4"/>
      <c r="I5" s="4"/>
      <c r="J5" s="4"/>
      <c r="K5" s="4"/>
      <c r="L5" s="4"/>
      <c r="M5" s="4"/>
      <c r="N5" s="4"/>
      <c r="O5" s="4"/>
      <c r="P5" s="4"/>
      <c r="Q5" s="4"/>
      <c r="R5" s="4"/>
      <c r="S5" s="4"/>
    </row>
    <row r="6">
      <c r="A6" s="5" t="s">
        <v>12</v>
      </c>
      <c r="B6" s="7">
        <f>'Calcs-1'!B6-'Calcs-1'!B3</f>
        <v>65</v>
      </c>
      <c r="C6" s="7">
        <f>'Calcs-1'!C6-'Calcs-1'!C3</f>
        <v>65</v>
      </c>
      <c r="D6" s="7">
        <f>'Calcs-1'!D6-'Calcs-1'!D3</f>
        <v>65</v>
      </c>
      <c r="E6" s="7">
        <f>'Calcs-1'!E6-'Calcs-1'!E3</f>
        <v>65</v>
      </c>
      <c r="F6" s="7">
        <f>'Calcs-1'!F6-'Calcs-1'!F3</f>
        <v>65</v>
      </c>
      <c r="G6" s="7">
        <f>'Calcs-1'!G6-'Calcs-1'!G3</f>
        <v>65</v>
      </c>
      <c r="H6" s="7">
        <f>'Calcs-1'!H6-'Calcs-1'!H3</f>
        <v>65</v>
      </c>
      <c r="I6" s="7">
        <f>'Calcs-1'!I6-'Calcs-1'!I3</f>
        <v>65</v>
      </c>
      <c r="J6" s="7">
        <f>'Calcs-1'!J6-'Calcs-1'!J3</f>
        <v>65</v>
      </c>
      <c r="K6" s="7">
        <f>'Calcs-1'!K6-'Calcs-1'!K3</f>
        <v>65</v>
      </c>
      <c r="L6" s="7">
        <f>'Calcs-1'!L6-'Calcs-1'!L3</f>
        <v>65</v>
      </c>
      <c r="M6" s="7">
        <f>'Calcs-1'!M6-'Calcs-1'!M3</f>
        <v>65</v>
      </c>
      <c r="N6" s="7">
        <f>'Calcs-1'!N6-'Calcs-1'!N3</f>
        <v>65</v>
      </c>
      <c r="O6" s="7">
        <f>'Calcs-1'!O6-'Calcs-1'!O3</f>
        <v>65</v>
      </c>
      <c r="P6" s="7">
        <f>'Calcs-1'!P6-'Calcs-1'!P3</f>
        <v>65</v>
      </c>
      <c r="Q6" s="7">
        <f>'Calcs-1'!Q6-'Calcs-1'!Q3</f>
        <v>65</v>
      </c>
      <c r="R6" s="7">
        <f>'Calcs-1'!R6-'Calcs-1'!R3</f>
        <v>65</v>
      </c>
      <c r="S6" s="7">
        <f>'Calcs-1'!S6-'Calcs-1'!S3</f>
        <v>65</v>
      </c>
    </row>
    <row r="7">
      <c r="A7" s="4"/>
      <c r="B7" s="4"/>
      <c r="C7" s="4"/>
      <c r="D7" s="4"/>
      <c r="E7" s="4"/>
      <c r="F7" s="4"/>
      <c r="G7" s="4"/>
      <c r="H7" s="4"/>
      <c r="I7" s="4"/>
      <c r="J7" s="4"/>
      <c r="K7" s="4"/>
      <c r="L7" s="4"/>
      <c r="M7" s="4"/>
      <c r="N7" s="4"/>
      <c r="O7" s="4"/>
      <c r="P7" s="4"/>
      <c r="Q7" s="4"/>
      <c r="R7" s="4"/>
      <c r="S7" s="4"/>
    </row>
    <row r="8">
      <c r="A8" s="4" t="s">
        <v>81</v>
      </c>
      <c r="B8" s="4"/>
      <c r="C8" s="4"/>
      <c r="D8" s="4"/>
      <c r="E8" s="4"/>
      <c r="F8" s="4"/>
      <c r="G8" s="4"/>
      <c r="H8" s="4"/>
      <c r="I8" s="4"/>
      <c r="J8" s="4"/>
      <c r="K8" s="4"/>
      <c r="L8" s="4"/>
      <c r="M8" s="4"/>
      <c r="N8" s="4"/>
      <c r="O8" s="4"/>
      <c r="P8" s="4"/>
      <c r="Q8" s="4"/>
      <c r="R8" s="4"/>
      <c r="S8" s="4"/>
    </row>
    <row r="9">
      <c r="A9" s="5" t="s">
        <v>12</v>
      </c>
      <c r="B9" s="7">
        <f t="shared" ref="B9:S9" si="2">B3+B6</f>
        <v>65</v>
      </c>
      <c r="C9" s="7">
        <f t="shared" si="2"/>
        <v>130</v>
      </c>
      <c r="D9" s="7">
        <f t="shared" si="2"/>
        <v>195</v>
      </c>
      <c r="E9" s="7">
        <f t="shared" si="2"/>
        <v>260</v>
      </c>
      <c r="F9" s="7">
        <f t="shared" si="2"/>
        <v>325</v>
      </c>
      <c r="G9" s="7">
        <f t="shared" si="2"/>
        <v>390</v>
      </c>
      <c r="H9" s="7">
        <f t="shared" si="2"/>
        <v>455</v>
      </c>
      <c r="I9" s="7">
        <f t="shared" si="2"/>
        <v>520</v>
      </c>
      <c r="J9" s="7">
        <f t="shared" si="2"/>
        <v>585</v>
      </c>
      <c r="K9" s="7">
        <f t="shared" si="2"/>
        <v>650</v>
      </c>
      <c r="L9" s="7">
        <f t="shared" si="2"/>
        <v>715</v>
      </c>
      <c r="M9" s="7">
        <f t="shared" si="2"/>
        <v>780</v>
      </c>
      <c r="N9" s="7">
        <f t="shared" si="2"/>
        <v>845</v>
      </c>
      <c r="O9" s="7">
        <f t="shared" si="2"/>
        <v>910</v>
      </c>
      <c r="P9" s="7">
        <f t="shared" si="2"/>
        <v>975</v>
      </c>
      <c r="Q9" s="7">
        <f t="shared" si="2"/>
        <v>1040</v>
      </c>
      <c r="R9" s="7">
        <f t="shared" si="2"/>
        <v>1105</v>
      </c>
      <c r="S9" s="7">
        <f t="shared" si="2"/>
        <v>1170</v>
      </c>
    </row>
    <row r="10">
      <c r="A10" s="4"/>
      <c r="B10" s="4"/>
      <c r="C10" s="4"/>
      <c r="D10" s="4"/>
      <c r="E10" s="4"/>
      <c r="F10" s="4"/>
      <c r="G10" s="4"/>
      <c r="H10" s="4"/>
      <c r="I10" s="4"/>
      <c r="J10" s="4"/>
      <c r="K10" s="4"/>
      <c r="L10" s="4"/>
      <c r="M10" s="4"/>
      <c r="N10" s="4"/>
      <c r="O10" s="4"/>
      <c r="P10" s="4"/>
      <c r="Q10" s="4"/>
      <c r="R10" s="4"/>
      <c r="S10" s="4"/>
    </row>
    <row r="11">
      <c r="A11" s="4" t="s">
        <v>81</v>
      </c>
      <c r="B11" s="4"/>
      <c r="C11" s="4"/>
      <c r="D11" s="4"/>
      <c r="E11" s="4"/>
      <c r="F11" s="4"/>
      <c r="G11" s="4"/>
      <c r="H11" s="4"/>
      <c r="I11" s="4"/>
      <c r="J11" s="4"/>
      <c r="K11" s="4"/>
      <c r="L11" s="4"/>
      <c r="M11" s="4"/>
      <c r="N11" s="4"/>
      <c r="O11" s="4"/>
      <c r="P11" s="4"/>
      <c r="Q11" s="4"/>
      <c r="R11" s="4"/>
      <c r="S11" s="4"/>
    </row>
    <row r="12">
      <c r="A12" s="5" t="s">
        <v>12</v>
      </c>
      <c r="B12" s="7">
        <f>B9*Assumptions!$C2</f>
        <v>910000</v>
      </c>
      <c r="C12" s="7">
        <f>C9*Assumptions!$C2</f>
        <v>1820000</v>
      </c>
      <c r="D12" s="7">
        <f>D9*Assumptions!$C2</f>
        <v>2730000</v>
      </c>
      <c r="E12" s="7">
        <f>E9*Assumptions!$C2</f>
        <v>3640000</v>
      </c>
      <c r="F12" s="7">
        <f>F9*Assumptions!$C2</f>
        <v>4550000</v>
      </c>
      <c r="G12" s="7">
        <f>G9*Assumptions!$C2</f>
        <v>5460000</v>
      </c>
      <c r="H12" s="7">
        <f>H9*Assumptions!$C2</f>
        <v>6370000</v>
      </c>
      <c r="I12" s="7">
        <f>I9*Assumptions!$C2</f>
        <v>7280000</v>
      </c>
      <c r="J12" s="7">
        <f>J9*Assumptions!$C2</f>
        <v>8190000</v>
      </c>
      <c r="K12" s="7">
        <f>K9*Assumptions!$C2</f>
        <v>9100000</v>
      </c>
      <c r="L12" s="7">
        <f>L9*Assumptions!$C2</f>
        <v>10010000</v>
      </c>
      <c r="M12" s="7">
        <f>M9*Assumptions!$C2</f>
        <v>10920000</v>
      </c>
      <c r="N12" s="7">
        <f>N9*Assumptions!$C2</f>
        <v>11830000</v>
      </c>
      <c r="O12" s="7">
        <f>O9*Assumptions!$C2</f>
        <v>12740000</v>
      </c>
      <c r="P12" s="7">
        <f>P9*Assumptions!$C2</f>
        <v>13650000</v>
      </c>
      <c r="Q12" s="7">
        <f>Q9*Assumptions!$C2</f>
        <v>14560000</v>
      </c>
      <c r="R12" s="7">
        <f>R9*Assumptions!$C2</f>
        <v>15470000</v>
      </c>
      <c r="S12" s="7">
        <f>S9*Assumptions!$C2</f>
        <v>16380000</v>
      </c>
    </row>
    <row r="13">
      <c r="A13" s="4" t="s">
        <v>69</v>
      </c>
      <c r="B13" s="7">
        <f t="shared" ref="B13:S13" si="3">SUM(B12)</f>
        <v>910000</v>
      </c>
      <c r="C13" s="7">
        <f t="shared" si="3"/>
        <v>1820000</v>
      </c>
      <c r="D13" s="7">
        <f t="shared" si="3"/>
        <v>2730000</v>
      </c>
      <c r="E13" s="7">
        <f t="shared" si="3"/>
        <v>3640000</v>
      </c>
      <c r="F13" s="7">
        <f t="shared" si="3"/>
        <v>4550000</v>
      </c>
      <c r="G13" s="7">
        <f t="shared" si="3"/>
        <v>5460000</v>
      </c>
      <c r="H13" s="7">
        <f t="shared" si="3"/>
        <v>6370000</v>
      </c>
      <c r="I13" s="7">
        <f t="shared" si="3"/>
        <v>7280000</v>
      </c>
      <c r="J13" s="7">
        <f t="shared" si="3"/>
        <v>8190000</v>
      </c>
      <c r="K13" s="7">
        <f t="shared" si="3"/>
        <v>9100000</v>
      </c>
      <c r="L13" s="7">
        <f t="shared" si="3"/>
        <v>10010000</v>
      </c>
      <c r="M13" s="7">
        <f t="shared" si="3"/>
        <v>10920000</v>
      </c>
      <c r="N13" s="7">
        <f t="shared" si="3"/>
        <v>11830000</v>
      </c>
      <c r="O13" s="7">
        <f t="shared" si="3"/>
        <v>12740000</v>
      </c>
      <c r="P13" s="7">
        <f t="shared" si="3"/>
        <v>13650000</v>
      </c>
      <c r="Q13" s="7">
        <f t="shared" si="3"/>
        <v>14560000</v>
      </c>
      <c r="R13" s="7">
        <f t="shared" si="3"/>
        <v>15470000</v>
      </c>
      <c r="S13" s="7">
        <f t="shared" si="3"/>
        <v>16380000</v>
      </c>
    </row>
    <row r="14">
      <c r="A14" s="4"/>
      <c r="B14" s="4"/>
      <c r="C14" s="4"/>
      <c r="D14" s="4"/>
      <c r="E14" s="4"/>
      <c r="F14" s="4"/>
      <c r="G14" s="4"/>
      <c r="H14" s="4"/>
      <c r="I14" s="4"/>
      <c r="J14" s="4"/>
      <c r="K14" s="4"/>
      <c r="L14" s="4"/>
      <c r="M14" s="4"/>
    </row>
  </sheetData>
  <drawing r:id="rId1"/>
</worksheet>
</file>