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Stocks" sheetId="7" r:id="rId10"/>
    <sheet state="visible" name="Capital" sheetId="8" r:id="rId11"/>
    <sheet state="visible" name="Cash Detail" sheetId="9" r:id="rId12"/>
    <sheet state="visible" name="Balances" sheetId="10" r:id="rId13"/>
  </sheets>
  <definedNames/>
  <calcPr/>
</workbook>
</file>

<file path=xl/sharedStrings.xml><?xml version="1.0" encoding="utf-8"?>
<sst xmlns="http://schemas.openxmlformats.org/spreadsheetml/2006/main" count="215" uniqueCount="88">
  <si>
    <t>Description</t>
  </si>
  <si>
    <t xml:space="preserve">Comfort Cloud deals in selling mattresses. </t>
  </si>
  <si>
    <t>Every month they purchase 1000 Mattress and sell 950 Mattress.</t>
  </si>
  <si>
    <t>The purchase price of each Mattress is Rs. 3400. They make the payment for purchases in every 3 months and make the balance zero in the month they make payment.</t>
  </si>
  <si>
    <t>It sells one Mattress for Rs. 7299 to Customer1. Customer1 pays after 2 months.</t>
  </si>
  <si>
    <t>In the first month they issued 35000 shares of Rs. 103 each to its shareholders who paid for these shares in cash.</t>
  </si>
  <si>
    <t>They employ 3 sales person to each of whom Rs. 18000 salary per month is paid. The rent of the office is Rs. 12000 per month and electricity expenses are Rs. 6000 per month.</t>
  </si>
  <si>
    <t>Make a model for 12 months.</t>
  </si>
  <si>
    <t>Purchase</t>
  </si>
  <si>
    <t>Quantity</t>
  </si>
  <si>
    <t>Purchase Price</t>
  </si>
  <si>
    <t>Payments</t>
  </si>
  <si>
    <t>Matress</t>
  </si>
  <si>
    <t>every 3 months</t>
  </si>
  <si>
    <t>Sales</t>
  </si>
  <si>
    <t>Selling Price</t>
  </si>
  <si>
    <t>Collections</t>
  </si>
  <si>
    <t>after 2 month</t>
  </si>
  <si>
    <t>Staff</t>
  </si>
  <si>
    <t xml:space="preserve">Number </t>
  </si>
  <si>
    <t>Salary</t>
  </si>
  <si>
    <t>Sales Person</t>
  </si>
  <si>
    <t>Other Costs</t>
  </si>
  <si>
    <t>in Rs(per month)</t>
  </si>
  <si>
    <t>Rent</t>
  </si>
  <si>
    <t>Electricity</t>
  </si>
  <si>
    <t>Equity Share Issue</t>
  </si>
  <si>
    <t>Month 1</t>
  </si>
  <si>
    <t>Issue Price</t>
  </si>
  <si>
    <t>Number of Share</t>
  </si>
  <si>
    <t>M1</t>
  </si>
  <si>
    <t>M2</t>
  </si>
  <si>
    <t>M3</t>
  </si>
  <si>
    <t>M4</t>
  </si>
  <si>
    <t>M5</t>
  </si>
  <si>
    <t>M6</t>
  </si>
  <si>
    <t>M7</t>
  </si>
  <si>
    <t>M8</t>
  </si>
  <si>
    <t>M9</t>
  </si>
  <si>
    <t>M10</t>
  </si>
  <si>
    <t>M11</t>
  </si>
  <si>
    <t>M12</t>
  </si>
  <si>
    <t>Total</t>
  </si>
  <si>
    <t>Cost of Goods sold</t>
  </si>
  <si>
    <t>Other costs</t>
  </si>
  <si>
    <t>Profit</t>
  </si>
  <si>
    <t>Purchase Payments</t>
  </si>
  <si>
    <t>Payment Outstandig</t>
  </si>
  <si>
    <t>Customer 1</t>
  </si>
  <si>
    <t>Collection</t>
  </si>
  <si>
    <t>Cash to be collected</t>
  </si>
  <si>
    <t>Opening Stock</t>
  </si>
  <si>
    <t>Change in Stock</t>
  </si>
  <si>
    <t>Closing Stock</t>
  </si>
  <si>
    <t>Share Issue</t>
  </si>
  <si>
    <t>Issue Price (Rs)</t>
  </si>
  <si>
    <t>Number of Shares</t>
  </si>
  <si>
    <t>Equity Share Issue(numbers)</t>
  </si>
  <si>
    <t>Opening Number of Shares</t>
  </si>
  <si>
    <t>Number of Shares issued in a month</t>
  </si>
  <si>
    <t>Closing Number of Shares</t>
  </si>
  <si>
    <t>Equity Share Capital (in Rs)</t>
  </si>
  <si>
    <t>Opening Balance</t>
  </si>
  <si>
    <t>Share capital Issued</t>
  </si>
  <si>
    <t>Closing  Balance</t>
  </si>
  <si>
    <t>Cash Inflow</t>
  </si>
  <si>
    <t>Collections from Customers</t>
  </si>
  <si>
    <t>Cash Received from Equity Share Capital</t>
  </si>
  <si>
    <t>Cash Outflow</t>
  </si>
  <si>
    <t>Payment for purchases</t>
  </si>
  <si>
    <t>Net Cash for the month</t>
  </si>
  <si>
    <t>Cash Inhand</t>
  </si>
  <si>
    <t>Opening Cash</t>
  </si>
  <si>
    <t>Closing Cash</t>
  </si>
  <si>
    <t>Assets</t>
  </si>
  <si>
    <t>Fixed asset</t>
  </si>
  <si>
    <t>Stocks</t>
  </si>
  <si>
    <t>Total Assets</t>
  </si>
  <si>
    <t>Liabilities</t>
  </si>
  <si>
    <t>Payment Outstanding</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</si>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</sst>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Arial"/>
    </font>
    <font>
      <sz val="12.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s>
  <sheetData>
    <row r="1">
      <c r="A1" s="1" t="s">
        <v>0</v>
      </c>
    </row>
    <row r="2">
      <c r="A2" s="2" t="s">
        <v>1</v>
      </c>
    </row>
    <row r="3">
      <c r="A3" s="3" t="s">
        <v>2</v>
      </c>
    </row>
    <row r="4">
      <c r="A4" s="2" t="s">
        <v>3</v>
      </c>
    </row>
    <row r="5">
      <c r="A5" s="3" t="s">
        <v>4</v>
      </c>
    </row>
    <row r="6">
      <c r="A6" s="3" t="s">
        <v>5</v>
      </c>
    </row>
    <row r="7">
      <c r="A7" s="2" t="s">
        <v>6</v>
      </c>
    </row>
    <row r="8">
      <c r="A8" s="4" t="s">
        <v>7</v>
      </c>
    </row>
    <row r="9">
      <c r="A9" s="5"/>
    </row>
    <row r="10">
      <c r="A10" s="5"/>
    </row>
    <row r="11">
      <c r="A11" s="5"/>
    </row>
    <row r="12">
      <c r="A12" s="5"/>
    </row>
    <row r="13">
      <c r="A13" s="5"/>
    </row>
    <row r="14">
      <c r="A14" s="5"/>
    </row>
    <row r="15">
      <c r="A15" s="4"/>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74</v>
      </c>
      <c r="B2" s="5"/>
      <c r="C2" s="5"/>
      <c r="D2" s="5"/>
      <c r="E2" s="5"/>
      <c r="F2" s="5"/>
      <c r="G2" s="5"/>
      <c r="H2" s="5"/>
      <c r="I2" s="5"/>
      <c r="J2" s="5"/>
      <c r="K2" s="5"/>
      <c r="L2" s="5"/>
      <c r="M2" s="5"/>
    </row>
    <row r="3">
      <c r="A3" s="5" t="s">
        <v>75</v>
      </c>
      <c r="B3" s="9">
        <v>0.0</v>
      </c>
      <c r="C3" s="9">
        <v>0.0</v>
      </c>
      <c r="D3" s="9">
        <v>0.0</v>
      </c>
      <c r="E3" s="9">
        <v>0.0</v>
      </c>
      <c r="F3" s="9">
        <v>0.0</v>
      </c>
      <c r="G3" s="9">
        <v>0.0</v>
      </c>
      <c r="H3" s="9">
        <v>0.0</v>
      </c>
      <c r="I3" s="9">
        <v>0.0</v>
      </c>
      <c r="J3" s="9">
        <v>0.0</v>
      </c>
      <c r="K3" s="9">
        <v>0.0</v>
      </c>
      <c r="L3" s="9">
        <v>0.0</v>
      </c>
      <c r="M3" s="9">
        <v>0.0</v>
      </c>
    </row>
    <row r="4">
      <c r="A4" s="5" t="s">
        <v>71</v>
      </c>
      <c r="B4" s="9">
        <f>'Cash Detail'!B17</f>
        <v>3533000</v>
      </c>
      <c r="C4" s="9">
        <f>'Cash Detail'!C17</f>
        <v>3461000</v>
      </c>
      <c r="D4" s="9">
        <f>'Cash Detail'!D17</f>
        <v>123050</v>
      </c>
      <c r="E4" s="9">
        <f>'Cash Detail'!E17</f>
        <v>6985100</v>
      </c>
      <c r="F4" s="9">
        <f>'Cash Detail'!F17</f>
        <v>13847150</v>
      </c>
      <c r="G4" s="9">
        <f>'Cash Detail'!G17</f>
        <v>10509200</v>
      </c>
      <c r="H4" s="9">
        <f>'Cash Detail'!H17</f>
        <v>17371250</v>
      </c>
      <c r="I4" s="9">
        <f>'Cash Detail'!I17</f>
        <v>24233300</v>
      </c>
      <c r="J4" s="9">
        <f>'Cash Detail'!J17</f>
        <v>20895350</v>
      </c>
      <c r="K4" s="9">
        <f>'Cash Detail'!K17</f>
        <v>27757400</v>
      </c>
      <c r="L4" s="9">
        <f>'Cash Detail'!L17</f>
        <v>34619450</v>
      </c>
      <c r="M4" s="9">
        <f>'Cash Detail'!M17</f>
        <v>31281500</v>
      </c>
    </row>
    <row r="5">
      <c r="A5" s="5" t="s">
        <v>76</v>
      </c>
      <c r="B5" s="9">
        <f>Stocks!B13</f>
        <v>170000</v>
      </c>
      <c r="C5" s="9">
        <f>Stocks!C13</f>
        <v>340000</v>
      </c>
      <c r="D5" s="9">
        <f>Stocks!D13</f>
        <v>510000</v>
      </c>
      <c r="E5" s="9">
        <f>Stocks!E13</f>
        <v>680000</v>
      </c>
      <c r="F5" s="9">
        <f>Stocks!F13</f>
        <v>850000</v>
      </c>
      <c r="G5" s="9">
        <f>Stocks!G13</f>
        <v>1020000</v>
      </c>
      <c r="H5" s="9">
        <f>Stocks!H13</f>
        <v>1190000</v>
      </c>
      <c r="I5" s="9">
        <f>Stocks!I13</f>
        <v>1360000</v>
      </c>
      <c r="J5" s="9">
        <f>Stocks!J13</f>
        <v>1530000</v>
      </c>
      <c r="K5" s="9">
        <f>Stocks!K13</f>
        <v>1700000</v>
      </c>
      <c r="L5" s="9">
        <f>Stocks!L13</f>
        <v>1870000</v>
      </c>
      <c r="M5" s="9">
        <f>Stocks!M13</f>
        <v>2040000</v>
      </c>
    </row>
    <row r="6">
      <c r="A6" s="5" t="s">
        <v>50</v>
      </c>
      <c r="B6" s="9">
        <f>Collections!B12</f>
        <v>6934050</v>
      </c>
      <c r="C6" s="9">
        <f>Collections!C12</f>
        <v>13868100</v>
      </c>
      <c r="D6" s="9">
        <f>Collections!D12</f>
        <v>13868100</v>
      </c>
      <c r="E6" s="9">
        <f>Collections!E12</f>
        <v>13868100</v>
      </c>
      <c r="F6" s="9">
        <f>Collections!F12</f>
        <v>13868100</v>
      </c>
      <c r="G6" s="9">
        <f>Collections!G12</f>
        <v>13868100</v>
      </c>
      <c r="H6" s="9">
        <f>Collections!H12</f>
        <v>13868100</v>
      </c>
      <c r="I6" s="9">
        <f>Collections!I12</f>
        <v>13868100</v>
      </c>
      <c r="J6" s="9">
        <f>Collections!J12</f>
        <v>13868100</v>
      </c>
      <c r="K6" s="9">
        <f>Collections!K12</f>
        <v>13868100</v>
      </c>
      <c r="L6" s="9">
        <f>Collections!L12</f>
        <v>13868100</v>
      </c>
      <c r="M6" s="9">
        <f>Collections!M12</f>
        <v>13868100</v>
      </c>
    </row>
    <row r="7">
      <c r="A7" s="5" t="s">
        <v>77</v>
      </c>
      <c r="B7" s="9">
        <f t="shared" ref="B7:M7" si="1">SUM(B3:B6)</f>
        <v>10637050</v>
      </c>
      <c r="C7" s="9">
        <f t="shared" si="1"/>
        <v>17669100</v>
      </c>
      <c r="D7" s="9">
        <f t="shared" si="1"/>
        <v>14501150</v>
      </c>
      <c r="E7" s="9">
        <f t="shared" si="1"/>
        <v>21533200</v>
      </c>
      <c r="F7" s="9">
        <f t="shared" si="1"/>
        <v>28565250</v>
      </c>
      <c r="G7" s="9">
        <f t="shared" si="1"/>
        <v>25397300</v>
      </c>
      <c r="H7" s="9">
        <f t="shared" si="1"/>
        <v>32429350</v>
      </c>
      <c r="I7" s="9">
        <f t="shared" si="1"/>
        <v>39461400</v>
      </c>
      <c r="J7" s="9">
        <f t="shared" si="1"/>
        <v>36293450</v>
      </c>
      <c r="K7" s="9">
        <f t="shared" si="1"/>
        <v>43325500</v>
      </c>
      <c r="L7" s="9">
        <f t="shared" si="1"/>
        <v>50357550</v>
      </c>
      <c r="M7" s="9">
        <f t="shared" si="1"/>
        <v>47189600</v>
      </c>
    </row>
    <row r="8">
      <c r="A8" s="5"/>
      <c r="B8" s="5"/>
      <c r="C8" s="5"/>
      <c r="D8" s="5"/>
      <c r="E8" s="5"/>
      <c r="F8" s="5"/>
      <c r="G8" s="5"/>
      <c r="H8" s="5"/>
      <c r="I8" s="5"/>
      <c r="J8" s="5"/>
      <c r="K8" s="5"/>
      <c r="L8" s="5"/>
      <c r="M8" s="5"/>
    </row>
    <row r="9">
      <c r="A9" s="5" t="s">
        <v>78</v>
      </c>
      <c r="B9" s="5"/>
      <c r="C9" s="5"/>
      <c r="D9" s="5"/>
      <c r="E9" s="5"/>
      <c r="F9" s="5"/>
      <c r="G9" s="5"/>
      <c r="H9" s="5"/>
      <c r="I9" s="5"/>
      <c r="J9" s="5"/>
      <c r="K9" s="5"/>
      <c r="L9" s="5"/>
      <c r="M9" s="5"/>
    </row>
    <row r="10">
      <c r="A10" s="5" t="s">
        <v>79</v>
      </c>
      <c r="B10" s="9">
        <f>Purchases!B12</f>
        <v>3400000</v>
      </c>
      <c r="C10" s="9">
        <f>Purchases!C12</f>
        <v>6800000</v>
      </c>
      <c r="D10" s="9">
        <f>Purchases!D12</f>
        <v>0</v>
      </c>
      <c r="E10" s="9">
        <f>Purchases!E12</f>
        <v>3400000</v>
      </c>
      <c r="F10" s="9">
        <f>Purchases!F12</f>
        <v>6800000</v>
      </c>
      <c r="G10" s="9">
        <f>Purchases!G12</f>
        <v>0</v>
      </c>
      <c r="H10" s="9">
        <f>Purchases!H12</f>
        <v>3400000</v>
      </c>
      <c r="I10" s="9">
        <f>Purchases!I12</f>
        <v>6800000</v>
      </c>
      <c r="J10" s="9">
        <f>Purchases!J12</f>
        <v>0</v>
      </c>
      <c r="K10" s="9">
        <f>Purchases!K12</f>
        <v>3400000</v>
      </c>
      <c r="L10" s="9">
        <f>Purchases!L12</f>
        <v>6800000</v>
      </c>
      <c r="M10" s="9">
        <f>Purchases!M12</f>
        <v>0</v>
      </c>
    </row>
    <row r="11">
      <c r="A11" s="5" t="s">
        <v>80</v>
      </c>
      <c r="B11" s="9">
        <f t="shared" ref="B11:M11" si="2">B10</f>
        <v>3400000</v>
      </c>
      <c r="C11" s="9">
        <f t="shared" si="2"/>
        <v>6800000</v>
      </c>
      <c r="D11" s="9">
        <f t="shared" si="2"/>
        <v>0</v>
      </c>
      <c r="E11" s="9">
        <f t="shared" si="2"/>
        <v>3400000</v>
      </c>
      <c r="F11" s="9">
        <f t="shared" si="2"/>
        <v>6800000</v>
      </c>
      <c r="G11" s="9">
        <f t="shared" si="2"/>
        <v>0</v>
      </c>
      <c r="H11" s="9">
        <f t="shared" si="2"/>
        <v>3400000</v>
      </c>
      <c r="I11" s="9">
        <f t="shared" si="2"/>
        <v>6800000</v>
      </c>
      <c r="J11" s="9">
        <f t="shared" si="2"/>
        <v>0</v>
      </c>
      <c r="K11" s="9">
        <f t="shared" si="2"/>
        <v>3400000</v>
      </c>
      <c r="L11" s="9">
        <f t="shared" si="2"/>
        <v>6800000</v>
      </c>
      <c r="M11" s="9">
        <f t="shared" si="2"/>
        <v>0</v>
      </c>
    </row>
    <row r="12">
      <c r="A12" s="5"/>
      <c r="B12" s="5"/>
      <c r="C12" s="5"/>
      <c r="D12" s="5"/>
      <c r="E12" s="5"/>
      <c r="F12" s="5"/>
      <c r="G12" s="5"/>
      <c r="H12" s="5"/>
      <c r="I12" s="5"/>
      <c r="J12" s="5"/>
      <c r="K12" s="5"/>
      <c r="L12" s="5"/>
      <c r="M12" s="5"/>
    </row>
    <row r="13">
      <c r="A13" s="5" t="s">
        <v>81</v>
      </c>
      <c r="B13" s="9">
        <f t="shared" ref="B13:M13" si="3">B7-B11</f>
        <v>7237050</v>
      </c>
      <c r="C13" s="9">
        <f t="shared" si="3"/>
        <v>10869100</v>
      </c>
      <c r="D13" s="9">
        <f t="shared" si="3"/>
        <v>14501150</v>
      </c>
      <c r="E13" s="9">
        <f t="shared" si="3"/>
        <v>18133200</v>
      </c>
      <c r="F13" s="9">
        <f t="shared" si="3"/>
        <v>21765250</v>
      </c>
      <c r="G13" s="9">
        <f t="shared" si="3"/>
        <v>25397300</v>
      </c>
      <c r="H13" s="9">
        <f t="shared" si="3"/>
        <v>29029350</v>
      </c>
      <c r="I13" s="9">
        <f t="shared" si="3"/>
        <v>32661400</v>
      </c>
      <c r="J13" s="9">
        <f t="shared" si="3"/>
        <v>36293450</v>
      </c>
      <c r="K13" s="9">
        <f t="shared" si="3"/>
        <v>39925500</v>
      </c>
      <c r="L13" s="9">
        <f t="shared" si="3"/>
        <v>43557550</v>
      </c>
      <c r="M13" s="9">
        <f t="shared" si="3"/>
        <v>47189600</v>
      </c>
    </row>
    <row r="14">
      <c r="A14" s="5"/>
      <c r="B14" s="5"/>
      <c r="C14" s="5"/>
      <c r="D14" s="5"/>
      <c r="E14" s="5"/>
      <c r="F14" s="5"/>
      <c r="G14" s="5"/>
      <c r="H14" s="5"/>
      <c r="I14" s="5"/>
      <c r="J14" s="5"/>
      <c r="K14" s="5"/>
      <c r="L14" s="5"/>
      <c r="M14" s="5"/>
    </row>
    <row r="15">
      <c r="A15" s="5" t="s">
        <v>82</v>
      </c>
      <c r="B15" s="5"/>
      <c r="C15" s="5"/>
      <c r="D15" s="5"/>
      <c r="E15" s="5"/>
      <c r="F15" s="5"/>
      <c r="G15" s="5"/>
      <c r="H15" s="5"/>
      <c r="I15" s="5"/>
      <c r="J15" s="5"/>
      <c r="K15" s="5"/>
      <c r="L15" s="5"/>
      <c r="M15" s="5"/>
    </row>
    <row r="16">
      <c r="A16" s="5" t="s">
        <v>83</v>
      </c>
      <c r="B16" s="9">
        <f>Capital!B14</f>
        <v>3605000</v>
      </c>
      <c r="C16" s="9">
        <f>Capital!C14</f>
        <v>3605000</v>
      </c>
      <c r="D16" s="9">
        <f>Capital!D14</f>
        <v>3605000</v>
      </c>
      <c r="E16" s="9">
        <f>Capital!E14</f>
        <v>3605000</v>
      </c>
      <c r="F16" s="9">
        <f>Capital!F14</f>
        <v>3605000</v>
      </c>
      <c r="G16" s="9">
        <f>Capital!G14</f>
        <v>3605000</v>
      </c>
      <c r="H16" s="9">
        <f>Capital!H14</f>
        <v>3605000</v>
      </c>
      <c r="I16" s="9">
        <f>Capital!I14</f>
        <v>3605000</v>
      </c>
      <c r="J16" s="9">
        <f>Capital!J14</f>
        <v>3605000</v>
      </c>
      <c r="K16" s="9">
        <f>Capital!K14</f>
        <v>3605000</v>
      </c>
      <c r="L16" s="9">
        <f>Capital!L14</f>
        <v>3605000</v>
      </c>
      <c r="M16" s="9">
        <f>Capital!M14</f>
        <v>3605000</v>
      </c>
    </row>
    <row r="17">
      <c r="A17" s="5" t="s">
        <v>42</v>
      </c>
      <c r="B17" s="9">
        <f t="shared" ref="B17:M17" si="4">SUM(B16)</f>
        <v>3605000</v>
      </c>
      <c r="C17" s="9">
        <f t="shared" si="4"/>
        <v>3605000</v>
      </c>
      <c r="D17" s="9">
        <f t="shared" si="4"/>
        <v>3605000</v>
      </c>
      <c r="E17" s="9">
        <f t="shared" si="4"/>
        <v>3605000</v>
      </c>
      <c r="F17" s="9">
        <f t="shared" si="4"/>
        <v>3605000</v>
      </c>
      <c r="G17" s="9">
        <f t="shared" si="4"/>
        <v>3605000</v>
      </c>
      <c r="H17" s="9">
        <f t="shared" si="4"/>
        <v>3605000</v>
      </c>
      <c r="I17" s="9">
        <f t="shared" si="4"/>
        <v>3605000</v>
      </c>
      <c r="J17" s="9">
        <f t="shared" si="4"/>
        <v>3605000</v>
      </c>
      <c r="K17" s="9">
        <f t="shared" si="4"/>
        <v>3605000</v>
      </c>
      <c r="L17" s="9">
        <f t="shared" si="4"/>
        <v>3605000</v>
      </c>
      <c r="M17" s="9">
        <f t="shared" si="4"/>
        <v>3605000</v>
      </c>
    </row>
    <row r="18">
      <c r="A18" s="5"/>
      <c r="B18" s="5"/>
      <c r="C18" s="5"/>
      <c r="D18" s="5"/>
      <c r="E18" s="5"/>
      <c r="F18" s="5"/>
      <c r="G18" s="5"/>
      <c r="H18" s="5"/>
      <c r="I18" s="5"/>
      <c r="J18" s="5"/>
      <c r="K18" s="5"/>
      <c r="L18" s="5"/>
      <c r="M18" s="5"/>
    </row>
    <row r="19">
      <c r="A19" s="8" t="s">
        <v>84</v>
      </c>
      <c r="B19" s="5"/>
      <c r="C19" s="5"/>
      <c r="D19" s="5"/>
      <c r="E19" s="5"/>
      <c r="F19" s="5"/>
      <c r="G19" s="5"/>
      <c r="H19" s="5"/>
      <c r="I19" s="5"/>
      <c r="J19" s="5"/>
      <c r="K19" s="5"/>
      <c r="L19" s="5"/>
      <c r="M19" s="5"/>
    </row>
    <row r="20">
      <c r="A20" s="5" t="s">
        <v>85</v>
      </c>
      <c r="B20" s="9">
        <v>0.0</v>
      </c>
      <c r="C20" s="9">
        <f t="shared" ref="C20:M20" si="5">B22</f>
        <v>3632050</v>
      </c>
      <c r="D20" s="9">
        <f t="shared" si="5"/>
        <v>7264100</v>
      </c>
      <c r="E20" s="9">
        <f t="shared" si="5"/>
        <v>10896150</v>
      </c>
      <c r="F20" s="9">
        <f t="shared" si="5"/>
        <v>14528200</v>
      </c>
      <c r="G20" s="9">
        <f t="shared" si="5"/>
        <v>18160250</v>
      </c>
      <c r="H20" s="9">
        <f t="shared" si="5"/>
        <v>21792300</v>
      </c>
      <c r="I20" s="9">
        <f t="shared" si="5"/>
        <v>25424350</v>
      </c>
      <c r="J20" s="9">
        <f t="shared" si="5"/>
        <v>29056400</v>
      </c>
      <c r="K20" s="9">
        <f t="shared" si="5"/>
        <v>32688450</v>
      </c>
      <c r="L20" s="9">
        <f t="shared" si="5"/>
        <v>36320500</v>
      </c>
      <c r="M20" s="9">
        <f t="shared" si="5"/>
        <v>39952550</v>
      </c>
    </row>
    <row r="21">
      <c r="A21" s="5" t="s">
        <v>86</v>
      </c>
      <c r="B21" s="9">
        <f>'Sales and Costs'!B18</f>
        <v>3632050</v>
      </c>
      <c r="C21" s="9">
        <f>'Sales and Costs'!C18</f>
        <v>3632050</v>
      </c>
      <c r="D21" s="9">
        <f>'Sales and Costs'!D18</f>
        <v>3632050</v>
      </c>
      <c r="E21" s="9">
        <f>'Sales and Costs'!E18</f>
        <v>3632050</v>
      </c>
      <c r="F21" s="9">
        <f>'Sales and Costs'!F18</f>
        <v>3632050</v>
      </c>
      <c r="G21" s="9">
        <f>'Sales and Costs'!G18</f>
        <v>3632050</v>
      </c>
      <c r="H21" s="9">
        <f>'Sales and Costs'!H18</f>
        <v>3632050</v>
      </c>
      <c r="I21" s="9">
        <f>'Sales and Costs'!I18</f>
        <v>3632050</v>
      </c>
      <c r="J21" s="9">
        <f>'Sales and Costs'!J18</f>
        <v>3632050</v>
      </c>
      <c r="K21" s="9">
        <f>'Sales and Costs'!K18</f>
        <v>3632050</v>
      </c>
      <c r="L21" s="9">
        <f>'Sales and Costs'!L18</f>
        <v>3632050</v>
      </c>
      <c r="M21" s="9">
        <f>'Sales and Costs'!M18</f>
        <v>3632050</v>
      </c>
    </row>
    <row r="22">
      <c r="A22" s="5" t="s">
        <v>84</v>
      </c>
      <c r="B22" s="9">
        <f t="shared" ref="B22:M22" si="6">B20+B21</f>
        <v>3632050</v>
      </c>
      <c r="C22" s="9">
        <f t="shared" si="6"/>
        <v>7264100</v>
      </c>
      <c r="D22" s="9">
        <f t="shared" si="6"/>
        <v>10896150</v>
      </c>
      <c r="E22" s="9">
        <f t="shared" si="6"/>
        <v>14528200</v>
      </c>
      <c r="F22" s="9">
        <f t="shared" si="6"/>
        <v>18160250</v>
      </c>
      <c r="G22" s="9">
        <f t="shared" si="6"/>
        <v>21792300</v>
      </c>
      <c r="H22" s="9">
        <f t="shared" si="6"/>
        <v>25424350</v>
      </c>
      <c r="I22" s="9">
        <f t="shared" si="6"/>
        <v>29056400</v>
      </c>
      <c r="J22" s="9">
        <f t="shared" si="6"/>
        <v>32688450</v>
      </c>
      <c r="K22" s="9">
        <f t="shared" si="6"/>
        <v>36320500</v>
      </c>
      <c r="L22" s="9">
        <f t="shared" si="6"/>
        <v>39952550</v>
      </c>
      <c r="M22" s="9">
        <f t="shared" si="6"/>
        <v>43584600</v>
      </c>
    </row>
    <row r="23">
      <c r="A23" s="5"/>
      <c r="B23" s="5"/>
      <c r="C23" s="5"/>
      <c r="D23" s="5"/>
      <c r="E23" s="5"/>
      <c r="F23" s="5"/>
      <c r="G23" s="5"/>
      <c r="H23" s="5"/>
      <c r="I23" s="5"/>
      <c r="J23" s="5"/>
      <c r="K23" s="5"/>
      <c r="L23" s="5"/>
      <c r="M23" s="5"/>
    </row>
    <row r="24">
      <c r="A24" s="5" t="s">
        <v>42</v>
      </c>
      <c r="B24" s="9">
        <f t="shared" ref="B24:M24" si="7">B17+B22</f>
        <v>7237050</v>
      </c>
      <c r="C24" s="9">
        <f t="shared" si="7"/>
        <v>10869100</v>
      </c>
      <c r="D24" s="9">
        <f t="shared" si="7"/>
        <v>14501150</v>
      </c>
      <c r="E24" s="9">
        <f t="shared" si="7"/>
        <v>18133200</v>
      </c>
      <c r="F24" s="9">
        <f t="shared" si="7"/>
        <v>21765250</v>
      </c>
      <c r="G24" s="9">
        <f t="shared" si="7"/>
        <v>25397300</v>
      </c>
      <c r="H24" s="9">
        <f t="shared" si="7"/>
        <v>29029350</v>
      </c>
      <c r="I24" s="9">
        <f t="shared" si="7"/>
        <v>32661400</v>
      </c>
      <c r="J24" s="9">
        <f t="shared" si="7"/>
        <v>36293450</v>
      </c>
      <c r="K24" s="9">
        <f t="shared" si="7"/>
        <v>39925500</v>
      </c>
      <c r="L24" s="9">
        <f t="shared" si="7"/>
        <v>43557550</v>
      </c>
      <c r="M24" s="9">
        <f t="shared" si="7"/>
        <v>47189600</v>
      </c>
    </row>
    <row r="25">
      <c r="A25" s="5"/>
      <c r="B25" s="5"/>
      <c r="C25" s="5"/>
      <c r="D25" s="5"/>
      <c r="E25" s="5"/>
      <c r="F25" s="5"/>
      <c r="G25" s="5"/>
      <c r="H25" s="5"/>
      <c r="I25" s="5"/>
      <c r="J25" s="5"/>
      <c r="K25" s="5"/>
      <c r="L25" s="5"/>
      <c r="M25" s="5"/>
    </row>
    <row r="26">
      <c r="A26" s="5" t="s">
        <v>87</v>
      </c>
      <c r="B26" s="9">
        <f t="shared" ref="B26:M26" si="8">B24-B13</f>
        <v>0</v>
      </c>
      <c r="C26" s="9">
        <f t="shared" si="8"/>
        <v>0</v>
      </c>
      <c r="D26" s="9">
        <f t="shared" si="8"/>
        <v>0</v>
      </c>
      <c r="E26" s="9">
        <f t="shared" si="8"/>
        <v>0</v>
      </c>
      <c r="F26" s="9">
        <f t="shared" si="8"/>
        <v>0</v>
      </c>
      <c r="G26" s="9">
        <f t="shared" si="8"/>
        <v>0</v>
      </c>
      <c r="H26" s="9">
        <f t="shared" si="8"/>
        <v>0</v>
      </c>
      <c r="I26" s="9">
        <f t="shared" si="8"/>
        <v>0</v>
      </c>
      <c r="J26" s="9">
        <f t="shared" si="8"/>
        <v>0</v>
      </c>
      <c r="K26" s="9">
        <f t="shared" si="8"/>
        <v>0</v>
      </c>
      <c r="L26" s="9">
        <f t="shared" si="8"/>
        <v>0</v>
      </c>
      <c r="M26" s="9">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6" t="s">
        <v>12</v>
      </c>
      <c r="B2" s="7">
        <v>1000.0</v>
      </c>
      <c r="C2" s="7">
        <v>3400.0</v>
      </c>
      <c r="D2" s="6" t="s">
        <v>13</v>
      </c>
    </row>
    <row r="3">
      <c r="A3" s="5"/>
      <c r="B3" s="5"/>
      <c r="C3" s="5"/>
      <c r="D3" s="5"/>
    </row>
    <row r="4">
      <c r="A4" s="5" t="s">
        <v>14</v>
      </c>
      <c r="B4" s="5" t="s">
        <v>9</v>
      </c>
      <c r="C4" s="5" t="s">
        <v>15</v>
      </c>
      <c r="D4" s="5" t="s">
        <v>16</v>
      </c>
    </row>
    <row r="5">
      <c r="A5" s="6" t="s">
        <v>12</v>
      </c>
      <c r="B5" s="7">
        <v>950.0</v>
      </c>
      <c r="C5" s="7">
        <v>7299.0</v>
      </c>
      <c r="D5" s="6" t="s">
        <v>17</v>
      </c>
    </row>
    <row r="6">
      <c r="A6" s="5"/>
      <c r="B6" s="5"/>
      <c r="C6" s="5"/>
      <c r="D6" s="5"/>
    </row>
    <row r="7">
      <c r="A7" s="5" t="s">
        <v>18</v>
      </c>
      <c r="B7" s="5" t="s">
        <v>19</v>
      </c>
      <c r="C7" s="5" t="s">
        <v>20</v>
      </c>
      <c r="D7" s="5"/>
    </row>
    <row r="8">
      <c r="A8" s="5" t="s">
        <v>21</v>
      </c>
      <c r="B8" s="7">
        <v>3.0</v>
      </c>
      <c r="C8" s="7">
        <v>18000.0</v>
      </c>
      <c r="D8" s="5"/>
    </row>
    <row r="9">
      <c r="A9" s="5"/>
      <c r="B9" s="5"/>
      <c r="C9" s="5"/>
      <c r="D9" s="5"/>
    </row>
    <row r="10">
      <c r="A10" s="5" t="s">
        <v>22</v>
      </c>
      <c r="B10" s="8" t="s">
        <v>23</v>
      </c>
      <c r="C10" s="5"/>
      <c r="D10" s="5"/>
    </row>
    <row r="11">
      <c r="A11" s="5" t="s">
        <v>24</v>
      </c>
      <c r="B11" s="7">
        <v>12000.0</v>
      </c>
      <c r="C11" s="5"/>
      <c r="D11" s="5"/>
    </row>
    <row r="12">
      <c r="A12" s="5" t="s">
        <v>25</v>
      </c>
      <c r="B12" s="7">
        <v>6000.0</v>
      </c>
      <c r="C12" s="5"/>
      <c r="D12" s="5"/>
    </row>
    <row r="13">
      <c r="A13" s="5"/>
      <c r="B13" s="5"/>
      <c r="C13" s="5"/>
      <c r="D13" s="5"/>
    </row>
    <row r="14">
      <c r="A14" s="5" t="s">
        <v>26</v>
      </c>
      <c r="B14" s="6" t="s">
        <v>27</v>
      </c>
      <c r="C14" s="5"/>
      <c r="D14" s="5"/>
    </row>
    <row r="15">
      <c r="A15" s="5" t="s">
        <v>28</v>
      </c>
      <c r="B15" s="7">
        <v>103.0</v>
      </c>
      <c r="C15" s="5"/>
      <c r="D15" s="5"/>
    </row>
    <row r="16">
      <c r="A16" s="5" t="s">
        <v>29</v>
      </c>
      <c r="B16" s="7">
        <v>35000.0</v>
      </c>
      <c r="C16" s="5"/>
      <c r="D16"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14</v>
      </c>
      <c r="B2" s="5"/>
      <c r="C2" s="5"/>
      <c r="D2" s="5"/>
      <c r="E2" s="5"/>
      <c r="F2" s="5"/>
      <c r="G2" s="5"/>
      <c r="H2" s="5"/>
      <c r="I2" s="5"/>
      <c r="J2" s="5"/>
      <c r="K2" s="5"/>
      <c r="L2" s="5"/>
      <c r="M2" s="5"/>
    </row>
    <row r="3">
      <c r="A3" s="6" t="s">
        <v>12</v>
      </c>
      <c r="B3" s="9">
        <f>Assumptions!$B5</f>
        <v>950</v>
      </c>
      <c r="C3" s="9">
        <f>Assumptions!$B5</f>
        <v>950</v>
      </c>
      <c r="D3" s="9">
        <f>Assumptions!$B5</f>
        <v>950</v>
      </c>
      <c r="E3" s="9">
        <f>Assumptions!$B5</f>
        <v>950</v>
      </c>
      <c r="F3" s="9">
        <f>Assumptions!$B5</f>
        <v>950</v>
      </c>
      <c r="G3" s="9">
        <f>Assumptions!$B5</f>
        <v>950</v>
      </c>
      <c r="H3" s="9">
        <f>Assumptions!$B5</f>
        <v>950</v>
      </c>
      <c r="I3" s="9">
        <f>Assumptions!$B5</f>
        <v>950</v>
      </c>
      <c r="J3" s="9">
        <f>Assumptions!$B5</f>
        <v>950</v>
      </c>
      <c r="K3" s="9">
        <f>Assumptions!$B5</f>
        <v>950</v>
      </c>
      <c r="L3" s="9">
        <f>Assumptions!$B5</f>
        <v>950</v>
      </c>
      <c r="M3" s="9">
        <f>Assumptions!$B5</f>
        <v>950</v>
      </c>
    </row>
    <row r="4">
      <c r="A4" s="5"/>
      <c r="B4" s="5"/>
      <c r="C4" s="5"/>
      <c r="D4" s="5"/>
      <c r="E4" s="5"/>
      <c r="F4" s="5"/>
      <c r="G4" s="5"/>
      <c r="H4" s="5"/>
      <c r="I4" s="5"/>
      <c r="J4" s="5"/>
      <c r="K4" s="5"/>
      <c r="L4" s="5"/>
      <c r="M4" s="5"/>
    </row>
    <row r="5">
      <c r="A5" s="5" t="s">
        <v>8</v>
      </c>
      <c r="B5" s="5"/>
      <c r="C5" s="5"/>
      <c r="D5" s="5"/>
      <c r="E5" s="5"/>
      <c r="F5" s="5"/>
      <c r="G5" s="5"/>
      <c r="H5" s="5"/>
      <c r="I5" s="5"/>
      <c r="J5" s="5"/>
      <c r="K5" s="5"/>
      <c r="L5" s="5"/>
      <c r="M5" s="5"/>
    </row>
    <row r="6">
      <c r="A6" s="6" t="s">
        <v>12</v>
      </c>
      <c r="B6" s="9">
        <f>Assumptions!$B2</f>
        <v>1000</v>
      </c>
      <c r="C6" s="9">
        <f>Assumptions!$B2</f>
        <v>1000</v>
      </c>
      <c r="D6" s="9">
        <f>Assumptions!$B2</f>
        <v>1000</v>
      </c>
      <c r="E6" s="9">
        <f>Assumptions!$B2</f>
        <v>1000</v>
      </c>
      <c r="F6" s="9">
        <f>Assumptions!$B2</f>
        <v>1000</v>
      </c>
      <c r="G6" s="9">
        <f>Assumptions!$B2</f>
        <v>1000</v>
      </c>
      <c r="H6" s="9">
        <f>Assumptions!$B2</f>
        <v>1000</v>
      </c>
      <c r="I6" s="9">
        <f>Assumptions!$B2</f>
        <v>1000</v>
      </c>
      <c r="J6" s="9">
        <f>Assumptions!$B2</f>
        <v>1000</v>
      </c>
      <c r="K6" s="9">
        <f>Assumptions!$B2</f>
        <v>1000</v>
      </c>
      <c r="L6" s="9">
        <f>Assumptions!$B2</f>
        <v>1000</v>
      </c>
      <c r="M6" s="9">
        <f>Assumptions!$B2</f>
        <v>1000</v>
      </c>
    </row>
    <row r="7">
      <c r="A7" s="5"/>
      <c r="B7" s="5"/>
      <c r="C7" s="5"/>
      <c r="D7" s="5"/>
      <c r="E7" s="5"/>
      <c r="F7" s="5"/>
      <c r="G7" s="5"/>
      <c r="H7" s="5"/>
      <c r="I7" s="5"/>
      <c r="J7" s="5"/>
      <c r="K7" s="5"/>
      <c r="L7" s="5"/>
      <c r="M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14</v>
      </c>
      <c r="B2" s="5"/>
      <c r="C2" s="5"/>
      <c r="D2" s="5"/>
      <c r="E2" s="5"/>
      <c r="F2" s="5"/>
      <c r="G2" s="5"/>
      <c r="H2" s="5"/>
      <c r="I2" s="5"/>
      <c r="J2" s="5"/>
      <c r="K2" s="5"/>
      <c r="L2" s="5"/>
      <c r="M2" s="5"/>
    </row>
    <row r="3">
      <c r="A3" s="6" t="s">
        <v>12</v>
      </c>
      <c r="B3" s="9">
        <f>'Calcs-1'!B3*Assumptions!$C5</f>
        <v>6934050</v>
      </c>
      <c r="C3" s="9">
        <f>'Calcs-1'!C3*Assumptions!$C5</f>
        <v>6934050</v>
      </c>
      <c r="D3" s="9">
        <f>'Calcs-1'!D3*Assumptions!$C5</f>
        <v>6934050</v>
      </c>
      <c r="E3" s="9">
        <f>'Calcs-1'!E3*Assumptions!$C5</f>
        <v>6934050</v>
      </c>
      <c r="F3" s="9">
        <f>'Calcs-1'!F3*Assumptions!$C5</f>
        <v>6934050</v>
      </c>
      <c r="G3" s="9">
        <f>'Calcs-1'!G3*Assumptions!$C5</f>
        <v>6934050</v>
      </c>
      <c r="H3" s="9">
        <f>'Calcs-1'!H3*Assumptions!$C5</f>
        <v>6934050</v>
      </c>
      <c r="I3" s="9">
        <f>'Calcs-1'!I3*Assumptions!$C5</f>
        <v>6934050</v>
      </c>
      <c r="J3" s="9">
        <f>'Calcs-1'!J3*Assumptions!$C5</f>
        <v>6934050</v>
      </c>
      <c r="K3" s="9">
        <f>'Calcs-1'!K3*Assumptions!$C5</f>
        <v>6934050</v>
      </c>
      <c r="L3" s="9">
        <f>'Calcs-1'!L3*Assumptions!$C5</f>
        <v>6934050</v>
      </c>
      <c r="M3" s="9">
        <f>'Calcs-1'!M3*Assumptions!$C5</f>
        <v>6934050</v>
      </c>
    </row>
    <row r="4">
      <c r="A4" s="5" t="s">
        <v>42</v>
      </c>
      <c r="B4" s="9">
        <f t="shared" ref="B4:M4" si="1">SUM(B3)</f>
        <v>6934050</v>
      </c>
      <c r="C4" s="9">
        <f t="shared" si="1"/>
        <v>6934050</v>
      </c>
      <c r="D4" s="9">
        <f t="shared" si="1"/>
        <v>6934050</v>
      </c>
      <c r="E4" s="9">
        <f t="shared" si="1"/>
        <v>6934050</v>
      </c>
      <c r="F4" s="9">
        <f t="shared" si="1"/>
        <v>6934050</v>
      </c>
      <c r="G4" s="9">
        <f t="shared" si="1"/>
        <v>6934050</v>
      </c>
      <c r="H4" s="9">
        <f t="shared" si="1"/>
        <v>6934050</v>
      </c>
      <c r="I4" s="9">
        <f t="shared" si="1"/>
        <v>6934050</v>
      </c>
      <c r="J4" s="9">
        <f t="shared" si="1"/>
        <v>6934050</v>
      </c>
      <c r="K4" s="9">
        <f t="shared" si="1"/>
        <v>6934050</v>
      </c>
      <c r="L4" s="9">
        <f t="shared" si="1"/>
        <v>6934050</v>
      </c>
      <c r="M4" s="9">
        <f t="shared" si="1"/>
        <v>6934050</v>
      </c>
    </row>
    <row r="5">
      <c r="A5" s="5"/>
      <c r="B5" s="5"/>
      <c r="C5" s="5"/>
      <c r="D5" s="5"/>
      <c r="E5" s="5"/>
      <c r="F5" s="5"/>
      <c r="G5" s="5"/>
      <c r="H5" s="5"/>
      <c r="I5" s="5"/>
      <c r="J5" s="5"/>
      <c r="K5" s="5"/>
      <c r="L5" s="5"/>
      <c r="M5" s="5"/>
    </row>
    <row r="6">
      <c r="A6" s="8" t="s">
        <v>43</v>
      </c>
      <c r="B6" s="5"/>
      <c r="C6" s="5"/>
      <c r="D6" s="5"/>
      <c r="E6" s="5"/>
      <c r="F6" s="5"/>
      <c r="G6" s="5"/>
      <c r="H6" s="5"/>
      <c r="I6" s="5"/>
      <c r="J6" s="5"/>
      <c r="K6" s="5"/>
      <c r="L6" s="5"/>
      <c r="M6" s="5"/>
    </row>
    <row r="7">
      <c r="A7" s="6" t="s">
        <v>12</v>
      </c>
      <c r="B7" s="9">
        <f>'Calcs-1'!B3*Assumptions!$C2</f>
        <v>3230000</v>
      </c>
      <c r="C7" s="9">
        <f>'Calcs-1'!C3*Assumptions!$C2</f>
        <v>3230000</v>
      </c>
      <c r="D7" s="9">
        <f>'Calcs-1'!D3*Assumptions!$C2</f>
        <v>3230000</v>
      </c>
      <c r="E7" s="9">
        <f>'Calcs-1'!E3*Assumptions!$C2</f>
        <v>3230000</v>
      </c>
      <c r="F7" s="9">
        <f>'Calcs-1'!F3*Assumptions!$C2</f>
        <v>3230000</v>
      </c>
      <c r="G7" s="9">
        <f>'Calcs-1'!G3*Assumptions!$C2</f>
        <v>3230000</v>
      </c>
      <c r="H7" s="9">
        <f>'Calcs-1'!H3*Assumptions!$C2</f>
        <v>3230000</v>
      </c>
      <c r="I7" s="9">
        <f>'Calcs-1'!I3*Assumptions!$C2</f>
        <v>3230000</v>
      </c>
      <c r="J7" s="9">
        <f>'Calcs-1'!J3*Assumptions!$C2</f>
        <v>3230000</v>
      </c>
      <c r="K7" s="9">
        <f>'Calcs-1'!K3*Assumptions!$C2</f>
        <v>3230000</v>
      </c>
      <c r="L7" s="9">
        <f>'Calcs-1'!L3*Assumptions!$C2</f>
        <v>3230000</v>
      </c>
      <c r="M7" s="9">
        <f>'Calcs-1'!M3*Assumptions!$C2</f>
        <v>3230000</v>
      </c>
    </row>
    <row r="8">
      <c r="A8" s="5" t="s">
        <v>42</v>
      </c>
      <c r="B8" s="9">
        <f t="shared" ref="B8:M8" si="2">SUM(B7)</f>
        <v>3230000</v>
      </c>
      <c r="C8" s="9">
        <f t="shared" si="2"/>
        <v>3230000</v>
      </c>
      <c r="D8" s="9">
        <f t="shared" si="2"/>
        <v>3230000</v>
      </c>
      <c r="E8" s="9">
        <f t="shared" si="2"/>
        <v>3230000</v>
      </c>
      <c r="F8" s="9">
        <f t="shared" si="2"/>
        <v>3230000</v>
      </c>
      <c r="G8" s="9">
        <f t="shared" si="2"/>
        <v>3230000</v>
      </c>
      <c r="H8" s="9">
        <f t="shared" si="2"/>
        <v>3230000</v>
      </c>
      <c r="I8" s="9">
        <f t="shared" si="2"/>
        <v>3230000</v>
      </c>
      <c r="J8" s="9">
        <f t="shared" si="2"/>
        <v>3230000</v>
      </c>
      <c r="K8" s="9">
        <f t="shared" si="2"/>
        <v>3230000</v>
      </c>
      <c r="L8" s="9">
        <f t="shared" si="2"/>
        <v>3230000</v>
      </c>
      <c r="M8" s="9">
        <f t="shared" si="2"/>
        <v>3230000</v>
      </c>
    </row>
    <row r="9">
      <c r="A9" s="5"/>
      <c r="B9" s="5"/>
      <c r="C9" s="5"/>
      <c r="D9" s="5"/>
      <c r="E9" s="5"/>
      <c r="F9" s="5"/>
      <c r="G9" s="5"/>
      <c r="H9" s="5"/>
      <c r="I9" s="5"/>
      <c r="J9" s="5"/>
      <c r="K9" s="5"/>
      <c r="L9" s="5"/>
      <c r="M9" s="5"/>
    </row>
    <row r="10">
      <c r="A10" s="5" t="s">
        <v>44</v>
      </c>
      <c r="B10" s="5"/>
      <c r="C10" s="5"/>
      <c r="D10" s="5"/>
      <c r="E10" s="5"/>
      <c r="F10" s="5"/>
      <c r="G10" s="5"/>
      <c r="H10" s="5"/>
      <c r="I10" s="5"/>
      <c r="J10" s="5"/>
      <c r="K10" s="5"/>
      <c r="L10" s="5"/>
      <c r="M10" s="5"/>
    </row>
    <row r="11">
      <c r="A11" s="5" t="s">
        <v>24</v>
      </c>
      <c r="B11" s="9">
        <f>Assumptions!$B11</f>
        <v>12000</v>
      </c>
      <c r="C11" s="9">
        <f>Assumptions!$B11</f>
        <v>12000</v>
      </c>
      <c r="D11" s="9">
        <f>Assumptions!$B11</f>
        <v>12000</v>
      </c>
      <c r="E11" s="9">
        <f>Assumptions!$B11</f>
        <v>12000</v>
      </c>
      <c r="F11" s="9">
        <f>Assumptions!$B11</f>
        <v>12000</v>
      </c>
      <c r="G11" s="9">
        <f>Assumptions!$B11</f>
        <v>12000</v>
      </c>
      <c r="H11" s="9">
        <f>Assumptions!$B11</f>
        <v>12000</v>
      </c>
      <c r="I11" s="9">
        <f>Assumptions!$B11</f>
        <v>12000</v>
      </c>
      <c r="J11" s="9">
        <f>Assumptions!$B11</f>
        <v>12000</v>
      </c>
      <c r="K11" s="9">
        <f>Assumptions!$B11</f>
        <v>12000</v>
      </c>
      <c r="L11" s="9">
        <f>Assumptions!$B11</f>
        <v>12000</v>
      </c>
      <c r="M11" s="9">
        <f>Assumptions!$B11</f>
        <v>12000</v>
      </c>
    </row>
    <row r="12">
      <c r="A12" s="5" t="s">
        <v>25</v>
      </c>
      <c r="B12" s="9">
        <f>Assumptions!$B12</f>
        <v>6000</v>
      </c>
      <c r="C12" s="9">
        <f>Assumptions!$B12</f>
        <v>6000</v>
      </c>
      <c r="D12" s="9">
        <f>Assumptions!$B12</f>
        <v>6000</v>
      </c>
      <c r="E12" s="9">
        <f>Assumptions!$B12</f>
        <v>6000</v>
      </c>
      <c r="F12" s="9">
        <f>Assumptions!$B12</f>
        <v>6000</v>
      </c>
      <c r="G12" s="9">
        <f>Assumptions!$B12</f>
        <v>6000</v>
      </c>
      <c r="H12" s="9">
        <f>Assumptions!$B12</f>
        <v>6000</v>
      </c>
      <c r="I12" s="9">
        <f>Assumptions!$B12</f>
        <v>6000</v>
      </c>
      <c r="J12" s="9">
        <f>Assumptions!$B12</f>
        <v>6000</v>
      </c>
      <c r="K12" s="9">
        <f>Assumptions!$B12</f>
        <v>6000</v>
      </c>
      <c r="L12" s="9">
        <f>Assumptions!$B12</f>
        <v>6000</v>
      </c>
      <c r="M12" s="9">
        <f>Assumptions!$B12</f>
        <v>6000</v>
      </c>
    </row>
    <row r="13">
      <c r="A13" s="5" t="s">
        <v>20</v>
      </c>
      <c r="B13" s="9">
        <f>Assumptions!$B8*Assumptions!$C8</f>
        <v>54000</v>
      </c>
      <c r="C13" s="9">
        <f>Assumptions!$B8*Assumptions!$C8</f>
        <v>54000</v>
      </c>
      <c r="D13" s="9">
        <f>Assumptions!$B8*Assumptions!$C8</f>
        <v>54000</v>
      </c>
      <c r="E13" s="9">
        <f>Assumptions!$B8*Assumptions!$C8</f>
        <v>54000</v>
      </c>
      <c r="F13" s="9">
        <f>Assumptions!$B8*Assumptions!$C8</f>
        <v>54000</v>
      </c>
      <c r="G13" s="9">
        <f>Assumptions!$B8*Assumptions!$C8</f>
        <v>54000</v>
      </c>
      <c r="H13" s="9">
        <f>Assumptions!$B8*Assumptions!$C8</f>
        <v>54000</v>
      </c>
      <c r="I13" s="9">
        <f>Assumptions!$B8*Assumptions!$C8</f>
        <v>54000</v>
      </c>
      <c r="J13" s="9">
        <f>Assumptions!$B8*Assumptions!$C8</f>
        <v>54000</v>
      </c>
      <c r="K13" s="9">
        <f>Assumptions!$B8*Assumptions!$C8</f>
        <v>54000</v>
      </c>
      <c r="L13" s="9">
        <f>Assumptions!$B8*Assumptions!$C8</f>
        <v>54000</v>
      </c>
      <c r="M13" s="9">
        <f>Assumptions!$B8*Assumptions!$C8</f>
        <v>54000</v>
      </c>
    </row>
    <row r="14">
      <c r="A14" s="5" t="s">
        <v>42</v>
      </c>
      <c r="B14" s="9">
        <f t="shared" ref="B14:M14" si="3">SUM(B11:B13)</f>
        <v>72000</v>
      </c>
      <c r="C14" s="9">
        <f t="shared" si="3"/>
        <v>72000</v>
      </c>
      <c r="D14" s="9">
        <f t="shared" si="3"/>
        <v>72000</v>
      </c>
      <c r="E14" s="9">
        <f t="shared" si="3"/>
        <v>72000</v>
      </c>
      <c r="F14" s="9">
        <f t="shared" si="3"/>
        <v>72000</v>
      </c>
      <c r="G14" s="9">
        <f t="shared" si="3"/>
        <v>72000</v>
      </c>
      <c r="H14" s="9">
        <f t="shared" si="3"/>
        <v>72000</v>
      </c>
      <c r="I14" s="9">
        <f t="shared" si="3"/>
        <v>72000</v>
      </c>
      <c r="J14" s="9">
        <f t="shared" si="3"/>
        <v>72000</v>
      </c>
      <c r="K14" s="9">
        <f t="shared" si="3"/>
        <v>72000</v>
      </c>
      <c r="L14" s="9">
        <f t="shared" si="3"/>
        <v>72000</v>
      </c>
      <c r="M14" s="9">
        <f t="shared" si="3"/>
        <v>72000</v>
      </c>
    </row>
    <row r="15">
      <c r="A15" s="5"/>
      <c r="B15" s="5"/>
      <c r="C15" s="5"/>
      <c r="D15" s="5"/>
      <c r="E15" s="5"/>
      <c r="F15" s="5"/>
      <c r="G15" s="5"/>
      <c r="H15" s="5"/>
      <c r="I15" s="5"/>
      <c r="J15" s="5"/>
      <c r="K15" s="5"/>
      <c r="L15" s="5"/>
      <c r="M15" s="5"/>
    </row>
    <row r="16">
      <c r="A16" s="5" t="s">
        <v>42</v>
      </c>
      <c r="B16" s="9">
        <f t="shared" ref="B16:M16" si="4">B8+B14</f>
        <v>3302000</v>
      </c>
      <c r="C16" s="9">
        <f t="shared" si="4"/>
        <v>3302000</v>
      </c>
      <c r="D16" s="9">
        <f t="shared" si="4"/>
        <v>3302000</v>
      </c>
      <c r="E16" s="9">
        <f t="shared" si="4"/>
        <v>3302000</v>
      </c>
      <c r="F16" s="9">
        <f t="shared" si="4"/>
        <v>3302000</v>
      </c>
      <c r="G16" s="9">
        <f t="shared" si="4"/>
        <v>3302000</v>
      </c>
      <c r="H16" s="9">
        <f t="shared" si="4"/>
        <v>3302000</v>
      </c>
      <c r="I16" s="9">
        <f t="shared" si="4"/>
        <v>3302000</v>
      </c>
      <c r="J16" s="9">
        <f t="shared" si="4"/>
        <v>3302000</v>
      </c>
      <c r="K16" s="9">
        <f t="shared" si="4"/>
        <v>3302000</v>
      </c>
      <c r="L16" s="9">
        <f t="shared" si="4"/>
        <v>3302000</v>
      </c>
      <c r="M16" s="9">
        <f t="shared" si="4"/>
        <v>3302000</v>
      </c>
    </row>
    <row r="17">
      <c r="A17" s="5"/>
      <c r="B17" s="5"/>
      <c r="C17" s="5"/>
      <c r="D17" s="5"/>
      <c r="E17" s="5"/>
      <c r="F17" s="5"/>
      <c r="G17" s="5"/>
      <c r="H17" s="5"/>
      <c r="I17" s="5"/>
      <c r="J17" s="5"/>
      <c r="K17" s="5"/>
      <c r="L17" s="5"/>
      <c r="M17" s="5"/>
    </row>
    <row r="18">
      <c r="A18" s="5" t="s">
        <v>45</v>
      </c>
      <c r="B18" s="9">
        <f t="shared" ref="B18:M18" si="5">B4-B16</f>
        <v>3632050</v>
      </c>
      <c r="C18" s="9">
        <f t="shared" si="5"/>
        <v>3632050</v>
      </c>
      <c r="D18" s="9">
        <f t="shared" si="5"/>
        <v>3632050</v>
      </c>
      <c r="E18" s="9">
        <f t="shared" si="5"/>
        <v>3632050</v>
      </c>
      <c r="F18" s="9">
        <f t="shared" si="5"/>
        <v>3632050</v>
      </c>
      <c r="G18" s="9">
        <f t="shared" si="5"/>
        <v>3632050</v>
      </c>
      <c r="H18" s="9">
        <f t="shared" si="5"/>
        <v>3632050</v>
      </c>
      <c r="I18" s="9">
        <f t="shared" si="5"/>
        <v>3632050</v>
      </c>
      <c r="J18" s="9">
        <f t="shared" si="5"/>
        <v>3632050</v>
      </c>
      <c r="K18" s="9">
        <f t="shared" si="5"/>
        <v>3632050</v>
      </c>
      <c r="L18" s="9">
        <f t="shared" si="5"/>
        <v>3632050</v>
      </c>
      <c r="M18" s="9">
        <f t="shared" si="5"/>
        <v>3632050</v>
      </c>
    </row>
    <row r="19">
      <c r="A19" s="5"/>
      <c r="B19" s="5"/>
      <c r="C19" s="5"/>
      <c r="D19" s="5"/>
      <c r="E19" s="5"/>
      <c r="F19" s="5"/>
      <c r="G19" s="5"/>
      <c r="H19" s="5"/>
      <c r="I19" s="5"/>
      <c r="J19" s="5"/>
      <c r="K19" s="5"/>
      <c r="L19" s="5"/>
      <c r="M19" s="5"/>
    </row>
    <row r="20">
      <c r="A20" s="5"/>
      <c r="B20" s="5"/>
      <c r="C20" s="5"/>
      <c r="D20" s="5"/>
      <c r="E20" s="5"/>
      <c r="F20" s="5"/>
      <c r="G20" s="5"/>
      <c r="H20" s="5"/>
      <c r="I20" s="5"/>
      <c r="J20" s="5"/>
      <c r="K20" s="5"/>
      <c r="L20" s="5"/>
      <c r="M20" s="5"/>
    </row>
    <row r="21">
      <c r="A21" s="5"/>
      <c r="B21" s="5"/>
      <c r="C21" s="5"/>
      <c r="D21" s="5"/>
      <c r="E21" s="5"/>
      <c r="F21" s="5"/>
      <c r="G21" s="5"/>
      <c r="H21" s="5"/>
      <c r="I21" s="5"/>
      <c r="J21" s="5"/>
      <c r="K21" s="5"/>
      <c r="L21" s="5"/>
      <c r="M21" s="5"/>
    </row>
    <row r="22">
      <c r="A22" s="5"/>
      <c r="B22" s="5"/>
      <c r="C22" s="5"/>
      <c r="D22" s="5"/>
      <c r="E22" s="5"/>
      <c r="F22" s="5"/>
      <c r="G22" s="5"/>
      <c r="H22" s="5"/>
      <c r="I22" s="5"/>
      <c r="J22" s="5"/>
      <c r="K22" s="5"/>
      <c r="L22" s="5"/>
      <c r="M22"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8</v>
      </c>
      <c r="B2" s="5"/>
      <c r="C2" s="5"/>
      <c r="D2" s="5"/>
      <c r="E2" s="5"/>
      <c r="F2" s="5"/>
      <c r="G2" s="5"/>
      <c r="H2" s="5"/>
      <c r="I2" s="5"/>
      <c r="J2" s="5"/>
      <c r="K2" s="5"/>
      <c r="L2" s="5"/>
      <c r="M2" s="5"/>
    </row>
    <row r="3">
      <c r="A3" s="6" t="s">
        <v>12</v>
      </c>
      <c r="B3" s="9">
        <f>'Calcs-1'!B6*Assumptions!$C2</f>
        <v>3400000</v>
      </c>
      <c r="C3" s="9">
        <f>'Calcs-1'!C6*Assumptions!$C2</f>
        <v>3400000</v>
      </c>
      <c r="D3" s="9">
        <f>'Calcs-1'!D6*Assumptions!$C2</f>
        <v>3400000</v>
      </c>
      <c r="E3" s="9">
        <f>'Calcs-1'!E6*Assumptions!$C2</f>
        <v>3400000</v>
      </c>
      <c r="F3" s="9">
        <f>'Calcs-1'!F6*Assumptions!$C2</f>
        <v>3400000</v>
      </c>
      <c r="G3" s="9">
        <f>'Calcs-1'!G6*Assumptions!$C2</f>
        <v>3400000</v>
      </c>
      <c r="H3" s="9">
        <f>'Calcs-1'!H6*Assumptions!$C2</f>
        <v>3400000</v>
      </c>
      <c r="I3" s="9">
        <f>'Calcs-1'!I6*Assumptions!$C2</f>
        <v>3400000</v>
      </c>
      <c r="J3" s="9">
        <f>'Calcs-1'!J6*Assumptions!$C2</f>
        <v>3400000</v>
      </c>
      <c r="K3" s="9">
        <f>'Calcs-1'!K6*Assumptions!$C2</f>
        <v>3400000</v>
      </c>
      <c r="L3" s="9">
        <f>'Calcs-1'!L6*Assumptions!$C2</f>
        <v>3400000</v>
      </c>
      <c r="M3" s="9">
        <f>'Calcs-1'!M6*Assumptions!$C2</f>
        <v>3400000</v>
      </c>
    </row>
    <row r="4">
      <c r="A4" s="5" t="s">
        <v>42</v>
      </c>
      <c r="B4" s="9">
        <f t="shared" ref="B4:M4" si="1">SUM(B3)</f>
        <v>3400000</v>
      </c>
      <c r="C4" s="9">
        <f t="shared" si="1"/>
        <v>3400000</v>
      </c>
      <c r="D4" s="9">
        <f t="shared" si="1"/>
        <v>3400000</v>
      </c>
      <c r="E4" s="9">
        <f t="shared" si="1"/>
        <v>3400000</v>
      </c>
      <c r="F4" s="9">
        <f t="shared" si="1"/>
        <v>3400000</v>
      </c>
      <c r="G4" s="9">
        <f t="shared" si="1"/>
        <v>3400000</v>
      </c>
      <c r="H4" s="9">
        <f t="shared" si="1"/>
        <v>3400000</v>
      </c>
      <c r="I4" s="9">
        <f t="shared" si="1"/>
        <v>3400000</v>
      </c>
      <c r="J4" s="9">
        <f t="shared" si="1"/>
        <v>3400000</v>
      </c>
      <c r="K4" s="9">
        <f t="shared" si="1"/>
        <v>3400000</v>
      </c>
      <c r="L4" s="9">
        <f t="shared" si="1"/>
        <v>3400000</v>
      </c>
      <c r="M4" s="9">
        <f t="shared" si="1"/>
        <v>3400000</v>
      </c>
    </row>
    <row r="5">
      <c r="A5" s="5"/>
      <c r="B5" s="5"/>
      <c r="C5" s="5"/>
      <c r="D5" s="5"/>
      <c r="E5" s="5"/>
      <c r="F5" s="5"/>
      <c r="G5" s="5"/>
      <c r="H5" s="5"/>
      <c r="I5" s="5"/>
      <c r="J5" s="5"/>
      <c r="K5" s="5"/>
      <c r="L5" s="5"/>
      <c r="M5" s="5"/>
    </row>
    <row r="6">
      <c r="A6" s="8" t="s">
        <v>46</v>
      </c>
      <c r="B6" s="5"/>
      <c r="C6" s="5"/>
      <c r="D6" s="5"/>
      <c r="E6" s="5"/>
      <c r="F6" s="5"/>
      <c r="G6" s="5"/>
      <c r="H6" s="5"/>
      <c r="I6" s="5"/>
      <c r="J6" s="5"/>
      <c r="K6" s="5"/>
      <c r="L6" s="5"/>
      <c r="M6" s="5"/>
    </row>
    <row r="7">
      <c r="A7" s="6" t="s">
        <v>12</v>
      </c>
      <c r="B7" s="9">
        <v>0.0</v>
      </c>
      <c r="C7" s="9">
        <v>0.0</v>
      </c>
      <c r="D7" s="9">
        <f>B3+C3+D3</f>
        <v>10200000</v>
      </c>
      <c r="E7" s="9">
        <v>0.0</v>
      </c>
      <c r="F7" s="9">
        <v>0.0</v>
      </c>
      <c r="G7" s="9">
        <f>E3+F3+G3</f>
        <v>10200000</v>
      </c>
      <c r="H7" s="9">
        <v>0.0</v>
      </c>
      <c r="I7" s="9">
        <v>0.0</v>
      </c>
      <c r="J7" s="9">
        <f>H3+I3+J3</f>
        <v>10200000</v>
      </c>
      <c r="K7" s="9">
        <v>0.0</v>
      </c>
      <c r="L7" s="9">
        <v>0.0</v>
      </c>
      <c r="M7" s="9">
        <f>K3+L3+M3</f>
        <v>10200000</v>
      </c>
    </row>
    <row r="8">
      <c r="A8" s="5" t="s">
        <v>42</v>
      </c>
      <c r="B8" s="9">
        <f t="shared" ref="B8:M8" si="2">sum(B7)</f>
        <v>0</v>
      </c>
      <c r="C8" s="9">
        <f t="shared" si="2"/>
        <v>0</v>
      </c>
      <c r="D8" s="9">
        <f t="shared" si="2"/>
        <v>10200000</v>
      </c>
      <c r="E8" s="9">
        <f t="shared" si="2"/>
        <v>0</v>
      </c>
      <c r="F8" s="9">
        <f t="shared" si="2"/>
        <v>0</v>
      </c>
      <c r="G8" s="9">
        <f t="shared" si="2"/>
        <v>10200000</v>
      </c>
      <c r="H8" s="9">
        <f t="shared" si="2"/>
        <v>0</v>
      </c>
      <c r="I8" s="9">
        <f t="shared" si="2"/>
        <v>0</v>
      </c>
      <c r="J8" s="9">
        <f t="shared" si="2"/>
        <v>10200000</v>
      </c>
      <c r="K8" s="9">
        <f t="shared" si="2"/>
        <v>0</v>
      </c>
      <c r="L8" s="9">
        <f t="shared" si="2"/>
        <v>0</v>
      </c>
      <c r="M8" s="9">
        <f t="shared" si="2"/>
        <v>10200000</v>
      </c>
    </row>
    <row r="9">
      <c r="A9" s="5"/>
      <c r="B9" s="5"/>
      <c r="C9" s="5"/>
      <c r="D9" s="5"/>
      <c r="E9" s="5"/>
      <c r="F9" s="5"/>
      <c r="G9" s="5"/>
      <c r="H9" s="5"/>
      <c r="I9" s="5"/>
      <c r="J9" s="5"/>
      <c r="K9" s="5"/>
      <c r="L9" s="5"/>
      <c r="M9" s="5"/>
    </row>
    <row r="10">
      <c r="A10" s="8" t="s">
        <v>47</v>
      </c>
      <c r="B10" s="5"/>
      <c r="C10" s="5"/>
      <c r="D10" s="5"/>
      <c r="E10" s="5"/>
      <c r="F10" s="5"/>
      <c r="G10" s="5"/>
      <c r="H10" s="5"/>
      <c r="I10" s="5"/>
      <c r="J10" s="5"/>
      <c r="K10" s="5"/>
      <c r="L10" s="5"/>
      <c r="M10" s="5"/>
    </row>
    <row r="11">
      <c r="A11" s="6" t="s">
        <v>12</v>
      </c>
      <c r="B11" s="9">
        <f>B3-B7</f>
        <v>3400000</v>
      </c>
      <c r="C11" s="9">
        <f t="shared" ref="C11:M11" si="3">B11+C3-C7</f>
        <v>6800000</v>
      </c>
      <c r="D11" s="9">
        <f t="shared" si="3"/>
        <v>0</v>
      </c>
      <c r="E11" s="9">
        <f t="shared" si="3"/>
        <v>3400000</v>
      </c>
      <c r="F11" s="9">
        <f t="shared" si="3"/>
        <v>6800000</v>
      </c>
      <c r="G11" s="9">
        <f t="shared" si="3"/>
        <v>0</v>
      </c>
      <c r="H11" s="9">
        <f t="shared" si="3"/>
        <v>3400000</v>
      </c>
      <c r="I11" s="9">
        <f t="shared" si="3"/>
        <v>6800000</v>
      </c>
      <c r="J11" s="9">
        <f t="shared" si="3"/>
        <v>0</v>
      </c>
      <c r="K11" s="9">
        <f t="shared" si="3"/>
        <v>3400000</v>
      </c>
      <c r="L11" s="9">
        <f t="shared" si="3"/>
        <v>6800000</v>
      </c>
      <c r="M11" s="9">
        <f t="shared" si="3"/>
        <v>0</v>
      </c>
    </row>
    <row r="12">
      <c r="A12" s="5" t="s">
        <v>42</v>
      </c>
      <c r="B12" s="9">
        <f t="shared" ref="B12:M12" si="4">SUM(B11)</f>
        <v>3400000</v>
      </c>
      <c r="C12" s="9">
        <f t="shared" si="4"/>
        <v>6800000</v>
      </c>
      <c r="D12" s="9">
        <f t="shared" si="4"/>
        <v>0</v>
      </c>
      <c r="E12" s="9">
        <f t="shared" si="4"/>
        <v>3400000</v>
      </c>
      <c r="F12" s="9">
        <f t="shared" si="4"/>
        <v>6800000</v>
      </c>
      <c r="G12" s="9">
        <f t="shared" si="4"/>
        <v>0</v>
      </c>
      <c r="H12" s="9">
        <f t="shared" si="4"/>
        <v>3400000</v>
      </c>
      <c r="I12" s="9">
        <f t="shared" si="4"/>
        <v>6800000</v>
      </c>
      <c r="J12" s="9">
        <f t="shared" si="4"/>
        <v>0</v>
      </c>
      <c r="K12" s="9">
        <f t="shared" si="4"/>
        <v>3400000</v>
      </c>
      <c r="L12" s="9">
        <f t="shared" si="4"/>
        <v>6800000</v>
      </c>
      <c r="M12" s="9">
        <f t="shared" si="4"/>
        <v>0</v>
      </c>
    </row>
    <row r="13">
      <c r="A13" s="5"/>
      <c r="B13" s="5"/>
      <c r="C13" s="5"/>
      <c r="D13" s="5"/>
      <c r="E13" s="5"/>
      <c r="F13" s="5"/>
      <c r="G13" s="5"/>
      <c r="H13" s="5"/>
      <c r="I13" s="5"/>
      <c r="J13" s="5"/>
      <c r="K13" s="5"/>
      <c r="L13" s="5"/>
      <c r="M13"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14</v>
      </c>
      <c r="B2" s="5"/>
      <c r="C2" s="5"/>
      <c r="D2" s="5"/>
      <c r="E2" s="5"/>
      <c r="F2" s="5"/>
      <c r="G2" s="5"/>
      <c r="H2" s="5"/>
      <c r="I2" s="5"/>
      <c r="J2" s="5"/>
      <c r="K2" s="5"/>
      <c r="L2" s="5"/>
      <c r="M2" s="5"/>
    </row>
    <row r="3">
      <c r="A3" s="5" t="s">
        <v>48</v>
      </c>
      <c r="B3" s="9">
        <f>'Sales and Costs'!B4</f>
        <v>6934050</v>
      </c>
      <c r="C3" s="9">
        <f>'Sales and Costs'!C4</f>
        <v>6934050</v>
      </c>
      <c r="D3" s="9">
        <f>'Sales and Costs'!D4</f>
        <v>6934050</v>
      </c>
      <c r="E3" s="9">
        <f>'Sales and Costs'!E4</f>
        <v>6934050</v>
      </c>
      <c r="F3" s="9">
        <f>'Sales and Costs'!F4</f>
        <v>6934050</v>
      </c>
      <c r="G3" s="9">
        <f>'Sales and Costs'!G4</f>
        <v>6934050</v>
      </c>
      <c r="H3" s="9">
        <f>'Sales and Costs'!H4</f>
        <v>6934050</v>
      </c>
      <c r="I3" s="9">
        <f>'Sales and Costs'!I4</f>
        <v>6934050</v>
      </c>
      <c r="J3" s="9">
        <f>'Sales and Costs'!J4</f>
        <v>6934050</v>
      </c>
      <c r="K3" s="9">
        <f>'Sales and Costs'!K4</f>
        <v>6934050</v>
      </c>
      <c r="L3" s="9">
        <f>'Sales and Costs'!L4</f>
        <v>6934050</v>
      </c>
      <c r="M3" s="9">
        <f>'Sales and Costs'!M4</f>
        <v>6934050</v>
      </c>
    </row>
    <row r="4">
      <c r="A4" s="5" t="s">
        <v>42</v>
      </c>
      <c r="B4" s="9">
        <f t="shared" ref="B4:M4" si="1">SUM(B3)</f>
        <v>6934050</v>
      </c>
      <c r="C4" s="9">
        <f t="shared" si="1"/>
        <v>6934050</v>
      </c>
      <c r="D4" s="9">
        <f t="shared" si="1"/>
        <v>6934050</v>
      </c>
      <c r="E4" s="9">
        <f t="shared" si="1"/>
        <v>6934050</v>
      </c>
      <c r="F4" s="9">
        <f t="shared" si="1"/>
        <v>6934050</v>
      </c>
      <c r="G4" s="9">
        <f t="shared" si="1"/>
        <v>6934050</v>
      </c>
      <c r="H4" s="9">
        <f t="shared" si="1"/>
        <v>6934050</v>
      </c>
      <c r="I4" s="9">
        <f t="shared" si="1"/>
        <v>6934050</v>
      </c>
      <c r="J4" s="9">
        <f t="shared" si="1"/>
        <v>6934050</v>
      </c>
      <c r="K4" s="9">
        <f t="shared" si="1"/>
        <v>6934050</v>
      </c>
      <c r="L4" s="9">
        <f t="shared" si="1"/>
        <v>6934050</v>
      </c>
      <c r="M4" s="9">
        <f t="shared" si="1"/>
        <v>6934050</v>
      </c>
    </row>
    <row r="5">
      <c r="A5" s="5"/>
      <c r="B5" s="5"/>
      <c r="C5" s="5"/>
      <c r="D5" s="5"/>
      <c r="E5" s="5"/>
      <c r="F5" s="5"/>
      <c r="G5" s="5"/>
      <c r="H5" s="5"/>
      <c r="I5" s="5"/>
      <c r="J5" s="5"/>
      <c r="K5" s="5"/>
      <c r="L5" s="5"/>
      <c r="M5" s="5"/>
    </row>
    <row r="6">
      <c r="A6" s="5" t="s">
        <v>49</v>
      </c>
      <c r="B6" s="5"/>
      <c r="C6" s="5"/>
      <c r="D6" s="5"/>
      <c r="E6" s="5"/>
      <c r="F6" s="5"/>
      <c r="G6" s="5"/>
      <c r="H6" s="5"/>
      <c r="I6" s="5"/>
      <c r="J6" s="5"/>
      <c r="K6" s="5"/>
      <c r="L6" s="5"/>
      <c r="M6" s="5"/>
    </row>
    <row r="7">
      <c r="A7" s="5" t="s">
        <v>48</v>
      </c>
      <c r="B7" s="9">
        <v>0.0</v>
      </c>
      <c r="C7" s="7">
        <v>0.0</v>
      </c>
      <c r="D7" s="9">
        <f t="shared" ref="D7:M7" si="2">B3</f>
        <v>6934050</v>
      </c>
      <c r="E7" s="9">
        <f t="shared" si="2"/>
        <v>6934050</v>
      </c>
      <c r="F7" s="9">
        <f t="shared" si="2"/>
        <v>6934050</v>
      </c>
      <c r="G7" s="9">
        <f t="shared" si="2"/>
        <v>6934050</v>
      </c>
      <c r="H7" s="9">
        <f t="shared" si="2"/>
        <v>6934050</v>
      </c>
      <c r="I7" s="9">
        <f t="shared" si="2"/>
        <v>6934050</v>
      </c>
      <c r="J7" s="9">
        <f t="shared" si="2"/>
        <v>6934050</v>
      </c>
      <c r="K7" s="9">
        <f t="shared" si="2"/>
        <v>6934050</v>
      </c>
      <c r="L7" s="9">
        <f t="shared" si="2"/>
        <v>6934050</v>
      </c>
      <c r="M7" s="9">
        <f t="shared" si="2"/>
        <v>6934050</v>
      </c>
    </row>
    <row r="8">
      <c r="A8" s="5" t="s">
        <v>42</v>
      </c>
      <c r="B8" s="9">
        <f t="shared" ref="B8:M8" si="3">SUM(B7)</f>
        <v>0</v>
      </c>
      <c r="C8" s="9">
        <f t="shared" si="3"/>
        <v>0</v>
      </c>
      <c r="D8" s="9">
        <f t="shared" si="3"/>
        <v>6934050</v>
      </c>
      <c r="E8" s="9">
        <f t="shared" si="3"/>
        <v>6934050</v>
      </c>
      <c r="F8" s="9">
        <f t="shared" si="3"/>
        <v>6934050</v>
      </c>
      <c r="G8" s="9">
        <f t="shared" si="3"/>
        <v>6934050</v>
      </c>
      <c r="H8" s="9">
        <f t="shared" si="3"/>
        <v>6934050</v>
      </c>
      <c r="I8" s="9">
        <f t="shared" si="3"/>
        <v>6934050</v>
      </c>
      <c r="J8" s="9">
        <f t="shared" si="3"/>
        <v>6934050</v>
      </c>
      <c r="K8" s="9">
        <f t="shared" si="3"/>
        <v>6934050</v>
      </c>
      <c r="L8" s="9">
        <f t="shared" si="3"/>
        <v>6934050</v>
      </c>
      <c r="M8" s="9">
        <f t="shared" si="3"/>
        <v>6934050</v>
      </c>
    </row>
    <row r="9">
      <c r="A9" s="5"/>
      <c r="B9" s="5"/>
      <c r="C9" s="5"/>
      <c r="D9" s="5"/>
      <c r="E9" s="5"/>
      <c r="F9" s="5"/>
      <c r="G9" s="5"/>
      <c r="H9" s="5"/>
      <c r="I9" s="5"/>
      <c r="J9" s="5"/>
      <c r="K9" s="5"/>
      <c r="L9" s="5"/>
      <c r="M9" s="5"/>
    </row>
    <row r="10">
      <c r="A10" s="8" t="s">
        <v>50</v>
      </c>
      <c r="B10" s="5"/>
      <c r="C10" s="5"/>
      <c r="D10" s="5"/>
      <c r="E10" s="5"/>
      <c r="F10" s="5"/>
      <c r="G10" s="5"/>
      <c r="H10" s="5"/>
      <c r="I10" s="5"/>
      <c r="J10" s="5"/>
      <c r="K10" s="5"/>
      <c r="L10" s="5"/>
      <c r="M10" s="5"/>
    </row>
    <row r="11">
      <c r="A11" s="5" t="s">
        <v>48</v>
      </c>
      <c r="B11" s="9">
        <f>B3-B7</f>
        <v>6934050</v>
      </c>
      <c r="C11" s="9">
        <f t="shared" ref="C11:M11" si="4">B11+C3-C7</f>
        <v>13868100</v>
      </c>
      <c r="D11" s="9">
        <f t="shared" si="4"/>
        <v>13868100</v>
      </c>
      <c r="E11" s="9">
        <f t="shared" si="4"/>
        <v>13868100</v>
      </c>
      <c r="F11" s="9">
        <f t="shared" si="4"/>
        <v>13868100</v>
      </c>
      <c r="G11" s="9">
        <f t="shared" si="4"/>
        <v>13868100</v>
      </c>
      <c r="H11" s="9">
        <f t="shared" si="4"/>
        <v>13868100</v>
      </c>
      <c r="I11" s="9">
        <f t="shared" si="4"/>
        <v>13868100</v>
      </c>
      <c r="J11" s="9">
        <f t="shared" si="4"/>
        <v>13868100</v>
      </c>
      <c r="K11" s="9">
        <f t="shared" si="4"/>
        <v>13868100</v>
      </c>
      <c r="L11" s="9">
        <f t="shared" si="4"/>
        <v>13868100</v>
      </c>
      <c r="M11" s="9">
        <f t="shared" si="4"/>
        <v>13868100</v>
      </c>
    </row>
    <row r="12">
      <c r="A12" s="5" t="s">
        <v>42</v>
      </c>
      <c r="B12" s="9">
        <f t="shared" ref="B12:M12" si="5">SUM(B11)</f>
        <v>6934050</v>
      </c>
      <c r="C12" s="9">
        <f t="shared" si="5"/>
        <v>13868100</v>
      </c>
      <c r="D12" s="9">
        <f t="shared" si="5"/>
        <v>13868100</v>
      </c>
      <c r="E12" s="9">
        <f t="shared" si="5"/>
        <v>13868100</v>
      </c>
      <c r="F12" s="9">
        <f t="shared" si="5"/>
        <v>13868100</v>
      </c>
      <c r="G12" s="9">
        <f t="shared" si="5"/>
        <v>13868100</v>
      </c>
      <c r="H12" s="9">
        <f t="shared" si="5"/>
        <v>13868100</v>
      </c>
      <c r="I12" s="9">
        <f t="shared" si="5"/>
        <v>13868100</v>
      </c>
      <c r="J12" s="9">
        <f t="shared" si="5"/>
        <v>13868100</v>
      </c>
      <c r="K12" s="9">
        <f t="shared" si="5"/>
        <v>13868100</v>
      </c>
      <c r="L12" s="9">
        <f t="shared" si="5"/>
        <v>13868100</v>
      </c>
      <c r="M12" s="9">
        <f t="shared" si="5"/>
        <v>13868100</v>
      </c>
    </row>
    <row r="13">
      <c r="A13" s="5"/>
      <c r="B13" s="5"/>
      <c r="C13" s="5"/>
      <c r="D13" s="5"/>
      <c r="E13" s="5"/>
      <c r="F13" s="5"/>
      <c r="G13" s="5"/>
      <c r="H13" s="5"/>
      <c r="I13" s="5"/>
      <c r="J13" s="5"/>
      <c r="K13" s="5"/>
      <c r="L13" s="5"/>
      <c r="M1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51</v>
      </c>
      <c r="B2" s="5"/>
      <c r="C2" s="5"/>
      <c r="D2" s="5"/>
      <c r="E2" s="5"/>
      <c r="F2" s="5"/>
      <c r="G2" s="5"/>
      <c r="H2" s="5"/>
      <c r="I2" s="5"/>
      <c r="J2" s="5"/>
      <c r="K2" s="5"/>
      <c r="L2" s="5"/>
      <c r="M2" s="5"/>
    </row>
    <row r="3">
      <c r="A3" s="6" t="s">
        <v>12</v>
      </c>
      <c r="B3" s="9">
        <v>0.0</v>
      </c>
      <c r="C3" s="9">
        <f t="shared" ref="C3:M3" si="1">B9</f>
        <v>50</v>
      </c>
      <c r="D3" s="9">
        <f t="shared" si="1"/>
        <v>100</v>
      </c>
      <c r="E3" s="9">
        <f t="shared" si="1"/>
        <v>150</v>
      </c>
      <c r="F3" s="9">
        <f t="shared" si="1"/>
        <v>200</v>
      </c>
      <c r="G3" s="9">
        <f t="shared" si="1"/>
        <v>250</v>
      </c>
      <c r="H3" s="9">
        <f t="shared" si="1"/>
        <v>300</v>
      </c>
      <c r="I3" s="9">
        <f t="shared" si="1"/>
        <v>350</v>
      </c>
      <c r="J3" s="9">
        <f t="shared" si="1"/>
        <v>400</v>
      </c>
      <c r="K3" s="9">
        <f t="shared" si="1"/>
        <v>450</v>
      </c>
      <c r="L3" s="9">
        <f t="shared" si="1"/>
        <v>500</v>
      </c>
      <c r="M3" s="9">
        <f t="shared" si="1"/>
        <v>550</v>
      </c>
    </row>
    <row r="4">
      <c r="A4" s="5"/>
      <c r="B4" s="5"/>
      <c r="C4" s="5"/>
      <c r="D4" s="5"/>
      <c r="E4" s="5"/>
      <c r="F4" s="5"/>
      <c r="G4" s="5"/>
      <c r="H4" s="5"/>
      <c r="I4" s="5"/>
      <c r="J4" s="5"/>
      <c r="K4" s="5"/>
      <c r="L4" s="5"/>
      <c r="M4" s="5"/>
    </row>
    <row r="5">
      <c r="A5" s="5" t="s">
        <v>52</v>
      </c>
      <c r="B5" s="5"/>
      <c r="C5" s="5"/>
      <c r="D5" s="5"/>
      <c r="E5" s="5"/>
      <c r="F5" s="5"/>
      <c r="G5" s="5"/>
      <c r="H5" s="5"/>
      <c r="I5" s="5"/>
      <c r="J5" s="5"/>
      <c r="K5" s="5"/>
      <c r="L5" s="5"/>
      <c r="M5" s="5"/>
    </row>
    <row r="6">
      <c r="A6" s="6" t="s">
        <v>12</v>
      </c>
      <c r="B6" s="9">
        <f>'Calcs-1'!B6-'Calcs-1'!B3</f>
        <v>50</v>
      </c>
      <c r="C6" s="9">
        <f>'Calcs-1'!C6-'Calcs-1'!C3</f>
        <v>50</v>
      </c>
      <c r="D6" s="9">
        <f>'Calcs-1'!D6-'Calcs-1'!D3</f>
        <v>50</v>
      </c>
      <c r="E6" s="9">
        <f>'Calcs-1'!E6-'Calcs-1'!E3</f>
        <v>50</v>
      </c>
      <c r="F6" s="9">
        <f>'Calcs-1'!F6-'Calcs-1'!F3</f>
        <v>50</v>
      </c>
      <c r="G6" s="9">
        <f>'Calcs-1'!G6-'Calcs-1'!G3</f>
        <v>50</v>
      </c>
      <c r="H6" s="9">
        <f>'Calcs-1'!H6-'Calcs-1'!H3</f>
        <v>50</v>
      </c>
      <c r="I6" s="9">
        <f>'Calcs-1'!I6-'Calcs-1'!I3</f>
        <v>50</v>
      </c>
      <c r="J6" s="9">
        <f>'Calcs-1'!J6-'Calcs-1'!J3</f>
        <v>50</v>
      </c>
      <c r="K6" s="9">
        <f>'Calcs-1'!K6-'Calcs-1'!K3</f>
        <v>50</v>
      </c>
      <c r="L6" s="9">
        <f>'Calcs-1'!L6-'Calcs-1'!L3</f>
        <v>50</v>
      </c>
      <c r="M6" s="9">
        <f>'Calcs-1'!M6-'Calcs-1'!M3</f>
        <v>50</v>
      </c>
    </row>
    <row r="7">
      <c r="A7" s="5"/>
      <c r="B7" s="5"/>
      <c r="C7" s="5"/>
      <c r="D7" s="5"/>
      <c r="E7" s="5"/>
      <c r="F7" s="5"/>
      <c r="G7" s="5"/>
      <c r="H7" s="5"/>
      <c r="I7" s="5"/>
      <c r="J7" s="5"/>
      <c r="K7" s="5"/>
      <c r="L7" s="5"/>
      <c r="M7" s="5"/>
    </row>
    <row r="8">
      <c r="A8" s="5" t="s">
        <v>53</v>
      </c>
      <c r="B8" s="5"/>
      <c r="C8" s="5"/>
      <c r="D8" s="5"/>
      <c r="E8" s="5"/>
      <c r="F8" s="5"/>
      <c r="G8" s="5"/>
      <c r="H8" s="5"/>
      <c r="I8" s="5"/>
      <c r="J8" s="5"/>
      <c r="K8" s="5"/>
      <c r="L8" s="5"/>
      <c r="M8" s="5"/>
    </row>
    <row r="9">
      <c r="A9" s="6" t="s">
        <v>12</v>
      </c>
      <c r="B9" s="9">
        <f t="shared" ref="B9:M9" si="2">B3+B6</f>
        <v>50</v>
      </c>
      <c r="C9" s="9">
        <f t="shared" si="2"/>
        <v>100</v>
      </c>
      <c r="D9" s="9">
        <f t="shared" si="2"/>
        <v>150</v>
      </c>
      <c r="E9" s="9">
        <f t="shared" si="2"/>
        <v>200</v>
      </c>
      <c r="F9" s="9">
        <f t="shared" si="2"/>
        <v>250</v>
      </c>
      <c r="G9" s="9">
        <f t="shared" si="2"/>
        <v>300</v>
      </c>
      <c r="H9" s="9">
        <f t="shared" si="2"/>
        <v>350</v>
      </c>
      <c r="I9" s="9">
        <f t="shared" si="2"/>
        <v>400</v>
      </c>
      <c r="J9" s="9">
        <f t="shared" si="2"/>
        <v>450</v>
      </c>
      <c r="K9" s="9">
        <f t="shared" si="2"/>
        <v>500</v>
      </c>
      <c r="L9" s="9">
        <f t="shared" si="2"/>
        <v>550</v>
      </c>
      <c r="M9" s="9">
        <f t="shared" si="2"/>
        <v>600</v>
      </c>
    </row>
    <row r="10">
      <c r="A10" s="5"/>
      <c r="B10" s="5"/>
      <c r="C10" s="5"/>
      <c r="D10" s="5"/>
      <c r="E10" s="5"/>
      <c r="F10" s="5"/>
      <c r="G10" s="5"/>
      <c r="H10" s="5"/>
      <c r="I10" s="5"/>
      <c r="J10" s="5"/>
      <c r="K10" s="5"/>
      <c r="L10" s="5"/>
      <c r="M10" s="5"/>
    </row>
    <row r="11">
      <c r="A11" s="5" t="s">
        <v>53</v>
      </c>
      <c r="B11" s="5"/>
      <c r="C11" s="5"/>
      <c r="D11" s="5"/>
      <c r="E11" s="5"/>
      <c r="F11" s="5"/>
      <c r="G11" s="5"/>
      <c r="H11" s="5"/>
      <c r="I11" s="5"/>
      <c r="J11" s="5"/>
      <c r="K11" s="5"/>
      <c r="L11" s="5"/>
      <c r="M11" s="5"/>
    </row>
    <row r="12">
      <c r="A12" s="6" t="s">
        <v>12</v>
      </c>
      <c r="B12" s="9">
        <f>B9*Assumptions!$C2</f>
        <v>170000</v>
      </c>
      <c r="C12" s="9">
        <f>C9*Assumptions!$C2</f>
        <v>340000</v>
      </c>
      <c r="D12" s="9">
        <f>D9*Assumptions!$C2</f>
        <v>510000</v>
      </c>
      <c r="E12" s="9">
        <f>E9*Assumptions!$C2</f>
        <v>680000</v>
      </c>
      <c r="F12" s="9">
        <f>F9*Assumptions!$C2</f>
        <v>850000</v>
      </c>
      <c r="G12" s="9">
        <f>G9*Assumptions!$C2</f>
        <v>1020000</v>
      </c>
      <c r="H12" s="9">
        <f>H9*Assumptions!$C2</f>
        <v>1190000</v>
      </c>
      <c r="I12" s="9">
        <f>I9*Assumptions!$C2</f>
        <v>1360000</v>
      </c>
      <c r="J12" s="9">
        <f>J9*Assumptions!$C2</f>
        <v>1530000</v>
      </c>
      <c r="K12" s="9">
        <f>K9*Assumptions!$C2</f>
        <v>1700000</v>
      </c>
      <c r="L12" s="9">
        <f>L9*Assumptions!$C2</f>
        <v>1870000</v>
      </c>
      <c r="M12" s="9">
        <f>M9*Assumptions!$C2</f>
        <v>2040000</v>
      </c>
    </row>
    <row r="13">
      <c r="A13" s="5" t="s">
        <v>42</v>
      </c>
      <c r="B13" s="9">
        <f t="shared" ref="B13:M13" si="3">SUM(B12)</f>
        <v>170000</v>
      </c>
      <c r="C13" s="9">
        <f t="shared" si="3"/>
        <v>340000</v>
      </c>
      <c r="D13" s="9">
        <f t="shared" si="3"/>
        <v>510000</v>
      </c>
      <c r="E13" s="9">
        <f t="shared" si="3"/>
        <v>680000</v>
      </c>
      <c r="F13" s="9">
        <f t="shared" si="3"/>
        <v>850000</v>
      </c>
      <c r="G13" s="9">
        <f t="shared" si="3"/>
        <v>1020000</v>
      </c>
      <c r="H13" s="9">
        <f t="shared" si="3"/>
        <v>1190000</v>
      </c>
      <c r="I13" s="9">
        <f t="shared" si="3"/>
        <v>1360000</v>
      </c>
      <c r="J13" s="9">
        <f t="shared" si="3"/>
        <v>1530000</v>
      </c>
      <c r="K13" s="9">
        <f t="shared" si="3"/>
        <v>1700000</v>
      </c>
      <c r="L13" s="9">
        <f t="shared" si="3"/>
        <v>1870000</v>
      </c>
      <c r="M13" s="9">
        <f t="shared" si="3"/>
        <v>2040000</v>
      </c>
    </row>
    <row r="14">
      <c r="A14" s="5"/>
      <c r="B14" s="5"/>
      <c r="C14" s="5"/>
      <c r="D14" s="5"/>
      <c r="E14" s="5"/>
      <c r="F14" s="5"/>
      <c r="G14" s="5"/>
      <c r="H14" s="5"/>
      <c r="I14" s="5"/>
      <c r="J14" s="5"/>
      <c r="K14" s="5"/>
      <c r="L14" s="5"/>
      <c r="M14"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54</v>
      </c>
      <c r="B2" s="5"/>
      <c r="C2" s="5"/>
      <c r="D2" s="5"/>
      <c r="E2" s="5"/>
      <c r="F2" s="5"/>
      <c r="G2" s="5"/>
      <c r="H2" s="5"/>
      <c r="I2" s="5"/>
      <c r="J2" s="5"/>
      <c r="K2" s="5"/>
      <c r="L2" s="5"/>
      <c r="M2" s="5"/>
    </row>
    <row r="3">
      <c r="A3" s="5" t="s">
        <v>55</v>
      </c>
      <c r="B3" s="9">
        <f>Assumptions!B15</f>
        <v>103</v>
      </c>
      <c r="C3" s="9">
        <v>0.0</v>
      </c>
      <c r="D3" s="9">
        <v>0.0</v>
      </c>
      <c r="E3" s="9">
        <v>0.0</v>
      </c>
      <c r="F3" s="9">
        <v>0.0</v>
      </c>
      <c r="G3" s="9">
        <v>0.0</v>
      </c>
      <c r="H3" s="9">
        <v>0.0</v>
      </c>
      <c r="I3" s="9">
        <v>0.0</v>
      </c>
      <c r="J3" s="9">
        <v>0.0</v>
      </c>
      <c r="K3" s="9">
        <v>0.0</v>
      </c>
      <c r="L3" s="9">
        <v>0.0</v>
      </c>
      <c r="M3" s="9">
        <v>0.0</v>
      </c>
    </row>
    <row r="4">
      <c r="A4" s="5" t="s">
        <v>56</v>
      </c>
      <c r="B4" s="9">
        <f>Assumptions!B16</f>
        <v>35000</v>
      </c>
      <c r="C4" s="9">
        <v>0.0</v>
      </c>
      <c r="D4" s="9">
        <v>0.0</v>
      </c>
      <c r="E4" s="9">
        <v>0.0</v>
      </c>
      <c r="F4" s="9">
        <v>0.0</v>
      </c>
      <c r="G4" s="9">
        <v>0.0</v>
      </c>
      <c r="H4" s="9">
        <v>0.0</v>
      </c>
      <c r="I4" s="9">
        <v>0.0</v>
      </c>
      <c r="J4" s="9">
        <v>0.0</v>
      </c>
      <c r="K4" s="9">
        <v>0.0</v>
      </c>
      <c r="L4" s="9">
        <v>0.0</v>
      </c>
      <c r="M4" s="9">
        <v>0.0</v>
      </c>
    </row>
    <row r="5">
      <c r="A5" s="5"/>
      <c r="B5" s="5"/>
      <c r="C5" s="5"/>
      <c r="D5" s="5"/>
      <c r="E5" s="5"/>
      <c r="F5" s="5"/>
      <c r="G5" s="5"/>
      <c r="H5" s="5"/>
      <c r="I5" s="5"/>
      <c r="J5" s="5"/>
      <c r="K5" s="5"/>
      <c r="L5" s="5"/>
      <c r="M5" s="5"/>
    </row>
    <row r="6">
      <c r="A6" s="5" t="s">
        <v>57</v>
      </c>
      <c r="B6" s="5"/>
      <c r="C6" s="5"/>
      <c r="D6" s="5"/>
      <c r="E6" s="5"/>
      <c r="F6" s="5"/>
      <c r="G6" s="5"/>
      <c r="H6" s="5"/>
      <c r="I6" s="5"/>
      <c r="J6" s="5"/>
      <c r="K6" s="5"/>
      <c r="L6" s="5"/>
      <c r="M6" s="5"/>
    </row>
    <row r="7">
      <c r="A7" s="5" t="s">
        <v>58</v>
      </c>
      <c r="B7" s="9">
        <v>0.0</v>
      </c>
      <c r="C7" s="9">
        <f t="shared" ref="C7:M7" si="1">B9</f>
        <v>35000</v>
      </c>
      <c r="D7" s="9">
        <f t="shared" si="1"/>
        <v>35000</v>
      </c>
      <c r="E7" s="9">
        <f t="shared" si="1"/>
        <v>35000</v>
      </c>
      <c r="F7" s="9">
        <f t="shared" si="1"/>
        <v>35000</v>
      </c>
      <c r="G7" s="9">
        <f t="shared" si="1"/>
        <v>35000</v>
      </c>
      <c r="H7" s="9">
        <f t="shared" si="1"/>
        <v>35000</v>
      </c>
      <c r="I7" s="9">
        <f t="shared" si="1"/>
        <v>35000</v>
      </c>
      <c r="J7" s="9">
        <f t="shared" si="1"/>
        <v>35000</v>
      </c>
      <c r="K7" s="9">
        <f t="shared" si="1"/>
        <v>35000</v>
      </c>
      <c r="L7" s="9">
        <f t="shared" si="1"/>
        <v>35000</v>
      </c>
      <c r="M7" s="9">
        <f t="shared" si="1"/>
        <v>35000</v>
      </c>
    </row>
    <row r="8">
      <c r="A8" s="5" t="s">
        <v>59</v>
      </c>
      <c r="B8" s="9">
        <f t="shared" ref="B8:M8" si="2">B4</f>
        <v>35000</v>
      </c>
      <c r="C8" s="9">
        <f t="shared" si="2"/>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row>
    <row r="9">
      <c r="A9" s="5" t="s">
        <v>60</v>
      </c>
      <c r="B9" s="9">
        <f t="shared" ref="B9:M9" si="3">B7+B8</f>
        <v>35000</v>
      </c>
      <c r="C9" s="9">
        <f t="shared" si="3"/>
        <v>35000</v>
      </c>
      <c r="D9" s="9">
        <f t="shared" si="3"/>
        <v>35000</v>
      </c>
      <c r="E9" s="9">
        <f t="shared" si="3"/>
        <v>35000</v>
      </c>
      <c r="F9" s="9">
        <f t="shared" si="3"/>
        <v>35000</v>
      </c>
      <c r="G9" s="9">
        <f t="shared" si="3"/>
        <v>35000</v>
      </c>
      <c r="H9" s="9">
        <f t="shared" si="3"/>
        <v>35000</v>
      </c>
      <c r="I9" s="9">
        <f t="shared" si="3"/>
        <v>35000</v>
      </c>
      <c r="J9" s="9">
        <f t="shared" si="3"/>
        <v>35000</v>
      </c>
      <c r="K9" s="9">
        <f t="shared" si="3"/>
        <v>35000</v>
      </c>
      <c r="L9" s="9">
        <f t="shared" si="3"/>
        <v>35000</v>
      </c>
      <c r="M9" s="9">
        <f t="shared" si="3"/>
        <v>35000</v>
      </c>
    </row>
    <row r="10">
      <c r="A10" s="5"/>
      <c r="B10" s="5"/>
      <c r="C10" s="5"/>
      <c r="D10" s="5"/>
      <c r="E10" s="5"/>
      <c r="F10" s="5"/>
      <c r="G10" s="5"/>
      <c r="H10" s="5"/>
      <c r="I10" s="5"/>
      <c r="J10" s="5"/>
      <c r="K10" s="5"/>
      <c r="L10" s="5"/>
      <c r="M10" s="5"/>
    </row>
    <row r="11">
      <c r="A11" s="5" t="s">
        <v>61</v>
      </c>
      <c r="B11" s="5"/>
      <c r="C11" s="5"/>
      <c r="D11" s="5"/>
      <c r="E11" s="5"/>
      <c r="F11" s="5"/>
      <c r="G11" s="5"/>
      <c r="H11" s="5"/>
      <c r="I11" s="5"/>
      <c r="J11" s="5"/>
      <c r="K11" s="5"/>
      <c r="L11" s="5"/>
      <c r="M11" s="5"/>
    </row>
    <row r="12">
      <c r="A12" s="5" t="s">
        <v>62</v>
      </c>
      <c r="B12" s="9">
        <v>0.0</v>
      </c>
      <c r="C12" s="9">
        <f t="shared" ref="C12:M12" si="4">B14</f>
        <v>3605000</v>
      </c>
      <c r="D12" s="9">
        <f t="shared" si="4"/>
        <v>3605000</v>
      </c>
      <c r="E12" s="9">
        <f t="shared" si="4"/>
        <v>3605000</v>
      </c>
      <c r="F12" s="9">
        <f t="shared" si="4"/>
        <v>3605000</v>
      </c>
      <c r="G12" s="9">
        <f t="shared" si="4"/>
        <v>3605000</v>
      </c>
      <c r="H12" s="9">
        <f t="shared" si="4"/>
        <v>3605000</v>
      </c>
      <c r="I12" s="9">
        <f t="shared" si="4"/>
        <v>3605000</v>
      </c>
      <c r="J12" s="9">
        <f t="shared" si="4"/>
        <v>3605000</v>
      </c>
      <c r="K12" s="9">
        <f t="shared" si="4"/>
        <v>3605000</v>
      </c>
      <c r="L12" s="9">
        <f t="shared" si="4"/>
        <v>3605000</v>
      </c>
      <c r="M12" s="9">
        <f t="shared" si="4"/>
        <v>3605000</v>
      </c>
    </row>
    <row r="13">
      <c r="A13" s="5" t="s">
        <v>63</v>
      </c>
      <c r="B13" s="9">
        <f t="shared" ref="B13:M13" si="5">B3*B4</f>
        <v>3605000</v>
      </c>
      <c r="C13" s="9">
        <f t="shared" si="5"/>
        <v>0</v>
      </c>
      <c r="D13" s="9">
        <f t="shared" si="5"/>
        <v>0</v>
      </c>
      <c r="E13" s="9">
        <f t="shared" si="5"/>
        <v>0</v>
      </c>
      <c r="F13" s="9">
        <f t="shared" si="5"/>
        <v>0</v>
      </c>
      <c r="G13" s="9">
        <f t="shared" si="5"/>
        <v>0</v>
      </c>
      <c r="H13" s="9">
        <f t="shared" si="5"/>
        <v>0</v>
      </c>
      <c r="I13" s="9">
        <f t="shared" si="5"/>
        <v>0</v>
      </c>
      <c r="J13" s="9">
        <f t="shared" si="5"/>
        <v>0</v>
      </c>
      <c r="K13" s="9">
        <f t="shared" si="5"/>
        <v>0</v>
      </c>
      <c r="L13" s="9">
        <f t="shared" si="5"/>
        <v>0</v>
      </c>
      <c r="M13" s="9">
        <f t="shared" si="5"/>
        <v>0</v>
      </c>
    </row>
    <row r="14">
      <c r="A14" s="5" t="s">
        <v>64</v>
      </c>
      <c r="B14" s="9">
        <f t="shared" ref="B14:M14" si="6">B12+B13</f>
        <v>3605000</v>
      </c>
      <c r="C14" s="9">
        <f t="shared" si="6"/>
        <v>3605000</v>
      </c>
      <c r="D14" s="9">
        <f t="shared" si="6"/>
        <v>3605000</v>
      </c>
      <c r="E14" s="9">
        <f t="shared" si="6"/>
        <v>3605000</v>
      </c>
      <c r="F14" s="9">
        <f t="shared" si="6"/>
        <v>3605000</v>
      </c>
      <c r="G14" s="9">
        <f t="shared" si="6"/>
        <v>3605000</v>
      </c>
      <c r="H14" s="9">
        <f t="shared" si="6"/>
        <v>3605000</v>
      </c>
      <c r="I14" s="9">
        <f t="shared" si="6"/>
        <v>3605000</v>
      </c>
      <c r="J14" s="9">
        <f t="shared" si="6"/>
        <v>3605000</v>
      </c>
      <c r="K14" s="9">
        <f t="shared" si="6"/>
        <v>3605000</v>
      </c>
      <c r="L14" s="9">
        <f t="shared" si="6"/>
        <v>3605000</v>
      </c>
      <c r="M14" s="9">
        <f t="shared" si="6"/>
        <v>3605000</v>
      </c>
    </row>
    <row r="15">
      <c r="A15" s="5"/>
      <c r="B15" s="5"/>
      <c r="C15" s="5"/>
      <c r="D15" s="5"/>
      <c r="E15" s="5"/>
      <c r="F15" s="5"/>
      <c r="G15" s="5"/>
      <c r="H15" s="5"/>
      <c r="I15" s="5"/>
      <c r="J15" s="5"/>
      <c r="K15" s="5"/>
      <c r="L15" s="5"/>
      <c r="M15" s="5"/>
    </row>
    <row r="16">
      <c r="A16" s="5"/>
      <c r="B16" s="5"/>
      <c r="C16" s="5"/>
      <c r="D16" s="5"/>
      <c r="E16" s="5"/>
      <c r="F16" s="5"/>
      <c r="G16" s="5"/>
      <c r="H16" s="5"/>
      <c r="I16" s="5"/>
      <c r="J16" s="5"/>
      <c r="K16" s="5"/>
      <c r="L16" s="5"/>
      <c r="M16"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30</v>
      </c>
      <c r="C1" s="5" t="s">
        <v>31</v>
      </c>
      <c r="D1" s="5" t="s">
        <v>32</v>
      </c>
      <c r="E1" s="5" t="s">
        <v>33</v>
      </c>
      <c r="F1" s="5" t="s">
        <v>34</v>
      </c>
      <c r="G1" s="5" t="s">
        <v>35</v>
      </c>
      <c r="H1" s="5" t="s">
        <v>36</v>
      </c>
      <c r="I1" s="5" t="s">
        <v>37</v>
      </c>
      <c r="J1" s="5" t="s">
        <v>38</v>
      </c>
      <c r="K1" s="5" t="s">
        <v>39</v>
      </c>
      <c r="L1" s="5" t="s">
        <v>40</v>
      </c>
      <c r="M1" s="5" t="s">
        <v>41</v>
      </c>
    </row>
    <row r="2">
      <c r="A2" s="5" t="s">
        <v>65</v>
      </c>
      <c r="B2" s="5"/>
      <c r="C2" s="5"/>
      <c r="D2" s="5"/>
      <c r="E2" s="5"/>
      <c r="F2" s="5"/>
      <c r="G2" s="5"/>
      <c r="H2" s="5"/>
      <c r="I2" s="5"/>
      <c r="J2" s="5"/>
      <c r="K2" s="5"/>
      <c r="L2" s="5"/>
      <c r="M2" s="5"/>
    </row>
    <row r="3">
      <c r="A3" s="5" t="s">
        <v>66</v>
      </c>
      <c r="B3" s="9">
        <f>Collections!B8</f>
        <v>0</v>
      </c>
      <c r="C3" s="9">
        <f>Collections!C8</f>
        <v>0</v>
      </c>
      <c r="D3" s="9">
        <f>Collections!D8</f>
        <v>6934050</v>
      </c>
      <c r="E3" s="9">
        <f>Collections!E8</f>
        <v>6934050</v>
      </c>
      <c r="F3" s="9">
        <f>Collections!F8</f>
        <v>6934050</v>
      </c>
      <c r="G3" s="9">
        <f>Collections!G8</f>
        <v>6934050</v>
      </c>
      <c r="H3" s="9">
        <f>Collections!H8</f>
        <v>6934050</v>
      </c>
      <c r="I3" s="9">
        <f>Collections!I8</f>
        <v>6934050</v>
      </c>
      <c r="J3" s="9">
        <f>Collections!J8</f>
        <v>6934050</v>
      </c>
      <c r="K3" s="9">
        <f>Collections!K8</f>
        <v>6934050</v>
      </c>
      <c r="L3" s="9">
        <f>Collections!L8</f>
        <v>6934050</v>
      </c>
      <c r="M3" s="9">
        <f>Collections!M8</f>
        <v>6934050</v>
      </c>
    </row>
    <row r="4">
      <c r="A4" s="5" t="s">
        <v>67</v>
      </c>
      <c r="B4" s="9">
        <f>Capital!B13</f>
        <v>3605000</v>
      </c>
      <c r="C4" s="9">
        <f>Capital!C13</f>
        <v>0</v>
      </c>
      <c r="D4" s="9">
        <f>Capital!D13</f>
        <v>0</v>
      </c>
      <c r="E4" s="9">
        <f>Capital!E13</f>
        <v>0</v>
      </c>
      <c r="F4" s="9">
        <f>Capital!F13</f>
        <v>0</v>
      </c>
      <c r="G4" s="9">
        <f>Capital!G13</f>
        <v>0</v>
      </c>
      <c r="H4" s="9">
        <f>Capital!H13</f>
        <v>0</v>
      </c>
      <c r="I4" s="9">
        <f>Capital!I13</f>
        <v>0</v>
      </c>
      <c r="J4" s="9">
        <f>Capital!J13</f>
        <v>0</v>
      </c>
      <c r="K4" s="9">
        <f>Capital!K13</f>
        <v>0</v>
      </c>
      <c r="L4" s="9">
        <f>Capital!L13</f>
        <v>0</v>
      </c>
      <c r="M4" s="9">
        <f>Capital!M13</f>
        <v>0</v>
      </c>
    </row>
    <row r="5">
      <c r="A5" s="5" t="s">
        <v>42</v>
      </c>
      <c r="B5" s="9">
        <f t="shared" ref="B5:M5" si="1">SUM(B3:B4)</f>
        <v>3605000</v>
      </c>
      <c r="C5" s="9">
        <f t="shared" si="1"/>
        <v>0</v>
      </c>
      <c r="D5" s="9">
        <f t="shared" si="1"/>
        <v>6934050</v>
      </c>
      <c r="E5" s="9">
        <f t="shared" si="1"/>
        <v>6934050</v>
      </c>
      <c r="F5" s="9">
        <f t="shared" si="1"/>
        <v>6934050</v>
      </c>
      <c r="G5" s="9">
        <f t="shared" si="1"/>
        <v>6934050</v>
      </c>
      <c r="H5" s="9">
        <f t="shared" si="1"/>
        <v>6934050</v>
      </c>
      <c r="I5" s="9">
        <f t="shared" si="1"/>
        <v>6934050</v>
      </c>
      <c r="J5" s="9">
        <f t="shared" si="1"/>
        <v>6934050</v>
      </c>
      <c r="K5" s="9">
        <f t="shared" si="1"/>
        <v>6934050</v>
      </c>
      <c r="L5" s="9">
        <f t="shared" si="1"/>
        <v>6934050</v>
      </c>
      <c r="M5" s="9">
        <f t="shared" si="1"/>
        <v>6934050</v>
      </c>
    </row>
    <row r="6">
      <c r="A6" s="5"/>
      <c r="B6" s="5"/>
      <c r="C6" s="5"/>
      <c r="D6" s="5"/>
      <c r="E6" s="5"/>
      <c r="F6" s="5"/>
      <c r="G6" s="5"/>
      <c r="H6" s="5"/>
      <c r="I6" s="5"/>
      <c r="J6" s="5"/>
      <c r="K6" s="5"/>
      <c r="L6" s="5"/>
      <c r="M6" s="5"/>
    </row>
    <row r="7">
      <c r="A7" s="5" t="s">
        <v>68</v>
      </c>
      <c r="B7" s="5"/>
      <c r="C7" s="5"/>
      <c r="D7" s="5"/>
      <c r="E7" s="5"/>
      <c r="F7" s="5"/>
      <c r="G7" s="5"/>
      <c r="H7" s="5"/>
      <c r="I7" s="5"/>
      <c r="J7" s="5"/>
      <c r="K7" s="5"/>
      <c r="L7" s="5"/>
      <c r="M7" s="5"/>
    </row>
    <row r="8">
      <c r="A8" s="5" t="s">
        <v>69</v>
      </c>
      <c r="B8" s="9">
        <f>Purchases!B8</f>
        <v>0</v>
      </c>
      <c r="C8" s="9">
        <f>Purchases!C8</f>
        <v>0</v>
      </c>
      <c r="D8" s="9">
        <f>Purchases!D8</f>
        <v>10200000</v>
      </c>
      <c r="E8" s="9">
        <f>Purchases!E8</f>
        <v>0</v>
      </c>
      <c r="F8" s="9">
        <f>Purchases!F8</f>
        <v>0</v>
      </c>
      <c r="G8" s="9">
        <f>Purchases!G8</f>
        <v>10200000</v>
      </c>
      <c r="H8" s="9">
        <f>Purchases!H8</f>
        <v>0</v>
      </c>
      <c r="I8" s="9">
        <f>Purchases!I8</f>
        <v>0</v>
      </c>
      <c r="J8" s="9">
        <f>Purchases!J8</f>
        <v>10200000</v>
      </c>
      <c r="K8" s="9">
        <f>Purchases!K8</f>
        <v>0</v>
      </c>
      <c r="L8" s="9">
        <f>Purchases!L8</f>
        <v>0</v>
      </c>
      <c r="M8" s="9">
        <f>Purchases!M8</f>
        <v>10200000</v>
      </c>
    </row>
    <row r="9">
      <c r="A9" s="5" t="s">
        <v>22</v>
      </c>
      <c r="B9" s="9">
        <f>'Sales and Costs'!B14</f>
        <v>72000</v>
      </c>
      <c r="C9" s="9">
        <f>'Sales and Costs'!C14</f>
        <v>72000</v>
      </c>
      <c r="D9" s="9">
        <f>'Sales and Costs'!D14</f>
        <v>72000</v>
      </c>
      <c r="E9" s="9">
        <f>'Sales and Costs'!E14</f>
        <v>72000</v>
      </c>
      <c r="F9" s="9">
        <f>'Sales and Costs'!F14</f>
        <v>72000</v>
      </c>
      <c r="G9" s="9">
        <f>'Sales and Costs'!G14</f>
        <v>72000</v>
      </c>
      <c r="H9" s="9">
        <f>'Sales and Costs'!H14</f>
        <v>72000</v>
      </c>
      <c r="I9" s="9">
        <f>'Sales and Costs'!I14</f>
        <v>72000</v>
      </c>
      <c r="J9" s="9">
        <f>'Sales and Costs'!J14</f>
        <v>72000</v>
      </c>
      <c r="K9" s="9">
        <f>'Sales and Costs'!K14</f>
        <v>72000</v>
      </c>
      <c r="L9" s="9">
        <f>'Sales and Costs'!L14</f>
        <v>72000</v>
      </c>
      <c r="M9" s="9">
        <f>'Sales and Costs'!M14</f>
        <v>72000</v>
      </c>
    </row>
    <row r="10">
      <c r="A10" s="5" t="s">
        <v>42</v>
      </c>
      <c r="B10" s="9">
        <f t="shared" ref="B10:M10" si="2">SUM(B8:B9)</f>
        <v>72000</v>
      </c>
      <c r="C10" s="9">
        <f t="shared" si="2"/>
        <v>72000</v>
      </c>
      <c r="D10" s="9">
        <f t="shared" si="2"/>
        <v>10272000</v>
      </c>
      <c r="E10" s="9">
        <f t="shared" si="2"/>
        <v>72000</v>
      </c>
      <c r="F10" s="9">
        <f t="shared" si="2"/>
        <v>72000</v>
      </c>
      <c r="G10" s="9">
        <f t="shared" si="2"/>
        <v>10272000</v>
      </c>
      <c r="H10" s="9">
        <f t="shared" si="2"/>
        <v>72000</v>
      </c>
      <c r="I10" s="9">
        <f t="shared" si="2"/>
        <v>72000</v>
      </c>
      <c r="J10" s="9">
        <f t="shared" si="2"/>
        <v>10272000</v>
      </c>
      <c r="K10" s="9">
        <f t="shared" si="2"/>
        <v>72000</v>
      </c>
      <c r="L10" s="9">
        <f t="shared" si="2"/>
        <v>72000</v>
      </c>
      <c r="M10" s="9">
        <f t="shared" si="2"/>
        <v>10272000</v>
      </c>
    </row>
    <row r="11">
      <c r="A11" s="5"/>
      <c r="B11" s="5"/>
      <c r="C11" s="5"/>
      <c r="D11" s="5"/>
      <c r="E11" s="5"/>
      <c r="F11" s="5"/>
      <c r="G11" s="5"/>
      <c r="H11" s="5"/>
      <c r="I11" s="5"/>
      <c r="J11" s="5"/>
      <c r="K11" s="5"/>
      <c r="L11" s="5"/>
      <c r="M11" s="5"/>
    </row>
    <row r="12">
      <c r="A12" s="5" t="s">
        <v>70</v>
      </c>
      <c r="B12" s="9">
        <f t="shared" ref="B12:M12" si="3">B5-B10</f>
        <v>3533000</v>
      </c>
      <c r="C12" s="9">
        <f t="shared" si="3"/>
        <v>-72000</v>
      </c>
      <c r="D12" s="9">
        <f t="shared" si="3"/>
        <v>-3337950</v>
      </c>
      <c r="E12" s="9">
        <f t="shared" si="3"/>
        <v>6862050</v>
      </c>
      <c r="F12" s="9">
        <f t="shared" si="3"/>
        <v>6862050</v>
      </c>
      <c r="G12" s="9">
        <f t="shared" si="3"/>
        <v>-3337950</v>
      </c>
      <c r="H12" s="9">
        <f t="shared" si="3"/>
        <v>6862050</v>
      </c>
      <c r="I12" s="9">
        <f t="shared" si="3"/>
        <v>6862050</v>
      </c>
      <c r="J12" s="9">
        <f t="shared" si="3"/>
        <v>-3337950</v>
      </c>
      <c r="K12" s="9">
        <f t="shared" si="3"/>
        <v>6862050</v>
      </c>
      <c r="L12" s="9">
        <f t="shared" si="3"/>
        <v>6862050</v>
      </c>
      <c r="M12" s="9">
        <f t="shared" si="3"/>
        <v>-3337950</v>
      </c>
    </row>
    <row r="13">
      <c r="A13" s="5"/>
      <c r="B13" s="5"/>
      <c r="C13" s="5"/>
      <c r="D13" s="5"/>
      <c r="E13" s="5"/>
      <c r="F13" s="5"/>
      <c r="G13" s="5"/>
      <c r="H13" s="5"/>
      <c r="I13" s="5"/>
      <c r="J13" s="5"/>
      <c r="K13" s="5"/>
      <c r="L13" s="5"/>
      <c r="M13" s="5"/>
    </row>
    <row r="14">
      <c r="A14" s="5" t="s">
        <v>71</v>
      </c>
      <c r="B14" s="5"/>
      <c r="C14" s="5"/>
      <c r="D14" s="5"/>
      <c r="E14" s="5"/>
      <c r="F14" s="5"/>
      <c r="G14" s="5"/>
      <c r="H14" s="5"/>
      <c r="I14" s="5"/>
      <c r="J14" s="5"/>
      <c r="K14" s="5"/>
      <c r="L14" s="5"/>
      <c r="M14" s="5"/>
    </row>
    <row r="15">
      <c r="A15" s="5" t="s">
        <v>72</v>
      </c>
      <c r="B15" s="9">
        <v>0.0</v>
      </c>
      <c r="C15" s="9">
        <f t="shared" ref="C15:M15" si="4">B17</f>
        <v>3533000</v>
      </c>
      <c r="D15" s="9">
        <f t="shared" si="4"/>
        <v>3461000</v>
      </c>
      <c r="E15" s="9">
        <f t="shared" si="4"/>
        <v>123050</v>
      </c>
      <c r="F15" s="9">
        <f t="shared" si="4"/>
        <v>6985100</v>
      </c>
      <c r="G15" s="9">
        <f t="shared" si="4"/>
        <v>13847150</v>
      </c>
      <c r="H15" s="9">
        <f t="shared" si="4"/>
        <v>10509200</v>
      </c>
      <c r="I15" s="9">
        <f t="shared" si="4"/>
        <v>17371250</v>
      </c>
      <c r="J15" s="9">
        <f t="shared" si="4"/>
        <v>24233300</v>
      </c>
      <c r="K15" s="9">
        <f t="shared" si="4"/>
        <v>20895350</v>
      </c>
      <c r="L15" s="9">
        <f t="shared" si="4"/>
        <v>27757400</v>
      </c>
      <c r="M15" s="9">
        <f t="shared" si="4"/>
        <v>34619450</v>
      </c>
    </row>
    <row r="16">
      <c r="A16" s="5" t="s">
        <v>70</v>
      </c>
      <c r="B16" s="9">
        <f t="shared" ref="B16:M16" si="5">B12</f>
        <v>3533000</v>
      </c>
      <c r="C16" s="9">
        <f t="shared" si="5"/>
        <v>-72000</v>
      </c>
      <c r="D16" s="9">
        <f t="shared" si="5"/>
        <v>-3337950</v>
      </c>
      <c r="E16" s="9">
        <f t="shared" si="5"/>
        <v>6862050</v>
      </c>
      <c r="F16" s="9">
        <f t="shared" si="5"/>
        <v>6862050</v>
      </c>
      <c r="G16" s="9">
        <f t="shared" si="5"/>
        <v>-3337950</v>
      </c>
      <c r="H16" s="9">
        <f t="shared" si="5"/>
        <v>6862050</v>
      </c>
      <c r="I16" s="9">
        <f t="shared" si="5"/>
        <v>6862050</v>
      </c>
      <c r="J16" s="9">
        <f t="shared" si="5"/>
        <v>-3337950</v>
      </c>
      <c r="K16" s="9">
        <f t="shared" si="5"/>
        <v>6862050</v>
      </c>
      <c r="L16" s="9">
        <f t="shared" si="5"/>
        <v>6862050</v>
      </c>
      <c r="M16" s="9">
        <f t="shared" si="5"/>
        <v>-3337950</v>
      </c>
    </row>
    <row r="17">
      <c r="A17" s="5" t="s">
        <v>73</v>
      </c>
      <c r="B17" s="9">
        <f t="shared" ref="B17:M17" si="6">B15+B16</f>
        <v>3533000</v>
      </c>
      <c r="C17" s="9">
        <f t="shared" si="6"/>
        <v>3461000</v>
      </c>
      <c r="D17" s="9">
        <f t="shared" si="6"/>
        <v>123050</v>
      </c>
      <c r="E17" s="9">
        <f t="shared" si="6"/>
        <v>6985100</v>
      </c>
      <c r="F17" s="9">
        <f t="shared" si="6"/>
        <v>13847150</v>
      </c>
      <c r="G17" s="9">
        <f t="shared" si="6"/>
        <v>10509200</v>
      </c>
      <c r="H17" s="9">
        <f t="shared" si="6"/>
        <v>17371250</v>
      </c>
      <c r="I17" s="9">
        <f t="shared" si="6"/>
        <v>24233300</v>
      </c>
      <c r="J17" s="9">
        <f t="shared" si="6"/>
        <v>20895350</v>
      </c>
      <c r="K17" s="9">
        <f t="shared" si="6"/>
        <v>27757400</v>
      </c>
      <c r="L17" s="9">
        <f t="shared" si="6"/>
        <v>34619450</v>
      </c>
      <c r="M17" s="9">
        <f t="shared" si="6"/>
        <v>31281500</v>
      </c>
    </row>
    <row r="18">
      <c r="A18" s="5"/>
      <c r="B18" s="5"/>
      <c r="C18" s="5"/>
      <c r="D18" s="5"/>
      <c r="E18" s="5"/>
      <c r="F18" s="5"/>
      <c r="G18" s="5"/>
      <c r="H18" s="5"/>
      <c r="I18" s="5"/>
      <c r="J18" s="5"/>
      <c r="K18" s="5"/>
      <c r="L18" s="5"/>
      <c r="M18" s="5"/>
    </row>
  </sheetData>
  <drawing r:id="rId1"/>
</worksheet>
</file>