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Stocks" sheetId="6" r:id="rId9"/>
    <sheet state="visible" name="Collections" sheetId="7" r:id="rId10"/>
    <sheet state="visible" name="Capital" sheetId="8" r:id="rId11"/>
    <sheet state="visible" name="Loan and Interest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<sst xmlns="http://schemas.openxmlformats.org/spreadsheetml/2006/main" count="274" uniqueCount="115">
  <si>
    <t>Description</t>
  </si>
  <si>
    <t xml:space="preserve">Dizzle Dazzle deals in selling photo frames. </t>
  </si>
  <si>
    <t>Every month they purchase 5100 photo frames and sell 4800 photo frames.</t>
  </si>
  <si>
    <t>The purchase price of each photo frame is Rs. 325. They make the payment for purchases in every 2 months and make the balance zero in the month they make payment.</t>
  </si>
  <si>
    <t xml:space="preserve">It sells one photo frame for Rs. 350. </t>
  </si>
  <si>
    <t>It makes 40% of the total sales to Customer1 who make the payment after one month.</t>
  </si>
  <si>
    <t>It makes 60% of its total sales to Customer2 who make the payment after two months.</t>
  </si>
  <si>
    <t>In the first month they issued 49400 shares of Rs. 99 each to its shareholders who paid for these shares in cash.</t>
  </si>
  <si>
    <t>They employ 1 sales person to whom Rs. 19000 salary per month is paid and 1 book keeper to whom they pay Rs. 25000 salary per month. The rent of the office is Rs. 34000 per month and electricity expenses are Rs. 4000 per month.</t>
  </si>
  <si>
    <t>Make a model for 12 months.</t>
  </si>
  <si>
    <t>Purchase</t>
  </si>
  <si>
    <t>Quantity</t>
  </si>
  <si>
    <t>Purchase Price</t>
  </si>
  <si>
    <t>Payments</t>
  </si>
  <si>
    <t>Photos</t>
  </si>
  <si>
    <t>every 2 months</t>
  </si>
  <si>
    <t>Sales</t>
  </si>
  <si>
    <t>Selling Price</t>
  </si>
  <si>
    <t>Staff</t>
  </si>
  <si>
    <t xml:space="preserve">Number </t>
  </si>
  <si>
    <t>Salary</t>
  </si>
  <si>
    <t>Sales Person</t>
  </si>
  <si>
    <t>Book keeper</t>
  </si>
  <si>
    <t>Other Costs</t>
  </si>
  <si>
    <t>in Rs(per month)</t>
  </si>
  <si>
    <t>Rent</t>
  </si>
  <si>
    <t>Electricity</t>
  </si>
  <si>
    <t>Equity Share Issue</t>
  </si>
  <si>
    <t>Month 1</t>
  </si>
  <si>
    <t>Month 5</t>
  </si>
  <si>
    <t>Issue Price</t>
  </si>
  <si>
    <t>Number of Share</t>
  </si>
  <si>
    <t>Collections</t>
  </si>
  <si>
    <t>% share in sales</t>
  </si>
  <si>
    <t>Customer 1</t>
  </si>
  <si>
    <t>Customer 2</t>
  </si>
  <si>
    <t>Loan</t>
  </si>
  <si>
    <t>Loan Taken month</t>
  </si>
  <si>
    <t>Loan Amount</t>
  </si>
  <si>
    <t>Yearly Interest rate</t>
  </si>
  <si>
    <t>Interest Period</t>
  </si>
  <si>
    <t>Loan Period</t>
  </si>
  <si>
    <t>Repayment Month</t>
  </si>
  <si>
    <t>13-month-term-Loan-SBI</t>
  </si>
  <si>
    <t>Monthly</t>
  </si>
  <si>
    <t>14-month-term-Loan-HDFC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</si>
  <si>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</si>
  <si>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</si>
  <si>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</si>
  <si>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</si>
  <si>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</si>
  <si>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</si>
  <si>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</si>
  <si>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</si>
  <si>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</si>
  <si>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</si>
  <si>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</si>
  <si>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</si>
  <si>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Total</t>
  </si>
  <si>
    <t>Cost of Goods sold</t>
  </si>
  <si>
    <t>Other costs</t>
  </si>
  <si>
    <t>Profit before interest</t>
  </si>
  <si>
    <t>Interest</t>
  </si>
  <si>
    <t>Profit After Interest</t>
  </si>
  <si>
    <t>Purchase Payments</t>
  </si>
  <si>
    <t>Payment Outstandig</t>
  </si>
  <si>
    <t>Matress</t>
  </si>
  <si>
    <t>Opening Stock</t>
  </si>
  <si>
    <t>Change in Stock</t>
  </si>
  <si>
    <t>Closing Stock</t>
  </si>
  <si>
    <t>Cash to be collected</t>
  </si>
  <si>
    <t>Share Issue</t>
  </si>
  <si>
    <t>Issue Price (Rs)</t>
  </si>
  <si>
    <t>Number of Shares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</si>
  <si>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</si>
  <si>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</si>
  <si>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</si>
  <si>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</si>
  <si>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</si>
  <si>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Opening Balance</t>
  </si>
  <si>
    <t>Share capital Issued</t>
  </si>
  <si>
    <t>Closing  Balance</t>
  </si>
  <si>
    <t>Loans</t>
  </si>
  <si>
    <t>13-month-Loan-SBI</t>
  </si>
  <si>
    <t>14-month-Loan-HDFC</t>
  </si>
  <si>
    <t>Loan Taken</t>
  </si>
  <si>
    <t>Loan Repaid</t>
  </si>
  <si>
    <t>Closing Balance</t>
  </si>
  <si>
    <t>Interest Paid</t>
  </si>
  <si>
    <t>Cash Inflow</t>
  </si>
  <si>
    <t>Collections from Customers</t>
  </si>
  <si>
    <t>Cash from Loan</t>
  </si>
  <si>
    <t>Cash Received from Equity Share Capital</t>
  </si>
  <si>
    <t>Cash Outflow</t>
  </si>
  <si>
    <t>Payment for purchases</t>
  </si>
  <si>
    <t>Loan Interest</t>
  </si>
  <si>
    <t>Net Cash for the month</t>
  </si>
  <si>
    <t>Cash Inhand</t>
  </si>
  <si>
    <t>Opening Cash</t>
  </si>
  <si>
    <t>Closing Cash</t>
  </si>
  <si>
    <t>Assets</t>
  </si>
  <si>
    <t>Fixed asset</t>
  </si>
  <si>
    <t>Stocks</t>
  </si>
  <si>
    <t>Total Assets</t>
  </si>
  <si>
    <t>Liabilities</t>
  </si>
  <si>
    <t>Payment Outstanding</t>
  </si>
  <si>
    <t>Term Loan</t>
  </si>
  <si>
    <t>Total Liabilities</t>
  </si>
  <si>
    <t>Difference 1</t>
  </si>
  <si>
    <t>Equity</t>
  </si>
  <si>
    <t>Equity Share Capital</t>
  </si>
  <si>
    <t>Accumulated Profit</t>
  </si>
  <si>
    <t>Opening Profit</t>
  </si>
  <si>
    <t>Net Profit for the month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</si>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</sst>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0"/>
    </xf>
    <xf borderId="0" fillId="0" fontId="4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4" numFmtId="1" xfId="0" applyFont="1" applyNumberFormat="1"/>
    <xf borderId="0" fillId="0" fontId="4" numFmtId="1" xfId="0" applyAlignment="1" applyFont="1" applyNumberFormat="1">
      <alignment readingOrder="0"/>
    </xf>
    <xf borderId="0" fillId="0" fontId="3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0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9">
      <c r="A9" s="2" t="s">
        <v>8</v>
      </c>
    </row>
    <row r="10">
      <c r="A10" s="4" t="s">
        <v>9</v>
      </c>
    </row>
    <row r="12">
      <c r="A12" s="5"/>
    </row>
    <row r="13">
      <c r="A13" s="5"/>
    </row>
    <row r="14">
      <c r="A14" s="5"/>
    </row>
    <row r="15">
      <c r="A15" s="4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</row>
    <row r="2">
      <c r="A2" s="5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90</v>
      </c>
      <c r="B3" s="13">
        <f>Collections!B10</f>
        <v>0</v>
      </c>
      <c r="C3" s="13">
        <f>Collections!C10</f>
        <v>672000</v>
      </c>
      <c r="D3" s="13">
        <f>Collections!D10</f>
        <v>1680000</v>
      </c>
      <c r="E3" s="13">
        <f>Collections!E10</f>
        <v>1680000</v>
      </c>
      <c r="F3" s="13">
        <f>Collections!F10</f>
        <v>1680000</v>
      </c>
      <c r="G3" s="13">
        <f>Collections!G10</f>
        <v>1680000</v>
      </c>
      <c r="H3" s="13">
        <f>Collections!H10</f>
        <v>1680000</v>
      </c>
      <c r="I3" s="13">
        <f>Collections!I10</f>
        <v>1680000</v>
      </c>
      <c r="J3" s="13">
        <f>Collections!J10</f>
        <v>1680000</v>
      </c>
      <c r="K3" s="13">
        <f>Collections!K10</f>
        <v>1680000</v>
      </c>
      <c r="L3" s="13">
        <f>Collections!L10</f>
        <v>1680000</v>
      </c>
      <c r="M3" s="13">
        <f>Collections!M10</f>
        <v>1680000</v>
      </c>
    </row>
    <row r="4">
      <c r="A4" s="6" t="s">
        <v>91</v>
      </c>
      <c r="B4" s="13">
        <f>'Loan and Interest'!B11</f>
        <v>1700000</v>
      </c>
      <c r="C4" s="13">
        <f>'Loan and Interest'!C11</f>
        <v>1100000</v>
      </c>
      <c r="D4" s="13">
        <f>'Loan and Interest'!D11</f>
        <v>0</v>
      </c>
      <c r="E4" s="13">
        <f>'Loan and Interest'!E11</f>
        <v>0</v>
      </c>
      <c r="F4" s="13">
        <f>'Loan and Interest'!F11</f>
        <v>0</v>
      </c>
      <c r="G4" s="13">
        <f>'Loan and Interest'!G11</f>
        <v>0</v>
      </c>
      <c r="H4" s="13">
        <f>'Loan and Interest'!H11</f>
        <v>0</v>
      </c>
      <c r="I4" s="13">
        <f>'Loan and Interest'!I11</f>
        <v>0</v>
      </c>
      <c r="J4" s="13">
        <f>'Loan and Interest'!J11</f>
        <v>0</v>
      </c>
      <c r="K4" s="13">
        <f>'Loan and Interest'!K11</f>
        <v>0</v>
      </c>
      <c r="L4" s="13">
        <f>'Loan and Interest'!L11</f>
        <v>0</v>
      </c>
      <c r="M4" s="13">
        <f>'Loan and Interest'!M11</f>
        <v>0</v>
      </c>
    </row>
    <row r="5">
      <c r="A5" s="5" t="s">
        <v>92</v>
      </c>
      <c r="B5" s="13">
        <f>Capital!B13</f>
        <v>4890600</v>
      </c>
      <c r="C5" s="13">
        <f>Capital!C13</f>
        <v>0</v>
      </c>
      <c r="D5" s="13">
        <f>Capital!D13</f>
        <v>0</v>
      </c>
      <c r="E5" s="13">
        <f>Capital!E13</f>
        <v>0</v>
      </c>
      <c r="F5" s="13">
        <f>Capital!F13</f>
        <v>1903000</v>
      </c>
      <c r="G5" s="13">
        <f>Capital!G13</f>
        <v>0</v>
      </c>
      <c r="H5" s="13">
        <f>Capital!H13</f>
        <v>0</v>
      </c>
      <c r="I5" s="13">
        <f>Capital!I13</f>
        <v>0</v>
      </c>
      <c r="J5" s="13">
        <f>Capital!J13</f>
        <v>0</v>
      </c>
      <c r="K5" s="13">
        <f>Capital!K13</f>
        <v>0</v>
      </c>
      <c r="L5" s="13">
        <f>Capital!L13</f>
        <v>0</v>
      </c>
      <c r="M5" s="13">
        <f>Capital!M13</f>
        <v>0</v>
      </c>
    </row>
    <row r="6">
      <c r="A6" s="5" t="s">
        <v>58</v>
      </c>
      <c r="B6" s="13">
        <f t="shared" ref="B6:M6" si="1">SUM(B3:B5)</f>
        <v>6590600</v>
      </c>
      <c r="C6" s="13">
        <f t="shared" si="1"/>
        <v>1772000</v>
      </c>
      <c r="D6" s="13">
        <f t="shared" si="1"/>
        <v>1680000</v>
      </c>
      <c r="E6" s="13">
        <f t="shared" si="1"/>
        <v>1680000</v>
      </c>
      <c r="F6" s="13">
        <f t="shared" si="1"/>
        <v>3583000</v>
      </c>
      <c r="G6" s="13">
        <f t="shared" si="1"/>
        <v>1680000</v>
      </c>
      <c r="H6" s="13">
        <f t="shared" si="1"/>
        <v>1680000</v>
      </c>
      <c r="I6" s="13">
        <f t="shared" si="1"/>
        <v>1680000</v>
      </c>
      <c r="J6" s="13">
        <f t="shared" si="1"/>
        <v>1680000</v>
      </c>
      <c r="K6" s="13">
        <f t="shared" si="1"/>
        <v>1680000</v>
      </c>
      <c r="L6" s="13">
        <f t="shared" si="1"/>
        <v>1680000</v>
      </c>
      <c r="M6" s="13">
        <f t="shared" si="1"/>
        <v>1680000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5" t="s">
        <v>93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5" t="s">
        <v>94</v>
      </c>
      <c r="B9" s="13">
        <f>Purchases!B8</f>
        <v>0</v>
      </c>
      <c r="C9" s="13">
        <f>Purchases!C8</f>
        <v>3315000</v>
      </c>
      <c r="D9" s="13">
        <f>Purchases!D8</f>
        <v>0</v>
      </c>
      <c r="E9" s="13">
        <f>Purchases!E8</f>
        <v>3315000</v>
      </c>
      <c r="F9" s="13">
        <f>Purchases!F8</f>
        <v>0</v>
      </c>
      <c r="G9" s="13">
        <f>Purchases!G8</f>
        <v>3315000</v>
      </c>
      <c r="H9" s="13">
        <f>Purchases!H8</f>
        <v>0</v>
      </c>
      <c r="I9" s="13">
        <f>Purchases!I8</f>
        <v>3315000</v>
      </c>
      <c r="J9" s="13">
        <f>Purchases!J8</f>
        <v>0</v>
      </c>
      <c r="K9" s="13">
        <f>Purchases!K8</f>
        <v>3315000</v>
      </c>
      <c r="L9" s="13">
        <f>Purchases!L8</f>
        <v>0</v>
      </c>
      <c r="M9" s="13">
        <f>Purchases!M8</f>
        <v>3315000</v>
      </c>
    </row>
    <row r="10">
      <c r="A10" s="5" t="s">
        <v>23</v>
      </c>
      <c r="B10" s="13">
        <f>'Sales and Costs'!B14</f>
        <v>82000</v>
      </c>
      <c r="C10" s="13">
        <f>'Sales and Costs'!C14</f>
        <v>82000</v>
      </c>
      <c r="D10" s="13">
        <f>'Sales and Costs'!D14</f>
        <v>82000</v>
      </c>
      <c r="E10" s="13">
        <f>'Sales and Costs'!E14</f>
        <v>82000</v>
      </c>
      <c r="F10" s="13">
        <f>'Sales and Costs'!F14</f>
        <v>82000</v>
      </c>
      <c r="G10" s="13">
        <f>'Sales and Costs'!G14</f>
        <v>82000</v>
      </c>
      <c r="H10" s="13">
        <f>'Sales and Costs'!H14</f>
        <v>82000</v>
      </c>
      <c r="I10" s="13">
        <f>'Sales and Costs'!I14</f>
        <v>82000</v>
      </c>
      <c r="J10" s="13">
        <f>'Sales and Costs'!J14</f>
        <v>82000</v>
      </c>
      <c r="K10" s="13">
        <f>'Sales and Costs'!K14</f>
        <v>82000</v>
      </c>
      <c r="L10" s="13">
        <f>'Sales and Costs'!L14</f>
        <v>82000</v>
      </c>
      <c r="M10" s="13">
        <f>'Sales and Costs'!M14</f>
        <v>82000</v>
      </c>
    </row>
    <row r="11">
      <c r="A11" s="6" t="s">
        <v>95</v>
      </c>
      <c r="B11" s="16">
        <f>'Loan and Interest'!B26</f>
        <v>12395.83333</v>
      </c>
      <c r="C11" s="16">
        <f>'Loan and Interest'!C26</f>
        <v>24495.83333</v>
      </c>
      <c r="D11" s="16">
        <f>'Loan and Interest'!D26</f>
        <v>24495.83333</v>
      </c>
      <c r="E11" s="16">
        <f>'Loan and Interest'!E26</f>
        <v>24495.83333</v>
      </c>
      <c r="F11" s="16">
        <f>'Loan and Interest'!F26</f>
        <v>24495.83333</v>
      </c>
      <c r="G11" s="16">
        <f>'Loan and Interest'!G26</f>
        <v>24495.83333</v>
      </c>
      <c r="H11" s="16">
        <f>'Loan and Interest'!H26</f>
        <v>24495.83333</v>
      </c>
      <c r="I11" s="16">
        <f>'Loan and Interest'!I26</f>
        <v>24495.83333</v>
      </c>
      <c r="J11" s="16">
        <f>'Loan and Interest'!J26</f>
        <v>24495.83333</v>
      </c>
      <c r="K11" s="16">
        <f>'Loan and Interest'!K26</f>
        <v>24495.83333</v>
      </c>
      <c r="L11" s="16">
        <f>'Loan and Interest'!L26</f>
        <v>24495.83333</v>
      </c>
      <c r="M11" s="16">
        <f>'Loan and Interest'!M26</f>
        <v>24495.83333</v>
      </c>
    </row>
    <row r="12">
      <c r="A12" s="5" t="s">
        <v>58</v>
      </c>
      <c r="B12" s="16">
        <f t="shared" ref="B12:M12" si="2">SUM(B9:B11)</f>
        <v>94395.83333</v>
      </c>
      <c r="C12" s="16">
        <f t="shared" si="2"/>
        <v>3421495.833</v>
      </c>
      <c r="D12" s="16">
        <f t="shared" si="2"/>
        <v>106495.8333</v>
      </c>
      <c r="E12" s="16">
        <f t="shared" si="2"/>
        <v>3421495.833</v>
      </c>
      <c r="F12" s="16">
        <f t="shared" si="2"/>
        <v>106495.8333</v>
      </c>
      <c r="G12" s="16">
        <f t="shared" si="2"/>
        <v>3421495.833</v>
      </c>
      <c r="H12" s="16">
        <f t="shared" si="2"/>
        <v>106495.8333</v>
      </c>
      <c r="I12" s="16">
        <f t="shared" si="2"/>
        <v>3421495.833</v>
      </c>
      <c r="J12" s="16">
        <f t="shared" si="2"/>
        <v>106495.8333</v>
      </c>
      <c r="K12" s="16">
        <f t="shared" si="2"/>
        <v>3421495.833</v>
      </c>
      <c r="L12" s="16">
        <f t="shared" si="2"/>
        <v>106495.8333</v>
      </c>
      <c r="M12" s="16">
        <f t="shared" si="2"/>
        <v>3421495.833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5" t="s">
        <v>96</v>
      </c>
      <c r="B14" s="16">
        <f t="shared" ref="B14:M14" si="3">B6-B12</f>
        <v>6496204.167</v>
      </c>
      <c r="C14" s="16">
        <f t="shared" si="3"/>
        <v>-1649495.833</v>
      </c>
      <c r="D14" s="16">
        <f t="shared" si="3"/>
        <v>1573504.167</v>
      </c>
      <c r="E14" s="16">
        <f t="shared" si="3"/>
        <v>-1741495.833</v>
      </c>
      <c r="F14" s="16">
        <f t="shared" si="3"/>
        <v>3476504.167</v>
      </c>
      <c r="G14" s="16">
        <f t="shared" si="3"/>
        <v>-1741495.833</v>
      </c>
      <c r="H14" s="16">
        <f t="shared" si="3"/>
        <v>1573504.167</v>
      </c>
      <c r="I14" s="16">
        <f t="shared" si="3"/>
        <v>-1741495.833</v>
      </c>
      <c r="J14" s="16">
        <f t="shared" si="3"/>
        <v>1573504.167</v>
      </c>
      <c r="K14" s="16">
        <f t="shared" si="3"/>
        <v>-1741495.833</v>
      </c>
      <c r="L14" s="16">
        <f t="shared" si="3"/>
        <v>1573504.167</v>
      </c>
      <c r="M14" s="16">
        <f t="shared" si="3"/>
        <v>-1741495.833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5" t="s">
        <v>97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5" t="s">
        <v>98</v>
      </c>
      <c r="B17" s="13">
        <v>0.0</v>
      </c>
      <c r="C17" s="16">
        <f t="shared" ref="C17:M17" si="4">B19</f>
        <v>6496204.167</v>
      </c>
      <c r="D17" s="16">
        <f t="shared" si="4"/>
        <v>4846708.333</v>
      </c>
      <c r="E17" s="16">
        <f t="shared" si="4"/>
        <v>6420212.5</v>
      </c>
      <c r="F17" s="16">
        <f t="shared" si="4"/>
        <v>4678716.667</v>
      </c>
      <c r="G17" s="16">
        <f t="shared" si="4"/>
        <v>8155220.833</v>
      </c>
      <c r="H17" s="16">
        <f t="shared" si="4"/>
        <v>6413725</v>
      </c>
      <c r="I17" s="16">
        <f t="shared" si="4"/>
        <v>7987229.167</v>
      </c>
      <c r="J17" s="16">
        <f t="shared" si="4"/>
        <v>6245733.333</v>
      </c>
      <c r="K17" s="16">
        <f t="shared" si="4"/>
        <v>7819237.5</v>
      </c>
      <c r="L17" s="16">
        <f t="shared" si="4"/>
        <v>6077741.667</v>
      </c>
      <c r="M17" s="16">
        <f t="shared" si="4"/>
        <v>7651245.833</v>
      </c>
    </row>
    <row r="18">
      <c r="A18" s="5" t="s">
        <v>96</v>
      </c>
      <c r="B18" s="16">
        <f t="shared" ref="B18:M18" si="5">B14</f>
        <v>6496204.167</v>
      </c>
      <c r="C18" s="16">
        <f t="shared" si="5"/>
        <v>-1649495.833</v>
      </c>
      <c r="D18" s="16">
        <f t="shared" si="5"/>
        <v>1573504.167</v>
      </c>
      <c r="E18" s="16">
        <f t="shared" si="5"/>
        <v>-1741495.833</v>
      </c>
      <c r="F18" s="16">
        <f t="shared" si="5"/>
        <v>3476504.167</v>
      </c>
      <c r="G18" s="16">
        <f t="shared" si="5"/>
        <v>-1741495.833</v>
      </c>
      <c r="H18" s="16">
        <f t="shared" si="5"/>
        <v>1573504.167</v>
      </c>
      <c r="I18" s="16">
        <f t="shared" si="5"/>
        <v>-1741495.833</v>
      </c>
      <c r="J18" s="16">
        <f t="shared" si="5"/>
        <v>1573504.167</v>
      </c>
      <c r="K18" s="16">
        <f t="shared" si="5"/>
        <v>-1741495.833</v>
      </c>
      <c r="L18" s="16">
        <f t="shared" si="5"/>
        <v>1573504.167</v>
      </c>
      <c r="M18" s="16">
        <f t="shared" si="5"/>
        <v>-1741495.833</v>
      </c>
    </row>
    <row r="19">
      <c r="A19" s="5" t="s">
        <v>99</v>
      </c>
      <c r="B19" s="16">
        <f t="shared" ref="B19:M19" si="6">B17+B18</f>
        <v>6496204.167</v>
      </c>
      <c r="C19" s="16">
        <f t="shared" si="6"/>
        <v>4846708.333</v>
      </c>
      <c r="D19" s="16">
        <f t="shared" si="6"/>
        <v>6420212.5</v>
      </c>
      <c r="E19" s="16">
        <f t="shared" si="6"/>
        <v>4678716.667</v>
      </c>
      <c r="F19" s="16">
        <f t="shared" si="6"/>
        <v>8155220.833</v>
      </c>
      <c r="G19" s="16">
        <f t="shared" si="6"/>
        <v>6413725</v>
      </c>
      <c r="H19" s="16">
        <f t="shared" si="6"/>
        <v>7987229.167</v>
      </c>
      <c r="I19" s="16">
        <f t="shared" si="6"/>
        <v>6245733.333</v>
      </c>
      <c r="J19" s="16">
        <f t="shared" si="6"/>
        <v>7819237.5</v>
      </c>
      <c r="K19" s="16">
        <f t="shared" si="6"/>
        <v>6077741.667</v>
      </c>
      <c r="L19" s="16">
        <f t="shared" si="6"/>
        <v>7651245.833</v>
      </c>
      <c r="M19" s="16">
        <f t="shared" si="6"/>
        <v>5909750</v>
      </c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</row>
    <row r="2">
      <c r="A2" s="5" t="s">
        <v>100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101</v>
      </c>
      <c r="B3" s="13">
        <v>0.0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</row>
    <row r="4">
      <c r="A4" s="5" t="s">
        <v>97</v>
      </c>
      <c r="B4" s="16">
        <f>'Cash Details'!B19</f>
        <v>6496204.167</v>
      </c>
      <c r="C4" s="16">
        <f>'Cash Details'!C19</f>
        <v>4846708.333</v>
      </c>
      <c r="D4" s="16">
        <f>'Cash Details'!D19</f>
        <v>6420212.5</v>
      </c>
      <c r="E4" s="16">
        <f>'Cash Details'!E19</f>
        <v>4678716.667</v>
      </c>
      <c r="F4" s="16">
        <f>'Cash Details'!F19</f>
        <v>8155220.833</v>
      </c>
      <c r="G4" s="16">
        <f>'Cash Details'!G19</f>
        <v>6413725</v>
      </c>
      <c r="H4" s="16">
        <f>'Cash Details'!H19</f>
        <v>7987229.167</v>
      </c>
      <c r="I4" s="16">
        <f>'Cash Details'!I19</f>
        <v>6245733.333</v>
      </c>
      <c r="J4" s="16">
        <f>'Cash Details'!J19</f>
        <v>7819237.5</v>
      </c>
      <c r="K4" s="16">
        <f>'Cash Details'!K19</f>
        <v>6077741.667</v>
      </c>
      <c r="L4" s="16">
        <f>'Cash Details'!L19</f>
        <v>7651245.833</v>
      </c>
      <c r="M4" s="16">
        <f>'Cash Details'!M19</f>
        <v>5909750</v>
      </c>
    </row>
    <row r="5">
      <c r="A5" s="5" t="s">
        <v>102</v>
      </c>
      <c r="B5" s="13">
        <f>Stocks!B13</f>
        <v>97500</v>
      </c>
      <c r="C5" s="13">
        <f>Stocks!C13</f>
        <v>195000</v>
      </c>
      <c r="D5" s="13">
        <f>Stocks!D13</f>
        <v>292500</v>
      </c>
      <c r="E5" s="13">
        <f>Stocks!E13</f>
        <v>390000</v>
      </c>
      <c r="F5" s="13">
        <f>Stocks!F13</f>
        <v>487500</v>
      </c>
      <c r="G5" s="13">
        <f>Stocks!G13</f>
        <v>585000</v>
      </c>
      <c r="H5" s="13">
        <f>Stocks!H13</f>
        <v>682500</v>
      </c>
      <c r="I5" s="13">
        <f>Stocks!I13</f>
        <v>780000</v>
      </c>
      <c r="J5" s="13">
        <f>Stocks!J13</f>
        <v>877500</v>
      </c>
      <c r="K5" s="13">
        <f>Stocks!K13</f>
        <v>975000</v>
      </c>
      <c r="L5" s="13">
        <f>Stocks!L13</f>
        <v>1072500</v>
      </c>
      <c r="M5" s="13">
        <f>Stocks!M13</f>
        <v>1170000</v>
      </c>
    </row>
    <row r="6">
      <c r="A6" s="5" t="s">
        <v>70</v>
      </c>
      <c r="B6" s="13">
        <f>Collections!B15</f>
        <v>1680000</v>
      </c>
      <c r="C6" s="13">
        <f>Collections!C15</f>
        <v>2688000</v>
      </c>
      <c r="D6" s="13">
        <f>Collections!D15</f>
        <v>2688000</v>
      </c>
      <c r="E6" s="13">
        <f>Collections!E15</f>
        <v>2688000</v>
      </c>
      <c r="F6" s="13">
        <f>Collections!F15</f>
        <v>2688000</v>
      </c>
      <c r="G6" s="13">
        <f>Collections!G15</f>
        <v>2688000</v>
      </c>
      <c r="H6" s="13">
        <f>Collections!H15</f>
        <v>2688000</v>
      </c>
      <c r="I6" s="13">
        <f>Collections!I15</f>
        <v>2688000</v>
      </c>
      <c r="J6" s="13">
        <f>Collections!J15</f>
        <v>2688000</v>
      </c>
      <c r="K6" s="13">
        <f>Collections!K15</f>
        <v>2688000</v>
      </c>
      <c r="L6" s="13">
        <f>Collections!L15</f>
        <v>2688000</v>
      </c>
      <c r="M6" s="13">
        <f>Collections!M15</f>
        <v>2688000</v>
      </c>
    </row>
    <row r="7">
      <c r="A7" s="5" t="s">
        <v>103</v>
      </c>
      <c r="B7" s="16">
        <f t="shared" ref="B7:M7" si="1">SUM(B3:B6)</f>
        <v>8273704.167</v>
      </c>
      <c r="C7" s="16">
        <f t="shared" si="1"/>
        <v>7729708.333</v>
      </c>
      <c r="D7" s="16">
        <f t="shared" si="1"/>
        <v>9400712.5</v>
      </c>
      <c r="E7" s="16">
        <f t="shared" si="1"/>
        <v>7756716.667</v>
      </c>
      <c r="F7" s="16">
        <f t="shared" si="1"/>
        <v>11330720.83</v>
      </c>
      <c r="G7" s="16">
        <f t="shared" si="1"/>
        <v>9686725</v>
      </c>
      <c r="H7" s="16">
        <f t="shared" si="1"/>
        <v>11357729.17</v>
      </c>
      <c r="I7" s="16">
        <f t="shared" si="1"/>
        <v>9713733.333</v>
      </c>
      <c r="J7" s="16">
        <f t="shared" si="1"/>
        <v>11384737.5</v>
      </c>
      <c r="K7" s="16">
        <f t="shared" si="1"/>
        <v>9740741.667</v>
      </c>
      <c r="L7" s="16">
        <f t="shared" si="1"/>
        <v>11411745.83</v>
      </c>
      <c r="M7" s="16">
        <f t="shared" si="1"/>
        <v>9767750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5" t="s">
        <v>104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5" t="s">
        <v>105</v>
      </c>
      <c r="B10" s="13">
        <f>Purchases!B12</f>
        <v>1657500</v>
      </c>
      <c r="C10" s="13">
        <f>Purchases!C12</f>
        <v>0</v>
      </c>
      <c r="D10" s="13">
        <f>Purchases!D12</f>
        <v>1657500</v>
      </c>
      <c r="E10" s="13">
        <f>Purchases!E12</f>
        <v>0</v>
      </c>
      <c r="F10" s="13">
        <f>Purchases!F12</f>
        <v>1657500</v>
      </c>
      <c r="G10" s="13">
        <f>Purchases!G12</f>
        <v>0</v>
      </c>
      <c r="H10" s="13">
        <f>Purchases!H12</f>
        <v>1657500</v>
      </c>
      <c r="I10" s="13">
        <f>Purchases!I12</f>
        <v>0</v>
      </c>
      <c r="J10" s="13">
        <f>Purchases!J12</f>
        <v>1657500</v>
      </c>
      <c r="K10" s="13">
        <f>Purchases!K12</f>
        <v>0</v>
      </c>
      <c r="L10" s="13">
        <f>Purchases!L12</f>
        <v>1657500</v>
      </c>
      <c r="M10" s="13">
        <f>Purchases!M12</f>
        <v>0</v>
      </c>
    </row>
    <row r="11">
      <c r="A11" s="6" t="s">
        <v>106</v>
      </c>
      <c r="B11" s="13">
        <f>'Loan and Interest'!B21</f>
        <v>1700000</v>
      </c>
      <c r="C11" s="13">
        <f>'Loan and Interest'!C21</f>
        <v>2800000</v>
      </c>
      <c r="D11" s="13">
        <f>'Loan and Interest'!D21</f>
        <v>2800000</v>
      </c>
      <c r="E11" s="13">
        <f>'Loan and Interest'!E21</f>
        <v>2800000</v>
      </c>
      <c r="F11" s="13">
        <f>'Loan and Interest'!F21</f>
        <v>2800000</v>
      </c>
      <c r="G11" s="13">
        <f>'Loan and Interest'!G21</f>
        <v>2800000</v>
      </c>
      <c r="H11" s="13">
        <f>'Loan and Interest'!H21</f>
        <v>2800000</v>
      </c>
      <c r="I11" s="13">
        <f>'Loan and Interest'!I21</f>
        <v>2800000</v>
      </c>
      <c r="J11" s="13">
        <f>'Loan and Interest'!J21</f>
        <v>2800000</v>
      </c>
      <c r="K11" s="13">
        <f>'Loan and Interest'!K21</f>
        <v>2800000</v>
      </c>
      <c r="L11" s="13">
        <f>'Loan and Interest'!L21</f>
        <v>2800000</v>
      </c>
      <c r="M11" s="13">
        <f>'Loan and Interest'!M21</f>
        <v>2800000</v>
      </c>
    </row>
    <row r="12">
      <c r="A12" s="5" t="s">
        <v>107</v>
      </c>
      <c r="B12" s="13">
        <f t="shared" ref="B12:M12" si="2">B10+B11</f>
        <v>3357500</v>
      </c>
      <c r="C12" s="13">
        <f t="shared" si="2"/>
        <v>2800000</v>
      </c>
      <c r="D12" s="13">
        <f t="shared" si="2"/>
        <v>4457500</v>
      </c>
      <c r="E12" s="13">
        <f t="shared" si="2"/>
        <v>2800000</v>
      </c>
      <c r="F12" s="13">
        <f t="shared" si="2"/>
        <v>4457500</v>
      </c>
      <c r="G12" s="13">
        <f t="shared" si="2"/>
        <v>2800000</v>
      </c>
      <c r="H12" s="13">
        <f t="shared" si="2"/>
        <v>4457500</v>
      </c>
      <c r="I12" s="13">
        <f t="shared" si="2"/>
        <v>2800000</v>
      </c>
      <c r="J12" s="13">
        <f t="shared" si="2"/>
        <v>4457500</v>
      </c>
      <c r="K12" s="13">
        <f t="shared" si="2"/>
        <v>2800000</v>
      </c>
      <c r="L12" s="13">
        <f t="shared" si="2"/>
        <v>4457500</v>
      </c>
      <c r="M12" s="13">
        <f t="shared" si="2"/>
        <v>2800000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5" t="s">
        <v>108</v>
      </c>
      <c r="B14" s="16">
        <f t="shared" ref="B14:M14" si="3">B7-B12</f>
        <v>4916204.167</v>
      </c>
      <c r="C14" s="16">
        <f t="shared" si="3"/>
        <v>4929708.333</v>
      </c>
      <c r="D14" s="16">
        <f t="shared" si="3"/>
        <v>4943212.5</v>
      </c>
      <c r="E14" s="16">
        <f t="shared" si="3"/>
        <v>4956716.667</v>
      </c>
      <c r="F14" s="16">
        <f t="shared" si="3"/>
        <v>6873220.833</v>
      </c>
      <c r="G14" s="16">
        <f t="shared" si="3"/>
        <v>6886725</v>
      </c>
      <c r="H14" s="16">
        <f t="shared" si="3"/>
        <v>6900229.167</v>
      </c>
      <c r="I14" s="16">
        <f t="shared" si="3"/>
        <v>6913733.333</v>
      </c>
      <c r="J14" s="16">
        <f t="shared" si="3"/>
        <v>6927237.5</v>
      </c>
      <c r="K14" s="16">
        <f t="shared" si="3"/>
        <v>6940741.667</v>
      </c>
      <c r="L14" s="16">
        <f t="shared" si="3"/>
        <v>6954245.833</v>
      </c>
      <c r="M14" s="16">
        <f t="shared" si="3"/>
        <v>6967750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5" t="s">
        <v>109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5" t="s">
        <v>110</v>
      </c>
      <c r="B17" s="13">
        <f>Capital!B14</f>
        <v>4890600</v>
      </c>
      <c r="C17" s="13">
        <f>Capital!C14</f>
        <v>4890600</v>
      </c>
      <c r="D17" s="13">
        <f>Capital!D14</f>
        <v>4890600</v>
      </c>
      <c r="E17" s="13">
        <f>Capital!E14</f>
        <v>4890600</v>
      </c>
      <c r="F17" s="13">
        <f>Capital!F14</f>
        <v>6793600</v>
      </c>
      <c r="G17" s="13">
        <f>Capital!G14</f>
        <v>6793600</v>
      </c>
      <c r="H17" s="13">
        <f>Capital!H14</f>
        <v>6793600</v>
      </c>
      <c r="I17" s="13">
        <f>Capital!I14</f>
        <v>6793600</v>
      </c>
      <c r="J17" s="13">
        <f>Capital!J14</f>
        <v>6793600</v>
      </c>
      <c r="K17" s="13">
        <f>Capital!K14</f>
        <v>6793600</v>
      </c>
      <c r="L17" s="13">
        <f>Capital!L14</f>
        <v>6793600</v>
      </c>
      <c r="M17" s="13">
        <f>Capital!M14</f>
        <v>6793600</v>
      </c>
    </row>
    <row r="18">
      <c r="A18" s="5" t="s">
        <v>58</v>
      </c>
      <c r="B18" s="13">
        <f t="shared" ref="B18:M18" si="4">SUM(B17)</f>
        <v>4890600</v>
      </c>
      <c r="C18" s="13">
        <f t="shared" si="4"/>
        <v>4890600</v>
      </c>
      <c r="D18" s="13">
        <f t="shared" si="4"/>
        <v>4890600</v>
      </c>
      <c r="E18" s="13">
        <f t="shared" si="4"/>
        <v>4890600</v>
      </c>
      <c r="F18" s="13">
        <f t="shared" si="4"/>
        <v>6793600</v>
      </c>
      <c r="G18" s="13">
        <f t="shared" si="4"/>
        <v>6793600</v>
      </c>
      <c r="H18" s="13">
        <f t="shared" si="4"/>
        <v>6793600</v>
      </c>
      <c r="I18" s="13">
        <f t="shared" si="4"/>
        <v>6793600</v>
      </c>
      <c r="J18" s="13">
        <f t="shared" si="4"/>
        <v>6793600</v>
      </c>
      <c r="K18" s="13">
        <f t="shared" si="4"/>
        <v>6793600</v>
      </c>
      <c r="L18" s="13">
        <f t="shared" si="4"/>
        <v>6793600</v>
      </c>
      <c r="M18" s="13">
        <f t="shared" si="4"/>
        <v>6793600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8" t="s">
        <v>111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A21" s="5" t="s">
        <v>112</v>
      </c>
      <c r="B21" s="13">
        <v>0.0</v>
      </c>
      <c r="C21" s="16">
        <f t="shared" ref="C21:M21" si="5">B23</f>
        <v>25604.16667</v>
      </c>
      <c r="D21" s="16">
        <f t="shared" si="5"/>
        <v>39108.33333</v>
      </c>
      <c r="E21" s="16">
        <f t="shared" si="5"/>
        <v>52612.5</v>
      </c>
      <c r="F21" s="16">
        <f t="shared" si="5"/>
        <v>66116.66667</v>
      </c>
      <c r="G21" s="16">
        <f t="shared" si="5"/>
        <v>79620.83333</v>
      </c>
      <c r="H21" s="16">
        <f t="shared" si="5"/>
        <v>93125</v>
      </c>
      <c r="I21" s="16">
        <f t="shared" si="5"/>
        <v>106629.1667</v>
      </c>
      <c r="J21" s="16">
        <f t="shared" si="5"/>
        <v>120133.3333</v>
      </c>
      <c r="K21" s="16">
        <f t="shared" si="5"/>
        <v>133637.5</v>
      </c>
      <c r="L21" s="16">
        <f t="shared" si="5"/>
        <v>147141.6667</v>
      </c>
      <c r="M21" s="16">
        <f t="shared" si="5"/>
        <v>160645.8333</v>
      </c>
    </row>
    <row r="22">
      <c r="A22" s="5" t="s">
        <v>113</v>
      </c>
      <c r="B22" s="16">
        <f>'Sales and Costs'!B22</f>
        <v>25604.16667</v>
      </c>
      <c r="C22" s="16">
        <f>'Sales and Costs'!C22</f>
        <v>13504.16667</v>
      </c>
      <c r="D22" s="16">
        <f>'Sales and Costs'!D22</f>
        <v>13504.16667</v>
      </c>
      <c r="E22" s="16">
        <f>'Sales and Costs'!E22</f>
        <v>13504.16667</v>
      </c>
      <c r="F22" s="16">
        <f>'Sales and Costs'!F22</f>
        <v>13504.16667</v>
      </c>
      <c r="G22" s="16">
        <f>'Sales and Costs'!G22</f>
        <v>13504.16667</v>
      </c>
      <c r="H22" s="16">
        <f>'Sales and Costs'!H22</f>
        <v>13504.16667</v>
      </c>
      <c r="I22" s="16">
        <f>'Sales and Costs'!I22</f>
        <v>13504.16667</v>
      </c>
      <c r="J22" s="16">
        <f>'Sales and Costs'!J22</f>
        <v>13504.16667</v>
      </c>
      <c r="K22" s="16">
        <f>'Sales and Costs'!K22</f>
        <v>13504.16667</v>
      </c>
      <c r="L22" s="16">
        <f>'Sales and Costs'!L22</f>
        <v>13504.16667</v>
      </c>
      <c r="M22" s="16">
        <f>'Sales and Costs'!M22</f>
        <v>13504.16667</v>
      </c>
    </row>
    <row r="23">
      <c r="A23" s="5" t="s">
        <v>111</v>
      </c>
      <c r="B23" s="16">
        <f t="shared" ref="B23:M23" si="6">B21+B22</f>
        <v>25604.16667</v>
      </c>
      <c r="C23" s="16">
        <f t="shared" si="6"/>
        <v>39108.33333</v>
      </c>
      <c r="D23" s="16">
        <f t="shared" si="6"/>
        <v>52612.5</v>
      </c>
      <c r="E23" s="16">
        <f t="shared" si="6"/>
        <v>66116.66667</v>
      </c>
      <c r="F23" s="16">
        <f t="shared" si="6"/>
        <v>79620.83333</v>
      </c>
      <c r="G23" s="16">
        <f t="shared" si="6"/>
        <v>93125</v>
      </c>
      <c r="H23" s="16">
        <f t="shared" si="6"/>
        <v>106629.1667</v>
      </c>
      <c r="I23" s="16">
        <f t="shared" si="6"/>
        <v>120133.3333</v>
      </c>
      <c r="J23" s="16">
        <f t="shared" si="6"/>
        <v>133637.5</v>
      </c>
      <c r="K23" s="16">
        <f t="shared" si="6"/>
        <v>147141.6667</v>
      </c>
      <c r="L23" s="16">
        <f t="shared" si="6"/>
        <v>160645.8333</v>
      </c>
      <c r="M23" s="16">
        <f t="shared" si="6"/>
        <v>174150</v>
      </c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A25" s="5" t="s">
        <v>58</v>
      </c>
      <c r="B25" s="16">
        <f t="shared" ref="B25:M25" si="7">B18+B23</f>
        <v>4916204.167</v>
      </c>
      <c r="C25" s="16">
        <f t="shared" si="7"/>
        <v>4929708.333</v>
      </c>
      <c r="D25" s="16">
        <f t="shared" si="7"/>
        <v>4943212.5</v>
      </c>
      <c r="E25" s="16">
        <f t="shared" si="7"/>
        <v>4956716.667</v>
      </c>
      <c r="F25" s="16">
        <f t="shared" si="7"/>
        <v>6873220.833</v>
      </c>
      <c r="G25" s="16">
        <f t="shared" si="7"/>
        <v>6886725</v>
      </c>
      <c r="H25" s="16">
        <f t="shared" si="7"/>
        <v>6900229.167</v>
      </c>
      <c r="I25" s="16">
        <f t="shared" si="7"/>
        <v>6913733.333</v>
      </c>
      <c r="J25" s="16">
        <f t="shared" si="7"/>
        <v>6927237.5</v>
      </c>
      <c r="K25" s="16">
        <f t="shared" si="7"/>
        <v>6940741.667</v>
      </c>
      <c r="L25" s="16">
        <f t="shared" si="7"/>
        <v>6954245.833</v>
      </c>
      <c r="M25" s="16">
        <f t="shared" si="7"/>
        <v>6967750</v>
      </c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>
      <c r="A27" s="5" t="s">
        <v>114</v>
      </c>
      <c r="B27" s="16">
        <f t="shared" ref="B27:M27" si="8">B25-B14</f>
        <v>0</v>
      </c>
      <c r="C27" s="16">
        <f t="shared" si="8"/>
        <v>-0.0000000009313225746</v>
      </c>
      <c r="D27" s="16">
        <f t="shared" si="8"/>
        <v>0</v>
      </c>
      <c r="E27" s="16">
        <f t="shared" si="8"/>
        <v>-0.0000000009313225746</v>
      </c>
      <c r="F27" s="16">
        <f t="shared" si="8"/>
        <v>-0.0000000009313225746</v>
      </c>
      <c r="G27" s="16">
        <f t="shared" si="8"/>
        <v>0</v>
      </c>
      <c r="H27" s="16">
        <f t="shared" si="8"/>
        <v>-0.0000000009313225746</v>
      </c>
      <c r="I27" s="16">
        <f t="shared" si="8"/>
        <v>-0.0000000009313225746</v>
      </c>
      <c r="J27" s="16">
        <f t="shared" si="8"/>
        <v>0</v>
      </c>
      <c r="K27" s="16">
        <f t="shared" si="8"/>
        <v>-0.0000000009313225746</v>
      </c>
      <c r="L27" s="16">
        <f t="shared" si="8"/>
        <v>-0.000000002793967724</v>
      </c>
      <c r="M27" s="16">
        <f t="shared" si="8"/>
        <v>-0.000000001862645149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</v>
      </c>
      <c r="B1" s="5" t="s">
        <v>11</v>
      </c>
      <c r="C1" s="5" t="s">
        <v>12</v>
      </c>
      <c r="D1" s="5" t="s">
        <v>13</v>
      </c>
    </row>
    <row r="2">
      <c r="A2" s="6" t="s">
        <v>14</v>
      </c>
      <c r="B2" s="7">
        <v>5100.0</v>
      </c>
      <c r="C2" s="7">
        <v>325.0</v>
      </c>
      <c r="D2" s="6" t="s">
        <v>15</v>
      </c>
    </row>
    <row r="3">
      <c r="A3" s="5"/>
      <c r="B3" s="5"/>
      <c r="C3" s="5"/>
      <c r="D3" s="5"/>
    </row>
    <row r="4">
      <c r="A4" s="5" t="s">
        <v>16</v>
      </c>
      <c r="B4" s="5" t="s">
        <v>11</v>
      </c>
      <c r="C4" s="5" t="s">
        <v>17</v>
      </c>
      <c r="D4" s="5"/>
    </row>
    <row r="5">
      <c r="A5" s="6" t="s">
        <v>14</v>
      </c>
      <c r="B5" s="7">
        <v>4800.0</v>
      </c>
      <c r="C5" s="7">
        <v>350.0</v>
      </c>
      <c r="D5" s="5"/>
    </row>
    <row r="6">
      <c r="A6" s="5"/>
      <c r="B6" s="5"/>
      <c r="C6" s="5"/>
      <c r="D6" s="5"/>
    </row>
    <row r="7">
      <c r="A7" s="5" t="s">
        <v>18</v>
      </c>
      <c r="B7" s="5" t="s">
        <v>19</v>
      </c>
      <c r="C7" s="5" t="s">
        <v>20</v>
      </c>
      <c r="D7" s="5"/>
    </row>
    <row r="8">
      <c r="A8" s="5" t="s">
        <v>21</v>
      </c>
      <c r="B8" s="7">
        <v>1.0</v>
      </c>
      <c r="C8" s="7">
        <v>19000.0</v>
      </c>
      <c r="D8" s="5"/>
    </row>
    <row r="9">
      <c r="A9" s="6" t="s">
        <v>22</v>
      </c>
      <c r="B9" s="6">
        <v>1.0</v>
      </c>
      <c r="C9" s="6">
        <v>25000.0</v>
      </c>
      <c r="D9" s="5"/>
    </row>
    <row r="10">
      <c r="A10" s="5" t="s">
        <v>23</v>
      </c>
      <c r="B10" s="8" t="s">
        <v>24</v>
      </c>
      <c r="C10" s="5"/>
      <c r="D10" s="5"/>
    </row>
    <row r="11">
      <c r="A11" s="5" t="s">
        <v>25</v>
      </c>
      <c r="B11" s="7">
        <v>34000.0</v>
      </c>
      <c r="C11" s="5"/>
      <c r="D11" s="5"/>
    </row>
    <row r="12">
      <c r="A12" s="5" t="s">
        <v>26</v>
      </c>
      <c r="B12" s="7">
        <v>4000.0</v>
      </c>
      <c r="C12" s="5"/>
      <c r="D12" s="5"/>
    </row>
    <row r="13">
      <c r="A13" s="5"/>
      <c r="B13" s="5"/>
      <c r="C13" s="5"/>
      <c r="D13" s="5"/>
    </row>
    <row r="14">
      <c r="A14" s="5" t="s">
        <v>27</v>
      </c>
      <c r="B14" s="5" t="s">
        <v>28</v>
      </c>
      <c r="C14" s="6" t="s">
        <v>29</v>
      </c>
      <c r="D14" s="5"/>
    </row>
    <row r="15">
      <c r="A15" s="5" t="s">
        <v>30</v>
      </c>
      <c r="B15" s="7">
        <v>99.0</v>
      </c>
      <c r="C15" s="6">
        <v>110.0</v>
      </c>
      <c r="D15" s="5"/>
    </row>
    <row r="16">
      <c r="A16" s="5" t="s">
        <v>31</v>
      </c>
      <c r="B16" s="7">
        <v>49400.0</v>
      </c>
      <c r="C16" s="6">
        <v>17300.0</v>
      </c>
      <c r="D16" s="5"/>
    </row>
    <row r="17">
      <c r="A17" s="5"/>
      <c r="B17" s="5"/>
      <c r="C17" s="5"/>
      <c r="D17" s="5"/>
    </row>
    <row r="18">
      <c r="A18" s="6" t="s">
        <v>32</v>
      </c>
      <c r="B18" s="6" t="s">
        <v>33</v>
      </c>
      <c r="C18" s="6" t="s">
        <v>32</v>
      </c>
      <c r="D18" s="5"/>
    </row>
    <row r="19">
      <c r="A19" s="6" t="s">
        <v>34</v>
      </c>
      <c r="B19" s="9">
        <v>0.4</v>
      </c>
      <c r="C19" s="6">
        <v>1.0</v>
      </c>
      <c r="D19" s="5"/>
    </row>
    <row r="20">
      <c r="A20" s="10" t="s">
        <v>35</v>
      </c>
      <c r="B20" s="9">
        <v>0.6</v>
      </c>
      <c r="C20" s="10">
        <v>2.0</v>
      </c>
    </row>
    <row r="22">
      <c r="A22" s="10" t="s">
        <v>36</v>
      </c>
      <c r="B22" s="5" t="s">
        <v>37</v>
      </c>
      <c r="C22" s="5" t="s">
        <v>38</v>
      </c>
      <c r="D22" s="5" t="s">
        <v>39</v>
      </c>
      <c r="E22" s="5" t="s">
        <v>40</v>
      </c>
      <c r="F22" s="5" t="s">
        <v>41</v>
      </c>
      <c r="G22" s="8" t="s">
        <v>42</v>
      </c>
    </row>
    <row r="23">
      <c r="A23" s="10" t="s">
        <v>43</v>
      </c>
      <c r="B23" s="10">
        <v>1.0</v>
      </c>
      <c r="C23" s="10">
        <v>1700000.0</v>
      </c>
      <c r="D23" s="11">
        <v>0.0875</v>
      </c>
      <c r="E23" s="10" t="s">
        <v>44</v>
      </c>
      <c r="F23" s="10">
        <v>13.0</v>
      </c>
      <c r="G23" s="12">
        <f t="shared" ref="G23:G24" si="1">F23+B23</f>
        <v>14</v>
      </c>
    </row>
    <row r="24">
      <c r="A24" s="10" t="s">
        <v>45</v>
      </c>
      <c r="B24" s="10">
        <v>2.0</v>
      </c>
      <c r="C24" s="10">
        <v>1100000.0</v>
      </c>
      <c r="D24" s="11">
        <v>0.132</v>
      </c>
      <c r="E24" s="10" t="s">
        <v>44</v>
      </c>
      <c r="F24" s="10">
        <v>14.0</v>
      </c>
      <c r="G24" s="12">
        <f t="shared" si="1"/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</row>
    <row r="2">
      <c r="A2" s="5" t="s">
        <v>16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6" t="s">
        <v>14</v>
      </c>
      <c r="B3" s="13">
        <f>Assumptions!$B5</f>
        <v>4800</v>
      </c>
      <c r="C3" s="13">
        <f>Assumptions!$B5</f>
        <v>4800</v>
      </c>
      <c r="D3" s="13">
        <f>Assumptions!$B5</f>
        <v>4800</v>
      </c>
      <c r="E3" s="13">
        <f>Assumptions!$B5</f>
        <v>4800</v>
      </c>
      <c r="F3" s="13">
        <f>Assumptions!$B5</f>
        <v>4800</v>
      </c>
      <c r="G3" s="13">
        <f>Assumptions!$B5</f>
        <v>4800</v>
      </c>
      <c r="H3" s="13">
        <f>Assumptions!$B5</f>
        <v>4800</v>
      </c>
      <c r="I3" s="13">
        <f>Assumptions!$B5</f>
        <v>4800</v>
      </c>
      <c r="J3" s="13">
        <f>Assumptions!$B5</f>
        <v>4800</v>
      </c>
      <c r="K3" s="13">
        <f>Assumptions!$B5</f>
        <v>4800</v>
      </c>
      <c r="L3" s="13">
        <f>Assumptions!$B5</f>
        <v>4800</v>
      </c>
      <c r="M3" s="13">
        <f>Assumptions!$B5</f>
        <v>4800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>
      <c r="A5" s="5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6" t="s">
        <v>14</v>
      </c>
      <c r="B6" s="13">
        <f>Assumptions!$B2</f>
        <v>5100</v>
      </c>
      <c r="C6" s="13">
        <f>Assumptions!$B2</f>
        <v>5100</v>
      </c>
      <c r="D6" s="13">
        <f>Assumptions!$B2</f>
        <v>5100</v>
      </c>
      <c r="E6" s="13">
        <f>Assumptions!$B2</f>
        <v>5100</v>
      </c>
      <c r="F6" s="13">
        <f>Assumptions!$B2</f>
        <v>5100</v>
      </c>
      <c r="G6" s="13">
        <f>Assumptions!$B2</f>
        <v>5100</v>
      </c>
      <c r="H6" s="13">
        <f>Assumptions!$B2</f>
        <v>5100</v>
      </c>
      <c r="I6" s="13">
        <f>Assumptions!$B2</f>
        <v>5100</v>
      </c>
      <c r="J6" s="13">
        <f>Assumptions!$B2</f>
        <v>5100</v>
      </c>
      <c r="K6" s="13">
        <f>Assumptions!$B2</f>
        <v>5100</v>
      </c>
      <c r="L6" s="13">
        <f>Assumptions!$B2</f>
        <v>5100</v>
      </c>
      <c r="M6" s="13">
        <f>Assumptions!$B2</f>
        <v>5100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</row>
    <row r="2">
      <c r="A2" s="5" t="s">
        <v>16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6" t="s">
        <v>14</v>
      </c>
      <c r="B3" s="13">
        <f>'Calcs-1'!B3*Assumptions!$C5</f>
        <v>1680000</v>
      </c>
      <c r="C3" s="13">
        <f>'Calcs-1'!C3*Assumptions!$C5</f>
        <v>1680000</v>
      </c>
      <c r="D3" s="13">
        <f>'Calcs-1'!D3*Assumptions!$C5</f>
        <v>1680000</v>
      </c>
      <c r="E3" s="13">
        <f>'Calcs-1'!E3*Assumptions!$C5</f>
        <v>1680000</v>
      </c>
      <c r="F3" s="13">
        <f>'Calcs-1'!F3*Assumptions!$C5</f>
        <v>1680000</v>
      </c>
      <c r="G3" s="13">
        <f>'Calcs-1'!G3*Assumptions!$C5</f>
        <v>1680000</v>
      </c>
      <c r="H3" s="13">
        <f>'Calcs-1'!H3*Assumptions!$C5</f>
        <v>1680000</v>
      </c>
      <c r="I3" s="13">
        <f>'Calcs-1'!I3*Assumptions!$C5</f>
        <v>1680000</v>
      </c>
      <c r="J3" s="13">
        <f>'Calcs-1'!J3*Assumptions!$C5</f>
        <v>1680000</v>
      </c>
      <c r="K3" s="13">
        <f>'Calcs-1'!K3*Assumptions!$C5</f>
        <v>1680000</v>
      </c>
      <c r="L3" s="13">
        <f>'Calcs-1'!L3*Assumptions!$C5</f>
        <v>1680000</v>
      </c>
      <c r="M3" s="13">
        <f>'Calcs-1'!M3*Assumptions!$C5</f>
        <v>1680000</v>
      </c>
    </row>
    <row r="4">
      <c r="A4" s="5" t="s">
        <v>58</v>
      </c>
      <c r="B4" s="13">
        <f t="shared" ref="B4:M4" si="1">SUM(B3)</f>
        <v>1680000</v>
      </c>
      <c r="C4" s="13">
        <f t="shared" si="1"/>
        <v>1680000</v>
      </c>
      <c r="D4" s="13">
        <f t="shared" si="1"/>
        <v>1680000</v>
      </c>
      <c r="E4" s="13">
        <f t="shared" si="1"/>
        <v>1680000</v>
      </c>
      <c r="F4" s="13">
        <f t="shared" si="1"/>
        <v>1680000</v>
      </c>
      <c r="G4" s="13">
        <f t="shared" si="1"/>
        <v>1680000</v>
      </c>
      <c r="H4" s="13">
        <f t="shared" si="1"/>
        <v>1680000</v>
      </c>
      <c r="I4" s="13">
        <f t="shared" si="1"/>
        <v>1680000</v>
      </c>
      <c r="J4" s="13">
        <f t="shared" si="1"/>
        <v>1680000</v>
      </c>
      <c r="K4" s="13">
        <f t="shared" si="1"/>
        <v>1680000</v>
      </c>
      <c r="L4" s="13">
        <f t="shared" si="1"/>
        <v>1680000</v>
      </c>
      <c r="M4" s="13">
        <f t="shared" si="1"/>
        <v>1680000</v>
      </c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8" t="s">
        <v>59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6" t="s">
        <v>14</v>
      </c>
      <c r="B7" s="13">
        <f>'Calcs-1'!B3*Assumptions!$C2</f>
        <v>1560000</v>
      </c>
      <c r="C7" s="13">
        <f>'Calcs-1'!C3*Assumptions!$C2</f>
        <v>1560000</v>
      </c>
      <c r="D7" s="13">
        <f>'Calcs-1'!D3*Assumptions!$C2</f>
        <v>1560000</v>
      </c>
      <c r="E7" s="13">
        <f>'Calcs-1'!E3*Assumptions!$C2</f>
        <v>1560000</v>
      </c>
      <c r="F7" s="13">
        <f>'Calcs-1'!F3*Assumptions!$C2</f>
        <v>1560000</v>
      </c>
      <c r="G7" s="13">
        <f>'Calcs-1'!G3*Assumptions!$C2</f>
        <v>1560000</v>
      </c>
      <c r="H7" s="13">
        <f>'Calcs-1'!H3*Assumptions!$C2</f>
        <v>1560000</v>
      </c>
      <c r="I7" s="13">
        <f>'Calcs-1'!I3*Assumptions!$C2</f>
        <v>1560000</v>
      </c>
      <c r="J7" s="13">
        <f>'Calcs-1'!J3*Assumptions!$C2</f>
        <v>1560000</v>
      </c>
      <c r="K7" s="13">
        <f>'Calcs-1'!K3*Assumptions!$C2</f>
        <v>1560000</v>
      </c>
      <c r="L7" s="13">
        <f>'Calcs-1'!L3*Assumptions!$C2</f>
        <v>1560000</v>
      </c>
      <c r="M7" s="13">
        <f>'Calcs-1'!M3*Assumptions!$C2</f>
        <v>1560000</v>
      </c>
    </row>
    <row r="8">
      <c r="A8" s="5" t="s">
        <v>58</v>
      </c>
      <c r="B8" s="13">
        <f t="shared" ref="B8:M8" si="2">SUM(B7)</f>
        <v>1560000</v>
      </c>
      <c r="C8" s="13">
        <f t="shared" si="2"/>
        <v>1560000</v>
      </c>
      <c r="D8" s="13">
        <f t="shared" si="2"/>
        <v>1560000</v>
      </c>
      <c r="E8" s="13">
        <f t="shared" si="2"/>
        <v>1560000</v>
      </c>
      <c r="F8" s="13">
        <f t="shared" si="2"/>
        <v>1560000</v>
      </c>
      <c r="G8" s="13">
        <f t="shared" si="2"/>
        <v>1560000</v>
      </c>
      <c r="H8" s="13">
        <f t="shared" si="2"/>
        <v>1560000</v>
      </c>
      <c r="I8" s="13">
        <f t="shared" si="2"/>
        <v>1560000</v>
      </c>
      <c r="J8" s="13">
        <f t="shared" si="2"/>
        <v>1560000</v>
      </c>
      <c r="K8" s="13">
        <f t="shared" si="2"/>
        <v>1560000</v>
      </c>
      <c r="L8" s="13">
        <f t="shared" si="2"/>
        <v>1560000</v>
      </c>
      <c r="M8" s="13">
        <f t="shared" si="2"/>
        <v>1560000</v>
      </c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5" t="s">
        <v>60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 t="s">
        <v>25</v>
      </c>
      <c r="B11" s="13">
        <f>Assumptions!$B11</f>
        <v>34000</v>
      </c>
      <c r="C11" s="13">
        <f>Assumptions!$B11</f>
        <v>34000</v>
      </c>
      <c r="D11" s="13">
        <f>Assumptions!$B11</f>
        <v>34000</v>
      </c>
      <c r="E11" s="13">
        <f>Assumptions!$B11</f>
        <v>34000</v>
      </c>
      <c r="F11" s="13">
        <f>Assumptions!$B11</f>
        <v>34000</v>
      </c>
      <c r="G11" s="13">
        <f>Assumptions!$B11</f>
        <v>34000</v>
      </c>
      <c r="H11" s="13">
        <f>Assumptions!$B11</f>
        <v>34000</v>
      </c>
      <c r="I11" s="13">
        <f>Assumptions!$B11</f>
        <v>34000</v>
      </c>
      <c r="J11" s="13">
        <f>Assumptions!$B11</f>
        <v>34000</v>
      </c>
      <c r="K11" s="13">
        <f>Assumptions!$B11</f>
        <v>34000</v>
      </c>
      <c r="L11" s="13">
        <f>Assumptions!$B11</f>
        <v>34000</v>
      </c>
      <c r="M11" s="13">
        <f>Assumptions!$B11</f>
        <v>34000</v>
      </c>
    </row>
    <row r="12">
      <c r="A12" s="5" t="s">
        <v>26</v>
      </c>
      <c r="B12" s="13">
        <f>Assumptions!$B12</f>
        <v>4000</v>
      </c>
      <c r="C12" s="13">
        <f>Assumptions!$B12</f>
        <v>4000</v>
      </c>
      <c r="D12" s="13">
        <f>Assumptions!$B12</f>
        <v>4000</v>
      </c>
      <c r="E12" s="13">
        <f>Assumptions!$B12</f>
        <v>4000</v>
      </c>
      <c r="F12" s="13">
        <f>Assumptions!$B12</f>
        <v>4000</v>
      </c>
      <c r="G12" s="13">
        <f>Assumptions!$B12</f>
        <v>4000</v>
      </c>
      <c r="H12" s="13">
        <f>Assumptions!$B12</f>
        <v>4000</v>
      </c>
      <c r="I12" s="13">
        <f>Assumptions!$B12</f>
        <v>4000</v>
      </c>
      <c r="J12" s="13">
        <f>Assumptions!$B12</f>
        <v>4000</v>
      </c>
      <c r="K12" s="13">
        <f>Assumptions!$B12</f>
        <v>4000</v>
      </c>
      <c r="L12" s="13">
        <f>Assumptions!$B12</f>
        <v>4000</v>
      </c>
      <c r="M12" s="13">
        <f>Assumptions!$B12</f>
        <v>4000</v>
      </c>
    </row>
    <row r="13">
      <c r="A13" s="5" t="s">
        <v>20</v>
      </c>
      <c r="B13" s="13">
        <f>Assumptions!$B8*Assumptions!$C8+Assumptions!$B9*Assumptions!$C9</f>
        <v>44000</v>
      </c>
      <c r="C13" s="13">
        <f>Assumptions!$B8*Assumptions!$C8+Assumptions!$B9*Assumptions!$C9</f>
        <v>44000</v>
      </c>
      <c r="D13" s="13">
        <f>Assumptions!$B8*Assumptions!$C8+Assumptions!$B9*Assumptions!$C9</f>
        <v>44000</v>
      </c>
      <c r="E13" s="13">
        <f>Assumptions!$B8*Assumptions!$C8+Assumptions!$B9*Assumptions!$C9</f>
        <v>44000</v>
      </c>
      <c r="F13" s="13">
        <f>Assumptions!$B8*Assumptions!$C8+Assumptions!$B9*Assumptions!$C9</f>
        <v>44000</v>
      </c>
      <c r="G13" s="13">
        <f>Assumptions!$B8*Assumptions!$C8+Assumptions!$B9*Assumptions!$C9</f>
        <v>44000</v>
      </c>
      <c r="H13" s="13">
        <f>Assumptions!$B8*Assumptions!$C8+Assumptions!$B9*Assumptions!$C9</f>
        <v>44000</v>
      </c>
      <c r="I13" s="13">
        <f>Assumptions!$B8*Assumptions!$C8+Assumptions!$B9*Assumptions!$C9</f>
        <v>44000</v>
      </c>
      <c r="J13" s="13">
        <f>Assumptions!$B8*Assumptions!$C8+Assumptions!$B9*Assumptions!$C9</f>
        <v>44000</v>
      </c>
      <c r="K13" s="13">
        <f>Assumptions!$B8*Assumptions!$C8+Assumptions!$B9*Assumptions!$C9</f>
        <v>44000</v>
      </c>
      <c r="L13" s="13">
        <f>Assumptions!$B8*Assumptions!$C8+Assumptions!$B9*Assumptions!$C9</f>
        <v>44000</v>
      </c>
      <c r="M13" s="13">
        <f>Assumptions!$B8*Assumptions!$C8+Assumptions!$B9*Assumptions!$C9</f>
        <v>44000</v>
      </c>
    </row>
    <row r="14">
      <c r="A14" s="5" t="s">
        <v>58</v>
      </c>
      <c r="B14" s="13">
        <f t="shared" ref="B14:M14" si="3">SUM(B11:B13)</f>
        <v>82000</v>
      </c>
      <c r="C14" s="13">
        <f t="shared" si="3"/>
        <v>82000</v>
      </c>
      <c r="D14" s="13">
        <f t="shared" si="3"/>
        <v>82000</v>
      </c>
      <c r="E14" s="13">
        <f t="shared" si="3"/>
        <v>82000</v>
      </c>
      <c r="F14" s="13">
        <f t="shared" si="3"/>
        <v>82000</v>
      </c>
      <c r="G14" s="13">
        <f t="shared" si="3"/>
        <v>82000</v>
      </c>
      <c r="H14" s="13">
        <f t="shared" si="3"/>
        <v>82000</v>
      </c>
      <c r="I14" s="13">
        <f t="shared" si="3"/>
        <v>82000</v>
      </c>
      <c r="J14" s="13">
        <f t="shared" si="3"/>
        <v>82000</v>
      </c>
      <c r="K14" s="13">
        <f t="shared" si="3"/>
        <v>82000</v>
      </c>
      <c r="L14" s="13">
        <f t="shared" si="3"/>
        <v>82000</v>
      </c>
      <c r="M14" s="13">
        <f t="shared" si="3"/>
        <v>82000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5" t="s">
        <v>58</v>
      </c>
      <c r="B16" s="13">
        <f t="shared" ref="B16:M16" si="4">B8+B14</f>
        <v>1642000</v>
      </c>
      <c r="C16" s="13">
        <f t="shared" si="4"/>
        <v>1642000</v>
      </c>
      <c r="D16" s="13">
        <f t="shared" si="4"/>
        <v>1642000</v>
      </c>
      <c r="E16" s="13">
        <f t="shared" si="4"/>
        <v>1642000</v>
      </c>
      <c r="F16" s="13">
        <f t="shared" si="4"/>
        <v>1642000</v>
      </c>
      <c r="G16" s="13">
        <f t="shared" si="4"/>
        <v>1642000</v>
      </c>
      <c r="H16" s="13">
        <f t="shared" si="4"/>
        <v>1642000</v>
      </c>
      <c r="I16" s="13">
        <f t="shared" si="4"/>
        <v>1642000</v>
      </c>
      <c r="J16" s="13">
        <f t="shared" si="4"/>
        <v>1642000</v>
      </c>
      <c r="K16" s="13">
        <f t="shared" si="4"/>
        <v>1642000</v>
      </c>
      <c r="L16" s="13">
        <f t="shared" si="4"/>
        <v>1642000</v>
      </c>
      <c r="M16" s="13">
        <f t="shared" si="4"/>
        <v>1642000</v>
      </c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6" t="s">
        <v>61</v>
      </c>
      <c r="B18" s="13">
        <f t="shared" ref="B18:M18" si="5">B4-B16</f>
        <v>38000</v>
      </c>
      <c r="C18" s="13">
        <f t="shared" si="5"/>
        <v>38000</v>
      </c>
      <c r="D18" s="13">
        <f t="shared" si="5"/>
        <v>38000</v>
      </c>
      <c r="E18" s="13">
        <f t="shared" si="5"/>
        <v>38000</v>
      </c>
      <c r="F18" s="13">
        <f t="shared" si="5"/>
        <v>38000</v>
      </c>
      <c r="G18" s="13">
        <f t="shared" si="5"/>
        <v>38000</v>
      </c>
      <c r="H18" s="13">
        <f t="shared" si="5"/>
        <v>38000</v>
      </c>
      <c r="I18" s="13">
        <f t="shared" si="5"/>
        <v>38000</v>
      </c>
      <c r="J18" s="13">
        <f t="shared" si="5"/>
        <v>38000</v>
      </c>
      <c r="K18" s="13">
        <f t="shared" si="5"/>
        <v>38000</v>
      </c>
      <c r="L18" s="13">
        <f t="shared" si="5"/>
        <v>38000</v>
      </c>
      <c r="M18" s="13">
        <f t="shared" si="5"/>
        <v>38000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10" t="s">
        <v>62</v>
      </c>
      <c r="B20" s="14">
        <f>'Loan and Interest'!B26</f>
        <v>12395.83333</v>
      </c>
      <c r="C20" s="14">
        <f>'Loan and Interest'!C26</f>
        <v>24495.83333</v>
      </c>
      <c r="D20" s="14">
        <f>'Loan and Interest'!D26</f>
        <v>24495.83333</v>
      </c>
      <c r="E20" s="14">
        <f>'Loan and Interest'!E26</f>
        <v>24495.83333</v>
      </c>
      <c r="F20" s="14">
        <f>'Loan and Interest'!F26</f>
        <v>24495.83333</v>
      </c>
      <c r="G20" s="14">
        <f>'Loan and Interest'!G26</f>
        <v>24495.83333</v>
      </c>
      <c r="H20" s="14">
        <f>'Loan and Interest'!H26</f>
        <v>24495.83333</v>
      </c>
      <c r="I20" s="14">
        <f>'Loan and Interest'!I26</f>
        <v>24495.83333</v>
      </c>
      <c r="J20" s="14">
        <f>'Loan and Interest'!J26</f>
        <v>24495.83333</v>
      </c>
      <c r="K20" s="14">
        <f>'Loan and Interest'!K26</f>
        <v>24495.83333</v>
      </c>
      <c r="L20" s="14">
        <f>'Loan and Interest'!L26</f>
        <v>24495.83333</v>
      </c>
      <c r="M20" s="14">
        <f>'Loan and Interest'!M26</f>
        <v>24495.83333</v>
      </c>
    </row>
    <row r="22">
      <c r="A22" s="10" t="s">
        <v>63</v>
      </c>
      <c r="B22" s="14">
        <f t="shared" ref="B22:M22" si="6">B18-B20</f>
        <v>25604.16667</v>
      </c>
      <c r="C22" s="14">
        <f t="shared" si="6"/>
        <v>13504.16667</v>
      </c>
      <c r="D22" s="14">
        <f t="shared" si="6"/>
        <v>13504.16667</v>
      </c>
      <c r="E22" s="14">
        <f t="shared" si="6"/>
        <v>13504.16667</v>
      </c>
      <c r="F22" s="14">
        <f t="shared" si="6"/>
        <v>13504.16667</v>
      </c>
      <c r="G22" s="14">
        <f t="shared" si="6"/>
        <v>13504.16667</v>
      </c>
      <c r="H22" s="14">
        <f t="shared" si="6"/>
        <v>13504.16667</v>
      </c>
      <c r="I22" s="14">
        <f t="shared" si="6"/>
        <v>13504.16667</v>
      </c>
      <c r="J22" s="14">
        <f t="shared" si="6"/>
        <v>13504.16667</v>
      </c>
      <c r="K22" s="14">
        <f t="shared" si="6"/>
        <v>13504.16667</v>
      </c>
      <c r="L22" s="14">
        <f t="shared" si="6"/>
        <v>13504.16667</v>
      </c>
      <c r="M22" s="14">
        <f t="shared" si="6"/>
        <v>13504.16667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</row>
    <row r="2">
      <c r="A2" s="5" t="s">
        <v>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6" t="s">
        <v>14</v>
      </c>
      <c r="B3" s="13">
        <f>'Calcs-1'!B6*Assumptions!$C2</f>
        <v>1657500</v>
      </c>
      <c r="C3" s="13">
        <f>'Calcs-1'!C6*Assumptions!$C2</f>
        <v>1657500</v>
      </c>
      <c r="D3" s="13">
        <f>'Calcs-1'!D6*Assumptions!$C2</f>
        <v>1657500</v>
      </c>
      <c r="E3" s="13">
        <f>'Calcs-1'!E6*Assumptions!$C2</f>
        <v>1657500</v>
      </c>
      <c r="F3" s="13">
        <f>'Calcs-1'!F6*Assumptions!$C2</f>
        <v>1657500</v>
      </c>
      <c r="G3" s="13">
        <f>'Calcs-1'!G6*Assumptions!$C2</f>
        <v>1657500</v>
      </c>
      <c r="H3" s="13">
        <f>'Calcs-1'!H6*Assumptions!$C2</f>
        <v>1657500</v>
      </c>
      <c r="I3" s="13">
        <f>'Calcs-1'!I6*Assumptions!$C2</f>
        <v>1657500</v>
      </c>
      <c r="J3" s="13">
        <f>'Calcs-1'!J6*Assumptions!$C2</f>
        <v>1657500</v>
      </c>
      <c r="K3" s="13">
        <f>'Calcs-1'!K6*Assumptions!$C2</f>
        <v>1657500</v>
      </c>
      <c r="L3" s="13">
        <f>'Calcs-1'!L6*Assumptions!$C2</f>
        <v>1657500</v>
      </c>
      <c r="M3" s="13">
        <f>'Calcs-1'!M6*Assumptions!$C2</f>
        <v>1657500</v>
      </c>
    </row>
    <row r="4">
      <c r="A4" s="5" t="s">
        <v>58</v>
      </c>
      <c r="B4" s="13">
        <f t="shared" ref="B4:M4" si="1">SUM(B3)</f>
        <v>1657500</v>
      </c>
      <c r="C4" s="13">
        <f t="shared" si="1"/>
        <v>1657500</v>
      </c>
      <c r="D4" s="13">
        <f t="shared" si="1"/>
        <v>1657500</v>
      </c>
      <c r="E4" s="13">
        <f t="shared" si="1"/>
        <v>1657500</v>
      </c>
      <c r="F4" s="13">
        <f t="shared" si="1"/>
        <v>1657500</v>
      </c>
      <c r="G4" s="13">
        <f t="shared" si="1"/>
        <v>1657500</v>
      </c>
      <c r="H4" s="13">
        <f t="shared" si="1"/>
        <v>1657500</v>
      </c>
      <c r="I4" s="13">
        <f t="shared" si="1"/>
        <v>1657500</v>
      </c>
      <c r="J4" s="13">
        <f t="shared" si="1"/>
        <v>1657500</v>
      </c>
      <c r="K4" s="13">
        <f t="shared" si="1"/>
        <v>1657500</v>
      </c>
      <c r="L4" s="13">
        <f t="shared" si="1"/>
        <v>1657500</v>
      </c>
      <c r="M4" s="13">
        <f t="shared" si="1"/>
        <v>1657500</v>
      </c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8" t="s">
        <v>64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6" t="s">
        <v>14</v>
      </c>
      <c r="B7" s="7">
        <v>0.0</v>
      </c>
      <c r="C7" s="13">
        <f t="shared" ref="C7:C8" si="2">B3+C3</f>
        <v>3315000</v>
      </c>
      <c r="D7" s="7">
        <v>0.0</v>
      </c>
      <c r="E7" s="13">
        <f t="shared" ref="E7:E8" si="3">D3+E3</f>
        <v>3315000</v>
      </c>
      <c r="F7" s="7">
        <v>0.0</v>
      </c>
      <c r="G7" s="13">
        <f t="shared" ref="G7:G8" si="4">F3+G3</f>
        <v>3315000</v>
      </c>
      <c r="H7" s="7">
        <v>0.0</v>
      </c>
      <c r="I7" s="13">
        <f t="shared" ref="I7:I8" si="5">H3+I3</f>
        <v>3315000</v>
      </c>
      <c r="J7" s="7">
        <v>0.0</v>
      </c>
      <c r="K7" s="13">
        <f t="shared" ref="K7:K8" si="6">J3+K3</f>
        <v>3315000</v>
      </c>
      <c r="L7" s="7">
        <v>0.0</v>
      </c>
      <c r="M7" s="13">
        <f t="shared" ref="M7:M8" si="7">L3+M3</f>
        <v>3315000</v>
      </c>
    </row>
    <row r="8">
      <c r="A8" s="5" t="s">
        <v>58</v>
      </c>
      <c r="B8" s="13">
        <f>SUM(B7)</f>
        <v>0</v>
      </c>
      <c r="C8" s="13">
        <f t="shared" si="2"/>
        <v>3315000</v>
      </c>
      <c r="D8" s="13">
        <f>SUM(D7)</f>
        <v>0</v>
      </c>
      <c r="E8" s="13">
        <f t="shared" si="3"/>
        <v>3315000</v>
      </c>
      <c r="F8" s="13">
        <f>SUM(F7)</f>
        <v>0</v>
      </c>
      <c r="G8" s="13">
        <f t="shared" si="4"/>
        <v>3315000</v>
      </c>
      <c r="H8" s="13">
        <f>SUM(H7)</f>
        <v>0</v>
      </c>
      <c r="I8" s="13">
        <f t="shared" si="5"/>
        <v>3315000</v>
      </c>
      <c r="J8" s="13">
        <f>SUM(J7)</f>
        <v>0</v>
      </c>
      <c r="K8" s="13">
        <f t="shared" si="6"/>
        <v>3315000</v>
      </c>
      <c r="L8" s="13">
        <f>SUM(L7)</f>
        <v>0</v>
      </c>
      <c r="M8" s="13">
        <f t="shared" si="7"/>
        <v>3315000</v>
      </c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8" t="s">
        <v>65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 t="s">
        <v>66</v>
      </c>
      <c r="B11" s="13">
        <f>B3-B7</f>
        <v>1657500</v>
      </c>
      <c r="C11" s="13">
        <f t="shared" ref="C11:M11" si="8">B11+C3-C7</f>
        <v>0</v>
      </c>
      <c r="D11" s="13">
        <f t="shared" si="8"/>
        <v>1657500</v>
      </c>
      <c r="E11" s="13">
        <f t="shared" si="8"/>
        <v>0</v>
      </c>
      <c r="F11" s="13">
        <f t="shared" si="8"/>
        <v>1657500</v>
      </c>
      <c r="G11" s="13">
        <f t="shared" si="8"/>
        <v>0</v>
      </c>
      <c r="H11" s="13">
        <f t="shared" si="8"/>
        <v>1657500</v>
      </c>
      <c r="I11" s="13">
        <f t="shared" si="8"/>
        <v>0</v>
      </c>
      <c r="J11" s="13">
        <f t="shared" si="8"/>
        <v>1657500</v>
      </c>
      <c r="K11" s="13">
        <f t="shared" si="8"/>
        <v>0</v>
      </c>
      <c r="L11" s="13">
        <f t="shared" si="8"/>
        <v>1657500</v>
      </c>
      <c r="M11" s="13">
        <f t="shared" si="8"/>
        <v>0</v>
      </c>
    </row>
    <row r="12">
      <c r="A12" s="5" t="s">
        <v>58</v>
      </c>
      <c r="B12" s="13">
        <f t="shared" ref="B12:M12" si="9">SUM(B11)</f>
        <v>1657500</v>
      </c>
      <c r="C12" s="13">
        <f t="shared" si="9"/>
        <v>0</v>
      </c>
      <c r="D12" s="13">
        <f t="shared" si="9"/>
        <v>1657500</v>
      </c>
      <c r="E12" s="13">
        <f t="shared" si="9"/>
        <v>0</v>
      </c>
      <c r="F12" s="13">
        <f t="shared" si="9"/>
        <v>1657500</v>
      </c>
      <c r="G12" s="13">
        <f t="shared" si="9"/>
        <v>0</v>
      </c>
      <c r="H12" s="13">
        <f t="shared" si="9"/>
        <v>1657500</v>
      </c>
      <c r="I12" s="13">
        <f t="shared" si="9"/>
        <v>0</v>
      </c>
      <c r="J12" s="13">
        <f t="shared" si="9"/>
        <v>1657500</v>
      </c>
      <c r="K12" s="13">
        <f t="shared" si="9"/>
        <v>0</v>
      </c>
      <c r="L12" s="13">
        <f t="shared" si="9"/>
        <v>1657500</v>
      </c>
      <c r="M12" s="13">
        <f t="shared" si="9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</row>
    <row r="2">
      <c r="A2" s="5" t="s">
        <v>67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6" t="s">
        <v>14</v>
      </c>
      <c r="B3" s="13">
        <v>0.0</v>
      </c>
      <c r="C3" s="13">
        <f t="shared" ref="C3:M3" si="1">B9</f>
        <v>300</v>
      </c>
      <c r="D3" s="13">
        <f t="shared" si="1"/>
        <v>600</v>
      </c>
      <c r="E3" s="13">
        <f t="shared" si="1"/>
        <v>900</v>
      </c>
      <c r="F3" s="13">
        <f t="shared" si="1"/>
        <v>1200</v>
      </c>
      <c r="G3" s="13">
        <f t="shared" si="1"/>
        <v>1500</v>
      </c>
      <c r="H3" s="13">
        <f t="shared" si="1"/>
        <v>1800</v>
      </c>
      <c r="I3" s="13">
        <f t="shared" si="1"/>
        <v>2100</v>
      </c>
      <c r="J3" s="13">
        <f t="shared" si="1"/>
        <v>2400</v>
      </c>
      <c r="K3" s="13">
        <f t="shared" si="1"/>
        <v>2700</v>
      </c>
      <c r="L3" s="13">
        <f t="shared" si="1"/>
        <v>3000</v>
      </c>
      <c r="M3" s="13">
        <f t="shared" si="1"/>
        <v>3300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>
      <c r="A5" s="5" t="s">
        <v>68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6" t="s">
        <v>14</v>
      </c>
      <c r="B6" s="13">
        <f>'Calcs-1'!B6-'Calcs-1'!B3</f>
        <v>300</v>
      </c>
      <c r="C6" s="13">
        <f>'Calcs-1'!C6-'Calcs-1'!C3</f>
        <v>300</v>
      </c>
      <c r="D6" s="13">
        <f>'Calcs-1'!D6-'Calcs-1'!D3</f>
        <v>300</v>
      </c>
      <c r="E6" s="13">
        <f>'Calcs-1'!E6-'Calcs-1'!E3</f>
        <v>300</v>
      </c>
      <c r="F6" s="13">
        <f>'Calcs-1'!F6-'Calcs-1'!F3</f>
        <v>300</v>
      </c>
      <c r="G6" s="13">
        <f>'Calcs-1'!G6-'Calcs-1'!G3</f>
        <v>300</v>
      </c>
      <c r="H6" s="13">
        <f>'Calcs-1'!H6-'Calcs-1'!H3</f>
        <v>300</v>
      </c>
      <c r="I6" s="13">
        <f>'Calcs-1'!I6-'Calcs-1'!I3</f>
        <v>300</v>
      </c>
      <c r="J6" s="13">
        <f>'Calcs-1'!J6-'Calcs-1'!J3</f>
        <v>300</v>
      </c>
      <c r="K6" s="13">
        <f>'Calcs-1'!K6-'Calcs-1'!K3</f>
        <v>300</v>
      </c>
      <c r="L6" s="13">
        <f>'Calcs-1'!L6-'Calcs-1'!L3</f>
        <v>300</v>
      </c>
      <c r="M6" s="13">
        <f>'Calcs-1'!M6-'Calcs-1'!M3</f>
        <v>300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5" t="s">
        <v>69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6" t="s">
        <v>14</v>
      </c>
      <c r="B9" s="13">
        <f t="shared" ref="B9:M9" si="2">B3+B6</f>
        <v>300</v>
      </c>
      <c r="C9" s="13">
        <f t="shared" si="2"/>
        <v>600</v>
      </c>
      <c r="D9" s="13">
        <f t="shared" si="2"/>
        <v>900</v>
      </c>
      <c r="E9" s="13">
        <f t="shared" si="2"/>
        <v>1200</v>
      </c>
      <c r="F9" s="13">
        <f t="shared" si="2"/>
        <v>1500</v>
      </c>
      <c r="G9" s="13">
        <f t="shared" si="2"/>
        <v>1800</v>
      </c>
      <c r="H9" s="13">
        <f t="shared" si="2"/>
        <v>2100</v>
      </c>
      <c r="I9" s="13">
        <f t="shared" si="2"/>
        <v>2400</v>
      </c>
      <c r="J9" s="13">
        <f t="shared" si="2"/>
        <v>2700</v>
      </c>
      <c r="K9" s="13">
        <f t="shared" si="2"/>
        <v>3000</v>
      </c>
      <c r="L9" s="13">
        <f t="shared" si="2"/>
        <v>3300</v>
      </c>
      <c r="M9" s="13">
        <f t="shared" si="2"/>
        <v>3600</v>
      </c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 t="s">
        <v>69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6" t="s">
        <v>14</v>
      </c>
      <c r="B12" s="13">
        <f>B9*Assumptions!$C2</f>
        <v>97500</v>
      </c>
      <c r="C12" s="13">
        <f>C9*Assumptions!$C2</f>
        <v>195000</v>
      </c>
      <c r="D12" s="13">
        <f>D9*Assumptions!$C2</f>
        <v>292500</v>
      </c>
      <c r="E12" s="13">
        <f>E9*Assumptions!$C2</f>
        <v>390000</v>
      </c>
      <c r="F12" s="13">
        <f>F9*Assumptions!$C2</f>
        <v>487500</v>
      </c>
      <c r="G12" s="13">
        <f>G9*Assumptions!$C2</f>
        <v>585000</v>
      </c>
      <c r="H12" s="13">
        <f>H9*Assumptions!$C2</f>
        <v>682500</v>
      </c>
      <c r="I12" s="13">
        <f>I9*Assumptions!$C2</f>
        <v>780000</v>
      </c>
      <c r="J12" s="13">
        <f>J9*Assumptions!$C2</f>
        <v>877500</v>
      </c>
      <c r="K12" s="13">
        <f>K9*Assumptions!$C2</f>
        <v>975000</v>
      </c>
      <c r="L12" s="13">
        <f>L9*Assumptions!$C2</f>
        <v>1072500</v>
      </c>
      <c r="M12" s="13">
        <f>M9*Assumptions!$C2</f>
        <v>1170000</v>
      </c>
    </row>
    <row r="13">
      <c r="A13" s="5" t="s">
        <v>58</v>
      </c>
      <c r="B13" s="13">
        <f t="shared" ref="B13:M13" si="3">SUM(B12)</f>
        <v>97500</v>
      </c>
      <c r="C13" s="13">
        <f t="shared" si="3"/>
        <v>195000</v>
      </c>
      <c r="D13" s="13">
        <f t="shared" si="3"/>
        <v>292500</v>
      </c>
      <c r="E13" s="13">
        <f t="shared" si="3"/>
        <v>390000</v>
      </c>
      <c r="F13" s="13">
        <f t="shared" si="3"/>
        <v>487500</v>
      </c>
      <c r="G13" s="13">
        <f t="shared" si="3"/>
        <v>585000</v>
      </c>
      <c r="H13" s="13">
        <f t="shared" si="3"/>
        <v>682500</v>
      </c>
      <c r="I13" s="13">
        <f t="shared" si="3"/>
        <v>780000</v>
      </c>
      <c r="J13" s="13">
        <f t="shared" si="3"/>
        <v>877500</v>
      </c>
      <c r="K13" s="13">
        <f t="shared" si="3"/>
        <v>975000</v>
      </c>
      <c r="L13" s="13">
        <f t="shared" si="3"/>
        <v>1072500</v>
      </c>
      <c r="M13" s="13">
        <f t="shared" si="3"/>
        <v>1170000</v>
      </c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46</v>
      </c>
      <c r="C1" s="10" t="s">
        <v>47</v>
      </c>
      <c r="D1" s="10" t="s">
        <v>48</v>
      </c>
      <c r="E1" s="10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54</v>
      </c>
      <c r="K1" s="10" t="s">
        <v>55</v>
      </c>
      <c r="L1" s="10" t="s">
        <v>56</v>
      </c>
      <c r="M1" s="10" t="s">
        <v>57</v>
      </c>
    </row>
    <row r="2">
      <c r="A2" s="10" t="s">
        <v>16</v>
      </c>
    </row>
    <row r="3">
      <c r="A3" s="10" t="s">
        <v>34</v>
      </c>
      <c r="B3" s="12">
        <f>'Sales and Costs'!B4*Assumptions!$B19</f>
        <v>672000</v>
      </c>
      <c r="C3" s="12">
        <f>'Sales and Costs'!C4*Assumptions!$B19</f>
        <v>672000</v>
      </c>
      <c r="D3" s="12">
        <f>'Sales and Costs'!D4*Assumptions!$B19</f>
        <v>672000</v>
      </c>
      <c r="E3" s="12">
        <f>'Sales and Costs'!E4*Assumptions!$B19</f>
        <v>672000</v>
      </c>
      <c r="F3" s="12">
        <f>'Sales and Costs'!F4*Assumptions!$B19</f>
        <v>672000</v>
      </c>
      <c r="G3" s="12">
        <f>'Sales and Costs'!G4*Assumptions!$B19</f>
        <v>672000</v>
      </c>
      <c r="H3" s="12">
        <f>'Sales and Costs'!H4*Assumptions!$B19</f>
        <v>672000</v>
      </c>
      <c r="I3" s="12">
        <f>'Sales and Costs'!I4*Assumptions!$B19</f>
        <v>672000</v>
      </c>
      <c r="J3" s="12">
        <f>'Sales and Costs'!J4*Assumptions!$B19</f>
        <v>672000</v>
      </c>
      <c r="K3" s="12">
        <f>'Sales and Costs'!K4*Assumptions!$B19</f>
        <v>672000</v>
      </c>
      <c r="L3" s="12">
        <f>'Sales and Costs'!L4*Assumptions!$B19</f>
        <v>672000</v>
      </c>
      <c r="M3" s="12">
        <f>'Sales and Costs'!M4*Assumptions!$B19</f>
        <v>672000</v>
      </c>
    </row>
    <row r="4">
      <c r="A4" s="10" t="s">
        <v>35</v>
      </c>
      <c r="B4" s="12">
        <f>'Sales and Costs'!B4*Assumptions!$B20</f>
        <v>1008000</v>
      </c>
      <c r="C4" s="12">
        <f>'Sales and Costs'!C4*Assumptions!$B20</f>
        <v>1008000</v>
      </c>
      <c r="D4" s="12">
        <f>'Sales and Costs'!D4*Assumptions!$B20</f>
        <v>1008000</v>
      </c>
      <c r="E4" s="12">
        <f>'Sales and Costs'!E4*Assumptions!$B20</f>
        <v>1008000</v>
      </c>
      <c r="F4" s="12">
        <f>'Sales and Costs'!F4*Assumptions!$B20</f>
        <v>1008000</v>
      </c>
      <c r="G4" s="12">
        <f>'Sales and Costs'!G4*Assumptions!$B20</f>
        <v>1008000</v>
      </c>
      <c r="H4" s="12">
        <f>'Sales and Costs'!H4*Assumptions!$B20</f>
        <v>1008000</v>
      </c>
      <c r="I4" s="12">
        <f>'Sales and Costs'!I4*Assumptions!$B20</f>
        <v>1008000</v>
      </c>
      <c r="J4" s="12">
        <f>'Sales and Costs'!J4*Assumptions!$B20</f>
        <v>1008000</v>
      </c>
      <c r="K4" s="12">
        <f>'Sales and Costs'!K4*Assumptions!$B20</f>
        <v>1008000</v>
      </c>
      <c r="L4" s="12">
        <f>'Sales and Costs'!L4*Assumptions!$B20</f>
        <v>1008000</v>
      </c>
      <c r="M4" s="12">
        <f>'Sales and Costs'!M4*Assumptions!$B20</f>
        <v>1008000</v>
      </c>
    </row>
    <row r="5">
      <c r="A5" s="10" t="s">
        <v>58</v>
      </c>
      <c r="B5" s="12">
        <f t="shared" ref="B5:M5" si="1">SUM(B3:B4)</f>
        <v>1680000</v>
      </c>
      <c r="C5" s="12">
        <f t="shared" si="1"/>
        <v>1680000</v>
      </c>
      <c r="D5" s="12">
        <f t="shared" si="1"/>
        <v>1680000</v>
      </c>
      <c r="E5" s="12">
        <f t="shared" si="1"/>
        <v>1680000</v>
      </c>
      <c r="F5" s="12">
        <f t="shared" si="1"/>
        <v>1680000</v>
      </c>
      <c r="G5" s="12">
        <f t="shared" si="1"/>
        <v>1680000</v>
      </c>
      <c r="H5" s="12">
        <f t="shared" si="1"/>
        <v>1680000</v>
      </c>
      <c r="I5" s="12">
        <f t="shared" si="1"/>
        <v>1680000</v>
      </c>
      <c r="J5" s="12">
        <f t="shared" si="1"/>
        <v>1680000</v>
      </c>
      <c r="K5" s="12">
        <f t="shared" si="1"/>
        <v>1680000</v>
      </c>
      <c r="L5" s="12">
        <f t="shared" si="1"/>
        <v>1680000</v>
      </c>
      <c r="M5" s="12">
        <f t="shared" si="1"/>
        <v>1680000</v>
      </c>
    </row>
    <row r="7">
      <c r="A7" s="10" t="s">
        <v>32</v>
      </c>
    </row>
    <row r="8">
      <c r="A8" s="10" t="s">
        <v>34</v>
      </c>
      <c r="B8" s="10">
        <v>0.0</v>
      </c>
      <c r="C8" s="12">
        <f t="shared" ref="C8:M8" si="2">B3</f>
        <v>672000</v>
      </c>
      <c r="D8" s="12">
        <f t="shared" si="2"/>
        <v>672000</v>
      </c>
      <c r="E8" s="12">
        <f t="shared" si="2"/>
        <v>672000</v>
      </c>
      <c r="F8" s="12">
        <f t="shared" si="2"/>
        <v>672000</v>
      </c>
      <c r="G8" s="12">
        <f t="shared" si="2"/>
        <v>672000</v>
      </c>
      <c r="H8" s="12">
        <f t="shared" si="2"/>
        <v>672000</v>
      </c>
      <c r="I8" s="12">
        <f t="shared" si="2"/>
        <v>672000</v>
      </c>
      <c r="J8" s="12">
        <f t="shared" si="2"/>
        <v>672000</v>
      </c>
      <c r="K8" s="12">
        <f t="shared" si="2"/>
        <v>672000</v>
      </c>
      <c r="L8" s="12">
        <f t="shared" si="2"/>
        <v>672000</v>
      </c>
      <c r="M8" s="12">
        <f t="shared" si="2"/>
        <v>672000</v>
      </c>
    </row>
    <row r="9">
      <c r="A9" s="10" t="s">
        <v>35</v>
      </c>
      <c r="B9" s="10">
        <v>0.0</v>
      </c>
      <c r="C9" s="10">
        <v>0.0</v>
      </c>
      <c r="D9" s="12">
        <f t="shared" ref="D9:M9" si="3">B4</f>
        <v>1008000</v>
      </c>
      <c r="E9" s="12">
        <f t="shared" si="3"/>
        <v>1008000</v>
      </c>
      <c r="F9" s="12">
        <f t="shared" si="3"/>
        <v>1008000</v>
      </c>
      <c r="G9" s="12">
        <f t="shared" si="3"/>
        <v>1008000</v>
      </c>
      <c r="H9" s="12">
        <f t="shared" si="3"/>
        <v>1008000</v>
      </c>
      <c r="I9" s="12">
        <f t="shared" si="3"/>
        <v>1008000</v>
      </c>
      <c r="J9" s="12">
        <f t="shared" si="3"/>
        <v>1008000</v>
      </c>
      <c r="K9" s="12">
        <f t="shared" si="3"/>
        <v>1008000</v>
      </c>
      <c r="L9" s="12">
        <f t="shared" si="3"/>
        <v>1008000</v>
      </c>
      <c r="M9" s="12">
        <f t="shared" si="3"/>
        <v>1008000</v>
      </c>
    </row>
    <row r="10">
      <c r="A10" s="10" t="s">
        <v>58</v>
      </c>
      <c r="B10" s="12">
        <f t="shared" ref="B10:M10" si="4">SUM(B8:B9)</f>
        <v>0</v>
      </c>
      <c r="C10" s="12">
        <f t="shared" si="4"/>
        <v>672000</v>
      </c>
      <c r="D10" s="12">
        <f t="shared" si="4"/>
        <v>1680000</v>
      </c>
      <c r="E10" s="12">
        <f t="shared" si="4"/>
        <v>1680000</v>
      </c>
      <c r="F10" s="12">
        <f t="shared" si="4"/>
        <v>1680000</v>
      </c>
      <c r="G10" s="12">
        <f t="shared" si="4"/>
        <v>1680000</v>
      </c>
      <c r="H10" s="12">
        <f t="shared" si="4"/>
        <v>1680000</v>
      </c>
      <c r="I10" s="12">
        <f t="shared" si="4"/>
        <v>1680000</v>
      </c>
      <c r="J10" s="12">
        <f t="shared" si="4"/>
        <v>1680000</v>
      </c>
      <c r="K10" s="12">
        <f t="shared" si="4"/>
        <v>1680000</v>
      </c>
      <c r="L10" s="12">
        <f t="shared" si="4"/>
        <v>1680000</v>
      </c>
      <c r="M10" s="12">
        <f t="shared" si="4"/>
        <v>1680000</v>
      </c>
    </row>
    <row r="12">
      <c r="A12" s="10" t="s">
        <v>70</v>
      </c>
    </row>
    <row r="13">
      <c r="A13" s="10" t="s">
        <v>34</v>
      </c>
      <c r="B13" s="12">
        <f t="shared" ref="B13:B14" si="6">B3-B8</f>
        <v>672000</v>
      </c>
      <c r="C13" s="12">
        <f t="shared" ref="C13:M13" si="5">B13+C3-C8</f>
        <v>672000</v>
      </c>
      <c r="D13" s="12">
        <f t="shared" si="5"/>
        <v>672000</v>
      </c>
      <c r="E13" s="12">
        <f t="shared" si="5"/>
        <v>672000</v>
      </c>
      <c r="F13" s="12">
        <f t="shared" si="5"/>
        <v>672000</v>
      </c>
      <c r="G13" s="12">
        <f t="shared" si="5"/>
        <v>672000</v>
      </c>
      <c r="H13" s="12">
        <f t="shared" si="5"/>
        <v>672000</v>
      </c>
      <c r="I13" s="12">
        <f t="shared" si="5"/>
        <v>672000</v>
      </c>
      <c r="J13" s="12">
        <f t="shared" si="5"/>
        <v>672000</v>
      </c>
      <c r="K13" s="12">
        <f t="shared" si="5"/>
        <v>672000</v>
      </c>
      <c r="L13" s="12">
        <f t="shared" si="5"/>
        <v>672000</v>
      </c>
      <c r="M13" s="12">
        <f t="shared" si="5"/>
        <v>672000</v>
      </c>
    </row>
    <row r="14">
      <c r="A14" s="10" t="s">
        <v>35</v>
      </c>
      <c r="B14" s="12">
        <f t="shared" si="6"/>
        <v>1008000</v>
      </c>
      <c r="C14" s="12">
        <f t="shared" ref="C14:M14" si="7">B14+C4-C9</f>
        <v>2016000</v>
      </c>
      <c r="D14" s="12">
        <f t="shared" si="7"/>
        <v>2016000</v>
      </c>
      <c r="E14" s="12">
        <f t="shared" si="7"/>
        <v>2016000</v>
      </c>
      <c r="F14" s="12">
        <f t="shared" si="7"/>
        <v>2016000</v>
      </c>
      <c r="G14" s="12">
        <f t="shared" si="7"/>
        <v>2016000</v>
      </c>
      <c r="H14" s="12">
        <f t="shared" si="7"/>
        <v>2016000</v>
      </c>
      <c r="I14" s="12">
        <f t="shared" si="7"/>
        <v>2016000</v>
      </c>
      <c r="J14" s="12">
        <f t="shared" si="7"/>
        <v>2016000</v>
      </c>
      <c r="K14" s="12">
        <f t="shared" si="7"/>
        <v>2016000</v>
      </c>
      <c r="L14" s="12">
        <f t="shared" si="7"/>
        <v>2016000</v>
      </c>
      <c r="M14" s="12">
        <f t="shared" si="7"/>
        <v>2016000</v>
      </c>
    </row>
    <row r="15">
      <c r="A15" s="10" t="s">
        <v>58</v>
      </c>
      <c r="B15" s="12">
        <f t="shared" ref="B15:M15" si="8">SUM(B13:B14)</f>
        <v>1680000</v>
      </c>
      <c r="C15" s="12">
        <f t="shared" si="8"/>
        <v>2688000</v>
      </c>
      <c r="D15" s="12">
        <f t="shared" si="8"/>
        <v>2688000</v>
      </c>
      <c r="E15" s="12">
        <f t="shared" si="8"/>
        <v>2688000</v>
      </c>
      <c r="F15" s="12">
        <f t="shared" si="8"/>
        <v>2688000</v>
      </c>
      <c r="G15" s="12">
        <f t="shared" si="8"/>
        <v>2688000</v>
      </c>
      <c r="H15" s="12">
        <f t="shared" si="8"/>
        <v>2688000</v>
      </c>
      <c r="I15" s="12">
        <f t="shared" si="8"/>
        <v>2688000</v>
      </c>
      <c r="J15" s="12">
        <f t="shared" si="8"/>
        <v>2688000</v>
      </c>
      <c r="K15" s="12">
        <f t="shared" si="8"/>
        <v>2688000</v>
      </c>
      <c r="L15" s="12">
        <f t="shared" si="8"/>
        <v>2688000</v>
      </c>
      <c r="M15" s="12">
        <f t="shared" si="8"/>
        <v>2688000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</row>
    <row r="2">
      <c r="A2" s="5" t="s">
        <v>71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5" t="s">
        <v>72</v>
      </c>
      <c r="B3" s="13">
        <f>Assumptions!B15</f>
        <v>99</v>
      </c>
      <c r="C3" s="13">
        <v>0.0</v>
      </c>
      <c r="D3" s="13">
        <v>0.0</v>
      </c>
      <c r="E3" s="13">
        <v>0.0</v>
      </c>
      <c r="F3" s="7">
        <v>110.0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</row>
    <row r="4">
      <c r="A4" s="5" t="s">
        <v>73</v>
      </c>
      <c r="B4" s="13">
        <f>Assumptions!B16</f>
        <v>49400</v>
      </c>
      <c r="C4" s="13">
        <v>0.0</v>
      </c>
      <c r="D4" s="13">
        <v>0.0</v>
      </c>
      <c r="E4" s="13">
        <v>0.0</v>
      </c>
      <c r="F4" s="7">
        <v>17300.0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8" t="s">
        <v>74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5" t="s">
        <v>75</v>
      </c>
      <c r="B7" s="13">
        <v>0.0</v>
      </c>
      <c r="C7" s="13">
        <f t="shared" ref="C7:M7" si="1">B9</f>
        <v>49400</v>
      </c>
      <c r="D7" s="13">
        <f t="shared" si="1"/>
        <v>49400</v>
      </c>
      <c r="E7" s="13">
        <f t="shared" si="1"/>
        <v>49400</v>
      </c>
      <c r="F7" s="13">
        <f t="shared" si="1"/>
        <v>49400</v>
      </c>
      <c r="G7" s="13">
        <f t="shared" si="1"/>
        <v>66700</v>
      </c>
      <c r="H7" s="13">
        <f t="shared" si="1"/>
        <v>66700</v>
      </c>
      <c r="I7" s="13">
        <f t="shared" si="1"/>
        <v>66700</v>
      </c>
      <c r="J7" s="13">
        <f t="shared" si="1"/>
        <v>66700</v>
      </c>
      <c r="K7" s="13">
        <f t="shared" si="1"/>
        <v>66700</v>
      </c>
      <c r="L7" s="13">
        <f t="shared" si="1"/>
        <v>66700</v>
      </c>
      <c r="M7" s="13">
        <f t="shared" si="1"/>
        <v>66700</v>
      </c>
    </row>
    <row r="8">
      <c r="A8" s="5" t="s">
        <v>76</v>
      </c>
      <c r="B8" s="13">
        <f t="shared" ref="B8:M8" si="2">B4</f>
        <v>49400</v>
      </c>
      <c r="C8" s="13">
        <f t="shared" si="2"/>
        <v>0</v>
      </c>
      <c r="D8" s="13">
        <f t="shared" si="2"/>
        <v>0</v>
      </c>
      <c r="E8" s="13">
        <f t="shared" si="2"/>
        <v>0</v>
      </c>
      <c r="F8" s="13">
        <f t="shared" si="2"/>
        <v>17300</v>
      </c>
      <c r="G8" s="13">
        <f t="shared" si="2"/>
        <v>0</v>
      </c>
      <c r="H8" s="13">
        <f t="shared" si="2"/>
        <v>0</v>
      </c>
      <c r="I8" s="13">
        <f t="shared" si="2"/>
        <v>0</v>
      </c>
      <c r="J8" s="13">
        <f t="shared" si="2"/>
        <v>0</v>
      </c>
      <c r="K8" s="13">
        <f t="shared" si="2"/>
        <v>0</v>
      </c>
      <c r="L8" s="13">
        <f t="shared" si="2"/>
        <v>0</v>
      </c>
      <c r="M8" s="13">
        <f t="shared" si="2"/>
        <v>0</v>
      </c>
    </row>
    <row r="9">
      <c r="A9" s="5" t="s">
        <v>77</v>
      </c>
      <c r="B9" s="13">
        <f t="shared" ref="B9:M9" si="3">B7+B8</f>
        <v>49400</v>
      </c>
      <c r="C9" s="13">
        <f t="shared" si="3"/>
        <v>49400</v>
      </c>
      <c r="D9" s="13">
        <f t="shared" si="3"/>
        <v>49400</v>
      </c>
      <c r="E9" s="13">
        <f t="shared" si="3"/>
        <v>49400</v>
      </c>
      <c r="F9" s="13">
        <f t="shared" si="3"/>
        <v>66700</v>
      </c>
      <c r="G9" s="13">
        <f t="shared" si="3"/>
        <v>66700</v>
      </c>
      <c r="H9" s="13">
        <f t="shared" si="3"/>
        <v>66700</v>
      </c>
      <c r="I9" s="13">
        <f t="shared" si="3"/>
        <v>66700</v>
      </c>
      <c r="J9" s="13">
        <f t="shared" si="3"/>
        <v>66700</v>
      </c>
      <c r="K9" s="13">
        <f t="shared" si="3"/>
        <v>66700</v>
      </c>
      <c r="L9" s="13">
        <f t="shared" si="3"/>
        <v>66700</v>
      </c>
      <c r="M9" s="13">
        <f t="shared" si="3"/>
        <v>66700</v>
      </c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8" t="s">
        <v>78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5" t="s">
        <v>79</v>
      </c>
      <c r="B12" s="13">
        <v>0.0</v>
      </c>
      <c r="C12" s="13">
        <f t="shared" ref="C12:M12" si="4">B14</f>
        <v>4890600</v>
      </c>
      <c r="D12" s="13">
        <f t="shared" si="4"/>
        <v>4890600</v>
      </c>
      <c r="E12" s="13">
        <f t="shared" si="4"/>
        <v>4890600</v>
      </c>
      <c r="F12" s="13">
        <f t="shared" si="4"/>
        <v>4890600</v>
      </c>
      <c r="G12" s="13">
        <f t="shared" si="4"/>
        <v>6793600</v>
      </c>
      <c r="H12" s="13">
        <f t="shared" si="4"/>
        <v>6793600</v>
      </c>
      <c r="I12" s="13">
        <f t="shared" si="4"/>
        <v>6793600</v>
      </c>
      <c r="J12" s="13">
        <f t="shared" si="4"/>
        <v>6793600</v>
      </c>
      <c r="K12" s="13">
        <f t="shared" si="4"/>
        <v>6793600</v>
      </c>
      <c r="L12" s="13">
        <f t="shared" si="4"/>
        <v>6793600</v>
      </c>
      <c r="M12" s="13">
        <f t="shared" si="4"/>
        <v>6793600</v>
      </c>
    </row>
    <row r="13">
      <c r="A13" s="5" t="s">
        <v>80</v>
      </c>
      <c r="B13" s="13">
        <f t="shared" ref="B13:M13" si="5">B3*B4</f>
        <v>4890600</v>
      </c>
      <c r="C13" s="13">
        <f t="shared" si="5"/>
        <v>0</v>
      </c>
      <c r="D13" s="13">
        <f t="shared" si="5"/>
        <v>0</v>
      </c>
      <c r="E13" s="13">
        <f t="shared" si="5"/>
        <v>0</v>
      </c>
      <c r="F13" s="13">
        <f t="shared" si="5"/>
        <v>1903000</v>
      </c>
      <c r="G13" s="13">
        <f t="shared" si="5"/>
        <v>0</v>
      </c>
      <c r="H13" s="13">
        <f t="shared" si="5"/>
        <v>0</v>
      </c>
      <c r="I13" s="13">
        <f t="shared" si="5"/>
        <v>0</v>
      </c>
      <c r="J13" s="13">
        <f t="shared" si="5"/>
        <v>0</v>
      </c>
      <c r="K13" s="13">
        <f t="shared" si="5"/>
        <v>0</v>
      </c>
      <c r="L13" s="13">
        <f t="shared" si="5"/>
        <v>0</v>
      </c>
      <c r="M13" s="13">
        <f t="shared" si="5"/>
        <v>0</v>
      </c>
    </row>
    <row r="14">
      <c r="A14" s="5" t="s">
        <v>81</v>
      </c>
      <c r="B14" s="13">
        <f t="shared" ref="B14:M14" si="6">B12+B13</f>
        <v>4890600</v>
      </c>
      <c r="C14" s="13">
        <f t="shared" si="6"/>
        <v>4890600</v>
      </c>
      <c r="D14" s="13">
        <f t="shared" si="6"/>
        <v>4890600</v>
      </c>
      <c r="E14" s="13">
        <f t="shared" si="6"/>
        <v>4890600</v>
      </c>
      <c r="F14" s="13">
        <f t="shared" si="6"/>
        <v>6793600</v>
      </c>
      <c r="G14" s="13">
        <f t="shared" si="6"/>
        <v>6793600</v>
      </c>
      <c r="H14" s="13">
        <f t="shared" si="6"/>
        <v>6793600</v>
      </c>
      <c r="I14" s="13">
        <f t="shared" si="6"/>
        <v>6793600</v>
      </c>
      <c r="J14" s="13">
        <f t="shared" si="6"/>
        <v>6793600</v>
      </c>
      <c r="K14" s="13">
        <f t="shared" si="6"/>
        <v>6793600</v>
      </c>
      <c r="L14" s="13">
        <f t="shared" si="6"/>
        <v>6793600</v>
      </c>
      <c r="M14" s="13">
        <f t="shared" si="6"/>
        <v>6793600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5"/>
      <c r="B1" s="10" t="s">
        <v>46</v>
      </c>
      <c r="C1" s="10" t="s">
        <v>47</v>
      </c>
      <c r="D1" s="10" t="s">
        <v>48</v>
      </c>
      <c r="E1" s="10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54</v>
      </c>
      <c r="K1" s="10" t="s">
        <v>55</v>
      </c>
      <c r="L1" s="10" t="s">
        <v>56</v>
      </c>
      <c r="M1" s="10" t="s">
        <v>57</v>
      </c>
    </row>
    <row r="2">
      <c r="A2" s="5" t="s">
        <v>82</v>
      </c>
    </row>
    <row r="3">
      <c r="A3" s="8" t="s">
        <v>79</v>
      </c>
    </row>
    <row r="4">
      <c r="A4" s="6" t="s">
        <v>83</v>
      </c>
      <c r="B4" s="10">
        <v>0.0</v>
      </c>
      <c r="C4" s="12">
        <f t="shared" ref="C4:M4" si="1">B19</f>
        <v>1700000</v>
      </c>
      <c r="D4" s="12">
        <f t="shared" si="1"/>
        <v>1700000</v>
      </c>
      <c r="E4" s="12">
        <f t="shared" si="1"/>
        <v>1700000</v>
      </c>
      <c r="F4" s="12">
        <f t="shared" si="1"/>
        <v>1700000</v>
      </c>
      <c r="G4" s="12">
        <f t="shared" si="1"/>
        <v>1700000</v>
      </c>
      <c r="H4" s="12">
        <f t="shared" si="1"/>
        <v>1700000</v>
      </c>
      <c r="I4" s="12">
        <f t="shared" si="1"/>
        <v>1700000</v>
      </c>
      <c r="J4" s="12">
        <f t="shared" si="1"/>
        <v>1700000</v>
      </c>
      <c r="K4" s="12">
        <f t="shared" si="1"/>
        <v>1700000</v>
      </c>
      <c r="L4" s="12">
        <f t="shared" si="1"/>
        <v>1700000</v>
      </c>
      <c r="M4" s="12">
        <f t="shared" si="1"/>
        <v>1700000</v>
      </c>
    </row>
    <row r="5">
      <c r="A5" s="6" t="s">
        <v>84</v>
      </c>
      <c r="B5" s="10">
        <v>0.0</v>
      </c>
      <c r="C5" s="12">
        <f t="shared" ref="C5:M5" si="2">B20</f>
        <v>0</v>
      </c>
      <c r="D5" s="12">
        <f t="shared" si="2"/>
        <v>1100000</v>
      </c>
      <c r="E5" s="12">
        <f t="shared" si="2"/>
        <v>1100000</v>
      </c>
      <c r="F5" s="12">
        <f t="shared" si="2"/>
        <v>1100000</v>
      </c>
      <c r="G5" s="12">
        <f t="shared" si="2"/>
        <v>1100000</v>
      </c>
      <c r="H5" s="12">
        <f t="shared" si="2"/>
        <v>1100000</v>
      </c>
      <c r="I5" s="12">
        <f t="shared" si="2"/>
        <v>1100000</v>
      </c>
      <c r="J5" s="12">
        <f t="shared" si="2"/>
        <v>1100000</v>
      </c>
      <c r="K5" s="12">
        <f t="shared" si="2"/>
        <v>1100000</v>
      </c>
      <c r="L5" s="12">
        <f t="shared" si="2"/>
        <v>1100000</v>
      </c>
      <c r="M5" s="12">
        <f t="shared" si="2"/>
        <v>1100000</v>
      </c>
    </row>
    <row r="6">
      <c r="A6" s="5" t="s">
        <v>58</v>
      </c>
      <c r="B6" s="12">
        <f t="shared" ref="B6:M6" si="3">SUM(B4:B5)</f>
        <v>0</v>
      </c>
      <c r="C6" s="12">
        <f t="shared" si="3"/>
        <v>1700000</v>
      </c>
      <c r="D6" s="12">
        <f t="shared" si="3"/>
        <v>2800000</v>
      </c>
      <c r="E6" s="12">
        <f t="shared" si="3"/>
        <v>2800000</v>
      </c>
      <c r="F6" s="12">
        <f t="shared" si="3"/>
        <v>2800000</v>
      </c>
      <c r="G6" s="12">
        <f t="shared" si="3"/>
        <v>2800000</v>
      </c>
      <c r="H6" s="12">
        <f t="shared" si="3"/>
        <v>2800000</v>
      </c>
      <c r="I6" s="12">
        <f t="shared" si="3"/>
        <v>2800000</v>
      </c>
      <c r="J6" s="12">
        <f t="shared" si="3"/>
        <v>2800000</v>
      </c>
      <c r="K6" s="12">
        <f t="shared" si="3"/>
        <v>2800000</v>
      </c>
      <c r="L6" s="12">
        <f t="shared" si="3"/>
        <v>2800000</v>
      </c>
      <c r="M6" s="12">
        <f t="shared" si="3"/>
        <v>2800000</v>
      </c>
    </row>
    <row r="7">
      <c r="A7" s="5"/>
    </row>
    <row r="8">
      <c r="A8" s="5" t="s">
        <v>85</v>
      </c>
    </row>
    <row r="9">
      <c r="A9" s="6" t="s">
        <v>83</v>
      </c>
      <c r="B9" s="10">
        <f>Assumptions!C23</f>
        <v>1700000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</row>
    <row r="10">
      <c r="A10" s="6" t="s">
        <v>84</v>
      </c>
      <c r="B10" s="10">
        <v>0.0</v>
      </c>
      <c r="C10" s="10">
        <f>Assumptions!C24</f>
        <v>1100000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</row>
    <row r="11">
      <c r="A11" s="5" t="s">
        <v>58</v>
      </c>
      <c r="B11" s="12">
        <f t="shared" ref="B11:M11" si="4">SUM(B9:B10)</f>
        <v>1700000</v>
      </c>
      <c r="C11" s="12">
        <f t="shared" si="4"/>
        <v>1100000</v>
      </c>
      <c r="D11" s="12">
        <f t="shared" si="4"/>
        <v>0</v>
      </c>
      <c r="E11" s="12">
        <f t="shared" si="4"/>
        <v>0</v>
      </c>
      <c r="F11" s="12">
        <f t="shared" si="4"/>
        <v>0</v>
      </c>
      <c r="G11" s="12">
        <f t="shared" si="4"/>
        <v>0</v>
      </c>
      <c r="H11" s="12">
        <f t="shared" si="4"/>
        <v>0</v>
      </c>
      <c r="I11" s="12">
        <f t="shared" si="4"/>
        <v>0</v>
      </c>
      <c r="J11" s="12">
        <f t="shared" si="4"/>
        <v>0</v>
      </c>
      <c r="K11" s="12">
        <f t="shared" si="4"/>
        <v>0</v>
      </c>
      <c r="L11" s="12">
        <f t="shared" si="4"/>
        <v>0</v>
      </c>
      <c r="M11" s="12">
        <f t="shared" si="4"/>
        <v>0</v>
      </c>
    </row>
    <row r="12">
      <c r="A12" s="5"/>
    </row>
    <row r="13">
      <c r="A13" s="5" t="s">
        <v>86</v>
      </c>
    </row>
    <row r="14">
      <c r="A14" s="6" t="s">
        <v>83</v>
      </c>
      <c r="B14" s="10">
        <v>0.0</v>
      </c>
      <c r="C14" s="10">
        <v>0.0</v>
      </c>
      <c r="D14" s="10">
        <v>0.0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10">
        <v>0.0</v>
      </c>
    </row>
    <row r="15">
      <c r="A15" s="6" t="s">
        <v>84</v>
      </c>
      <c r="B15" s="10">
        <v>0.0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0.0</v>
      </c>
    </row>
    <row r="16">
      <c r="A16" s="5" t="s">
        <v>58</v>
      </c>
      <c r="B16" s="12">
        <f t="shared" ref="B16:M16" si="5">SUM(B14:B15)</f>
        <v>0</v>
      </c>
      <c r="C16" s="12">
        <f t="shared" si="5"/>
        <v>0</v>
      </c>
      <c r="D16" s="12">
        <f t="shared" si="5"/>
        <v>0</v>
      </c>
      <c r="E16" s="12">
        <f t="shared" si="5"/>
        <v>0</v>
      </c>
      <c r="F16" s="12">
        <f t="shared" si="5"/>
        <v>0</v>
      </c>
      <c r="G16" s="12">
        <f t="shared" si="5"/>
        <v>0</v>
      </c>
      <c r="H16" s="12">
        <f t="shared" si="5"/>
        <v>0</v>
      </c>
      <c r="I16" s="12">
        <f t="shared" si="5"/>
        <v>0</v>
      </c>
      <c r="J16" s="12">
        <f t="shared" si="5"/>
        <v>0</v>
      </c>
      <c r="K16" s="12">
        <f t="shared" si="5"/>
        <v>0</v>
      </c>
      <c r="L16" s="12">
        <f t="shared" si="5"/>
        <v>0</v>
      </c>
      <c r="M16" s="12">
        <f t="shared" si="5"/>
        <v>0</v>
      </c>
    </row>
    <row r="17">
      <c r="A17" s="5"/>
    </row>
    <row r="18">
      <c r="A18" s="5" t="s">
        <v>87</v>
      </c>
    </row>
    <row r="19">
      <c r="A19" s="6" t="s">
        <v>83</v>
      </c>
      <c r="B19" s="12">
        <f t="shared" ref="B19:M19" si="6">B4+B9-B14</f>
        <v>1700000</v>
      </c>
      <c r="C19" s="12">
        <f t="shared" si="6"/>
        <v>1700000</v>
      </c>
      <c r="D19" s="12">
        <f t="shared" si="6"/>
        <v>1700000</v>
      </c>
      <c r="E19" s="12">
        <f t="shared" si="6"/>
        <v>1700000</v>
      </c>
      <c r="F19" s="12">
        <f t="shared" si="6"/>
        <v>1700000</v>
      </c>
      <c r="G19" s="12">
        <f t="shared" si="6"/>
        <v>1700000</v>
      </c>
      <c r="H19" s="12">
        <f t="shared" si="6"/>
        <v>1700000</v>
      </c>
      <c r="I19" s="12">
        <f t="shared" si="6"/>
        <v>1700000</v>
      </c>
      <c r="J19" s="12">
        <f t="shared" si="6"/>
        <v>1700000</v>
      </c>
      <c r="K19" s="12">
        <f t="shared" si="6"/>
        <v>1700000</v>
      </c>
      <c r="L19" s="12">
        <f t="shared" si="6"/>
        <v>1700000</v>
      </c>
      <c r="M19" s="12">
        <f t="shared" si="6"/>
        <v>1700000</v>
      </c>
    </row>
    <row r="20">
      <c r="A20" s="6" t="s">
        <v>84</v>
      </c>
      <c r="B20" s="12">
        <f t="shared" ref="B20:M20" si="7">B5+B10-B15</f>
        <v>0</v>
      </c>
      <c r="C20" s="12">
        <f t="shared" si="7"/>
        <v>1100000</v>
      </c>
      <c r="D20" s="12">
        <f t="shared" si="7"/>
        <v>1100000</v>
      </c>
      <c r="E20" s="12">
        <f t="shared" si="7"/>
        <v>1100000</v>
      </c>
      <c r="F20" s="12">
        <f t="shared" si="7"/>
        <v>1100000</v>
      </c>
      <c r="G20" s="12">
        <f t="shared" si="7"/>
        <v>1100000</v>
      </c>
      <c r="H20" s="12">
        <f t="shared" si="7"/>
        <v>1100000</v>
      </c>
      <c r="I20" s="12">
        <f t="shared" si="7"/>
        <v>1100000</v>
      </c>
      <c r="J20" s="12">
        <f t="shared" si="7"/>
        <v>1100000</v>
      </c>
      <c r="K20" s="12">
        <f t="shared" si="7"/>
        <v>1100000</v>
      </c>
      <c r="L20" s="12">
        <f t="shared" si="7"/>
        <v>1100000</v>
      </c>
      <c r="M20" s="12">
        <f t="shared" si="7"/>
        <v>1100000</v>
      </c>
    </row>
    <row r="21">
      <c r="A21" s="5" t="s">
        <v>58</v>
      </c>
      <c r="B21" s="12">
        <f t="shared" ref="B21:M21" si="8">SUM(B19:B20)</f>
        <v>1700000</v>
      </c>
      <c r="C21" s="12">
        <f t="shared" si="8"/>
        <v>2800000</v>
      </c>
      <c r="D21" s="12">
        <f t="shared" si="8"/>
        <v>2800000</v>
      </c>
      <c r="E21" s="12">
        <f t="shared" si="8"/>
        <v>2800000</v>
      </c>
      <c r="F21" s="12">
        <f t="shared" si="8"/>
        <v>2800000</v>
      </c>
      <c r="G21" s="12">
        <f t="shared" si="8"/>
        <v>2800000</v>
      </c>
      <c r="H21" s="12">
        <f t="shared" si="8"/>
        <v>2800000</v>
      </c>
      <c r="I21" s="12">
        <f t="shared" si="8"/>
        <v>2800000</v>
      </c>
      <c r="J21" s="12">
        <f t="shared" si="8"/>
        <v>2800000</v>
      </c>
      <c r="K21" s="12">
        <f t="shared" si="8"/>
        <v>2800000</v>
      </c>
      <c r="L21" s="12">
        <f t="shared" si="8"/>
        <v>2800000</v>
      </c>
      <c r="M21" s="12">
        <f t="shared" si="8"/>
        <v>2800000</v>
      </c>
    </row>
    <row r="22">
      <c r="A22" s="5"/>
    </row>
    <row r="23">
      <c r="A23" s="5" t="s">
        <v>88</v>
      </c>
    </row>
    <row r="24">
      <c r="A24" s="6" t="s">
        <v>83</v>
      </c>
      <c r="B24" s="15">
        <f>B19*Assumptions!$D23/12</f>
        <v>12395.83333</v>
      </c>
      <c r="C24" s="15">
        <f>C19*Assumptions!$D23/12</f>
        <v>12395.83333</v>
      </c>
      <c r="D24" s="15">
        <f>D19*Assumptions!$D23/12</f>
        <v>12395.83333</v>
      </c>
      <c r="E24" s="15">
        <f>E19*Assumptions!$D23/12</f>
        <v>12395.83333</v>
      </c>
      <c r="F24" s="15">
        <f>F19*Assumptions!$D23/12</f>
        <v>12395.83333</v>
      </c>
      <c r="G24" s="15">
        <f>G19*Assumptions!$D23/12</f>
        <v>12395.83333</v>
      </c>
      <c r="H24" s="15">
        <f>H19*Assumptions!$D23/12</f>
        <v>12395.83333</v>
      </c>
      <c r="I24" s="15">
        <f>I19*Assumptions!$D23/12</f>
        <v>12395.83333</v>
      </c>
      <c r="J24" s="15">
        <f>J19*Assumptions!$D23/12</f>
        <v>12395.83333</v>
      </c>
      <c r="K24" s="15">
        <f>K19*Assumptions!$D23/12</f>
        <v>12395.83333</v>
      </c>
      <c r="L24" s="15">
        <f>L19*Assumptions!$D23/12</f>
        <v>12395.83333</v>
      </c>
      <c r="M24" s="15">
        <f>M19*Assumptions!$D23/12</f>
        <v>12395.83333</v>
      </c>
    </row>
    <row r="25">
      <c r="A25" s="6" t="s">
        <v>84</v>
      </c>
      <c r="B25" s="15">
        <f>B20*Assumptions!$D24/12</f>
        <v>0</v>
      </c>
      <c r="C25" s="15">
        <f>C20*Assumptions!$D24/12</f>
        <v>12100</v>
      </c>
      <c r="D25" s="15">
        <f>D20*Assumptions!$D24/12</f>
        <v>12100</v>
      </c>
      <c r="E25" s="15">
        <f>E20*Assumptions!$D24/12</f>
        <v>12100</v>
      </c>
      <c r="F25" s="15">
        <f>F20*Assumptions!$D24/12</f>
        <v>12100</v>
      </c>
      <c r="G25" s="15">
        <f>G20*Assumptions!$D24/12</f>
        <v>12100</v>
      </c>
      <c r="H25" s="15">
        <f>H20*Assumptions!$D24/12</f>
        <v>12100</v>
      </c>
      <c r="I25" s="15">
        <f>I20*Assumptions!$D24/12</f>
        <v>12100</v>
      </c>
      <c r="J25" s="15">
        <f>J20*Assumptions!$D24/12</f>
        <v>12100</v>
      </c>
      <c r="K25" s="15">
        <f>K20*Assumptions!$D24/12</f>
        <v>12100</v>
      </c>
      <c r="L25" s="15">
        <f>L20*Assumptions!$D24/12</f>
        <v>12100</v>
      </c>
      <c r="M25" s="15">
        <f>M20*Assumptions!$D24/12</f>
        <v>12100</v>
      </c>
    </row>
    <row r="26">
      <c r="A26" s="5" t="s">
        <v>58</v>
      </c>
      <c r="B26" s="14">
        <f t="shared" ref="B26:M26" si="9">SUM(B24:B25)</f>
        <v>12395.83333</v>
      </c>
      <c r="C26" s="14">
        <f t="shared" si="9"/>
        <v>24495.83333</v>
      </c>
      <c r="D26" s="14">
        <f t="shared" si="9"/>
        <v>24495.83333</v>
      </c>
      <c r="E26" s="14">
        <f t="shared" si="9"/>
        <v>24495.83333</v>
      </c>
      <c r="F26" s="14">
        <f t="shared" si="9"/>
        <v>24495.83333</v>
      </c>
      <c r="G26" s="14">
        <f t="shared" si="9"/>
        <v>24495.83333</v>
      </c>
      <c r="H26" s="14">
        <f t="shared" si="9"/>
        <v>24495.83333</v>
      </c>
      <c r="I26" s="14">
        <f t="shared" si="9"/>
        <v>24495.83333</v>
      </c>
      <c r="J26" s="14">
        <f t="shared" si="9"/>
        <v>24495.83333</v>
      </c>
      <c r="K26" s="14">
        <f t="shared" si="9"/>
        <v>24495.83333</v>
      </c>
      <c r="L26" s="14">
        <f t="shared" si="9"/>
        <v>24495.83333</v>
      </c>
      <c r="M26" s="14">
        <f t="shared" si="9"/>
        <v>24495.83333</v>
      </c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