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FAR" sheetId="3" r:id="rId6"/>
    <sheet state="visible" name="Fixed Asset Balance" sheetId="4" r:id="rId7"/>
    <sheet state="visible" name="Depreciation" sheetId="5" r:id="rId8"/>
    <sheet state="visible" name="Calcs-1" sheetId="6" r:id="rId9"/>
    <sheet state="visible" name="Sales and Costs" sheetId="7" r:id="rId10"/>
    <sheet state="visible" name="Purchases" sheetId="8" r:id="rId11"/>
    <sheet state="visible" name="Stocks" sheetId="9" r:id="rId12"/>
    <sheet state="visible" name="Collections" sheetId="10" r:id="rId13"/>
    <sheet state="visible" name="Capital" sheetId="11" r:id="rId14"/>
    <sheet state="visible" name="Loan and Interest" sheetId="12" r:id="rId15"/>
    <sheet state="visible" name="Cash Details" sheetId="13" r:id="rId16"/>
    <sheet state="visible" name="Balances" sheetId="14" r:id="rId17"/>
  </sheets>
  <definedNames/>
  <calcPr/>
</workbook>
</file>

<file path=xl/sharedStrings.xml><?xml version="1.0" encoding="utf-8"?>
<sst xmlns="http://schemas.openxmlformats.org/spreadsheetml/2006/main" count="409" uniqueCount="134">
  <si>
    <t>Description</t>
  </si>
  <si>
    <t xml:space="preserve">Dizzle Dazzle deals in selling photo frames. </t>
  </si>
  <si>
    <t>Every month they purchase 5100 photo frames and sell 4800 photo frames.</t>
  </si>
  <si>
    <t>The purchase price of each photo frame is Rs. 325. They make the payment for purchases in every 2 months and make the balance zero in the month they make payment.</t>
  </si>
  <si>
    <t xml:space="preserve">It sells one photo frame for Rs. 350. </t>
  </si>
  <si>
    <t>It makes 40% of the total sales to Customer1 who make the payment after one month.</t>
  </si>
  <si>
    <t>It makes 60% of its total sales to Customer2 who make the payment after two months.</t>
  </si>
  <si>
    <t>In the first month they issued 49400 shares of Rs. 99 each to its shareholders who paid for these shares in cash.</t>
  </si>
  <si>
    <t>They employ 1 sales person to whom Rs. 19000 salary per month is paid and 1 book keeper to whom they pay Rs. 25000 salary per month. The rent of the office is Rs. 34000 per month and electricity expenses are Rs. 4000 per month.</t>
  </si>
  <si>
    <t>Make a model for 12 months.</t>
  </si>
  <si>
    <t>Purchase</t>
  </si>
  <si>
    <t>Quantity</t>
  </si>
  <si>
    <t>Purchase Price</t>
  </si>
  <si>
    <t>Payments</t>
  </si>
  <si>
    <t>Photos</t>
  </si>
  <si>
    <t>every 2 months</t>
  </si>
  <si>
    <t>Sales</t>
  </si>
  <si>
    <t>Selling Price</t>
  </si>
  <si>
    <t>Staff</t>
  </si>
  <si>
    <t xml:space="preserve">Number </t>
  </si>
  <si>
    <t>Salary</t>
  </si>
  <si>
    <t>Sales Person</t>
  </si>
  <si>
    <t>Book keeper</t>
  </si>
  <si>
    <t>Other Costs</t>
  </si>
  <si>
    <t>in Rs(per month)</t>
  </si>
  <si>
    <t>Rent</t>
  </si>
  <si>
    <t>Electricity</t>
  </si>
  <si>
    <t>Equity Share Issue</t>
  </si>
  <si>
    <t>Month 1</t>
  </si>
  <si>
    <t>Month 5</t>
  </si>
  <si>
    <t>Issue Price</t>
  </si>
  <si>
    <t>Number of Share</t>
  </si>
  <si>
    <t>Collections</t>
  </si>
  <si>
    <t>% share in sales</t>
  </si>
  <si>
    <t>Customer 1</t>
  </si>
  <si>
    <t>Customer 2</t>
  </si>
  <si>
    <t>Loan</t>
  </si>
  <si>
    <t>Loan Taken month</t>
  </si>
  <si>
    <t>Loan Amount</t>
  </si>
  <si>
    <t>Yearly Interest rate</t>
  </si>
  <si>
    <t>Interest Period</t>
  </si>
  <si>
    <t>Loan Period</t>
  </si>
  <si>
    <t>Repayment Month</t>
  </si>
  <si>
    <t>13-month-term-Loan-SBI</t>
  </si>
  <si>
    <t>Monthly</t>
  </si>
  <si>
    <t>14-month-term-Loan-HDFC</t>
  </si>
  <si>
    <t>Item Code</t>
  </si>
  <si>
    <t>Item Type</t>
  </si>
  <si>
    <t>Item Detail</t>
  </si>
  <si>
    <t>Month of Purchase</t>
  </si>
  <si>
    <t>Price</t>
  </si>
  <si>
    <t>Life Time</t>
  </si>
  <si>
    <t>Month of Disposal</t>
  </si>
  <si>
    <t>Disposal Depreciation</t>
  </si>
  <si>
    <t>AC</t>
  </si>
  <si>
    <t>Furniture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</si>
  <si>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</si>
  <si>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</si>
  <si>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</si>
  <si>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</si>
  <si>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</si>
  <si>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</si>
  <si>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</si>
  <si>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</si>
  <si>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</si>
  <si>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</si>
  <si>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</si>
  <si>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</si>
  <si>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</si>
  <si>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</si>
  <si>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</si>
  <si>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</si>
  <si>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</si>
  <si>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</si>
  <si>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Opening Balance</t>
  </si>
  <si>
    <t>Total</t>
  </si>
  <si>
    <t>Disposal</t>
  </si>
  <si>
    <t>Closing Balance</t>
  </si>
  <si>
    <t>Cost of Goods sold</t>
  </si>
  <si>
    <t>Other costs</t>
  </si>
  <si>
    <t>Depreciation</t>
  </si>
  <si>
    <t>Profit before interest</t>
  </si>
  <si>
    <t>Interest</t>
  </si>
  <si>
    <t>Profit After Interest</t>
  </si>
  <si>
    <t>Purchase Payments</t>
  </si>
  <si>
    <t>Payment Outstandig</t>
  </si>
  <si>
    <t>Matress</t>
  </si>
  <si>
    <t>Opening Stock</t>
  </si>
  <si>
    <t>Change in Stock</t>
  </si>
  <si>
    <t>Closing Stock</t>
  </si>
  <si>
    <t>Cash to be collected</t>
  </si>
  <si>
    <t>Share Issue</t>
  </si>
  <si>
    <t>Issue Price (Rs)</t>
  </si>
  <si>
    <t>Number of Shares</t>
  </si>
  <si>
    <t>Equity Share Issue(numbers)</t>
  </si>
  <si>
    <t>Opening Number of Shares</t>
  </si>
  <si>
    <t>Number of Shares issued in a month</t>
  </si>
  <si>
    <t>Closing Number of Shares</t>
  </si>
  <si>
    <t>Equity Share Capital (in Rs)</t>
  </si>
  <si>
    <t>Share capital Issued</t>
  </si>
  <si>
    <t>Closing  Balance</t>
  </si>
  <si>
    <t>Loans</t>
  </si>
  <si>
    <t>13-month-Loan-SBI</t>
  </si>
  <si>
    <t>14-month-Loan-HDFC</t>
  </si>
  <si>
    <t>Loan Taken</t>
  </si>
  <si>
    <t>Loan Repaid</t>
  </si>
  <si>
    <t>Interest Paid</t>
  </si>
  <si>
    <t>Cash Inflow</t>
  </si>
  <si>
    <t>Collections from Customers</t>
  </si>
  <si>
    <t>Cash from Loan</t>
  </si>
  <si>
    <t>Cash Received from Equity Share Capital</t>
  </si>
  <si>
    <t>Cash Outflow</t>
  </si>
  <si>
    <t>Fixed Asset</t>
  </si>
  <si>
    <t>Payment for purchases</t>
  </si>
  <si>
    <t>Loan Interest</t>
  </si>
  <si>
    <t>Net Cash for the month</t>
  </si>
  <si>
    <t>Cash Inhand</t>
  </si>
  <si>
    <t>Opening Cash</t>
  </si>
  <si>
    <t>Closing Cash</t>
  </si>
  <si>
    <t>Assets</t>
  </si>
  <si>
    <t>Fixed asset</t>
  </si>
  <si>
    <t>Stocks</t>
  </si>
  <si>
    <t>Total Assets</t>
  </si>
  <si>
    <t>Liabilities</t>
  </si>
  <si>
    <t>Payment Outstanding</t>
  </si>
  <si>
    <t>Term Loan</t>
  </si>
  <si>
    <t>Total Liabilities</t>
  </si>
  <si>
    <t>Difference 1</t>
  </si>
  <si>
    <t>Equity</t>
  </si>
  <si>
    <t>Equity Share Capital</t>
  </si>
  <si>
    <t>Accumulated Profit</t>
  </si>
  <si>
    <t>Opening Profit</t>
  </si>
  <si>
    <t>Net Profit for the month</t>
  </si>
  <si>
    <t>Difference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</si>
</sst>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0"/>
    </xf>
    <xf borderId="0" fillId="0" fontId="4" numFmtId="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4" numFmtId="0" xfId="0" applyFont="1"/>
    <xf borderId="0" fillId="0" fontId="4" numFmtId="1" xfId="0" applyFont="1" applyNumberFormat="1"/>
    <xf borderId="0" fillId="0" fontId="4" numFmtId="1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2" t="s">
        <v>8</v>
      </c>
    </row>
    <row r="10">
      <c r="A10" s="4" t="s">
        <v>9</v>
      </c>
    </row>
    <row r="12">
      <c r="A12" s="5"/>
    </row>
    <row r="13">
      <c r="A13" s="5"/>
    </row>
    <row r="14">
      <c r="A14" s="5"/>
    </row>
    <row r="15">
      <c r="A15" s="4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</v>
      </c>
      <c r="B1" s="5" t="s">
        <v>11</v>
      </c>
      <c r="C1" s="5" t="s">
        <v>12</v>
      </c>
      <c r="D1" s="5" t="s">
        <v>13</v>
      </c>
    </row>
    <row r="2">
      <c r="A2" s="6" t="s">
        <v>14</v>
      </c>
      <c r="B2" s="7">
        <v>5100.0</v>
      </c>
      <c r="C2" s="7">
        <v>325.0</v>
      </c>
      <c r="D2" s="6" t="s">
        <v>15</v>
      </c>
    </row>
    <row r="3">
      <c r="A3" s="5"/>
      <c r="B3" s="5"/>
      <c r="C3" s="5"/>
      <c r="D3" s="5"/>
    </row>
    <row r="4">
      <c r="A4" s="5" t="s">
        <v>16</v>
      </c>
      <c r="B4" s="5" t="s">
        <v>11</v>
      </c>
      <c r="C4" s="5" t="s">
        <v>17</v>
      </c>
      <c r="D4" s="5"/>
    </row>
    <row r="5">
      <c r="A5" s="6" t="s">
        <v>14</v>
      </c>
      <c r="B5" s="7">
        <v>4800.0</v>
      </c>
      <c r="C5" s="7">
        <v>350.0</v>
      </c>
      <c r="D5" s="5"/>
    </row>
    <row r="6">
      <c r="A6" s="5"/>
      <c r="B6" s="5"/>
      <c r="C6" s="5"/>
      <c r="D6" s="5"/>
    </row>
    <row r="7">
      <c r="A7" s="5" t="s">
        <v>18</v>
      </c>
      <c r="B7" s="5" t="s">
        <v>19</v>
      </c>
      <c r="C7" s="5" t="s">
        <v>20</v>
      </c>
      <c r="D7" s="5"/>
    </row>
    <row r="8">
      <c r="A8" s="5" t="s">
        <v>21</v>
      </c>
      <c r="B8" s="7">
        <v>1.0</v>
      </c>
      <c r="C8" s="7">
        <v>19000.0</v>
      </c>
      <c r="D8" s="5"/>
    </row>
    <row r="9">
      <c r="A9" s="6" t="s">
        <v>22</v>
      </c>
      <c r="B9" s="6">
        <v>1.0</v>
      </c>
      <c r="C9" s="6">
        <v>25000.0</v>
      </c>
      <c r="D9" s="5"/>
    </row>
    <row r="10">
      <c r="A10" s="5" t="s">
        <v>23</v>
      </c>
      <c r="B10" s="8" t="s">
        <v>24</v>
      </c>
      <c r="C10" s="5"/>
      <c r="D10" s="5"/>
    </row>
    <row r="11">
      <c r="A11" s="5" t="s">
        <v>25</v>
      </c>
      <c r="B11" s="7">
        <v>34000.0</v>
      </c>
      <c r="C11" s="5"/>
      <c r="D11" s="5"/>
    </row>
    <row r="12">
      <c r="A12" s="5" t="s">
        <v>26</v>
      </c>
      <c r="B12" s="7">
        <v>4000.0</v>
      </c>
      <c r="C12" s="5"/>
      <c r="D12" s="5"/>
    </row>
    <row r="13">
      <c r="A13" s="5"/>
      <c r="B13" s="5"/>
      <c r="C13" s="5"/>
      <c r="D13" s="5"/>
    </row>
    <row r="14">
      <c r="A14" s="5" t="s">
        <v>27</v>
      </c>
      <c r="B14" s="5" t="s">
        <v>28</v>
      </c>
      <c r="C14" s="6" t="s">
        <v>29</v>
      </c>
      <c r="D14" s="5"/>
    </row>
    <row r="15">
      <c r="A15" s="5" t="s">
        <v>30</v>
      </c>
      <c r="B15" s="7">
        <v>99.0</v>
      </c>
      <c r="C15" s="6">
        <v>110.0</v>
      </c>
      <c r="D15" s="5"/>
    </row>
    <row r="16">
      <c r="A16" s="5" t="s">
        <v>31</v>
      </c>
      <c r="B16" s="7">
        <v>49400.0</v>
      </c>
      <c r="C16" s="6">
        <v>17300.0</v>
      </c>
      <c r="D16" s="5"/>
    </row>
    <row r="17">
      <c r="A17" s="5"/>
      <c r="B17" s="5"/>
      <c r="C17" s="5"/>
      <c r="D17" s="5"/>
    </row>
    <row r="18">
      <c r="A18" s="6" t="s">
        <v>32</v>
      </c>
      <c r="B18" s="6" t="s">
        <v>33</v>
      </c>
      <c r="C18" s="6" t="s">
        <v>32</v>
      </c>
      <c r="D18" s="5"/>
    </row>
    <row r="19">
      <c r="A19" s="6" t="s">
        <v>34</v>
      </c>
      <c r="B19" s="9">
        <v>0.4</v>
      </c>
      <c r="C19" s="6">
        <v>1.0</v>
      </c>
      <c r="D19" s="5"/>
    </row>
    <row r="20">
      <c r="A20" s="10" t="s">
        <v>35</v>
      </c>
      <c r="B20" s="9">
        <v>0.6</v>
      </c>
      <c r="C20" s="10">
        <v>2.0</v>
      </c>
    </row>
    <row r="22">
      <c r="A22" s="10" t="s">
        <v>36</v>
      </c>
      <c r="B22" s="5" t="s">
        <v>37</v>
      </c>
      <c r="C22" s="5" t="s">
        <v>38</v>
      </c>
      <c r="D22" s="5" t="s">
        <v>39</v>
      </c>
      <c r="E22" s="5" t="s">
        <v>40</v>
      </c>
      <c r="F22" s="5" t="s">
        <v>41</v>
      </c>
      <c r="G22" s="8" t="s">
        <v>42</v>
      </c>
    </row>
    <row r="23">
      <c r="A23" s="10" t="s">
        <v>43</v>
      </c>
      <c r="B23" s="10">
        <v>1.0</v>
      </c>
      <c r="C23" s="10">
        <v>1700000.0</v>
      </c>
      <c r="D23" s="11">
        <v>0.0875</v>
      </c>
      <c r="E23" s="10" t="s">
        <v>44</v>
      </c>
      <c r="F23" s="10">
        <v>13.0</v>
      </c>
      <c r="G23" s="12">
        <f t="shared" ref="G23:G24" si="1">F23+B23</f>
        <v>14</v>
      </c>
    </row>
    <row r="24">
      <c r="A24" s="10" t="s">
        <v>45</v>
      </c>
      <c r="B24" s="10">
        <v>2.0</v>
      </c>
      <c r="C24" s="10">
        <v>1100000.0</v>
      </c>
      <c r="D24" s="11">
        <v>0.132</v>
      </c>
      <c r="E24" s="10" t="s">
        <v>44</v>
      </c>
      <c r="F24" s="10">
        <v>14.0</v>
      </c>
      <c r="G24" s="12">
        <f t="shared" si="1"/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46</v>
      </c>
      <c r="B1" s="10" t="s">
        <v>47</v>
      </c>
      <c r="C1" s="10" t="s">
        <v>48</v>
      </c>
      <c r="D1" s="10" t="s">
        <v>49</v>
      </c>
      <c r="E1" s="10" t="s">
        <v>50</v>
      </c>
      <c r="F1" s="10" t="s">
        <v>51</v>
      </c>
      <c r="G1" s="10" t="s">
        <v>52</v>
      </c>
      <c r="H1" s="10" t="s">
        <v>53</v>
      </c>
    </row>
    <row r="2">
      <c r="B2" s="10" t="s">
        <v>54</v>
      </c>
      <c r="D2" s="10">
        <v>3.0</v>
      </c>
      <c r="E2" s="10">
        <v>45000.0</v>
      </c>
      <c r="F2" s="10">
        <v>13.0</v>
      </c>
      <c r="G2" s="12">
        <f t="shared" ref="G2:G3" si="1">F2+D2</f>
        <v>16</v>
      </c>
      <c r="H2" s="12">
        <f t="shared" ref="H2:H3" si="2">E2/F2*F2</f>
        <v>45000</v>
      </c>
    </row>
    <row r="3">
      <c r="B3" s="10" t="s">
        <v>55</v>
      </c>
      <c r="D3" s="10">
        <v>8.0</v>
      </c>
      <c r="E3" s="10">
        <v>50000.0</v>
      </c>
      <c r="F3" s="10">
        <v>12.0</v>
      </c>
      <c r="G3" s="12">
        <f t="shared" si="1"/>
        <v>20</v>
      </c>
      <c r="H3" s="12">
        <f t="shared" si="2"/>
        <v>50000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66</v>
      </c>
      <c r="M1" s="10" t="s">
        <v>67</v>
      </c>
      <c r="N1" s="10" t="s">
        <v>68</v>
      </c>
      <c r="O1" s="10" t="s">
        <v>69</v>
      </c>
      <c r="P1" s="10" t="s">
        <v>70</v>
      </c>
      <c r="Q1" s="10" t="s">
        <v>71</v>
      </c>
      <c r="R1" s="10" t="s">
        <v>72</v>
      </c>
      <c r="S1" s="10" t="s">
        <v>73</v>
      </c>
    </row>
    <row r="2">
      <c r="A2" s="10" t="s">
        <v>74</v>
      </c>
    </row>
    <row r="3">
      <c r="A3" s="10" t="s">
        <v>54</v>
      </c>
      <c r="B3" s="10">
        <v>0.0</v>
      </c>
      <c r="C3" s="12">
        <f t="shared" ref="C3:S3" si="1">B18</f>
        <v>0</v>
      </c>
      <c r="D3" s="12">
        <f t="shared" si="1"/>
        <v>0</v>
      </c>
      <c r="E3" s="12">
        <f t="shared" si="1"/>
        <v>45000</v>
      </c>
      <c r="F3" s="12">
        <f t="shared" si="1"/>
        <v>45000</v>
      </c>
      <c r="G3" s="12">
        <f t="shared" si="1"/>
        <v>45000</v>
      </c>
      <c r="H3" s="12">
        <f t="shared" si="1"/>
        <v>45000</v>
      </c>
      <c r="I3" s="12">
        <f t="shared" si="1"/>
        <v>45000</v>
      </c>
      <c r="J3" s="12">
        <f t="shared" si="1"/>
        <v>45000</v>
      </c>
      <c r="K3" s="12">
        <f t="shared" si="1"/>
        <v>45000</v>
      </c>
      <c r="L3" s="12">
        <f t="shared" si="1"/>
        <v>45000</v>
      </c>
      <c r="M3" s="12">
        <f t="shared" si="1"/>
        <v>45000</v>
      </c>
      <c r="N3" s="12">
        <f t="shared" si="1"/>
        <v>45000</v>
      </c>
      <c r="O3" s="12">
        <f t="shared" si="1"/>
        <v>45000</v>
      </c>
      <c r="P3" s="12">
        <f t="shared" si="1"/>
        <v>45000</v>
      </c>
      <c r="Q3" s="12">
        <f t="shared" si="1"/>
        <v>45000</v>
      </c>
      <c r="R3" s="12">
        <f t="shared" si="1"/>
        <v>0</v>
      </c>
      <c r="S3" s="12">
        <f t="shared" si="1"/>
        <v>0</v>
      </c>
    </row>
    <row r="4">
      <c r="A4" s="10" t="s">
        <v>55</v>
      </c>
      <c r="B4" s="10">
        <v>0.0</v>
      </c>
      <c r="C4" s="12">
        <f t="shared" ref="C4:S4" si="2">B19</f>
        <v>0</v>
      </c>
      <c r="D4" s="12">
        <f t="shared" si="2"/>
        <v>0</v>
      </c>
      <c r="E4" s="12">
        <f t="shared" si="2"/>
        <v>0</v>
      </c>
      <c r="F4" s="12">
        <f t="shared" si="2"/>
        <v>0</v>
      </c>
      <c r="G4" s="12">
        <f t="shared" si="2"/>
        <v>0</v>
      </c>
      <c r="H4" s="12">
        <f t="shared" si="2"/>
        <v>0</v>
      </c>
      <c r="I4" s="12">
        <f t="shared" si="2"/>
        <v>0</v>
      </c>
      <c r="J4" s="12">
        <f t="shared" si="2"/>
        <v>50000</v>
      </c>
      <c r="K4" s="12">
        <f t="shared" si="2"/>
        <v>50000</v>
      </c>
      <c r="L4" s="12">
        <f t="shared" si="2"/>
        <v>50000</v>
      </c>
      <c r="M4" s="12">
        <f t="shared" si="2"/>
        <v>50000</v>
      </c>
      <c r="N4" s="12">
        <f t="shared" si="2"/>
        <v>50000</v>
      </c>
      <c r="O4" s="12">
        <f t="shared" si="2"/>
        <v>50000</v>
      </c>
      <c r="P4" s="12">
        <f t="shared" si="2"/>
        <v>50000</v>
      </c>
      <c r="Q4" s="12">
        <f t="shared" si="2"/>
        <v>50000</v>
      </c>
      <c r="R4" s="12">
        <f t="shared" si="2"/>
        <v>50000</v>
      </c>
      <c r="S4" s="12">
        <f t="shared" si="2"/>
        <v>50000</v>
      </c>
    </row>
    <row r="5">
      <c r="A5" s="10" t="s">
        <v>75</v>
      </c>
      <c r="B5" s="12">
        <f t="shared" ref="B5:S5" si="3">SUM(B3:B4)</f>
        <v>0</v>
      </c>
      <c r="C5" s="12">
        <f t="shared" si="3"/>
        <v>0</v>
      </c>
      <c r="D5" s="12">
        <f t="shared" si="3"/>
        <v>0</v>
      </c>
      <c r="E5" s="12">
        <f t="shared" si="3"/>
        <v>45000</v>
      </c>
      <c r="F5" s="12">
        <f t="shared" si="3"/>
        <v>45000</v>
      </c>
      <c r="G5" s="12">
        <f t="shared" si="3"/>
        <v>45000</v>
      </c>
      <c r="H5" s="12">
        <f t="shared" si="3"/>
        <v>45000</v>
      </c>
      <c r="I5" s="12">
        <f t="shared" si="3"/>
        <v>45000</v>
      </c>
      <c r="J5" s="12">
        <f t="shared" si="3"/>
        <v>95000</v>
      </c>
      <c r="K5" s="12">
        <f t="shared" si="3"/>
        <v>95000</v>
      </c>
      <c r="L5" s="12">
        <f t="shared" si="3"/>
        <v>95000</v>
      </c>
      <c r="M5" s="12">
        <f t="shared" si="3"/>
        <v>95000</v>
      </c>
      <c r="N5" s="12">
        <f t="shared" si="3"/>
        <v>95000</v>
      </c>
      <c r="O5" s="12">
        <f t="shared" si="3"/>
        <v>95000</v>
      </c>
      <c r="P5" s="12">
        <f t="shared" si="3"/>
        <v>95000</v>
      </c>
      <c r="Q5" s="12">
        <f t="shared" si="3"/>
        <v>95000</v>
      </c>
      <c r="R5" s="12">
        <f t="shared" si="3"/>
        <v>50000</v>
      </c>
      <c r="S5" s="12">
        <f t="shared" si="3"/>
        <v>50000</v>
      </c>
    </row>
    <row r="7">
      <c r="A7" s="10" t="s">
        <v>10</v>
      </c>
    </row>
    <row r="8">
      <c r="A8" s="10" t="s">
        <v>54</v>
      </c>
      <c r="B8" s="10">
        <v>0.0</v>
      </c>
      <c r="C8" s="10">
        <v>0.0</v>
      </c>
      <c r="D8" s="12">
        <f>FAR!E2</f>
        <v>45000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</row>
    <row r="9">
      <c r="A9" s="10" t="s">
        <v>55</v>
      </c>
      <c r="B9" s="10">
        <v>0.0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2">
        <f>FAR!E3</f>
        <v>50000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</row>
    <row r="10">
      <c r="A10" s="10" t="s">
        <v>75</v>
      </c>
      <c r="B10" s="12">
        <f t="shared" ref="B10:S10" si="4">SUM(B8:B9)</f>
        <v>0</v>
      </c>
      <c r="C10" s="12">
        <f t="shared" si="4"/>
        <v>0</v>
      </c>
      <c r="D10" s="12">
        <f t="shared" si="4"/>
        <v>45000</v>
      </c>
      <c r="E10" s="12">
        <f t="shared" si="4"/>
        <v>0</v>
      </c>
      <c r="F10" s="12">
        <f t="shared" si="4"/>
        <v>0</v>
      </c>
      <c r="G10" s="12">
        <f t="shared" si="4"/>
        <v>0</v>
      </c>
      <c r="H10" s="12">
        <f t="shared" si="4"/>
        <v>0</v>
      </c>
      <c r="I10" s="12">
        <f t="shared" si="4"/>
        <v>50000</v>
      </c>
      <c r="J10" s="12">
        <f t="shared" si="4"/>
        <v>0</v>
      </c>
      <c r="K10" s="12">
        <f t="shared" si="4"/>
        <v>0</v>
      </c>
      <c r="L10" s="12">
        <f t="shared" si="4"/>
        <v>0</v>
      </c>
      <c r="M10" s="12">
        <f t="shared" si="4"/>
        <v>0</v>
      </c>
      <c r="N10" s="12">
        <f t="shared" si="4"/>
        <v>0</v>
      </c>
      <c r="O10" s="12">
        <f t="shared" si="4"/>
        <v>0</v>
      </c>
      <c r="P10" s="12">
        <f t="shared" si="4"/>
        <v>0</v>
      </c>
      <c r="Q10" s="12">
        <f t="shared" si="4"/>
        <v>0</v>
      </c>
      <c r="R10" s="12">
        <f t="shared" si="4"/>
        <v>0</v>
      </c>
      <c r="S10" s="12">
        <f t="shared" si="4"/>
        <v>0</v>
      </c>
    </row>
    <row r="12">
      <c r="A12" s="10" t="s">
        <v>76</v>
      </c>
    </row>
    <row r="13">
      <c r="A13" s="10" t="s">
        <v>54</v>
      </c>
      <c r="B13" s="10">
        <v>0.0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2">
        <f>FAR!E2</f>
        <v>45000</v>
      </c>
      <c r="R13" s="10">
        <v>0.0</v>
      </c>
      <c r="S13" s="10">
        <v>0.0</v>
      </c>
    </row>
    <row r="14">
      <c r="A14" s="10" t="s">
        <v>55</v>
      </c>
      <c r="B14" s="10">
        <v>0.0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</row>
    <row r="15">
      <c r="A15" s="10" t="s">
        <v>75</v>
      </c>
      <c r="B15" s="12">
        <f t="shared" ref="B15:S15" si="5">SUM(B13:B14)</f>
        <v>0</v>
      </c>
      <c r="C15" s="12">
        <f t="shared" si="5"/>
        <v>0</v>
      </c>
      <c r="D15" s="12">
        <f t="shared" si="5"/>
        <v>0</v>
      </c>
      <c r="E15" s="12">
        <f t="shared" si="5"/>
        <v>0</v>
      </c>
      <c r="F15" s="12">
        <f t="shared" si="5"/>
        <v>0</v>
      </c>
      <c r="G15" s="12">
        <f t="shared" si="5"/>
        <v>0</v>
      </c>
      <c r="H15" s="12">
        <f t="shared" si="5"/>
        <v>0</v>
      </c>
      <c r="I15" s="12">
        <f t="shared" si="5"/>
        <v>0</v>
      </c>
      <c r="J15" s="12">
        <f t="shared" si="5"/>
        <v>0</v>
      </c>
      <c r="K15" s="12">
        <f t="shared" si="5"/>
        <v>0</v>
      </c>
      <c r="L15" s="12">
        <f t="shared" si="5"/>
        <v>0</v>
      </c>
      <c r="M15" s="12">
        <f t="shared" si="5"/>
        <v>0</v>
      </c>
      <c r="N15" s="12">
        <f t="shared" si="5"/>
        <v>0</v>
      </c>
      <c r="O15" s="12">
        <f t="shared" si="5"/>
        <v>0</v>
      </c>
      <c r="P15" s="12">
        <f t="shared" si="5"/>
        <v>0</v>
      </c>
      <c r="Q15" s="12">
        <f t="shared" si="5"/>
        <v>45000</v>
      </c>
      <c r="R15" s="12">
        <f t="shared" si="5"/>
        <v>0</v>
      </c>
      <c r="S15" s="12">
        <f t="shared" si="5"/>
        <v>0</v>
      </c>
    </row>
    <row r="17">
      <c r="A17" s="10" t="s">
        <v>77</v>
      </c>
    </row>
    <row r="18">
      <c r="A18" s="10" t="s">
        <v>54</v>
      </c>
      <c r="B18" s="12">
        <f t="shared" ref="B18:S18" si="6">B3+B8-B13</f>
        <v>0</v>
      </c>
      <c r="C18" s="12">
        <f t="shared" si="6"/>
        <v>0</v>
      </c>
      <c r="D18" s="12">
        <f t="shared" si="6"/>
        <v>45000</v>
      </c>
      <c r="E18" s="12">
        <f t="shared" si="6"/>
        <v>45000</v>
      </c>
      <c r="F18" s="12">
        <f t="shared" si="6"/>
        <v>45000</v>
      </c>
      <c r="G18" s="12">
        <f t="shared" si="6"/>
        <v>45000</v>
      </c>
      <c r="H18" s="12">
        <f t="shared" si="6"/>
        <v>45000</v>
      </c>
      <c r="I18" s="12">
        <f t="shared" si="6"/>
        <v>45000</v>
      </c>
      <c r="J18" s="12">
        <f t="shared" si="6"/>
        <v>45000</v>
      </c>
      <c r="K18" s="12">
        <f t="shared" si="6"/>
        <v>45000</v>
      </c>
      <c r="L18" s="12">
        <f t="shared" si="6"/>
        <v>45000</v>
      </c>
      <c r="M18" s="12">
        <f t="shared" si="6"/>
        <v>45000</v>
      </c>
      <c r="N18" s="12">
        <f t="shared" si="6"/>
        <v>45000</v>
      </c>
      <c r="O18" s="12">
        <f t="shared" si="6"/>
        <v>45000</v>
      </c>
      <c r="P18" s="12">
        <f t="shared" si="6"/>
        <v>45000</v>
      </c>
      <c r="Q18" s="12">
        <f t="shared" si="6"/>
        <v>0</v>
      </c>
      <c r="R18" s="12">
        <f t="shared" si="6"/>
        <v>0</v>
      </c>
      <c r="S18" s="12">
        <f t="shared" si="6"/>
        <v>0</v>
      </c>
    </row>
    <row r="19">
      <c r="A19" s="10" t="s">
        <v>55</v>
      </c>
      <c r="B19" s="12">
        <f t="shared" ref="B19:S19" si="7">B4+B9-B14</f>
        <v>0</v>
      </c>
      <c r="C19" s="12">
        <f t="shared" si="7"/>
        <v>0</v>
      </c>
      <c r="D19" s="12">
        <f t="shared" si="7"/>
        <v>0</v>
      </c>
      <c r="E19" s="12">
        <f t="shared" si="7"/>
        <v>0</v>
      </c>
      <c r="F19" s="12">
        <f t="shared" si="7"/>
        <v>0</v>
      </c>
      <c r="G19" s="12">
        <f t="shared" si="7"/>
        <v>0</v>
      </c>
      <c r="H19" s="12">
        <f t="shared" si="7"/>
        <v>0</v>
      </c>
      <c r="I19" s="12">
        <f t="shared" si="7"/>
        <v>50000</v>
      </c>
      <c r="J19" s="12">
        <f t="shared" si="7"/>
        <v>50000</v>
      </c>
      <c r="K19" s="12">
        <f t="shared" si="7"/>
        <v>50000</v>
      </c>
      <c r="L19" s="12">
        <f t="shared" si="7"/>
        <v>50000</v>
      </c>
      <c r="M19" s="12">
        <f t="shared" si="7"/>
        <v>50000</v>
      </c>
      <c r="N19" s="12">
        <f t="shared" si="7"/>
        <v>50000</v>
      </c>
      <c r="O19" s="12">
        <f t="shared" si="7"/>
        <v>50000</v>
      </c>
      <c r="P19" s="12">
        <f t="shared" si="7"/>
        <v>50000</v>
      </c>
      <c r="Q19" s="12">
        <f t="shared" si="7"/>
        <v>50000</v>
      </c>
      <c r="R19" s="12">
        <f t="shared" si="7"/>
        <v>50000</v>
      </c>
      <c r="S19" s="12">
        <f t="shared" si="7"/>
        <v>50000</v>
      </c>
    </row>
    <row r="20">
      <c r="A20" s="10" t="s">
        <v>75</v>
      </c>
      <c r="B20" s="12">
        <f t="shared" ref="B20:S20" si="8">SUM(B18:B19)</f>
        <v>0</v>
      </c>
      <c r="C20" s="12">
        <f t="shared" si="8"/>
        <v>0</v>
      </c>
      <c r="D20" s="12">
        <f t="shared" si="8"/>
        <v>45000</v>
      </c>
      <c r="E20" s="12">
        <f t="shared" si="8"/>
        <v>45000</v>
      </c>
      <c r="F20" s="12">
        <f t="shared" si="8"/>
        <v>45000</v>
      </c>
      <c r="G20" s="12">
        <f t="shared" si="8"/>
        <v>45000</v>
      </c>
      <c r="H20" s="12">
        <f t="shared" si="8"/>
        <v>45000</v>
      </c>
      <c r="I20" s="12">
        <f t="shared" si="8"/>
        <v>95000</v>
      </c>
      <c r="J20" s="12">
        <f t="shared" si="8"/>
        <v>95000</v>
      </c>
      <c r="K20" s="12">
        <f t="shared" si="8"/>
        <v>95000</v>
      </c>
      <c r="L20" s="12">
        <f t="shared" si="8"/>
        <v>95000</v>
      </c>
      <c r="M20" s="12">
        <f t="shared" si="8"/>
        <v>95000</v>
      </c>
      <c r="N20" s="12">
        <f t="shared" si="8"/>
        <v>95000</v>
      </c>
      <c r="O20" s="12">
        <f t="shared" si="8"/>
        <v>95000</v>
      </c>
      <c r="P20" s="12">
        <f t="shared" si="8"/>
        <v>95000</v>
      </c>
      <c r="Q20" s="12">
        <f t="shared" si="8"/>
        <v>50000</v>
      </c>
      <c r="R20" s="12">
        <f t="shared" si="8"/>
        <v>50000</v>
      </c>
      <c r="S20" s="12">
        <f t="shared" si="8"/>
        <v>50000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66</v>
      </c>
      <c r="M1" s="10" t="s">
        <v>67</v>
      </c>
      <c r="N1" s="10" t="s">
        <v>68</v>
      </c>
      <c r="O1" s="10" t="s">
        <v>69</v>
      </c>
      <c r="P1" s="10" t="s">
        <v>70</v>
      </c>
      <c r="Q1" s="10" t="s">
        <v>71</v>
      </c>
      <c r="R1" s="10" t="s">
        <v>72</v>
      </c>
      <c r="S1" s="10" t="s">
        <v>73</v>
      </c>
    </row>
    <row r="2">
      <c r="A2" s="10" t="s">
        <v>74</v>
      </c>
    </row>
    <row r="3">
      <c r="A3" s="10" t="s">
        <v>54</v>
      </c>
      <c r="B3" s="10">
        <v>0.0</v>
      </c>
      <c r="C3" s="13">
        <f t="shared" ref="C3:S3" si="1">B18</f>
        <v>0</v>
      </c>
      <c r="D3" s="13">
        <f t="shared" si="1"/>
        <v>0</v>
      </c>
      <c r="E3" s="13">
        <f t="shared" si="1"/>
        <v>3461.538462</v>
      </c>
      <c r="F3" s="13">
        <f t="shared" si="1"/>
        <v>6923.076923</v>
      </c>
      <c r="G3" s="13">
        <f t="shared" si="1"/>
        <v>10384.61538</v>
      </c>
      <c r="H3" s="13">
        <f t="shared" si="1"/>
        <v>13846.15385</v>
      </c>
      <c r="I3" s="13">
        <f t="shared" si="1"/>
        <v>17307.69231</v>
      </c>
      <c r="J3" s="13">
        <f t="shared" si="1"/>
        <v>20769.23077</v>
      </c>
      <c r="K3" s="13">
        <f t="shared" si="1"/>
        <v>24230.76923</v>
      </c>
      <c r="L3" s="13">
        <f t="shared" si="1"/>
        <v>27692.30769</v>
      </c>
      <c r="M3" s="13">
        <f t="shared" si="1"/>
        <v>31153.84615</v>
      </c>
      <c r="N3" s="13">
        <f t="shared" si="1"/>
        <v>34615.38462</v>
      </c>
      <c r="O3" s="13">
        <f t="shared" si="1"/>
        <v>38076.92308</v>
      </c>
      <c r="P3" s="13">
        <f t="shared" si="1"/>
        <v>41538.46154</v>
      </c>
      <c r="Q3" s="13">
        <f t="shared" si="1"/>
        <v>45000</v>
      </c>
      <c r="R3" s="13">
        <f t="shared" si="1"/>
        <v>0</v>
      </c>
      <c r="S3" s="13">
        <f t="shared" si="1"/>
        <v>0</v>
      </c>
    </row>
    <row r="4">
      <c r="A4" s="10" t="s">
        <v>55</v>
      </c>
      <c r="B4" s="10">
        <v>0.0</v>
      </c>
      <c r="C4" s="13">
        <f t="shared" ref="C4:S4" si="2">B19</f>
        <v>0</v>
      </c>
      <c r="D4" s="13">
        <f t="shared" si="2"/>
        <v>0</v>
      </c>
      <c r="E4" s="13">
        <f t="shared" si="2"/>
        <v>0</v>
      </c>
      <c r="F4" s="13">
        <f t="shared" si="2"/>
        <v>0</v>
      </c>
      <c r="G4" s="13">
        <f t="shared" si="2"/>
        <v>0</v>
      </c>
      <c r="H4" s="13">
        <f t="shared" si="2"/>
        <v>0</v>
      </c>
      <c r="I4" s="13">
        <f t="shared" si="2"/>
        <v>0</v>
      </c>
      <c r="J4" s="13">
        <f t="shared" si="2"/>
        <v>4166.666667</v>
      </c>
      <c r="K4" s="13">
        <f t="shared" si="2"/>
        <v>8333.333333</v>
      </c>
      <c r="L4" s="13">
        <f t="shared" si="2"/>
        <v>12500</v>
      </c>
      <c r="M4" s="13">
        <f t="shared" si="2"/>
        <v>16666.66667</v>
      </c>
      <c r="N4" s="13">
        <f t="shared" si="2"/>
        <v>20833.33333</v>
      </c>
      <c r="O4" s="13">
        <f t="shared" si="2"/>
        <v>25000</v>
      </c>
      <c r="P4" s="13">
        <f t="shared" si="2"/>
        <v>29166.66667</v>
      </c>
      <c r="Q4" s="13">
        <f t="shared" si="2"/>
        <v>33333.33333</v>
      </c>
      <c r="R4" s="13">
        <f t="shared" si="2"/>
        <v>37500</v>
      </c>
      <c r="S4" s="13">
        <f t="shared" si="2"/>
        <v>41666.66667</v>
      </c>
    </row>
    <row r="5">
      <c r="A5" s="10" t="s">
        <v>75</v>
      </c>
      <c r="B5" s="12">
        <f t="shared" ref="B5:S5" si="3">SUM(B3:B4)</f>
        <v>0</v>
      </c>
      <c r="C5" s="13">
        <f t="shared" si="3"/>
        <v>0</v>
      </c>
      <c r="D5" s="13">
        <f t="shared" si="3"/>
        <v>0</v>
      </c>
      <c r="E5" s="13">
        <f t="shared" si="3"/>
        <v>3461.538462</v>
      </c>
      <c r="F5" s="13">
        <f t="shared" si="3"/>
        <v>6923.076923</v>
      </c>
      <c r="G5" s="13">
        <f t="shared" si="3"/>
        <v>10384.61538</v>
      </c>
      <c r="H5" s="13">
        <f t="shared" si="3"/>
        <v>13846.15385</v>
      </c>
      <c r="I5" s="13">
        <f t="shared" si="3"/>
        <v>17307.69231</v>
      </c>
      <c r="J5" s="13">
        <f t="shared" si="3"/>
        <v>24935.89744</v>
      </c>
      <c r="K5" s="13">
        <f t="shared" si="3"/>
        <v>32564.10256</v>
      </c>
      <c r="L5" s="13">
        <f t="shared" si="3"/>
        <v>40192.30769</v>
      </c>
      <c r="M5" s="13">
        <f t="shared" si="3"/>
        <v>47820.51282</v>
      </c>
      <c r="N5" s="13">
        <f t="shared" si="3"/>
        <v>55448.71795</v>
      </c>
      <c r="O5" s="13">
        <f t="shared" si="3"/>
        <v>63076.92308</v>
      </c>
      <c r="P5" s="13">
        <f t="shared" si="3"/>
        <v>70705.12821</v>
      </c>
      <c r="Q5" s="13">
        <f t="shared" si="3"/>
        <v>78333.33333</v>
      </c>
      <c r="R5" s="13">
        <f t="shared" si="3"/>
        <v>37500</v>
      </c>
      <c r="S5" s="13">
        <f t="shared" si="3"/>
        <v>41666.66667</v>
      </c>
    </row>
    <row r="6"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>
      <c r="A7" s="10" t="s">
        <v>10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>
      <c r="A8" s="10" t="s">
        <v>54</v>
      </c>
      <c r="B8" s="12">
        <f>'Fixed Asset Balance'!B18/FAR!$F2</f>
        <v>0</v>
      </c>
      <c r="C8" s="13">
        <f>'Fixed Asset Balance'!C18/FAR!$F2</f>
        <v>0</v>
      </c>
      <c r="D8" s="13">
        <f>'Fixed Asset Balance'!D18/FAR!$F2</f>
        <v>3461.538462</v>
      </c>
      <c r="E8" s="13">
        <f>'Fixed Asset Balance'!E18/FAR!$F2</f>
        <v>3461.538462</v>
      </c>
      <c r="F8" s="13">
        <f>'Fixed Asset Balance'!F18/FAR!$F2</f>
        <v>3461.538462</v>
      </c>
      <c r="G8" s="13">
        <f>'Fixed Asset Balance'!G18/FAR!$F2</f>
        <v>3461.538462</v>
      </c>
      <c r="H8" s="13">
        <f>'Fixed Asset Balance'!H18/FAR!$F2</f>
        <v>3461.538462</v>
      </c>
      <c r="I8" s="13">
        <f>'Fixed Asset Balance'!I18/FAR!$F2</f>
        <v>3461.538462</v>
      </c>
      <c r="J8" s="13">
        <f>'Fixed Asset Balance'!J18/FAR!$F2</f>
        <v>3461.538462</v>
      </c>
      <c r="K8" s="13">
        <f>'Fixed Asset Balance'!K18/FAR!$F2</f>
        <v>3461.538462</v>
      </c>
      <c r="L8" s="13">
        <f>'Fixed Asset Balance'!L18/FAR!$F2</f>
        <v>3461.538462</v>
      </c>
      <c r="M8" s="13">
        <f>'Fixed Asset Balance'!M18/FAR!$F2</f>
        <v>3461.538462</v>
      </c>
      <c r="N8" s="13">
        <f>'Fixed Asset Balance'!N18/FAR!$F2</f>
        <v>3461.538462</v>
      </c>
      <c r="O8" s="13">
        <f>'Fixed Asset Balance'!O18/FAR!$F2</f>
        <v>3461.538462</v>
      </c>
      <c r="P8" s="13">
        <f>'Fixed Asset Balance'!P18/FAR!$F2</f>
        <v>3461.538462</v>
      </c>
      <c r="Q8" s="13">
        <f>'Fixed Asset Balance'!Q18/FAR!$F2</f>
        <v>0</v>
      </c>
      <c r="R8" s="13">
        <f>'Fixed Asset Balance'!R18/FAR!$F2</f>
        <v>0</v>
      </c>
      <c r="S8" s="13">
        <f>'Fixed Asset Balance'!S18/FAR!$F2</f>
        <v>0</v>
      </c>
    </row>
    <row r="9">
      <c r="A9" s="10" t="s">
        <v>55</v>
      </c>
      <c r="B9" s="12">
        <f>'Fixed Asset Balance'!B19/FAR!$F3</f>
        <v>0</v>
      </c>
      <c r="C9" s="13">
        <f>'Fixed Asset Balance'!C19/FAR!$F3</f>
        <v>0</v>
      </c>
      <c r="D9" s="13">
        <f>'Fixed Asset Balance'!D19/FAR!$F3</f>
        <v>0</v>
      </c>
      <c r="E9" s="13">
        <f>'Fixed Asset Balance'!E19/FAR!$F3</f>
        <v>0</v>
      </c>
      <c r="F9" s="13">
        <f>'Fixed Asset Balance'!F19/FAR!$F3</f>
        <v>0</v>
      </c>
      <c r="G9" s="13">
        <f>'Fixed Asset Balance'!G19/FAR!$F3</f>
        <v>0</v>
      </c>
      <c r="H9" s="13">
        <f>'Fixed Asset Balance'!H19/FAR!$F3</f>
        <v>0</v>
      </c>
      <c r="I9" s="13">
        <f>'Fixed Asset Balance'!I19/FAR!$F3</f>
        <v>4166.666667</v>
      </c>
      <c r="J9" s="13">
        <f>'Fixed Asset Balance'!J19/FAR!$F3</f>
        <v>4166.666667</v>
      </c>
      <c r="K9" s="13">
        <f>'Fixed Asset Balance'!K19/FAR!$F3</f>
        <v>4166.666667</v>
      </c>
      <c r="L9" s="13">
        <f>'Fixed Asset Balance'!L19/FAR!$F3</f>
        <v>4166.666667</v>
      </c>
      <c r="M9" s="13">
        <f>'Fixed Asset Balance'!M19/FAR!$F3</f>
        <v>4166.666667</v>
      </c>
      <c r="N9" s="13">
        <f>'Fixed Asset Balance'!N19/FAR!$F3</f>
        <v>4166.666667</v>
      </c>
      <c r="O9" s="13">
        <f>'Fixed Asset Balance'!O19/FAR!$F3</f>
        <v>4166.666667</v>
      </c>
      <c r="P9" s="13">
        <f>'Fixed Asset Balance'!P19/FAR!$F3</f>
        <v>4166.666667</v>
      </c>
      <c r="Q9" s="13">
        <f>'Fixed Asset Balance'!Q19/FAR!$F3</f>
        <v>4166.666667</v>
      </c>
      <c r="R9" s="13">
        <f>'Fixed Asset Balance'!R19/FAR!$F3</f>
        <v>4166.666667</v>
      </c>
      <c r="S9" s="13">
        <f>'Fixed Asset Balance'!S19/FAR!$F3</f>
        <v>4166.666667</v>
      </c>
    </row>
    <row r="10">
      <c r="A10" s="10" t="s">
        <v>75</v>
      </c>
      <c r="B10" s="12">
        <f t="shared" ref="B10:S10" si="4">SUM(B8:B9)</f>
        <v>0</v>
      </c>
      <c r="C10" s="13">
        <f t="shared" si="4"/>
        <v>0</v>
      </c>
      <c r="D10" s="13">
        <f t="shared" si="4"/>
        <v>3461.538462</v>
      </c>
      <c r="E10" s="13">
        <f t="shared" si="4"/>
        <v>3461.538462</v>
      </c>
      <c r="F10" s="13">
        <f t="shared" si="4"/>
        <v>3461.538462</v>
      </c>
      <c r="G10" s="13">
        <f t="shared" si="4"/>
        <v>3461.538462</v>
      </c>
      <c r="H10" s="13">
        <f t="shared" si="4"/>
        <v>3461.538462</v>
      </c>
      <c r="I10" s="13">
        <f t="shared" si="4"/>
        <v>7628.205128</v>
      </c>
      <c r="J10" s="13">
        <f t="shared" si="4"/>
        <v>7628.205128</v>
      </c>
      <c r="K10" s="13">
        <f t="shared" si="4"/>
        <v>7628.205128</v>
      </c>
      <c r="L10" s="13">
        <f t="shared" si="4"/>
        <v>7628.205128</v>
      </c>
      <c r="M10" s="13">
        <f t="shared" si="4"/>
        <v>7628.205128</v>
      </c>
      <c r="N10" s="13">
        <f t="shared" si="4"/>
        <v>7628.205128</v>
      </c>
      <c r="O10" s="13">
        <f t="shared" si="4"/>
        <v>7628.205128</v>
      </c>
      <c r="P10" s="13">
        <f t="shared" si="4"/>
        <v>7628.205128</v>
      </c>
      <c r="Q10" s="13">
        <f t="shared" si="4"/>
        <v>4166.666667</v>
      </c>
      <c r="R10" s="13">
        <f t="shared" si="4"/>
        <v>4166.666667</v>
      </c>
      <c r="S10" s="13">
        <f t="shared" si="4"/>
        <v>4166.666667</v>
      </c>
    </row>
    <row r="1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>
      <c r="A12" s="10" t="s">
        <v>76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>
      <c r="A13" s="10" t="s">
        <v>54</v>
      </c>
      <c r="B13" s="10">
        <v>0.0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  <c r="N13" s="14">
        <v>0.0</v>
      </c>
      <c r="O13" s="14">
        <v>0.0</v>
      </c>
      <c r="P13" s="14">
        <v>0.0</v>
      </c>
      <c r="Q13" s="14">
        <f>FAR!E2</f>
        <v>45000</v>
      </c>
      <c r="R13" s="14">
        <v>0.0</v>
      </c>
      <c r="S13" s="14">
        <v>0.0</v>
      </c>
    </row>
    <row r="14">
      <c r="A14" s="10" t="s">
        <v>55</v>
      </c>
      <c r="B14" s="10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0.0</v>
      </c>
      <c r="K14" s="14">
        <v>0.0</v>
      </c>
      <c r="L14" s="14">
        <v>0.0</v>
      </c>
      <c r="M14" s="14">
        <v>0.0</v>
      </c>
      <c r="N14" s="14">
        <v>0.0</v>
      </c>
      <c r="O14" s="14">
        <v>0.0</v>
      </c>
      <c r="P14" s="14">
        <v>0.0</v>
      </c>
      <c r="Q14" s="14">
        <v>0.0</v>
      </c>
      <c r="R14" s="14">
        <v>0.0</v>
      </c>
      <c r="S14" s="14">
        <v>0.0</v>
      </c>
    </row>
    <row r="15">
      <c r="A15" s="10" t="s">
        <v>75</v>
      </c>
      <c r="B15" s="12">
        <f t="shared" ref="B15:S15" si="5">SUM(B13:B14)</f>
        <v>0</v>
      </c>
      <c r="C15" s="13">
        <f t="shared" si="5"/>
        <v>0</v>
      </c>
      <c r="D15" s="13">
        <f t="shared" si="5"/>
        <v>0</v>
      </c>
      <c r="E15" s="13">
        <f t="shared" si="5"/>
        <v>0</v>
      </c>
      <c r="F15" s="13">
        <f t="shared" si="5"/>
        <v>0</v>
      </c>
      <c r="G15" s="13">
        <f t="shared" si="5"/>
        <v>0</v>
      </c>
      <c r="H15" s="13">
        <f t="shared" si="5"/>
        <v>0</v>
      </c>
      <c r="I15" s="13">
        <f t="shared" si="5"/>
        <v>0</v>
      </c>
      <c r="J15" s="13">
        <f t="shared" si="5"/>
        <v>0</v>
      </c>
      <c r="K15" s="13">
        <f t="shared" si="5"/>
        <v>0</v>
      </c>
      <c r="L15" s="13">
        <f t="shared" si="5"/>
        <v>0</v>
      </c>
      <c r="M15" s="13">
        <f t="shared" si="5"/>
        <v>0</v>
      </c>
      <c r="N15" s="13">
        <f t="shared" si="5"/>
        <v>0</v>
      </c>
      <c r="O15" s="13">
        <f t="shared" si="5"/>
        <v>0</v>
      </c>
      <c r="P15" s="13">
        <f t="shared" si="5"/>
        <v>0</v>
      </c>
      <c r="Q15" s="13">
        <f t="shared" si="5"/>
        <v>45000</v>
      </c>
      <c r="R15" s="13">
        <f t="shared" si="5"/>
        <v>0</v>
      </c>
      <c r="S15" s="13">
        <f t="shared" si="5"/>
        <v>0</v>
      </c>
    </row>
    <row r="16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>
      <c r="A17" s="10" t="s">
        <v>77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>
      <c r="A18" s="10" t="s">
        <v>54</v>
      </c>
      <c r="B18" s="12">
        <f t="shared" ref="B18:S18" si="6">B3+B8-B13</f>
        <v>0</v>
      </c>
      <c r="C18" s="13">
        <f t="shared" si="6"/>
        <v>0</v>
      </c>
      <c r="D18" s="13">
        <f t="shared" si="6"/>
        <v>3461.538462</v>
      </c>
      <c r="E18" s="13">
        <f t="shared" si="6"/>
        <v>6923.076923</v>
      </c>
      <c r="F18" s="13">
        <f t="shared" si="6"/>
        <v>10384.61538</v>
      </c>
      <c r="G18" s="13">
        <f t="shared" si="6"/>
        <v>13846.15385</v>
      </c>
      <c r="H18" s="13">
        <f t="shared" si="6"/>
        <v>17307.69231</v>
      </c>
      <c r="I18" s="13">
        <f t="shared" si="6"/>
        <v>20769.23077</v>
      </c>
      <c r="J18" s="13">
        <f t="shared" si="6"/>
        <v>24230.76923</v>
      </c>
      <c r="K18" s="13">
        <f t="shared" si="6"/>
        <v>27692.30769</v>
      </c>
      <c r="L18" s="13">
        <f t="shared" si="6"/>
        <v>31153.84615</v>
      </c>
      <c r="M18" s="13">
        <f t="shared" si="6"/>
        <v>34615.38462</v>
      </c>
      <c r="N18" s="13">
        <f t="shared" si="6"/>
        <v>38076.92308</v>
      </c>
      <c r="O18" s="13">
        <f t="shared" si="6"/>
        <v>41538.46154</v>
      </c>
      <c r="P18" s="13">
        <f t="shared" si="6"/>
        <v>45000</v>
      </c>
      <c r="Q18" s="13">
        <f t="shared" si="6"/>
        <v>0</v>
      </c>
      <c r="R18" s="13">
        <f t="shared" si="6"/>
        <v>0</v>
      </c>
      <c r="S18" s="13">
        <f t="shared" si="6"/>
        <v>0</v>
      </c>
    </row>
    <row r="19">
      <c r="A19" s="10" t="s">
        <v>55</v>
      </c>
      <c r="B19" s="12">
        <f t="shared" ref="B19:S19" si="7">B4+B9-B14</f>
        <v>0</v>
      </c>
      <c r="C19" s="13">
        <f t="shared" si="7"/>
        <v>0</v>
      </c>
      <c r="D19" s="13">
        <f t="shared" si="7"/>
        <v>0</v>
      </c>
      <c r="E19" s="13">
        <f t="shared" si="7"/>
        <v>0</v>
      </c>
      <c r="F19" s="13">
        <f t="shared" si="7"/>
        <v>0</v>
      </c>
      <c r="G19" s="13">
        <f t="shared" si="7"/>
        <v>0</v>
      </c>
      <c r="H19" s="13">
        <f t="shared" si="7"/>
        <v>0</v>
      </c>
      <c r="I19" s="13">
        <f t="shared" si="7"/>
        <v>4166.666667</v>
      </c>
      <c r="J19" s="13">
        <f t="shared" si="7"/>
        <v>8333.333333</v>
      </c>
      <c r="K19" s="13">
        <f t="shared" si="7"/>
        <v>12500</v>
      </c>
      <c r="L19" s="13">
        <f t="shared" si="7"/>
        <v>16666.66667</v>
      </c>
      <c r="M19" s="13">
        <f t="shared" si="7"/>
        <v>20833.33333</v>
      </c>
      <c r="N19" s="13">
        <f t="shared" si="7"/>
        <v>25000</v>
      </c>
      <c r="O19" s="13">
        <f t="shared" si="7"/>
        <v>29166.66667</v>
      </c>
      <c r="P19" s="13">
        <f t="shared" si="7"/>
        <v>33333.33333</v>
      </c>
      <c r="Q19" s="13">
        <f t="shared" si="7"/>
        <v>37500</v>
      </c>
      <c r="R19" s="13">
        <f t="shared" si="7"/>
        <v>41666.66667</v>
      </c>
      <c r="S19" s="13">
        <f t="shared" si="7"/>
        <v>45833.33333</v>
      </c>
    </row>
    <row r="20">
      <c r="A20" s="10" t="s">
        <v>75</v>
      </c>
      <c r="B20" s="12">
        <f t="shared" ref="B20:S20" si="8">SUM(B18:B19)</f>
        <v>0</v>
      </c>
      <c r="C20" s="13">
        <f t="shared" si="8"/>
        <v>0</v>
      </c>
      <c r="D20" s="13">
        <f t="shared" si="8"/>
        <v>3461.538462</v>
      </c>
      <c r="E20" s="13">
        <f t="shared" si="8"/>
        <v>6923.076923</v>
      </c>
      <c r="F20" s="13">
        <f t="shared" si="8"/>
        <v>10384.61538</v>
      </c>
      <c r="G20" s="13">
        <f t="shared" si="8"/>
        <v>13846.15385</v>
      </c>
      <c r="H20" s="13">
        <f t="shared" si="8"/>
        <v>17307.69231</v>
      </c>
      <c r="I20" s="13">
        <f t="shared" si="8"/>
        <v>24935.89744</v>
      </c>
      <c r="J20" s="13">
        <f t="shared" si="8"/>
        <v>32564.10256</v>
      </c>
      <c r="K20" s="13">
        <f t="shared" si="8"/>
        <v>40192.30769</v>
      </c>
      <c r="L20" s="13">
        <f t="shared" si="8"/>
        <v>47820.51282</v>
      </c>
      <c r="M20" s="13">
        <f t="shared" si="8"/>
        <v>55448.71795</v>
      </c>
      <c r="N20" s="13">
        <f t="shared" si="8"/>
        <v>63076.92308</v>
      </c>
      <c r="O20" s="13">
        <f t="shared" si="8"/>
        <v>70705.12821</v>
      </c>
      <c r="P20" s="13">
        <f t="shared" si="8"/>
        <v>78333.33333</v>
      </c>
      <c r="Q20" s="13">
        <f t="shared" si="8"/>
        <v>37500</v>
      </c>
      <c r="R20" s="13">
        <f t="shared" si="8"/>
        <v>41666.66667</v>
      </c>
      <c r="S20" s="13">
        <f t="shared" si="8"/>
        <v>45833.33333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</row>
    <row r="2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 t="s">
        <v>14</v>
      </c>
      <c r="B3" s="15">
        <f>Assumptions!$B5</f>
        <v>4800</v>
      </c>
      <c r="C3" s="15">
        <f>Assumptions!$B5</f>
        <v>4800</v>
      </c>
      <c r="D3" s="15">
        <f>Assumptions!$B5</f>
        <v>4800</v>
      </c>
      <c r="E3" s="15">
        <f>Assumptions!$B5</f>
        <v>4800</v>
      </c>
      <c r="F3" s="15">
        <f>Assumptions!$B5</f>
        <v>4800</v>
      </c>
      <c r="G3" s="15">
        <f>Assumptions!$B5</f>
        <v>4800</v>
      </c>
      <c r="H3" s="15">
        <f>Assumptions!$B5</f>
        <v>4800</v>
      </c>
      <c r="I3" s="15">
        <f>Assumptions!$B5</f>
        <v>4800</v>
      </c>
      <c r="J3" s="15">
        <f>Assumptions!$B5</f>
        <v>4800</v>
      </c>
      <c r="K3" s="15">
        <f>Assumptions!$B5</f>
        <v>4800</v>
      </c>
      <c r="L3" s="15">
        <f>Assumptions!$B5</f>
        <v>4800</v>
      </c>
      <c r="M3" s="15">
        <f>Assumptions!$B5</f>
        <v>4800</v>
      </c>
      <c r="N3" s="15">
        <f>Assumptions!$B5</f>
        <v>4800</v>
      </c>
      <c r="O3" s="15">
        <f>Assumptions!$B5</f>
        <v>4800</v>
      </c>
      <c r="P3" s="15">
        <f>Assumptions!$B5</f>
        <v>4800</v>
      </c>
      <c r="Q3" s="15">
        <f>Assumptions!$B5</f>
        <v>4800</v>
      </c>
      <c r="R3" s="15">
        <f>Assumptions!$B5</f>
        <v>4800</v>
      </c>
      <c r="S3" s="15">
        <f>Assumptions!$B5</f>
        <v>4800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6" t="s">
        <v>14</v>
      </c>
      <c r="B6" s="15">
        <f>Assumptions!$B2</f>
        <v>5100</v>
      </c>
      <c r="C6" s="15">
        <f>Assumptions!$B2</f>
        <v>5100</v>
      </c>
      <c r="D6" s="15">
        <f>Assumptions!$B2</f>
        <v>5100</v>
      </c>
      <c r="E6" s="15">
        <f>Assumptions!$B2</f>
        <v>5100</v>
      </c>
      <c r="F6" s="15">
        <f>Assumptions!$B2</f>
        <v>5100</v>
      </c>
      <c r="G6" s="15">
        <f>Assumptions!$B2</f>
        <v>5100</v>
      </c>
      <c r="H6" s="15">
        <f>Assumptions!$B2</f>
        <v>5100</v>
      </c>
      <c r="I6" s="15">
        <f>Assumptions!$B2</f>
        <v>5100</v>
      </c>
      <c r="J6" s="15">
        <f>Assumptions!$B2</f>
        <v>5100</v>
      </c>
      <c r="K6" s="15">
        <f>Assumptions!$B2</f>
        <v>5100</v>
      </c>
      <c r="L6" s="15">
        <f>Assumptions!$B2</f>
        <v>5100</v>
      </c>
      <c r="M6" s="15">
        <f>Assumptions!$B2</f>
        <v>5100</v>
      </c>
      <c r="N6" s="15">
        <f>Assumptions!$B2</f>
        <v>5100</v>
      </c>
      <c r="O6" s="15">
        <f>Assumptions!$B2</f>
        <v>5100</v>
      </c>
      <c r="P6" s="15">
        <f>Assumptions!$B2</f>
        <v>5100</v>
      </c>
      <c r="Q6" s="15">
        <f>Assumptions!$B2</f>
        <v>5100</v>
      </c>
      <c r="R6" s="15">
        <f>Assumptions!$B2</f>
        <v>5100</v>
      </c>
      <c r="S6" s="15">
        <f>Assumptions!$B2</f>
        <v>5100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</row>
    <row r="2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 t="s">
        <v>14</v>
      </c>
      <c r="B3" s="15">
        <f>'Calcs-1'!B3*Assumptions!$C5</f>
        <v>1680000</v>
      </c>
      <c r="C3" s="15">
        <f>'Calcs-1'!C3*Assumptions!$C5</f>
        <v>1680000</v>
      </c>
      <c r="D3" s="15">
        <f>'Calcs-1'!D3*Assumptions!$C5</f>
        <v>1680000</v>
      </c>
      <c r="E3" s="15">
        <f>'Calcs-1'!E3*Assumptions!$C5</f>
        <v>1680000</v>
      </c>
      <c r="F3" s="15">
        <f>'Calcs-1'!F3*Assumptions!$C5</f>
        <v>1680000</v>
      </c>
      <c r="G3" s="15">
        <f>'Calcs-1'!G3*Assumptions!$C5</f>
        <v>1680000</v>
      </c>
      <c r="H3" s="15">
        <f>'Calcs-1'!H3*Assumptions!$C5</f>
        <v>1680000</v>
      </c>
      <c r="I3" s="15">
        <f>'Calcs-1'!I3*Assumptions!$C5</f>
        <v>1680000</v>
      </c>
      <c r="J3" s="15">
        <f>'Calcs-1'!J3*Assumptions!$C5</f>
        <v>1680000</v>
      </c>
      <c r="K3" s="15">
        <f>'Calcs-1'!K3*Assumptions!$C5</f>
        <v>1680000</v>
      </c>
      <c r="L3" s="15">
        <f>'Calcs-1'!L3*Assumptions!$C5</f>
        <v>1680000</v>
      </c>
      <c r="M3" s="15">
        <f>'Calcs-1'!M3*Assumptions!$C5</f>
        <v>1680000</v>
      </c>
      <c r="N3" s="15">
        <f>'Calcs-1'!N3*Assumptions!$C5</f>
        <v>1680000</v>
      </c>
      <c r="O3" s="15">
        <f>'Calcs-1'!O3*Assumptions!$C5</f>
        <v>1680000</v>
      </c>
      <c r="P3" s="15">
        <f>'Calcs-1'!P3*Assumptions!$C5</f>
        <v>1680000</v>
      </c>
      <c r="Q3" s="15">
        <f>'Calcs-1'!Q3*Assumptions!$C5</f>
        <v>1680000</v>
      </c>
      <c r="R3" s="15">
        <f>'Calcs-1'!R3*Assumptions!$C5</f>
        <v>1680000</v>
      </c>
      <c r="S3" s="15">
        <f>'Calcs-1'!S3*Assumptions!$C5</f>
        <v>1680000</v>
      </c>
    </row>
    <row r="4">
      <c r="A4" s="5" t="s">
        <v>75</v>
      </c>
      <c r="B4" s="15">
        <f t="shared" ref="B4:S4" si="1">SUM(B3)</f>
        <v>1680000</v>
      </c>
      <c r="C4" s="15">
        <f t="shared" si="1"/>
        <v>1680000</v>
      </c>
      <c r="D4" s="15">
        <f t="shared" si="1"/>
        <v>1680000</v>
      </c>
      <c r="E4" s="15">
        <f t="shared" si="1"/>
        <v>1680000</v>
      </c>
      <c r="F4" s="15">
        <f t="shared" si="1"/>
        <v>1680000</v>
      </c>
      <c r="G4" s="15">
        <f t="shared" si="1"/>
        <v>1680000</v>
      </c>
      <c r="H4" s="15">
        <f t="shared" si="1"/>
        <v>1680000</v>
      </c>
      <c r="I4" s="15">
        <f t="shared" si="1"/>
        <v>1680000</v>
      </c>
      <c r="J4" s="15">
        <f t="shared" si="1"/>
        <v>1680000</v>
      </c>
      <c r="K4" s="15">
        <f t="shared" si="1"/>
        <v>1680000</v>
      </c>
      <c r="L4" s="15">
        <f t="shared" si="1"/>
        <v>1680000</v>
      </c>
      <c r="M4" s="15">
        <f t="shared" si="1"/>
        <v>1680000</v>
      </c>
      <c r="N4" s="15">
        <f t="shared" si="1"/>
        <v>1680000</v>
      </c>
      <c r="O4" s="15">
        <f t="shared" si="1"/>
        <v>1680000</v>
      </c>
      <c r="P4" s="15">
        <f t="shared" si="1"/>
        <v>1680000</v>
      </c>
      <c r="Q4" s="15">
        <f t="shared" si="1"/>
        <v>1680000</v>
      </c>
      <c r="R4" s="15">
        <f t="shared" si="1"/>
        <v>1680000</v>
      </c>
      <c r="S4" s="15">
        <f t="shared" si="1"/>
        <v>1680000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8" t="s">
        <v>78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6" t="s">
        <v>14</v>
      </c>
      <c r="B7" s="15">
        <f>'Calcs-1'!B3*Assumptions!$C2</f>
        <v>1560000</v>
      </c>
      <c r="C7" s="15">
        <f>'Calcs-1'!C3*Assumptions!$C2</f>
        <v>1560000</v>
      </c>
      <c r="D7" s="15">
        <f>'Calcs-1'!D3*Assumptions!$C2</f>
        <v>1560000</v>
      </c>
      <c r="E7" s="15">
        <f>'Calcs-1'!E3*Assumptions!$C2</f>
        <v>1560000</v>
      </c>
      <c r="F7" s="15">
        <f>'Calcs-1'!F3*Assumptions!$C2</f>
        <v>1560000</v>
      </c>
      <c r="G7" s="15">
        <f>'Calcs-1'!G3*Assumptions!$C2</f>
        <v>1560000</v>
      </c>
      <c r="H7" s="15">
        <f>'Calcs-1'!H3*Assumptions!$C2</f>
        <v>1560000</v>
      </c>
      <c r="I7" s="15">
        <f>'Calcs-1'!I3*Assumptions!$C2</f>
        <v>1560000</v>
      </c>
      <c r="J7" s="15">
        <f>'Calcs-1'!J3*Assumptions!$C2</f>
        <v>1560000</v>
      </c>
      <c r="K7" s="15">
        <f>'Calcs-1'!K3*Assumptions!$C2</f>
        <v>1560000</v>
      </c>
      <c r="L7" s="15">
        <f>'Calcs-1'!L3*Assumptions!$C2</f>
        <v>1560000</v>
      </c>
      <c r="M7" s="15">
        <f>'Calcs-1'!M3*Assumptions!$C2</f>
        <v>1560000</v>
      </c>
      <c r="N7" s="15">
        <f>'Calcs-1'!N3*Assumptions!$C2</f>
        <v>1560000</v>
      </c>
      <c r="O7" s="15">
        <f>'Calcs-1'!O3*Assumptions!$C2</f>
        <v>1560000</v>
      </c>
      <c r="P7" s="15">
        <f>'Calcs-1'!P3*Assumptions!$C2</f>
        <v>1560000</v>
      </c>
      <c r="Q7" s="15">
        <f>'Calcs-1'!Q3*Assumptions!$C2</f>
        <v>1560000</v>
      </c>
      <c r="R7" s="15">
        <f>'Calcs-1'!R3*Assumptions!$C2</f>
        <v>1560000</v>
      </c>
      <c r="S7" s="15">
        <f>'Calcs-1'!S3*Assumptions!$C2</f>
        <v>1560000</v>
      </c>
    </row>
    <row r="8">
      <c r="A8" s="5" t="s">
        <v>75</v>
      </c>
      <c r="B8" s="15">
        <f t="shared" ref="B8:S8" si="2">SUM(B7)</f>
        <v>1560000</v>
      </c>
      <c r="C8" s="15">
        <f t="shared" si="2"/>
        <v>1560000</v>
      </c>
      <c r="D8" s="15">
        <f t="shared" si="2"/>
        <v>1560000</v>
      </c>
      <c r="E8" s="15">
        <f t="shared" si="2"/>
        <v>1560000</v>
      </c>
      <c r="F8" s="15">
        <f t="shared" si="2"/>
        <v>1560000</v>
      </c>
      <c r="G8" s="15">
        <f t="shared" si="2"/>
        <v>1560000</v>
      </c>
      <c r="H8" s="15">
        <f t="shared" si="2"/>
        <v>1560000</v>
      </c>
      <c r="I8" s="15">
        <f t="shared" si="2"/>
        <v>1560000</v>
      </c>
      <c r="J8" s="15">
        <f t="shared" si="2"/>
        <v>1560000</v>
      </c>
      <c r="K8" s="15">
        <f t="shared" si="2"/>
        <v>1560000</v>
      </c>
      <c r="L8" s="15">
        <f t="shared" si="2"/>
        <v>1560000</v>
      </c>
      <c r="M8" s="15">
        <f t="shared" si="2"/>
        <v>1560000</v>
      </c>
      <c r="N8" s="15">
        <f t="shared" si="2"/>
        <v>1560000</v>
      </c>
      <c r="O8" s="15">
        <f t="shared" si="2"/>
        <v>1560000</v>
      </c>
      <c r="P8" s="15">
        <f t="shared" si="2"/>
        <v>1560000</v>
      </c>
      <c r="Q8" s="15">
        <f t="shared" si="2"/>
        <v>1560000</v>
      </c>
      <c r="R8" s="15">
        <f t="shared" si="2"/>
        <v>1560000</v>
      </c>
      <c r="S8" s="15">
        <f t="shared" si="2"/>
        <v>1560000</v>
      </c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 t="s">
        <v>79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 t="s">
        <v>25</v>
      </c>
      <c r="B11" s="15">
        <f>Assumptions!$B11</f>
        <v>34000</v>
      </c>
      <c r="C11" s="15">
        <f>Assumptions!$B11</f>
        <v>34000</v>
      </c>
      <c r="D11" s="15">
        <f>Assumptions!$B11</f>
        <v>34000</v>
      </c>
      <c r="E11" s="15">
        <f>Assumptions!$B11</f>
        <v>34000</v>
      </c>
      <c r="F11" s="15">
        <f>Assumptions!$B11</f>
        <v>34000</v>
      </c>
      <c r="G11" s="15">
        <f>Assumptions!$B11</f>
        <v>34000</v>
      </c>
      <c r="H11" s="15">
        <f>Assumptions!$B11</f>
        <v>34000</v>
      </c>
      <c r="I11" s="15">
        <f>Assumptions!$B11</f>
        <v>34000</v>
      </c>
      <c r="J11" s="15">
        <f>Assumptions!$B11</f>
        <v>34000</v>
      </c>
      <c r="K11" s="15">
        <f>Assumptions!$B11</f>
        <v>34000</v>
      </c>
      <c r="L11" s="15">
        <f>Assumptions!$B11</f>
        <v>34000</v>
      </c>
      <c r="M11" s="15">
        <f>Assumptions!$B11</f>
        <v>34000</v>
      </c>
      <c r="N11" s="15">
        <f>Assumptions!$B11</f>
        <v>34000</v>
      </c>
      <c r="O11" s="15">
        <f>Assumptions!$B11</f>
        <v>34000</v>
      </c>
      <c r="P11" s="15">
        <f>Assumptions!$B11</f>
        <v>34000</v>
      </c>
      <c r="Q11" s="15">
        <f>Assumptions!$B11</f>
        <v>34000</v>
      </c>
      <c r="R11" s="15">
        <f>Assumptions!$B11</f>
        <v>34000</v>
      </c>
      <c r="S11" s="15">
        <f>Assumptions!$B11</f>
        <v>34000</v>
      </c>
    </row>
    <row r="12">
      <c r="A12" s="5" t="s">
        <v>26</v>
      </c>
      <c r="B12" s="15">
        <f>Assumptions!$B12</f>
        <v>4000</v>
      </c>
      <c r="C12" s="15">
        <f>Assumptions!$B12</f>
        <v>4000</v>
      </c>
      <c r="D12" s="15">
        <f>Assumptions!$B12</f>
        <v>4000</v>
      </c>
      <c r="E12" s="15">
        <f>Assumptions!$B12</f>
        <v>4000</v>
      </c>
      <c r="F12" s="15">
        <f>Assumptions!$B12</f>
        <v>4000</v>
      </c>
      <c r="G12" s="15">
        <f>Assumptions!$B12</f>
        <v>4000</v>
      </c>
      <c r="H12" s="15">
        <f>Assumptions!$B12</f>
        <v>4000</v>
      </c>
      <c r="I12" s="15">
        <f>Assumptions!$B12</f>
        <v>4000</v>
      </c>
      <c r="J12" s="15">
        <f>Assumptions!$B12</f>
        <v>4000</v>
      </c>
      <c r="K12" s="15">
        <f>Assumptions!$B12</f>
        <v>4000</v>
      </c>
      <c r="L12" s="15">
        <f>Assumptions!$B12</f>
        <v>4000</v>
      </c>
      <c r="M12" s="15">
        <f>Assumptions!$B12</f>
        <v>4000</v>
      </c>
      <c r="N12" s="15">
        <f>Assumptions!$B12</f>
        <v>4000</v>
      </c>
      <c r="O12" s="15">
        <f>Assumptions!$B12</f>
        <v>4000</v>
      </c>
      <c r="P12" s="15">
        <f>Assumptions!$B12</f>
        <v>4000</v>
      </c>
      <c r="Q12" s="15">
        <f>Assumptions!$B12</f>
        <v>4000</v>
      </c>
      <c r="R12" s="15">
        <f>Assumptions!$B12</f>
        <v>4000</v>
      </c>
      <c r="S12" s="15">
        <f>Assumptions!$B12</f>
        <v>4000</v>
      </c>
    </row>
    <row r="13">
      <c r="A13" s="5" t="s">
        <v>20</v>
      </c>
      <c r="B13" s="15">
        <f>Assumptions!$B8*Assumptions!$C8+Assumptions!$B9*Assumptions!$C9</f>
        <v>44000</v>
      </c>
      <c r="C13" s="15">
        <f>Assumptions!$B8*Assumptions!$C8+Assumptions!$B9*Assumptions!$C9</f>
        <v>44000</v>
      </c>
      <c r="D13" s="15">
        <f>Assumptions!$B8*Assumptions!$C8+Assumptions!$B9*Assumptions!$C9</f>
        <v>44000</v>
      </c>
      <c r="E13" s="15">
        <f>Assumptions!$B8*Assumptions!$C8+Assumptions!$B9*Assumptions!$C9</f>
        <v>44000</v>
      </c>
      <c r="F13" s="15">
        <f>Assumptions!$B8*Assumptions!$C8+Assumptions!$B9*Assumptions!$C9</f>
        <v>44000</v>
      </c>
      <c r="G13" s="15">
        <f>Assumptions!$B8*Assumptions!$C8+Assumptions!$B9*Assumptions!$C9</f>
        <v>44000</v>
      </c>
      <c r="H13" s="15">
        <f>Assumptions!$B8*Assumptions!$C8+Assumptions!$B9*Assumptions!$C9</f>
        <v>44000</v>
      </c>
      <c r="I13" s="15">
        <f>Assumptions!$B8*Assumptions!$C8+Assumptions!$B9*Assumptions!$C9</f>
        <v>44000</v>
      </c>
      <c r="J13" s="15">
        <f>Assumptions!$B8*Assumptions!$C8+Assumptions!$B9*Assumptions!$C9</f>
        <v>44000</v>
      </c>
      <c r="K13" s="15">
        <f>Assumptions!$B8*Assumptions!$C8+Assumptions!$B9*Assumptions!$C9</f>
        <v>44000</v>
      </c>
      <c r="L13" s="15">
        <f>Assumptions!$B8*Assumptions!$C8+Assumptions!$B9*Assumptions!$C9</f>
        <v>44000</v>
      </c>
      <c r="M13" s="15">
        <f>Assumptions!$B8*Assumptions!$C8+Assumptions!$B9*Assumptions!$C9</f>
        <v>44000</v>
      </c>
      <c r="N13" s="15">
        <f>Assumptions!$B8*Assumptions!$C8+Assumptions!$B9*Assumptions!$C9</f>
        <v>44000</v>
      </c>
      <c r="O13" s="15">
        <f>Assumptions!$B8*Assumptions!$C8+Assumptions!$B9*Assumptions!$C9</f>
        <v>44000</v>
      </c>
      <c r="P13" s="15">
        <f>Assumptions!$B8*Assumptions!$C8+Assumptions!$B9*Assumptions!$C9</f>
        <v>44000</v>
      </c>
      <c r="Q13" s="15">
        <f>Assumptions!$B8*Assumptions!$C8+Assumptions!$B9*Assumptions!$C9</f>
        <v>44000</v>
      </c>
      <c r="R13" s="15">
        <f>Assumptions!$B8*Assumptions!$C8+Assumptions!$B9*Assumptions!$C9</f>
        <v>44000</v>
      </c>
      <c r="S13" s="15">
        <f>Assumptions!$B8*Assumptions!$C8+Assumptions!$B9*Assumptions!$C9</f>
        <v>44000</v>
      </c>
    </row>
    <row r="14">
      <c r="A14" s="6" t="s">
        <v>80</v>
      </c>
      <c r="B14" s="15">
        <f>Depreciation!B10</f>
        <v>0</v>
      </c>
      <c r="C14" s="16">
        <f>Depreciation!C10</f>
        <v>0</v>
      </c>
      <c r="D14" s="16">
        <f>Depreciation!D10</f>
        <v>3461.538462</v>
      </c>
      <c r="E14" s="16">
        <f>Depreciation!E10</f>
        <v>3461.538462</v>
      </c>
      <c r="F14" s="16">
        <f>Depreciation!F10</f>
        <v>3461.538462</v>
      </c>
      <c r="G14" s="16">
        <f>Depreciation!G10</f>
        <v>3461.538462</v>
      </c>
      <c r="H14" s="16">
        <f>Depreciation!H10</f>
        <v>3461.538462</v>
      </c>
      <c r="I14" s="16">
        <f>Depreciation!I10</f>
        <v>7628.205128</v>
      </c>
      <c r="J14" s="16">
        <f>Depreciation!J10</f>
        <v>7628.205128</v>
      </c>
      <c r="K14" s="16">
        <f>Depreciation!K10</f>
        <v>7628.205128</v>
      </c>
      <c r="L14" s="16">
        <f>Depreciation!L10</f>
        <v>7628.205128</v>
      </c>
      <c r="M14" s="16">
        <f>Depreciation!M10</f>
        <v>7628.205128</v>
      </c>
      <c r="N14" s="16">
        <f>Depreciation!N10</f>
        <v>7628.205128</v>
      </c>
      <c r="O14" s="16">
        <f>Depreciation!O10</f>
        <v>7628.205128</v>
      </c>
      <c r="P14" s="16">
        <f>Depreciation!P10</f>
        <v>7628.205128</v>
      </c>
      <c r="Q14" s="16">
        <f>Depreciation!Q10</f>
        <v>4166.666667</v>
      </c>
      <c r="R14" s="16">
        <f>Depreciation!R10</f>
        <v>4166.666667</v>
      </c>
      <c r="S14" s="16">
        <f>Depreciation!S10</f>
        <v>4166.666667</v>
      </c>
    </row>
    <row r="15">
      <c r="A15" s="5" t="s">
        <v>75</v>
      </c>
      <c r="B15" s="16">
        <f t="shared" ref="B15:S15" si="3">SUM(B11:B14)</f>
        <v>82000</v>
      </c>
      <c r="C15" s="16">
        <f t="shared" si="3"/>
        <v>82000</v>
      </c>
      <c r="D15" s="16">
        <f t="shared" si="3"/>
        <v>85461.53846</v>
      </c>
      <c r="E15" s="16">
        <f t="shared" si="3"/>
        <v>85461.53846</v>
      </c>
      <c r="F15" s="16">
        <f t="shared" si="3"/>
        <v>85461.53846</v>
      </c>
      <c r="G15" s="16">
        <f t="shared" si="3"/>
        <v>85461.53846</v>
      </c>
      <c r="H15" s="16">
        <f t="shared" si="3"/>
        <v>85461.53846</v>
      </c>
      <c r="I15" s="16">
        <f t="shared" si="3"/>
        <v>89628.20513</v>
      </c>
      <c r="J15" s="16">
        <f t="shared" si="3"/>
        <v>89628.20513</v>
      </c>
      <c r="K15" s="16">
        <f t="shared" si="3"/>
        <v>89628.20513</v>
      </c>
      <c r="L15" s="16">
        <f t="shared" si="3"/>
        <v>89628.20513</v>
      </c>
      <c r="M15" s="16">
        <f t="shared" si="3"/>
        <v>89628.20513</v>
      </c>
      <c r="N15" s="16">
        <f t="shared" si="3"/>
        <v>89628.20513</v>
      </c>
      <c r="O15" s="16">
        <f t="shared" si="3"/>
        <v>89628.20513</v>
      </c>
      <c r="P15" s="16">
        <f t="shared" si="3"/>
        <v>89628.20513</v>
      </c>
      <c r="Q15" s="16">
        <f t="shared" si="3"/>
        <v>86166.66667</v>
      </c>
      <c r="R15" s="16">
        <f t="shared" si="3"/>
        <v>86166.66667</v>
      </c>
      <c r="S15" s="16">
        <f t="shared" si="3"/>
        <v>86166.66667</v>
      </c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 t="s">
        <v>75</v>
      </c>
      <c r="B17" s="16">
        <f t="shared" ref="B17:S17" si="4">B8+B15</f>
        <v>1642000</v>
      </c>
      <c r="C17" s="16">
        <f t="shared" si="4"/>
        <v>1642000</v>
      </c>
      <c r="D17" s="16">
        <f t="shared" si="4"/>
        <v>1645461.538</v>
      </c>
      <c r="E17" s="16">
        <f t="shared" si="4"/>
        <v>1645461.538</v>
      </c>
      <c r="F17" s="16">
        <f t="shared" si="4"/>
        <v>1645461.538</v>
      </c>
      <c r="G17" s="16">
        <f t="shared" si="4"/>
        <v>1645461.538</v>
      </c>
      <c r="H17" s="16">
        <f t="shared" si="4"/>
        <v>1645461.538</v>
      </c>
      <c r="I17" s="16">
        <f t="shared" si="4"/>
        <v>1649628.205</v>
      </c>
      <c r="J17" s="16">
        <f t="shared" si="4"/>
        <v>1649628.205</v>
      </c>
      <c r="K17" s="16">
        <f t="shared" si="4"/>
        <v>1649628.205</v>
      </c>
      <c r="L17" s="16">
        <f t="shared" si="4"/>
        <v>1649628.205</v>
      </c>
      <c r="M17" s="16">
        <f t="shared" si="4"/>
        <v>1649628.205</v>
      </c>
      <c r="N17" s="16">
        <f t="shared" si="4"/>
        <v>1649628.205</v>
      </c>
      <c r="O17" s="16">
        <f t="shared" si="4"/>
        <v>1649628.205</v>
      </c>
      <c r="P17" s="16">
        <f t="shared" si="4"/>
        <v>1649628.205</v>
      </c>
      <c r="Q17" s="16">
        <f t="shared" si="4"/>
        <v>1646166.667</v>
      </c>
      <c r="R17" s="16">
        <f t="shared" si="4"/>
        <v>1646166.667</v>
      </c>
      <c r="S17" s="16">
        <f t="shared" si="4"/>
        <v>1646166.667</v>
      </c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6" t="s">
        <v>81</v>
      </c>
      <c r="B19" s="16">
        <f t="shared" ref="B19:S19" si="5">B4-B17</f>
        <v>38000</v>
      </c>
      <c r="C19" s="16">
        <f t="shared" si="5"/>
        <v>38000</v>
      </c>
      <c r="D19" s="16">
        <f t="shared" si="5"/>
        <v>34538.46154</v>
      </c>
      <c r="E19" s="16">
        <f t="shared" si="5"/>
        <v>34538.46154</v>
      </c>
      <c r="F19" s="16">
        <f t="shared" si="5"/>
        <v>34538.46154</v>
      </c>
      <c r="G19" s="16">
        <f t="shared" si="5"/>
        <v>34538.46154</v>
      </c>
      <c r="H19" s="16">
        <f t="shared" si="5"/>
        <v>34538.46154</v>
      </c>
      <c r="I19" s="16">
        <f t="shared" si="5"/>
        <v>30371.79487</v>
      </c>
      <c r="J19" s="16">
        <f t="shared" si="5"/>
        <v>30371.79487</v>
      </c>
      <c r="K19" s="16">
        <f t="shared" si="5"/>
        <v>30371.79487</v>
      </c>
      <c r="L19" s="16">
        <f t="shared" si="5"/>
        <v>30371.79487</v>
      </c>
      <c r="M19" s="16">
        <f t="shared" si="5"/>
        <v>30371.79487</v>
      </c>
      <c r="N19" s="16">
        <f t="shared" si="5"/>
        <v>30371.79487</v>
      </c>
      <c r="O19" s="16">
        <f t="shared" si="5"/>
        <v>30371.79487</v>
      </c>
      <c r="P19" s="16">
        <f t="shared" si="5"/>
        <v>30371.79487</v>
      </c>
      <c r="Q19" s="16">
        <f t="shared" si="5"/>
        <v>33833.33333</v>
      </c>
      <c r="R19" s="16">
        <f t="shared" si="5"/>
        <v>33833.33333</v>
      </c>
      <c r="S19" s="16">
        <f t="shared" si="5"/>
        <v>33833.33333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10" t="s">
        <v>82</v>
      </c>
      <c r="B21" s="13">
        <f>'Loan and Interest'!B26</f>
        <v>12395.83333</v>
      </c>
      <c r="C21" s="13">
        <f>'Loan and Interest'!C26</f>
        <v>24495.83333</v>
      </c>
      <c r="D21" s="13">
        <f>'Loan and Interest'!D26</f>
        <v>24495.83333</v>
      </c>
      <c r="E21" s="13">
        <f>'Loan and Interest'!E26</f>
        <v>24495.83333</v>
      </c>
      <c r="F21" s="13">
        <f>'Loan and Interest'!F26</f>
        <v>24495.83333</v>
      </c>
      <c r="G21" s="13">
        <f>'Loan and Interest'!G26</f>
        <v>24495.83333</v>
      </c>
      <c r="H21" s="13">
        <f>'Loan and Interest'!H26</f>
        <v>24495.83333</v>
      </c>
      <c r="I21" s="13">
        <f>'Loan and Interest'!I26</f>
        <v>24495.83333</v>
      </c>
      <c r="J21" s="13">
        <f>'Loan and Interest'!J26</f>
        <v>24495.83333</v>
      </c>
      <c r="K21" s="13">
        <f>'Loan and Interest'!K26</f>
        <v>24495.83333</v>
      </c>
      <c r="L21" s="13">
        <f>'Loan and Interest'!L26</f>
        <v>24495.83333</v>
      </c>
      <c r="M21" s="13">
        <f>'Loan and Interest'!M26</f>
        <v>24495.83333</v>
      </c>
      <c r="N21" s="13">
        <f>'Loan and Interest'!N26</f>
        <v>24495.83333</v>
      </c>
      <c r="O21" s="13">
        <f>'Loan and Interest'!O26</f>
        <v>12100</v>
      </c>
      <c r="P21" s="13">
        <f>'Loan and Interest'!P26</f>
        <v>12100</v>
      </c>
      <c r="Q21" s="13">
        <f>'Loan and Interest'!Q26</f>
        <v>0</v>
      </c>
      <c r="R21" s="13">
        <f>'Loan and Interest'!R26</f>
        <v>0</v>
      </c>
      <c r="S21" s="13">
        <f>'Loan and Interest'!S26</f>
        <v>0</v>
      </c>
    </row>
    <row r="23">
      <c r="A23" s="10" t="s">
        <v>83</v>
      </c>
      <c r="B23" s="13">
        <f t="shared" ref="B23:S23" si="6">B19-B21</f>
        <v>25604.16667</v>
      </c>
      <c r="C23" s="13">
        <f t="shared" si="6"/>
        <v>13504.16667</v>
      </c>
      <c r="D23" s="13">
        <f t="shared" si="6"/>
        <v>10042.62821</v>
      </c>
      <c r="E23" s="13">
        <f t="shared" si="6"/>
        <v>10042.62821</v>
      </c>
      <c r="F23" s="13">
        <f t="shared" si="6"/>
        <v>10042.62821</v>
      </c>
      <c r="G23" s="13">
        <f t="shared" si="6"/>
        <v>10042.62821</v>
      </c>
      <c r="H23" s="13">
        <f t="shared" si="6"/>
        <v>10042.62821</v>
      </c>
      <c r="I23" s="13">
        <f t="shared" si="6"/>
        <v>5875.961538</v>
      </c>
      <c r="J23" s="13">
        <f t="shared" si="6"/>
        <v>5875.961538</v>
      </c>
      <c r="K23" s="13">
        <f t="shared" si="6"/>
        <v>5875.961538</v>
      </c>
      <c r="L23" s="13">
        <f t="shared" si="6"/>
        <v>5875.961538</v>
      </c>
      <c r="M23" s="13">
        <f t="shared" si="6"/>
        <v>5875.961538</v>
      </c>
      <c r="N23" s="13">
        <f t="shared" si="6"/>
        <v>5875.961538</v>
      </c>
      <c r="O23" s="13">
        <f t="shared" si="6"/>
        <v>18271.79487</v>
      </c>
      <c r="P23" s="13">
        <f t="shared" si="6"/>
        <v>18271.79487</v>
      </c>
      <c r="Q23" s="13">
        <f t="shared" si="6"/>
        <v>33833.33333</v>
      </c>
      <c r="R23" s="13">
        <f t="shared" si="6"/>
        <v>33833.33333</v>
      </c>
      <c r="S23" s="13">
        <f t="shared" si="6"/>
        <v>33833.33333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</row>
    <row r="2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 t="s">
        <v>14</v>
      </c>
      <c r="B3" s="15">
        <f>'Calcs-1'!B6*Assumptions!$C2</f>
        <v>1657500</v>
      </c>
      <c r="C3" s="15">
        <f>'Calcs-1'!C6*Assumptions!$C2</f>
        <v>1657500</v>
      </c>
      <c r="D3" s="15">
        <f>'Calcs-1'!D6*Assumptions!$C2</f>
        <v>1657500</v>
      </c>
      <c r="E3" s="15">
        <f>'Calcs-1'!E6*Assumptions!$C2</f>
        <v>1657500</v>
      </c>
      <c r="F3" s="15">
        <f>'Calcs-1'!F6*Assumptions!$C2</f>
        <v>1657500</v>
      </c>
      <c r="G3" s="15">
        <f>'Calcs-1'!G6*Assumptions!$C2</f>
        <v>1657500</v>
      </c>
      <c r="H3" s="15">
        <f>'Calcs-1'!H6*Assumptions!$C2</f>
        <v>1657500</v>
      </c>
      <c r="I3" s="15">
        <f>'Calcs-1'!I6*Assumptions!$C2</f>
        <v>1657500</v>
      </c>
      <c r="J3" s="15">
        <f>'Calcs-1'!J6*Assumptions!$C2</f>
        <v>1657500</v>
      </c>
      <c r="K3" s="15">
        <f>'Calcs-1'!K6*Assumptions!$C2</f>
        <v>1657500</v>
      </c>
      <c r="L3" s="15">
        <f>'Calcs-1'!L6*Assumptions!$C2</f>
        <v>1657500</v>
      </c>
      <c r="M3" s="15">
        <f>'Calcs-1'!M6*Assumptions!$C2</f>
        <v>1657500</v>
      </c>
      <c r="N3" s="15">
        <f>'Calcs-1'!N6*Assumptions!$C2</f>
        <v>1657500</v>
      </c>
      <c r="O3" s="15">
        <f>'Calcs-1'!O6*Assumptions!$C2</f>
        <v>1657500</v>
      </c>
      <c r="P3" s="15">
        <f>'Calcs-1'!P6*Assumptions!$C2</f>
        <v>1657500</v>
      </c>
      <c r="Q3" s="15">
        <f>'Calcs-1'!Q6*Assumptions!$C2</f>
        <v>1657500</v>
      </c>
      <c r="R3" s="15">
        <f>'Calcs-1'!R6*Assumptions!$C2</f>
        <v>1657500</v>
      </c>
      <c r="S3" s="15">
        <f>'Calcs-1'!S6*Assumptions!$C2</f>
        <v>1657500</v>
      </c>
    </row>
    <row r="4">
      <c r="A4" s="5" t="s">
        <v>75</v>
      </c>
      <c r="B4" s="15">
        <f t="shared" ref="B4:S4" si="1">SUM(B3)</f>
        <v>1657500</v>
      </c>
      <c r="C4" s="15">
        <f t="shared" si="1"/>
        <v>1657500</v>
      </c>
      <c r="D4" s="15">
        <f t="shared" si="1"/>
        <v>1657500</v>
      </c>
      <c r="E4" s="15">
        <f t="shared" si="1"/>
        <v>1657500</v>
      </c>
      <c r="F4" s="15">
        <f t="shared" si="1"/>
        <v>1657500</v>
      </c>
      <c r="G4" s="15">
        <f t="shared" si="1"/>
        <v>1657500</v>
      </c>
      <c r="H4" s="15">
        <f t="shared" si="1"/>
        <v>1657500</v>
      </c>
      <c r="I4" s="15">
        <f t="shared" si="1"/>
        <v>1657500</v>
      </c>
      <c r="J4" s="15">
        <f t="shared" si="1"/>
        <v>1657500</v>
      </c>
      <c r="K4" s="15">
        <f t="shared" si="1"/>
        <v>1657500</v>
      </c>
      <c r="L4" s="15">
        <f t="shared" si="1"/>
        <v>1657500</v>
      </c>
      <c r="M4" s="15">
        <f t="shared" si="1"/>
        <v>1657500</v>
      </c>
      <c r="N4" s="15">
        <f t="shared" si="1"/>
        <v>1657500</v>
      </c>
      <c r="O4" s="15">
        <f t="shared" si="1"/>
        <v>1657500</v>
      </c>
      <c r="P4" s="15">
        <f t="shared" si="1"/>
        <v>1657500</v>
      </c>
      <c r="Q4" s="15">
        <f t="shared" si="1"/>
        <v>1657500</v>
      </c>
      <c r="R4" s="15">
        <f t="shared" si="1"/>
        <v>1657500</v>
      </c>
      <c r="S4" s="15">
        <f t="shared" si="1"/>
        <v>1657500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8" t="s">
        <v>84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>
      <c r="A7" s="6" t="s">
        <v>14</v>
      </c>
      <c r="B7" s="7">
        <v>0.0</v>
      </c>
      <c r="C7" s="15">
        <f t="shared" ref="C7:C8" si="2">B3+C3</f>
        <v>3315000</v>
      </c>
      <c r="D7" s="7">
        <v>0.0</v>
      </c>
      <c r="E7" s="15">
        <f t="shared" ref="E7:E8" si="3">D3+E3</f>
        <v>3315000</v>
      </c>
      <c r="F7" s="7">
        <v>0.0</v>
      </c>
      <c r="G7" s="15">
        <f t="shared" ref="G7:G8" si="4">F3+G3</f>
        <v>3315000</v>
      </c>
      <c r="H7" s="7">
        <v>0.0</v>
      </c>
      <c r="I7" s="15">
        <f t="shared" ref="I7:I8" si="5">H3+I3</f>
        <v>3315000</v>
      </c>
      <c r="J7" s="7">
        <v>0.0</v>
      </c>
      <c r="K7" s="15">
        <f t="shared" ref="K7:K8" si="6">J3+K3</f>
        <v>3315000</v>
      </c>
      <c r="L7" s="7">
        <v>0.0</v>
      </c>
      <c r="M7" s="15">
        <f t="shared" ref="M7:M8" si="7">L3+M3</f>
        <v>3315000</v>
      </c>
      <c r="N7" s="7">
        <v>0.0</v>
      </c>
      <c r="O7" s="15">
        <f t="shared" ref="O7:O8" si="8">N3+O3</f>
        <v>3315000</v>
      </c>
      <c r="P7" s="7">
        <v>0.0</v>
      </c>
      <c r="Q7" s="15">
        <f t="shared" ref="Q7:Q8" si="9">P3+Q3</f>
        <v>3315000</v>
      </c>
      <c r="R7" s="7">
        <v>0.0</v>
      </c>
      <c r="S7" s="15">
        <f t="shared" ref="S7:S8" si="10">R3+S3</f>
        <v>3315000</v>
      </c>
    </row>
    <row r="8">
      <c r="A8" s="5" t="s">
        <v>75</v>
      </c>
      <c r="B8" s="15">
        <f>SUM(B7)</f>
        <v>0</v>
      </c>
      <c r="C8" s="15">
        <f t="shared" si="2"/>
        <v>3315000</v>
      </c>
      <c r="D8" s="15">
        <f>SUM(D7)</f>
        <v>0</v>
      </c>
      <c r="E8" s="15">
        <f t="shared" si="3"/>
        <v>3315000</v>
      </c>
      <c r="F8" s="15">
        <f>SUM(F7)</f>
        <v>0</v>
      </c>
      <c r="G8" s="15">
        <f t="shared" si="4"/>
        <v>3315000</v>
      </c>
      <c r="H8" s="15">
        <f>SUM(H7)</f>
        <v>0</v>
      </c>
      <c r="I8" s="15">
        <f t="shared" si="5"/>
        <v>3315000</v>
      </c>
      <c r="J8" s="15">
        <f>SUM(J7)</f>
        <v>0</v>
      </c>
      <c r="K8" s="15">
        <f t="shared" si="6"/>
        <v>3315000</v>
      </c>
      <c r="L8" s="15">
        <f>SUM(L7)</f>
        <v>0</v>
      </c>
      <c r="M8" s="15">
        <f t="shared" si="7"/>
        <v>3315000</v>
      </c>
      <c r="N8" s="15">
        <f>SUM(N7)</f>
        <v>0</v>
      </c>
      <c r="O8" s="15">
        <f t="shared" si="8"/>
        <v>3315000</v>
      </c>
      <c r="P8" s="15">
        <f>SUM(P7)</f>
        <v>0</v>
      </c>
      <c r="Q8" s="15">
        <f t="shared" si="9"/>
        <v>3315000</v>
      </c>
      <c r="R8" s="15">
        <f>SUM(R7)</f>
        <v>0</v>
      </c>
      <c r="S8" s="15">
        <f t="shared" si="10"/>
        <v>3315000</v>
      </c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8" t="s">
        <v>85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5" t="s">
        <v>86</v>
      </c>
      <c r="B11" s="15">
        <f>B3-B7</f>
        <v>1657500</v>
      </c>
      <c r="C11" s="15">
        <f t="shared" ref="C11:S11" si="11">B11+C3-C7</f>
        <v>0</v>
      </c>
      <c r="D11" s="15">
        <f t="shared" si="11"/>
        <v>1657500</v>
      </c>
      <c r="E11" s="15">
        <f t="shared" si="11"/>
        <v>0</v>
      </c>
      <c r="F11" s="15">
        <f t="shared" si="11"/>
        <v>1657500</v>
      </c>
      <c r="G11" s="15">
        <f t="shared" si="11"/>
        <v>0</v>
      </c>
      <c r="H11" s="15">
        <f t="shared" si="11"/>
        <v>1657500</v>
      </c>
      <c r="I11" s="15">
        <f t="shared" si="11"/>
        <v>0</v>
      </c>
      <c r="J11" s="15">
        <f t="shared" si="11"/>
        <v>1657500</v>
      </c>
      <c r="K11" s="15">
        <f t="shared" si="11"/>
        <v>0</v>
      </c>
      <c r="L11" s="15">
        <f t="shared" si="11"/>
        <v>1657500</v>
      </c>
      <c r="M11" s="15">
        <f t="shared" si="11"/>
        <v>0</v>
      </c>
      <c r="N11" s="12">
        <f t="shared" si="11"/>
        <v>1657500</v>
      </c>
      <c r="O11" s="12">
        <f t="shared" si="11"/>
        <v>0</v>
      </c>
      <c r="P11" s="12">
        <f t="shared" si="11"/>
        <v>1657500</v>
      </c>
      <c r="Q11" s="12">
        <f t="shared" si="11"/>
        <v>0</v>
      </c>
      <c r="R11" s="12">
        <f t="shared" si="11"/>
        <v>1657500</v>
      </c>
      <c r="S11" s="12">
        <f t="shared" si="11"/>
        <v>0</v>
      </c>
    </row>
    <row r="12">
      <c r="A12" s="5" t="s">
        <v>75</v>
      </c>
      <c r="B12" s="15">
        <f t="shared" ref="B12:S12" si="12">SUM(B11)</f>
        <v>1657500</v>
      </c>
      <c r="C12" s="15">
        <f t="shared" si="12"/>
        <v>0</v>
      </c>
      <c r="D12" s="15">
        <f t="shared" si="12"/>
        <v>1657500</v>
      </c>
      <c r="E12" s="15">
        <f t="shared" si="12"/>
        <v>0</v>
      </c>
      <c r="F12" s="15">
        <f t="shared" si="12"/>
        <v>1657500</v>
      </c>
      <c r="G12" s="15">
        <f t="shared" si="12"/>
        <v>0</v>
      </c>
      <c r="H12" s="15">
        <f t="shared" si="12"/>
        <v>1657500</v>
      </c>
      <c r="I12" s="15">
        <f t="shared" si="12"/>
        <v>0</v>
      </c>
      <c r="J12" s="15">
        <f t="shared" si="12"/>
        <v>1657500</v>
      </c>
      <c r="K12" s="15">
        <f t="shared" si="12"/>
        <v>0</v>
      </c>
      <c r="L12" s="15">
        <f t="shared" si="12"/>
        <v>1657500</v>
      </c>
      <c r="M12" s="15">
        <f t="shared" si="12"/>
        <v>0</v>
      </c>
      <c r="N12" s="15">
        <f t="shared" si="12"/>
        <v>1657500</v>
      </c>
      <c r="O12" s="15">
        <f t="shared" si="12"/>
        <v>0</v>
      </c>
      <c r="P12" s="15">
        <f t="shared" si="12"/>
        <v>1657500</v>
      </c>
      <c r="Q12" s="15">
        <f t="shared" si="12"/>
        <v>0</v>
      </c>
      <c r="R12" s="15">
        <f t="shared" si="12"/>
        <v>1657500</v>
      </c>
      <c r="S12" s="15">
        <f t="shared" si="12"/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</row>
    <row r="2">
      <c r="A2" s="5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 t="s">
        <v>14</v>
      </c>
      <c r="B3" s="15">
        <v>0.0</v>
      </c>
      <c r="C3" s="15">
        <f t="shared" ref="C3:S3" si="1">B9</f>
        <v>300</v>
      </c>
      <c r="D3" s="15">
        <f t="shared" si="1"/>
        <v>600</v>
      </c>
      <c r="E3" s="15">
        <f t="shared" si="1"/>
        <v>900</v>
      </c>
      <c r="F3" s="15">
        <f t="shared" si="1"/>
        <v>1200</v>
      </c>
      <c r="G3" s="15">
        <f t="shared" si="1"/>
        <v>1500</v>
      </c>
      <c r="H3" s="15">
        <f t="shared" si="1"/>
        <v>1800</v>
      </c>
      <c r="I3" s="15">
        <f t="shared" si="1"/>
        <v>2100</v>
      </c>
      <c r="J3" s="15">
        <f t="shared" si="1"/>
        <v>2400</v>
      </c>
      <c r="K3" s="15">
        <f t="shared" si="1"/>
        <v>2700</v>
      </c>
      <c r="L3" s="15">
        <f t="shared" si="1"/>
        <v>3000</v>
      </c>
      <c r="M3" s="15">
        <f t="shared" si="1"/>
        <v>3300</v>
      </c>
      <c r="N3" s="15">
        <f t="shared" si="1"/>
        <v>3600</v>
      </c>
      <c r="O3" s="15">
        <f t="shared" si="1"/>
        <v>3900</v>
      </c>
      <c r="P3" s="15">
        <f t="shared" si="1"/>
        <v>4200</v>
      </c>
      <c r="Q3" s="15">
        <f t="shared" si="1"/>
        <v>4500</v>
      </c>
      <c r="R3" s="15">
        <f t="shared" si="1"/>
        <v>4800</v>
      </c>
      <c r="S3" s="15">
        <f t="shared" si="1"/>
        <v>5100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 t="s">
        <v>88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6" t="s">
        <v>14</v>
      </c>
      <c r="B6" s="15">
        <f>'Calcs-1'!B6-'Calcs-1'!B3</f>
        <v>300</v>
      </c>
      <c r="C6" s="15">
        <f>'Calcs-1'!C6-'Calcs-1'!C3</f>
        <v>300</v>
      </c>
      <c r="D6" s="15">
        <f>'Calcs-1'!D6-'Calcs-1'!D3</f>
        <v>300</v>
      </c>
      <c r="E6" s="15">
        <f>'Calcs-1'!E6-'Calcs-1'!E3</f>
        <v>300</v>
      </c>
      <c r="F6" s="15">
        <f>'Calcs-1'!F6-'Calcs-1'!F3</f>
        <v>300</v>
      </c>
      <c r="G6" s="15">
        <f>'Calcs-1'!G6-'Calcs-1'!G3</f>
        <v>300</v>
      </c>
      <c r="H6" s="15">
        <f>'Calcs-1'!H6-'Calcs-1'!H3</f>
        <v>300</v>
      </c>
      <c r="I6" s="15">
        <f>'Calcs-1'!I6-'Calcs-1'!I3</f>
        <v>300</v>
      </c>
      <c r="J6" s="15">
        <f>'Calcs-1'!J6-'Calcs-1'!J3</f>
        <v>300</v>
      </c>
      <c r="K6" s="15">
        <f>'Calcs-1'!K6-'Calcs-1'!K3</f>
        <v>300</v>
      </c>
      <c r="L6" s="15">
        <f>'Calcs-1'!L6-'Calcs-1'!L3</f>
        <v>300</v>
      </c>
      <c r="M6" s="15">
        <f>'Calcs-1'!M6-'Calcs-1'!M3</f>
        <v>300</v>
      </c>
      <c r="N6" s="15">
        <f>'Calcs-1'!N6-'Calcs-1'!N3</f>
        <v>300</v>
      </c>
      <c r="O6" s="15">
        <f>'Calcs-1'!O6-'Calcs-1'!O3</f>
        <v>300</v>
      </c>
      <c r="P6" s="15">
        <f>'Calcs-1'!P6-'Calcs-1'!P3</f>
        <v>300</v>
      </c>
      <c r="Q6" s="15">
        <f>'Calcs-1'!Q6-'Calcs-1'!Q3</f>
        <v>300</v>
      </c>
      <c r="R6" s="15">
        <f>'Calcs-1'!R6-'Calcs-1'!R3</f>
        <v>300</v>
      </c>
      <c r="S6" s="15">
        <f>'Calcs-1'!S6-'Calcs-1'!S3</f>
        <v>300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 t="s">
        <v>89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6" t="s">
        <v>14</v>
      </c>
      <c r="B9" s="15">
        <f t="shared" ref="B9:S9" si="2">B3+B6</f>
        <v>300</v>
      </c>
      <c r="C9" s="15">
        <f t="shared" si="2"/>
        <v>600</v>
      </c>
      <c r="D9" s="15">
        <f t="shared" si="2"/>
        <v>900</v>
      </c>
      <c r="E9" s="15">
        <f t="shared" si="2"/>
        <v>1200</v>
      </c>
      <c r="F9" s="15">
        <f t="shared" si="2"/>
        <v>1500</v>
      </c>
      <c r="G9" s="15">
        <f t="shared" si="2"/>
        <v>1800</v>
      </c>
      <c r="H9" s="15">
        <f t="shared" si="2"/>
        <v>2100</v>
      </c>
      <c r="I9" s="15">
        <f t="shared" si="2"/>
        <v>2400</v>
      </c>
      <c r="J9" s="15">
        <f t="shared" si="2"/>
        <v>2700</v>
      </c>
      <c r="K9" s="15">
        <f t="shared" si="2"/>
        <v>3000</v>
      </c>
      <c r="L9" s="15">
        <f t="shared" si="2"/>
        <v>3300</v>
      </c>
      <c r="M9" s="15">
        <f t="shared" si="2"/>
        <v>3600</v>
      </c>
      <c r="N9" s="15">
        <f t="shared" si="2"/>
        <v>3900</v>
      </c>
      <c r="O9" s="15">
        <f t="shared" si="2"/>
        <v>4200</v>
      </c>
      <c r="P9" s="15">
        <f t="shared" si="2"/>
        <v>4500</v>
      </c>
      <c r="Q9" s="15">
        <f t="shared" si="2"/>
        <v>4800</v>
      </c>
      <c r="R9" s="15">
        <f t="shared" si="2"/>
        <v>5100</v>
      </c>
      <c r="S9" s="15">
        <f t="shared" si="2"/>
        <v>5400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 t="s">
        <v>89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6" t="s">
        <v>14</v>
      </c>
      <c r="B12" s="15">
        <f>B9*Assumptions!$C2</f>
        <v>97500</v>
      </c>
      <c r="C12" s="15">
        <f>C9*Assumptions!$C2</f>
        <v>195000</v>
      </c>
      <c r="D12" s="15">
        <f>D9*Assumptions!$C2</f>
        <v>292500</v>
      </c>
      <c r="E12" s="15">
        <f>E9*Assumptions!$C2</f>
        <v>390000</v>
      </c>
      <c r="F12" s="15">
        <f>F9*Assumptions!$C2</f>
        <v>487500</v>
      </c>
      <c r="G12" s="15">
        <f>G9*Assumptions!$C2</f>
        <v>585000</v>
      </c>
      <c r="H12" s="15">
        <f>H9*Assumptions!$C2</f>
        <v>682500</v>
      </c>
      <c r="I12" s="15">
        <f>I9*Assumptions!$C2</f>
        <v>780000</v>
      </c>
      <c r="J12" s="15">
        <f>J9*Assumptions!$C2</f>
        <v>877500</v>
      </c>
      <c r="K12" s="15">
        <f>K9*Assumptions!$C2</f>
        <v>975000</v>
      </c>
      <c r="L12" s="15">
        <f>L9*Assumptions!$C2</f>
        <v>1072500</v>
      </c>
      <c r="M12" s="15">
        <f>M9*Assumptions!$C2</f>
        <v>1170000</v>
      </c>
      <c r="N12" s="15">
        <f>N9*Assumptions!$C2</f>
        <v>1267500</v>
      </c>
      <c r="O12" s="15">
        <f>O9*Assumptions!$C2</f>
        <v>1365000</v>
      </c>
      <c r="P12" s="15">
        <f>P9*Assumptions!$C2</f>
        <v>1462500</v>
      </c>
      <c r="Q12" s="15">
        <f>Q9*Assumptions!$C2</f>
        <v>1560000</v>
      </c>
      <c r="R12" s="15">
        <f>R9*Assumptions!$C2</f>
        <v>1657500</v>
      </c>
      <c r="S12" s="15">
        <f>S9*Assumptions!$C2</f>
        <v>1755000</v>
      </c>
    </row>
    <row r="13">
      <c r="A13" s="5" t="s">
        <v>75</v>
      </c>
      <c r="B13" s="15">
        <f t="shared" ref="B13:S13" si="3">SUM(B12)</f>
        <v>97500</v>
      </c>
      <c r="C13" s="15">
        <f t="shared" si="3"/>
        <v>195000</v>
      </c>
      <c r="D13" s="15">
        <f t="shared" si="3"/>
        <v>292500</v>
      </c>
      <c r="E13" s="15">
        <f t="shared" si="3"/>
        <v>390000</v>
      </c>
      <c r="F13" s="15">
        <f t="shared" si="3"/>
        <v>487500</v>
      </c>
      <c r="G13" s="15">
        <f t="shared" si="3"/>
        <v>585000</v>
      </c>
      <c r="H13" s="15">
        <f t="shared" si="3"/>
        <v>682500</v>
      </c>
      <c r="I13" s="15">
        <f t="shared" si="3"/>
        <v>780000</v>
      </c>
      <c r="J13" s="15">
        <f t="shared" si="3"/>
        <v>877500</v>
      </c>
      <c r="K13" s="15">
        <f t="shared" si="3"/>
        <v>975000</v>
      </c>
      <c r="L13" s="15">
        <f t="shared" si="3"/>
        <v>1072500</v>
      </c>
      <c r="M13" s="15">
        <f t="shared" si="3"/>
        <v>1170000</v>
      </c>
      <c r="N13" s="15">
        <f t="shared" si="3"/>
        <v>1267500</v>
      </c>
      <c r="O13" s="15">
        <f t="shared" si="3"/>
        <v>1365000</v>
      </c>
      <c r="P13" s="15">
        <f t="shared" si="3"/>
        <v>1462500</v>
      </c>
      <c r="Q13" s="15">
        <f t="shared" si="3"/>
        <v>1560000</v>
      </c>
      <c r="R13" s="15">
        <f t="shared" si="3"/>
        <v>1657500</v>
      </c>
      <c r="S13" s="15">
        <f t="shared" si="3"/>
        <v>1755000</v>
      </c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66</v>
      </c>
      <c r="M1" s="10" t="s">
        <v>67</v>
      </c>
      <c r="N1" s="10" t="s">
        <v>68</v>
      </c>
      <c r="O1" s="10" t="s">
        <v>69</v>
      </c>
      <c r="P1" s="10" t="s">
        <v>70</v>
      </c>
      <c r="Q1" s="10" t="s">
        <v>71</v>
      </c>
      <c r="R1" s="10" t="s">
        <v>72</v>
      </c>
      <c r="S1" s="10" t="s">
        <v>73</v>
      </c>
    </row>
    <row r="2">
      <c r="A2" s="10" t="s">
        <v>16</v>
      </c>
    </row>
    <row r="3">
      <c r="A3" s="10" t="s">
        <v>34</v>
      </c>
      <c r="B3" s="12">
        <f>'Sales and Costs'!B4*Assumptions!$B19</f>
        <v>672000</v>
      </c>
      <c r="C3" s="12">
        <f>'Sales and Costs'!C4*Assumptions!$B19</f>
        <v>672000</v>
      </c>
      <c r="D3" s="12">
        <f>'Sales and Costs'!D4*Assumptions!$B19</f>
        <v>672000</v>
      </c>
      <c r="E3" s="12">
        <f>'Sales and Costs'!E4*Assumptions!$B19</f>
        <v>672000</v>
      </c>
      <c r="F3" s="12">
        <f>'Sales and Costs'!F4*Assumptions!$B19</f>
        <v>672000</v>
      </c>
      <c r="G3" s="12">
        <f>'Sales and Costs'!G4*Assumptions!$B19</f>
        <v>672000</v>
      </c>
      <c r="H3" s="12">
        <f>'Sales and Costs'!H4*Assumptions!$B19</f>
        <v>672000</v>
      </c>
      <c r="I3" s="12">
        <f>'Sales and Costs'!I4*Assumptions!$B19</f>
        <v>672000</v>
      </c>
      <c r="J3" s="12">
        <f>'Sales and Costs'!J4*Assumptions!$B19</f>
        <v>672000</v>
      </c>
      <c r="K3" s="12">
        <f>'Sales and Costs'!K4*Assumptions!$B19</f>
        <v>672000</v>
      </c>
      <c r="L3" s="12">
        <f>'Sales and Costs'!L4*Assumptions!$B19</f>
        <v>672000</v>
      </c>
      <c r="M3" s="12">
        <f>'Sales and Costs'!M4*Assumptions!$B19</f>
        <v>672000</v>
      </c>
      <c r="N3" s="12">
        <f>'Sales and Costs'!N4*Assumptions!$B19</f>
        <v>672000</v>
      </c>
      <c r="O3" s="12">
        <f>'Sales and Costs'!O4*Assumptions!$B19</f>
        <v>672000</v>
      </c>
      <c r="P3" s="12">
        <f>'Sales and Costs'!P4*Assumptions!$B19</f>
        <v>672000</v>
      </c>
      <c r="Q3" s="12">
        <f>'Sales and Costs'!Q4*Assumptions!$B19</f>
        <v>672000</v>
      </c>
      <c r="R3" s="12">
        <f>'Sales and Costs'!R4*Assumptions!$B19</f>
        <v>672000</v>
      </c>
      <c r="S3" s="12">
        <f>'Sales and Costs'!S4*Assumptions!$B19</f>
        <v>672000</v>
      </c>
    </row>
    <row r="4">
      <c r="A4" s="10" t="s">
        <v>35</v>
      </c>
      <c r="B4" s="12">
        <f>'Sales and Costs'!B4*Assumptions!$B20</f>
        <v>1008000</v>
      </c>
      <c r="C4" s="12">
        <f>'Sales and Costs'!C4*Assumptions!$B20</f>
        <v>1008000</v>
      </c>
      <c r="D4" s="12">
        <f>'Sales and Costs'!D4*Assumptions!$B20</f>
        <v>1008000</v>
      </c>
      <c r="E4" s="12">
        <f>'Sales and Costs'!E4*Assumptions!$B20</f>
        <v>1008000</v>
      </c>
      <c r="F4" s="12">
        <f>'Sales and Costs'!F4*Assumptions!$B20</f>
        <v>1008000</v>
      </c>
      <c r="G4" s="12">
        <f>'Sales and Costs'!G4*Assumptions!$B20</f>
        <v>1008000</v>
      </c>
      <c r="H4" s="12">
        <f>'Sales and Costs'!H4*Assumptions!$B20</f>
        <v>1008000</v>
      </c>
      <c r="I4" s="12">
        <f>'Sales and Costs'!I4*Assumptions!$B20</f>
        <v>1008000</v>
      </c>
      <c r="J4" s="12">
        <f>'Sales and Costs'!J4*Assumptions!$B20</f>
        <v>1008000</v>
      </c>
      <c r="K4" s="12">
        <f>'Sales and Costs'!K4*Assumptions!$B20</f>
        <v>1008000</v>
      </c>
      <c r="L4" s="12">
        <f>'Sales and Costs'!L4*Assumptions!$B20</f>
        <v>1008000</v>
      </c>
      <c r="M4" s="12">
        <f>'Sales and Costs'!M4*Assumptions!$B20</f>
        <v>1008000</v>
      </c>
      <c r="N4" s="12">
        <f>'Sales and Costs'!N4*Assumptions!$B20</f>
        <v>1008000</v>
      </c>
      <c r="O4" s="12">
        <f>'Sales and Costs'!O4*Assumptions!$B20</f>
        <v>1008000</v>
      </c>
      <c r="P4" s="12">
        <f>'Sales and Costs'!P4*Assumptions!$B20</f>
        <v>1008000</v>
      </c>
      <c r="Q4" s="12">
        <f>'Sales and Costs'!Q4*Assumptions!$B20</f>
        <v>1008000</v>
      </c>
      <c r="R4" s="12">
        <f>'Sales and Costs'!R4*Assumptions!$B20</f>
        <v>1008000</v>
      </c>
      <c r="S4" s="12">
        <f>'Sales and Costs'!S4*Assumptions!$B20</f>
        <v>1008000</v>
      </c>
    </row>
    <row r="5">
      <c r="A5" s="10" t="s">
        <v>75</v>
      </c>
      <c r="B5" s="12">
        <f t="shared" ref="B5:S5" si="1">SUM(B3:B4)</f>
        <v>1680000</v>
      </c>
      <c r="C5" s="12">
        <f t="shared" si="1"/>
        <v>1680000</v>
      </c>
      <c r="D5" s="12">
        <f t="shared" si="1"/>
        <v>1680000</v>
      </c>
      <c r="E5" s="12">
        <f t="shared" si="1"/>
        <v>1680000</v>
      </c>
      <c r="F5" s="12">
        <f t="shared" si="1"/>
        <v>1680000</v>
      </c>
      <c r="G5" s="12">
        <f t="shared" si="1"/>
        <v>1680000</v>
      </c>
      <c r="H5" s="12">
        <f t="shared" si="1"/>
        <v>1680000</v>
      </c>
      <c r="I5" s="12">
        <f t="shared" si="1"/>
        <v>1680000</v>
      </c>
      <c r="J5" s="12">
        <f t="shared" si="1"/>
        <v>1680000</v>
      </c>
      <c r="K5" s="12">
        <f t="shared" si="1"/>
        <v>1680000</v>
      </c>
      <c r="L5" s="12">
        <f t="shared" si="1"/>
        <v>1680000</v>
      </c>
      <c r="M5" s="12">
        <f t="shared" si="1"/>
        <v>1680000</v>
      </c>
      <c r="N5" s="12">
        <f t="shared" si="1"/>
        <v>1680000</v>
      </c>
      <c r="O5" s="12">
        <f t="shared" si="1"/>
        <v>1680000</v>
      </c>
      <c r="P5" s="12">
        <f t="shared" si="1"/>
        <v>1680000</v>
      </c>
      <c r="Q5" s="12">
        <f t="shared" si="1"/>
        <v>1680000</v>
      </c>
      <c r="R5" s="12">
        <f t="shared" si="1"/>
        <v>1680000</v>
      </c>
      <c r="S5" s="12">
        <f t="shared" si="1"/>
        <v>1680000</v>
      </c>
    </row>
    <row r="7">
      <c r="A7" s="10" t="s">
        <v>32</v>
      </c>
    </row>
    <row r="8">
      <c r="A8" s="10" t="s">
        <v>34</v>
      </c>
      <c r="B8" s="10">
        <v>0.0</v>
      </c>
      <c r="C8" s="12">
        <f t="shared" ref="C8:S8" si="2">B3</f>
        <v>672000</v>
      </c>
      <c r="D8" s="12">
        <f t="shared" si="2"/>
        <v>672000</v>
      </c>
      <c r="E8" s="12">
        <f t="shared" si="2"/>
        <v>672000</v>
      </c>
      <c r="F8" s="12">
        <f t="shared" si="2"/>
        <v>672000</v>
      </c>
      <c r="G8" s="12">
        <f t="shared" si="2"/>
        <v>672000</v>
      </c>
      <c r="H8" s="12">
        <f t="shared" si="2"/>
        <v>672000</v>
      </c>
      <c r="I8" s="12">
        <f t="shared" si="2"/>
        <v>672000</v>
      </c>
      <c r="J8" s="12">
        <f t="shared" si="2"/>
        <v>672000</v>
      </c>
      <c r="K8" s="12">
        <f t="shared" si="2"/>
        <v>672000</v>
      </c>
      <c r="L8" s="12">
        <f t="shared" si="2"/>
        <v>672000</v>
      </c>
      <c r="M8" s="12">
        <f t="shared" si="2"/>
        <v>672000</v>
      </c>
      <c r="N8" s="12">
        <f t="shared" si="2"/>
        <v>672000</v>
      </c>
      <c r="O8" s="12">
        <f t="shared" si="2"/>
        <v>672000</v>
      </c>
      <c r="P8" s="12">
        <f t="shared" si="2"/>
        <v>672000</v>
      </c>
      <c r="Q8" s="12">
        <f t="shared" si="2"/>
        <v>672000</v>
      </c>
      <c r="R8" s="12">
        <f t="shared" si="2"/>
        <v>672000</v>
      </c>
      <c r="S8" s="12">
        <f t="shared" si="2"/>
        <v>672000</v>
      </c>
    </row>
    <row r="9">
      <c r="A9" s="10" t="s">
        <v>35</v>
      </c>
      <c r="B9" s="10">
        <v>0.0</v>
      </c>
      <c r="C9" s="10">
        <v>0.0</v>
      </c>
      <c r="D9" s="12">
        <f t="shared" ref="D9:S9" si="3">B4</f>
        <v>1008000</v>
      </c>
      <c r="E9" s="12">
        <f t="shared" si="3"/>
        <v>1008000</v>
      </c>
      <c r="F9" s="12">
        <f t="shared" si="3"/>
        <v>1008000</v>
      </c>
      <c r="G9" s="12">
        <f t="shared" si="3"/>
        <v>1008000</v>
      </c>
      <c r="H9" s="12">
        <f t="shared" si="3"/>
        <v>1008000</v>
      </c>
      <c r="I9" s="12">
        <f t="shared" si="3"/>
        <v>1008000</v>
      </c>
      <c r="J9" s="12">
        <f t="shared" si="3"/>
        <v>1008000</v>
      </c>
      <c r="K9" s="12">
        <f t="shared" si="3"/>
        <v>1008000</v>
      </c>
      <c r="L9" s="12">
        <f t="shared" si="3"/>
        <v>1008000</v>
      </c>
      <c r="M9" s="12">
        <f t="shared" si="3"/>
        <v>1008000</v>
      </c>
      <c r="N9" s="12">
        <f t="shared" si="3"/>
        <v>1008000</v>
      </c>
      <c r="O9" s="12">
        <f t="shared" si="3"/>
        <v>1008000</v>
      </c>
      <c r="P9" s="12">
        <f t="shared" si="3"/>
        <v>1008000</v>
      </c>
      <c r="Q9" s="12">
        <f t="shared" si="3"/>
        <v>1008000</v>
      </c>
      <c r="R9" s="12">
        <f t="shared" si="3"/>
        <v>1008000</v>
      </c>
      <c r="S9" s="12">
        <f t="shared" si="3"/>
        <v>1008000</v>
      </c>
    </row>
    <row r="10">
      <c r="A10" s="10" t="s">
        <v>75</v>
      </c>
      <c r="B10" s="12">
        <f t="shared" ref="B10:S10" si="4">SUM(B8:B9)</f>
        <v>0</v>
      </c>
      <c r="C10" s="12">
        <f t="shared" si="4"/>
        <v>672000</v>
      </c>
      <c r="D10" s="12">
        <f t="shared" si="4"/>
        <v>1680000</v>
      </c>
      <c r="E10" s="12">
        <f t="shared" si="4"/>
        <v>1680000</v>
      </c>
      <c r="F10" s="12">
        <f t="shared" si="4"/>
        <v>1680000</v>
      </c>
      <c r="G10" s="12">
        <f t="shared" si="4"/>
        <v>1680000</v>
      </c>
      <c r="H10" s="12">
        <f t="shared" si="4"/>
        <v>1680000</v>
      </c>
      <c r="I10" s="12">
        <f t="shared" si="4"/>
        <v>1680000</v>
      </c>
      <c r="J10" s="12">
        <f t="shared" si="4"/>
        <v>1680000</v>
      </c>
      <c r="K10" s="12">
        <f t="shared" si="4"/>
        <v>1680000</v>
      </c>
      <c r="L10" s="12">
        <f t="shared" si="4"/>
        <v>1680000</v>
      </c>
      <c r="M10" s="12">
        <f t="shared" si="4"/>
        <v>1680000</v>
      </c>
      <c r="N10" s="12">
        <f t="shared" si="4"/>
        <v>1680000</v>
      </c>
      <c r="O10" s="12">
        <f t="shared" si="4"/>
        <v>1680000</v>
      </c>
      <c r="P10" s="12">
        <f t="shared" si="4"/>
        <v>1680000</v>
      </c>
      <c r="Q10" s="12">
        <f t="shared" si="4"/>
        <v>1680000</v>
      </c>
      <c r="R10" s="12">
        <f t="shared" si="4"/>
        <v>1680000</v>
      </c>
      <c r="S10" s="12">
        <f t="shared" si="4"/>
        <v>1680000</v>
      </c>
    </row>
    <row r="12">
      <c r="A12" s="10" t="s">
        <v>90</v>
      </c>
    </row>
    <row r="13">
      <c r="A13" s="10" t="s">
        <v>34</v>
      </c>
      <c r="B13" s="12">
        <f t="shared" ref="B13:B14" si="6">B3-B8</f>
        <v>672000</v>
      </c>
      <c r="C13" s="12">
        <f t="shared" ref="C13:S13" si="5">B13+C3-C8</f>
        <v>672000</v>
      </c>
      <c r="D13" s="12">
        <f t="shared" si="5"/>
        <v>672000</v>
      </c>
      <c r="E13" s="12">
        <f t="shared" si="5"/>
        <v>672000</v>
      </c>
      <c r="F13" s="12">
        <f t="shared" si="5"/>
        <v>672000</v>
      </c>
      <c r="G13" s="12">
        <f t="shared" si="5"/>
        <v>672000</v>
      </c>
      <c r="H13" s="12">
        <f t="shared" si="5"/>
        <v>672000</v>
      </c>
      <c r="I13" s="12">
        <f t="shared" si="5"/>
        <v>672000</v>
      </c>
      <c r="J13" s="12">
        <f t="shared" si="5"/>
        <v>672000</v>
      </c>
      <c r="K13" s="12">
        <f t="shared" si="5"/>
        <v>672000</v>
      </c>
      <c r="L13" s="12">
        <f t="shared" si="5"/>
        <v>672000</v>
      </c>
      <c r="M13" s="12">
        <f t="shared" si="5"/>
        <v>672000</v>
      </c>
      <c r="N13" s="12">
        <f t="shared" si="5"/>
        <v>672000</v>
      </c>
      <c r="O13" s="12">
        <f t="shared" si="5"/>
        <v>672000</v>
      </c>
      <c r="P13" s="12">
        <f t="shared" si="5"/>
        <v>672000</v>
      </c>
      <c r="Q13" s="12">
        <f t="shared" si="5"/>
        <v>672000</v>
      </c>
      <c r="R13" s="12">
        <f t="shared" si="5"/>
        <v>672000</v>
      </c>
      <c r="S13" s="12">
        <f t="shared" si="5"/>
        <v>672000</v>
      </c>
    </row>
    <row r="14">
      <c r="A14" s="10" t="s">
        <v>35</v>
      </c>
      <c r="B14" s="12">
        <f t="shared" si="6"/>
        <v>1008000</v>
      </c>
      <c r="C14" s="12">
        <f t="shared" ref="C14:S14" si="7">B14+C4-C9</f>
        <v>2016000</v>
      </c>
      <c r="D14" s="12">
        <f t="shared" si="7"/>
        <v>2016000</v>
      </c>
      <c r="E14" s="12">
        <f t="shared" si="7"/>
        <v>2016000</v>
      </c>
      <c r="F14" s="12">
        <f t="shared" si="7"/>
        <v>2016000</v>
      </c>
      <c r="G14" s="12">
        <f t="shared" si="7"/>
        <v>2016000</v>
      </c>
      <c r="H14" s="12">
        <f t="shared" si="7"/>
        <v>2016000</v>
      </c>
      <c r="I14" s="12">
        <f t="shared" si="7"/>
        <v>2016000</v>
      </c>
      <c r="J14" s="12">
        <f t="shared" si="7"/>
        <v>2016000</v>
      </c>
      <c r="K14" s="12">
        <f t="shared" si="7"/>
        <v>2016000</v>
      </c>
      <c r="L14" s="12">
        <f t="shared" si="7"/>
        <v>2016000</v>
      </c>
      <c r="M14" s="12">
        <f t="shared" si="7"/>
        <v>2016000</v>
      </c>
      <c r="N14" s="12">
        <f t="shared" si="7"/>
        <v>2016000</v>
      </c>
      <c r="O14" s="12">
        <f t="shared" si="7"/>
        <v>2016000</v>
      </c>
      <c r="P14" s="12">
        <f t="shared" si="7"/>
        <v>2016000</v>
      </c>
      <c r="Q14" s="12">
        <f t="shared" si="7"/>
        <v>2016000</v>
      </c>
      <c r="R14" s="12">
        <f t="shared" si="7"/>
        <v>2016000</v>
      </c>
      <c r="S14" s="12">
        <f t="shared" si="7"/>
        <v>2016000</v>
      </c>
    </row>
    <row r="15">
      <c r="A15" s="10" t="s">
        <v>75</v>
      </c>
      <c r="B15" s="12">
        <f t="shared" ref="B15:S15" si="8">SUM(B13:B14)</f>
        <v>1680000</v>
      </c>
      <c r="C15" s="12">
        <f t="shared" si="8"/>
        <v>2688000</v>
      </c>
      <c r="D15" s="12">
        <f t="shared" si="8"/>
        <v>2688000</v>
      </c>
      <c r="E15" s="12">
        <f t="shared" si="8"/>
        <v>2688000</v>
      </c>
      <c r="F15" s="12">
        <f t="shared" si="8"/>
        <v>2688000</v>
      </c>
      <c r="G15" s="12">
        <f t="shared" si="8"/>
        <v>2688000</v>
      </c>
      <c r="H15" s="12">
        <f t="shared" si="8"/>
        <v>2688000</v>
      </c>
      <c r="I15" s="12">
        <f t="shared" si="8"/>
        <v>2688000</v>
      </c>
      <c r="J15" s="12">
        <f t="shared" si="8"/>
        <v>2688000</v>
      </c>
      <c r="K15" s="12">
        <f t="shared" si="8"/>
        <v>2688000</v>
      </c>
      <c r="L15" s="12">
        <f t="shared" si="8"/>
        <v>2688000</v>
      </c>
      <c r="M15" s="12">
        <f t="shared" si="8"/>
        <v>2688000</v>
      </c>
      <c r="N15" s="12">
        <f t="shared" si="8"/>
        <v>2688000</v>
      </c>
      <c r="O15" s="12">
        <f t="shared" si="8"/>
        <v>2688000</v>
      </c>
      <c r="P15" s="12">
        <f t="shared" si="8"/>
        <v>2688000</v>
      </c>
      <c r="Q15" s="12">
        <f t="shared" si="8"/>
        <v>2688000</v>
      </c>
      <c r="R15" s="12">
        <f t="shared" si="8"/>
        <v>2688000</v>
      </c>
      <c r="S15" s="12">
        <f t="shared" si="8"/>
        <v>2688000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</row>
    <row r="2">
      <c r="A2" s="5" t="s">
        <v>91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5" t="s">
        <v>92</v>
      </c>
      <c r="B3" s="15">
        <f>Assumptions!B15</f>
        <v>99</v>
      </c>
      <c r="C3" s="15">
        <v>0.0</v>
      </c>
      <c r="D3" s="15">
        <v>0.0</v>
      </c>
      <c r="E3" s="15">
        <v>0.0</v>
      </c>
      <c r="F3" s="7">
        <v>110.0</v>
      </c>
      <c r="G3" s="15">
        <v>0.0</v>
      </c>
      <c r="H3" s="15">
        <v>0.0</v>
      </c>
      <c r="I3" s="15">
        <v>0.0</v>
      </c>
      <c r="J3" s="15">
        <v>0.0</v>
      </c>
      <c r="K3" s="15">
        <v>0.0</v>
      </c>
      <c r="L3" s="15">
        <v>0.0</v>
      </c>
      <c r="M3" s="15">
        <v>0.0</v>
      </c>
      <c r="N3" s="15">
        <v>0.0</v>
      </c>
      <c r="O3" s="15">
        <v>0.0</v>
      </c>
      <c r="P3" s="15">
        <v>0.0</v>
      </c>
      <c r="Q3" s="15">
        <v>0.0</v>
      </c>
      <c r="R3" s="15">
        <v>0.0</v>
      </c>
      <c r="S3" s="15">
        <v>0.0</v>
      </c>
    </row>
    <row r="4">
      <c r="A4" s="5" t="s">
        <v>93</v>
      </c>
      <c r="B4" s="15">
        <f>Assumptions!B16</f>
        <v>49400</v>
      </c>
      <c r="C4" s="15">
        <v>0.0</v>
      </c>
      <c r="D4" s="15">
        <v>0.0</v>
      </c>
      <c r="E4" s="15">
        <v>0.0</v>
      </c>
      <c r="F4" s="7">
        <v>17300.0</v>
      </c>
      <c r="G4" s="15">
        <v>0.0</v>
      </c>
      <c r="H4" s="15">
        <v>0.0</v>
      </c>
      <c r="I4" s="15">
        <v>0.0</v>
      </c>
      <c r="J4" s="15">
        <v>0.0</v>
      </c>
      <c r="K4" s="15">
        <v>0.0</v>
      </c>
      <c r="L4" s="15">
        <v>0.0</v>
      </c>
      <c r="M4" s="15">
        <v>0.0</v>
      </c>
      <c r="N4" s="15">
        <v>0.0</v>
      </c>
      <c r="O4" s="15">
        <v>0.0</v>
      </c>
      <c r="P4" s="15">
        <v>0.0</v>
      </c>
      <c r="Q4" s="15">
        <v>0.0</v>
      </c>
      <c r="R4" s="15">
        <v>0.0</v>
      </c>
      <c r="S4" s="15">
        <v>0.0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8" t="s">
        <v>94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5" t="s">
        <v>95</v>
      </c>
      <c r="B7" s="15">
        <v>0.0</v>
      </c>
      <c r="C7" s="15">
        <f t="shared" ref="C7:S7" si="1">B9</f>
        <v>49400</v>
      </c>
      <c r="D7" s="15">
        <f t="shared" si="1"/>
        <v>49400</v>
      </c>
      <c r="E7" s="15">
        <f t="shared" si="1"/>
        <v>49400</v>
      </c>
      <c r="F7" s="15">
        <f t="shared" si="1"/>
        <v>49400</v>
      </c>
      <c r="G7" s="15">
        <f t="shared" si="1"/>
        <v>66700</v>
      </c>
      <c r="H7" s="15">
        <f t="shared" si="1"/>
        <v>66700</v>
      </c>
      <c r="I7" s="15">
        <f t="shared" si="1"/>
        <v>66700</v>
      </c>
      <c r="J7" s="15">
        <f t="shared" si="1"/>
        <v>66700</v>
      </c>
      <c r="K7" s="15">
        <f t="shared" si="1"/>
        <v>66700</v>
      </c>
      <c r="L7" s="15">
        <f t="shared" si="1"/>
        <v>66700</v>
      </c>
      <c r="M7" s="15">
        <f t="shared" si="1"/>
        <v>66700</v>
      </c>
      <c r="N7" s="15">
        <f t="shared" si="1"/>
        <v>66700</v>
      </c>
      <c r="O7" s="15">
        <f t="shared" si="1"/>
        <v>66700</v>
      </c>
      <c r="P7" s="15">
        <f t="shared" si="1"/>
        <v>66700</v>
      </c>
      <c r="Q7" s="15">
        <f t="shared" si="1"/>
        <v>66700</v>
      </c>
      <c r="R7" s="15">
        <f t="shared" si="1"/>
        <v>66700</v>
      </c>
      <c r="S7" s="15">
        <f t="shared" si="1"/>
        <v>66700</v>
      </c>
    </row>
    <row r="8">
      <c r="A8" s="5" t="s">
        <v>96</v>
      </c>
      <c r="B8" s="15">
        <f t="shared" ref="B8:S8" si="2">B4</f>
        <v>49400</v>
      </c>
      <c r="C8" s="15">
        <f t="shared" si="2"/>
        <v>0</v>
      </c>
      <c r="D8" s="15">
        <f t="shared" si="2"/>
        <v>0</v>
      </c>
      <c r="E8" s="15">
        <f t="shared" si="2"/>
        <v>0</v>
      </c>
      <c r="F8" s="15">
        <f t="shared" si="2"/>
        <v>17300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  <c r="L8" s="15">
        <f t="shared" si="2"/>
        <v>0</v>
      </c>
      <c r="M8" s="15">
        <f t="shared" si="2"/>
        <v>0</v>
      </c>
      <c r="N8" s="15">
        <f t="shared" si="2"/>
        <v>0</v>
      </c>
      <c r="O8" s="15">
        <f t="shared" si="2"/>
        <v>0</v>
      </c>
      <c r="P8" s="15">
        <f t="shared" si="2"/>
        <v>0</v>
      </c>
      <c r="Q8" s="15">
        <f t="shared" si="2"/>
        <v>0</v>
      </c>
      <c r="R8" s="15">
        <f t="shared" si="2"/>
        <v>0</v>
      </c>
      <c r="S8" s="15">
        <f t="shared" si="2"/>
        <v>0</v>
      </c>
    </row>
    <row r="9">
      <c r="A9" s="5" t="s">
        <v>97</v>
      </c>
      <c r="B9" s="15">
        <f t="shared" ref="B9:S9" si="3">B7+B8</f>
        <v>49400</v>
      </c>
      <c r="C9" s="15">
        <f t="shared" si="3"/>
        <v>49400</v>
      </c>
      <c r="D9" s="15">
        <f t="shared" si="3"/>
        <v>49400</v>
      </c>
      <c r="E9" s="15">
        <f t="shared" si="3"/>
        <v>49400</v>
      </c>
      <c r="F9" s="15">
        <f t="shared" si="3"/>
        <v>66700</v>
      </c>
      <c r="G9" s="15">
        <f t="shared" si="3"/>
        <v>66700</v>
      </c>
      <c r="H9" s="15">
        <f t="shared" si="3"/>
        <v>66700</v>
      </c>
      <c r="I9" s="15">
        <f t="shared" si="3"/>
        <v>66700</v>
      </c>
      <c r="J9" s="15">
        <f t="shared" si="3"/>
        <v>66700</v>
      </c>
      <c r="K9" s="15">
        <f t="shared" si="3"/>
        <v>66700</v>
      </c>
      <c r="L9" s="15">
        <f t="shared" si="3"/>
        <v>66700</v>
      </c>
      <c r="M9" s="15">
        <f t="shared" si="3"/>
        <v>66700</v>
      </c>
      <c r="N9" s="15">
        <f t="shared" si="3"/>
        <v>66700</v>
      </c>
      <c r="O9" s="15">
        <f t="shared" si="3"/>
        <v>66700</v>
      </c>
      <c r="P9" s="15">
        <f t="shared" si="3"/>
        <v>66700</v>
      </c>
      <c r="Q9" s="15">
        <f t="shared" si="3"/>
        <v>66700</v>
      </c>
      <c r="R9" s="15">
        <f t="shared" si="3"/>
        <v>66700</v>
      </c>
      <c r="S9" s="15">
        <f t="shared" si="3"/>
        <v>66700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8" t="s">
        <v>98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 t="s">
        <v>74</v>
      </c>
      <c r="B12" s="15">
        <v>0.0</v>
      </c>
      <c r="C12" s="15">
        <f t="shared" ref="C12:S12" si="4">B14</f>
        <v>4890600</v>
      </c>
      <c r="D12" s="15">
        <f t="shared" si="4"/>
        <v>4890600</v>
      </c>
      <c r="E12" s="15">
        <f t="shared" si="4"/>
        <v>4890600</v>
      </c>
      <c r="F12" s="15">
        <f t="shared" si="4"/>
        <v>4890600</v>
      </c>
      <c r="G12" s="15">
        <f t="shared" si="4"/>
        <v>6793600</v>
      </c>
      <c r="H12" s="15">
        <f t="shared" si="4"/>
        <v>6793600</v>
      </c>
      <c r="I12" s="15">
        <f t="shared" si="4"/>
        <v>6793600</v>
      </c>
      <c r="J12" s="15">
        <f t="shared" si="4"/>
        <v>6793600</v>
      </c>
      <c r="K12" s="15">
        <f t="shared" si="4"/>
        <v>6793600</v>
      </c>
      <c r="L12" s="15">
        <f t="shared" si="4"/>
        <v>6793600</v>
      </c>
      <c r="M12" s="15">
        <f t="shared" si="4"/>
        <v>6793600</v>
      </c>
      <c r="N12" s="15">
        <f t="shared" si="4"/>
        <v>6793600</v>
      </c>
      <c r="O12" s="15">
        <f t="shared" si="4"/>
        <v>6793600</v>
      </c>
      <c r="P12" s="15">
        <f t="shared" si="4"/>
        <v>6793600</v>
      </c>
      <c r="Q12" s="15">
        <f t="shared" si="4"/>
        <v>6793600</v>
      </c>
      <c r="R12" s="15">
        <f t="shared" si="4"/>
        <v>6793600</v>
      </c>
      <c r="S12" s="15">
        <f t="shared" si="4"/>
        <v>6793600</v>
      </c>
    </row>
    <row r="13">
      <c r="A13" s="5" t="s">
        <v>99</v>
      </c>
      <c r="B13" s="15">
        <f t="shared" ref="B13:S13" si="5">B3*B4</f>
        <v>4890600</v>
      </c>
      <c r="C13" s="15">
        <f t="shared" si="5"/>
        <v>0</v>
      </c>
      <c r="D13" s="15">
        <f t="shared" si="5"/>
        <v>0</v>
      </c>
      <c r="E13" s="15">
        <f t="shared" si="5"/>
        <v>0</v>
      </c>
      <c r="F13" s="15">
        <f t="shared" si="5"/>
        <v>1903000</v>
      </c>
      <c r="G13" s="15">
        <f t="shared" si="5"/>
        <v>0</v>
      </c>
      <c r="H13" s="15">
        <f t="shared" si="5"/>
        <v>0</v>
      </c>
      <c r="I13" s="15">
        <f t="shared" si="5"/>
        <v>0</v>
      </c>
      <c r="J13" s="15">
        <f t="shared" si="5"/>
        <v>0</v>
      </c>
      <c r="K13" s="15">
        <f t="shared" si="5"/>
        <v>0</v>
      </c>
      <c r="L13" s="15">
        <f t="shared" si="5"/>
        <v>0</v>
      </c>
      <c r="M13" s="15">
        <f t="shared" si="5"/>
        <v>0</v>
      </c>
      <c r="N13" s="15">
        <f t="shared" si="5"/>
        <v>0</v>
      </c>
      <c r="O13" s="15">
        <f t="shared" si="5"/>
        <v>0</v>
      </c>
      <c r="P13" s="15">
        <f t="shared" si="5"/>
        <v>0</v>
      </c>
      <c r="Q13" s="15">
        <f t="shared" si="5"/>
        <v>0</v>
      </c>
      <c r="R13" s="15">
        <f t="shared" si="5"/>
        <v>0</v>
      </c>
      <c r="S13" s="15">
        <f t="shared" si="5"/>
        <v>0</v>
      </c>
    </row>
    <row r="14">
      <c r="A14" s="5" t="s">
        <v>100</v>
      </c>
      <c r="B14" s="15">
        <f t="shared" ref="B14:S14" si="6">B12+B13</f>
        <v>4890600</v>
      </c>
      <c r="C14" s="15">
        <f t="shared" si="6"/>
        <v>4890600</v>
      </c>
      <c r="D14" s="15">
        <f t="shared" si="6"/>
        <v>4890600</v>
      </c>
      <c r="E14" s="15">
        <f t="shared" si="6"/>
        <v>4890600</v>
      </c>
      <c r="F14" s="15">
        <f t="shared" si="6"/>
        <v>6793600</v>
      </c>
      <c r="G14" s="15">
        <f t="shared" si="6"/>
        <v>6793600</v>
      </c>
      <c r="H14" s="15">
        <f t="shared" si="6"/>
        <v>6793600</v>
      </c>
      <c r="I14" s="15">
        <f t="shared" si="6"/>
        <v>6793600</v>
      </c>
      <c r="J14" s="15">
        <f t="shared" si="6"/>
        <v>6793600</v>
      </c>
      <c r="K14" s="15">
        <f t="shared" si="6"/>
        <v>6793600</v>
      </c>
      <c r="L14" s="15">
        <f t="shared" si="6"/>
        <v>6793600</v>
      </c>
      <c r="M14" s="15">
        <f t="shared" si="6"/>
        <v>6793600</v>
      </c>
      <c r="N14" s="15">
        <f t="shared" si="6"/>
        <v>6793600</v>
      </c>
      <c r="O14" s="15">
        <f t="shared" si="6"/>
        <v>6793600</v>
      </c>
      <c r="P14" s="15">
        <f t="shared" si="6"/>
        <v>6793600</v>
      </c>
      <c r="Q14" s="15">
        <f t="shared" si="6"/>
        <v>6793600</v>
      </c>
      <c r="R14" s="15">
        <f t="shared" si="6"/>
        <v>6793600</v>
      </c>
      <c r="S14" s="15">
        <f t="shared" si="6"/>
        <v>6793600</v>
      </c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5"/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66</v>
      </c>
      <c r="M1" s="10" t="s">
        <v>67</v>
      </c>
      <c r="N1" s="10" t="s">
        <v>68</v>
      </c>
      <c r="O1" s="10" t="s">
        <v>69</v>
      </c>
      <c r="P1" s="10" t="s">
        <v>70</v>
      </c>
      <c r="Q1" s="10" t="s">
        <v>71</v>
      </c>
      <c r="R1" s="10" t="s">
        <v>72</v>
      </c>
      <c r="S1" s="10" t="s">
        <v>73</v>
      </c>
    </row>
    <row r="2">
      <c r="A2" s="5" t="s">
        <v>101</v>
      </c>
    </row>
    <row r="3">
      <c r="A3" s="8" t="s">
        <v>74</v>
      </c>
    </row>
    <row r="4">
      <c r="A4" s="6" t="s">
        <v>102</v>
      </c>
      <c r="B4" s="10">
        <v>0.0</v>
      </c>
      <c r="C4" s="12">
        <f t="shared" ref="C4:S4" si="1">B19</f>
        <v>1700000</v>
      </c>
      <c r="D4" s="12">
        <f t="shared" si="1"/>
        <v>1700000</v>
      </c>
      <c r="E4" s="12">
        <f t="shared" si="1"/>
        <v>1700000</v>
      </c>
      <c r="F4" s="12">
        <f t="shared" si="1"/>
        <v>1700000</v>
      </c>
      <c r="G4" s="12">
        <f t="shared" si="1"/>
        <v>1700000</v>
      </c>
      <c r="H4" s="12">
        <f t="shared" si="1"/>
        <v>1700000</v>
      </c>
      <c r="I4" s="12">
        <f t="shared" si="1"/>
        <v>1700000</v>
      </c>
      <c r="J4" s="12">
        <f t="shared" si="1"/>
        <v>1700000</v>
      </c>
      <c r="K4" s="12">
        <f t="shared" si="1"/>
        <v>1700000</v>
      </c>
      <c r="L4" s="12">
        <f t="shared" si="1"/>
        <v>1700000</v>
      </c>
      <c r="M4" s="12">
        <f t="shared" si="1"/>
        <v>1700000</v>
      </c>
      <c r="N4" s="12">
        <f t="shared" si="1"/>
        <v>1700000</v>
      </c>
      <c r="O4" s="12">
        <f t="shared" si="1"/>
        <v>1700000</v>
      </c>
      <c r="P4" s="12">
        <f t="shared" si="1"/>
        <v>0</v>
      </c>
      <c r="Q4" s="12">
        <f t="shared" si="1"/>
        <v>0</v>
      </c>
      <c r="R4" s="12">
        <f t="shared" si="1"/>
        <v>0</v>
      </c>
      <c r="S4" s="12">
        <f t="shared" si="1"/>
        <v>0</v>
      </c>
    </row>
    <row r="5">
      <c r="A5" s="6" t="s">
        <v>103</v>
      </c>
      <c r="B5" s="10">
        <v>0.0</v>
      </c>
      <c r="C5" s="12">
        <f t="shared" ref="C5:S5" si="2">B20</f>
        <v>0</v>
      </c>
      <c r="D5" s="12">
        <f t="shared" si="2"/>
        <v>1100000</v>
      </c>
      <c r="E5" s="12">
        <f t="shared" si="2"/>
        <v>1100000</v>
      </c>
      <c r="F5" s="12">
        <f t="shared" si="2"/>
        <v>1100000</v>
      </c>
      <c r="G5" s="12">
        <f t="shared" si="2"/>
        <v>1100000</v>
      </c>
      <c r="H5" s="12">
        <f t="shared" si="2"/>
        <v>1100000</v>
      </c>
      <c r="I5" s="12">
        <f t="shared" si="2"/>
        <v>1100000</v>
      </c>
      <c r="J5" s="12">
        <f t="shared" si="2"/>
        <v>1100000</v>
      </c>
      <c r="K5" s="12">
        <f t="shared" si="2"/>
        <v>1100000</v>
      </c>
      <c r="L5" s="12">
        <f t="shared" si="2"/>
        <v>1100000</v>
      </c>
      <c r="M5" s="12">
        <f t="shared" si="2"/>
        <v>1100000</v>
      </c>
      <c r="N5" s="12">
        <f t="shared" si="2"/>
        <v>1100000</v>
      </c>
      <c r="O5" s="12">
        <f t="shared" si="2"/>
        <v>1100000</v>
      </c>
      <c r="P5" s="12">
        <f t="shared" si="2"/>
        <v>1100000</v>
      </c>
      <c r="Q5" s="12">
        <f t="shared" si="2"/>
        <v>1100000</v>
      </c>
      <c r="R5" s="12">
        <f t="shared" si="2"/>
        <v>0</v>
      </c>
      <c r="S5" s="12">
        <f t="shared" si="2"/>
        <v>0</v>
      </c>
    </row>
    <row r="6">
      <c r="A6" s="5" t="s">
        <v>75</v>
      </c>
      <c r="B6" s="12">
        <f t="shared" ref="B6:S6" si="3">SUM(B4:B5)</f>
        <v>0</v>
      </c>
      <c r="C6" s="12">
        <f t="shared" si="3"/>
        <v>1700000</v>
      </c>
      <c r="D6" s="12">
        <f t="shared" si="3"/>
        <v>2800000</v>
      </c>
      <c r="E6" s="12">
        <f t="shared" si="3"/>
        <v>2800000</v>
      </c>
      <c r="F6" s="12">
        <f t="shared" si="3"/>
        <v>2800000</v>
      </c>
      <c r="G6" s="12">
        <f t="shared" si="3"/>
        <v>2800000</v>
      </c>
      <c r="H6" s="12">
        <f t="shared" si="3"/>
        <v>2800000</v>
      </c>
      <c r="I6" s="12">
        <f t="shared" si="3"/>
        <v>2800000</v>
      </c>
      <c r="J6" s="12">
        <f t="shared" si="3"/>
        <v>2800000</v>
      </c>
      <c r="K6" s="12">
        <f t="shared" si="3"/>
        <v>2800000</v>
      </c>
      <c r="L6" s="12">
        <f t="shared" si="3"/>
        <v>2800000</v>
      </c>
      <c r="M6" s="12">
        <f t="shared" si="3"/>
        <v>2800000</v>
      </c>
      <c r="N6" s="12">
        <f t="shared" si="3"/>
        <v>2800000</v>
      </c>
      <c r="O6" s="12">
        <f t="shared" si="3"/>
        <v>2800000</v>
      </c>
      <c r="P6" s="12">
        <f t="shared" si="3"/>
        <v>1100000</v>
      </c>
      <c r="Q6" s="12">
        <f t="shared" si="3"/>
        <v>1100000</v>
      </c>
      <c r="R6" s="12">
        <f t="shared" si="3"/>
        <v>0</v>
      </c>
      <c r="S6" s="12">
        <f t="shared" si="3"/>
        <v>0</v>
      </c>
    </row>
    <row r="7">
      <c r="A7" s="5"/>
    </row>
    <row r="8">
      <c r="A8" s="5" t="s">
        <v>104</v>
      </c>
    </row>
    <row r="9">
      <c r="A9" s="6" t="s">
        <v>102</v>
      </c>
      <c r="B9" s="10">
        <f>Assumptions!C23</f>
        <v>1700000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</row>
    <row r="10">
      <c r="A10" s="6" t="s">
        <v>103</v>
      </c>
      <c r="B10" s="10">
        <v>0.0</v>
      </c>
      <c r="C10" s="10">
        <f>Assumptions!C24</f>
        <v>1100000</v>
      </c>
      <c r="D10" s="10">
        <v>0.0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</row>
    <row r="11">
      <c r="A11" s="5" t="s">
        <v>75</v>
      </c>
      <c r="B11" s="12">
        <f t="shared" ref="B11:S11" si="4">SUM(B9:B10)</f>
        <v>1700000</v>
      </c>
      <c r="C11" s="12">
        <f t="shared" si="4"/>
        <v>1100000</v>
      </c>
      <c r="D11" s="12">
        <f t="shared" si="4"/>
        <v>0</v>
      </c>
      <c r="E11" s="12">
        <f t="shared" si="4"/>
        <v>0</v>
      </c>
      <c r="F11" s="12">
        <f t="shared" si="4"/>
        <v>0</v>
      </c>
      <c r="G11" s="12">
        <f t="shared" si="4"/>
        <v>0</v>
      </c>
      <c r="H11" s="12">
        <f t="shared" si="4"/>
        <v>0</v>
      </c>
      <c r="I11" s="12">
        <f t="shared" si="4"/>
        <v>0</v>
      </c>
      <c r="J11" s="12">
        <f t="shared" si="4"/>
        <v>0</v>
      </c>
      <c r="K11" s="12">
        <f t="shared" si="4"/>
        <v>0</v>
      </c>
      <c r="L11" s="12">
        <f t="shared" si="4"/>
        <v>0</v>
      </c>
      <c r="M11" s="12">
        <f t="shared" si="4"/>
        <v>0</v>
      </c>
      <c r="N11" s="12">
        <f t="shared" si="4"/>
        <v>0</v>
      </c>
      <c r="O11" s="12">
        <f t="shared" si="4"/>
        <v>0</v>
      </c>
      <c r="P11" s="12">
        <f t="shared" si="4"/>
        <v>0</v>
      </c>
      <c r="Q11" s="12">
        <f t="shared" si="4"/>
        <v>0</v>
      </c>
      <c r="R11" s="12">
        <f t="shared" si="4"/>
        <v>0</v>
      </c>
      <c r="S11" s="12">
        <f t="shared" si="4"/>
        <v>0</v>
      </c>
    </row>
    <row r="12">
      <c r="A12" s="5"/>
    </row>
    <row r="13">
      <c r="A13" s="5" t="s">
        <v>105</v>
      </c>
    </row>
    <row r="14">
      <c r="A14" s="6" t="s">
        <v>102</v>
      </c>
      <c r="B14" s="10">
        <v>0.0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2">
        <f>Assumptions!C23</f>
        <v>1700000</v>
      </c>
      <c r="P14" s="10">
        <v>0.0</v>
      </c>
      <c r="Q14" s="10">
        <v>0.0</v>
      </c>
      <c r="R14" s="10">
        <v>0.0</v>
      </c>
      <c r="S14" s="10">
        <v>0.0</v>
      </c>
    </row>
    <row r="15">
      <c r="A15" s="6" t="s">
        <v>103</v>
      </c>
      <c r="B15" s="10">
        <v>0.0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2">
        <f>Assumptions!C24</f>
        <v>1100000</v>
      </c>
      <c r="R15" s="10">
        <v>0.0</v>
      </c>
      <c r="S15" s="10">
        <v>0.0</v>
      </c>
    </row>
    <row r="16">
      <c r="A16" s="5" t="s">
        <v>75</v>
      </c>
      <c r="B16" s="12">
        <f t="shared" ref="B16:S16" si="5">SUM(B14:B15)</f>
        <v>0</v>
      </c>
      <c r="C16" s="12">
        <f t="shared" si="5"/>
        <v>0</v>
      </c>
      <c r="D16" s="12">
        <f t="shared" si="5"/>
        <v>0</v>
      </c>
      <c r="E16" s="12">
        <f t="shared" si="5"/>
        <v>0</v>
      </c>
      <c r="F16" s="12">
        <f t="shared" si="5"/>
        <v>0</v>
      </c>
      <c r="G16" s="12">
        <f t="shared" si="5"/>
        <v>0</v>
      </c>
      <c r="H16" s="12">
        <f t="shared" si="5"/>
        <v>0</v>
      </c>
      <c r="I16" s="12">
        <f t="shared" si="5"/>
        <v>0</v>
      </c>
      <c r="J16" s="12">
        <f t="shared" si="5"/>
        <v>0</v>
      </c>
      <c r="K16" s="12">
        <f t="shared" si="5"/>
        <v>0</v>
      </c>
      <c r="L16" s="12">
        <f t="shared" si="5"/>
        <v>0</v>
      </c>
      <c r="M16" s="12">
        <f t="shared" si="5"/>
        <v>0</v>
      </c>
      <c r="N16" s="12">
        <f t="shared" si="5"/>
        <v>0</v>
      </c>
      <c r="O16" s="12">
        <f t="shared" si="5"/>
        <v>1700000</v>
      </c>
      <c r="P16" s="12">
        <f t="shared" si="5"/>
        <v>0</v>
      </c>
      <c r="Q16" s="12">
        <f t="shared" si="5"/>
        <v>1100000</v>
      </c>
      <c r="R16" s="12">
        <f t="shared" si="5"/>
        <v>0</v>
      </c>
      <c r="S16" s="12">
        <f t="shared" si="5"/>
        <v>0</v>
      </c>
    </row>
    <row r="17">
      <c r="A17" s="5"/>
    </row>
    <row r="18">
      <c r="A18" s="5" t="s">
        <v>77</v>
      </c>
    </row>
    <row r="19">
      <c r="A19" s="6" t="s">
        <v>102</v>
      </c>
      <c r="B19" s="12">
        <f t="shared" ref="B19:S19" si="6">B4+B9-B14</f>
        <v>1700000</v>
      </c>
      <c r="C19" s="12">
        <f t="shared" si="6"/>
        <v>1700000</v>
      </c>
      <c r="D19" s="12">
        <f t="shared" si="6"/>
        <v>1700000</v>
      </c>
      <c r="E19" s="12">
        <f t="shared" si="6"/>
        <v>1700000</v>
      </c>
      <c r="F19" s="12">
        <f t="shared" si="6"/>
        <v>1700000</v>
      </c>
      <c r="G19" s="12">
        <f t="shared" si="6"/>
        <v>1700000</v>
      </c>
      <c r="H19" s="12">
        <f t="shared" si="6"/>
        <v>1700000</v>
      </c>
      <c r="I19" s="12">
        <f t="shared" si="6"/>
        <v>1700000</v>
      </c>
      <c r="J19" s="12">
        <f t="shared" si="6"/>
        <v>1700000</v>
      </c>
      <c r="K19" s="12">
        <f t="shared" si="6"/>
        <v>1700000</v>
      </c>
      <c r="L19" s="12">
        <f t="shared" si="6"/>
        <v>1700000</v>
      </c>
      <c r="M19" s="12">
        <f t="shared" si="6"/>
        <v>1700000</v>
      </c>
      <c r="N19" s="12">
        <f t="shared" si="6"/>
        <v>1700000</v>
      </c>
      <c r="O19" s="12">
        <f t="shared" si="6"/>
        <v>0</v>
      </c>
      <c r="P19" s="12">
        <f t="shared" si="6"/>
        <v>0</v>
      </c>
      <c r="Q19" s="12">
        <f t="shared" si="6"/>
        <v>0</v>
      </c>
      <c r="R19" s="12">
        <f t="shared" si="6"/>
        <v>0</v>
      </c>
      <c r="S19" s="12">
        <f t="shared" si="6"/>
        <v>0</v>
      </c>
    </row>
    <row r="20">
      <c r="A20" s="6" t="s">
        <v>103</v>
      </c>
      <c r="B20" s="12">
        <f t="shared" ref="B20:S20" si="7">B5+B10-B15</f>
        <v>0</v>
      </c>
      <c r="C20" s="12">
        <f t="shared" si="7"/>
        <v>1100000</v>
      </c>
      <c r="D20" s="12">
        <f t="shared" si="7"/>
        <v>1100000</v>
      </c>
      <c r="E20" s="12">
        <f t="shared" si="7"/>
        <v>1100000</v>
      </c>
      <c r="F20" s="12">
        <f t="shared" si="7"/>
        <v>1100000</v>
      </c>
      <c r="G20" s="12">
        <f t="shared" si="7"/>
        <v>1100000</v>
      </c>
      <c r="H20" s="12">
        <f t="shared" si="7"/>
        <v>1100000</v>
      </c>
      <c r="I20" s="12">
        <f t="shared" si="7"/>
        <v>1100000</v>
      </c>
      <c r="J20" s="12">
        <f t="shared" si="7"/>
        <v>1100000</v>
      </c>
      <c r="K20" s="12">
        <f t="shared" si="7"/>
        <v>1100000</v>
      </c>
      <c r="L20" s="12">
        <f t="shared" si="7"/>
        <v>1100000</v>
      </c>
      <c r="M20" s="12">
        <f t="shared" si="7"/>
        <v>1100000</v>
      </c>
      <c r="N20" s="12">
        <f t="shared" si="7"/>
        <v>1100000</v>
      </c>
      <c r="O20" s="12">
        <f t="shared" si="7"/>
        <v>1100000</v>
      </c>
      <c r="P20" s="12">
        <f t="shared" si="7"/>
        <v>1100000</v>
      </c>
      <c r="Q20" s="12">
        <f t="shared" si="7"/>
        <v>0</v>
      </c>
      <c r="R20" s="12">
        <f t="shared" si="7"/>
        <v>0</v>
      </c>
      <c r="S20" s="12">
        <f t="shared" si="7"/>
        <v>0</v>
      </c>
    </row>
    <row r="21">
      <c r="A21" s="5" t="s">
        <v>75</v>
      </c>
      <c r="B21" s="12">
        <f t="shared" ref="B21:S21" si="8">SUM(B19:B20)</f>
        <v>1700000</v>
      </c>
      <c r="C21" s="12">
        <f t="shared" si="8"/>
        <v>2800000</v>
      </c>
      <c r="D21" s="12">
        <f t="shared" si="8"/>
        <v>2800000</v>
      </c>
      <c r="E21" s="12">
        <f t="shared" si="8"/>
        <v>2800000</v>
      </c>
      <c r="F21" s="12">
        <f t="shared" si="8"/>
        <v>2800000</v>
      </c>
      <c r="G21" s="12">
        <f t="shared" si="8"/>
        <v>2800000</v>
      </c>
      <c r="H21" s="12">
        <f t="shared" si="8"/>
        <v>2800000</v>
      </c>
      <c r="I21" s="12">
        <f t="shared" si="8"/>
        <v>2800000</v>
      </c>
      <c r="J21" s="12">
        <f t="shared" si="8"/>
        <v>2800000</v>
      </c>
      <c r="K21" s="12">
        <f t="shared" si="8"/>
        <v>2800000</v>
      </c>
      <c r="L21" s="12">
        <f t="shared" si="8"/>
        <v>2800000</v>
      </c>
      <c r="M21" s="12">
        <f t="shared" si="8"/>
        <v>2800000</v>
      </c>
      <c r="N21" s="12">
        <f t="shared" si="8"/>
        <v>2800000</v>
      </c>
      <c r="O21" s="12">
        <f t="shared" si="8"/>
        <v>1100000</v>
      </c>
      <c r="P21" s="12">
        <f t="shared" si="8"/>
        <v>1100000</v>
      </c>
      <c r="Q21" s="12">
        <f t="shared" si="8"/>
        <v>0</v>
      </c>
      <c r="R21" s="12">
        <f t="shared" si="8"/>
        <v>0</v>
      </c>
      <c r="S21" s="12">
        <f t="shared" si="8"/>
        <v>0</v>
      </c>
    </row>
    <row r="22">
      <c r="A22" s="5"/>
    </row>
    <row r="23">
      <c r="A23" s="5" t="s">
        <v>106</v>
      </c>
    </row>
    <row r="24">
      <c r="A24" s="6" t="s">
        <v>102</v>
      </c>
      <c r="B24" s="14">
        <f>B19*Assumptions!$D23/12</f>
        <v>12395.83333</v>
      </c>
      <c r="C24" s="14">
        <f>C19*Assumptions!$D23/12</f>
        <v>12395.83333</v>
      </c>
      <c r="D24" s="14">
        <f>D19*Assumptions!$D23/12</f>
        <v>12395.83333</v>
      </c>
      <c r="E24" s="14">
        <f>E19*Assumptions!$D23/12</f>
        <v>12395.83333</v>
      </c>
      <c r="F24" s="14">
        <f>F19*Assumptions!$D23/12</f>
        <v>12395.83333</v>
      </c>
      <c r="G24" s="14">
        <f>G19*Assumptions!$D23/12</f>
        <v>12395.83333</v>
      </c>
      <c r="H24" s="14">
        <f>H19*Assumptions!$D23/12</f>
        <v>12395.83333</v>
      </c>
      <c r="I24" s="14">
        <f>I19*Assumptions!$D23/12</f>
        <v>12395.83333</v>
      </c>
      <c r="J24" s="14">
        <f>J19*Assumptions!$D23/12</f>
        <v>12395.83333</v>
      </c>
      <c r="K24" s="14">
        <f>K19*Assumptions!$D23/12</f>
        <v>12395.83333</v>
      </c>
      <c r="L24" s="14">
        <f>L19*Assumptions!$D23/12</f>
        <v>12395.83333</v>
      </c>
      <c r="M24" s="14">
        <f>M19*Assumptions!$D23/12</f>
        <v>12395.83333</v>
      </c>
      <c r="N24" s="14">
        <f>N19*Assumptions!$D23/12</f>
        <v>12395.83333</v>
      </c>
      <c r="O24" s="14">
        <f>O19*Assumptions!$D23/12</f>
        <v>0</v>
      </c>
      <c r="P24" s="14">
        <f>P19*Assumptions!$D23/12</f>
        <v>0</v>
      </c>
      <c r="Q24" s="14">
        <f>Q19*Assumptions!$D23/12</f>
        <v>0</v>
      </c>
      <c r="R24" s="14">
        <f>R19*Assumptions!$D23/12</f>
        <v>0</v>
      </c>
      <c r="S24" s="14">
        <f>S19*Assumptions!$D23/12</f>
        <v>0</v>
      </c>
    </row>
    <row r="25">
      <c r="A25" s="6" t="s">
        <v>103</v>
      </c>
      <c r="B25" s="14">
        <f>B20*Assumptions!$D24/12</f>
        <v>0</v>
      </c>
      <c r="C25" s="14">
        <f>C20*Assumptions!$D24/12</f>
        <v>12100</v>
      </c>
      <c r="D25" s="14">
        <f>D20*Assumptions!$D24/12</f>
        <v>12100</v>
      </c>
      <c r="E25" s="14">
        <f>E20*Assumptions!$D24/12</f>
        <v>12100</v>
      </c>
      <c r="F25" s="14">
        <f>F20*Assumptions!$D24/12</f>
        <v>12100</v>
      </c>
      <c r="G25" s="14">
        <f>G20*Assumptions!$D24/12</f>
        <v>12100</v>
      </c>
      <c r="H25" s="14">
        <f>H20*Assumptions!$D24/12</f>
        <v>12100</v>
      </c>
      <c r="I25" s="14">
        <f>I20*Assumptions!$D24/12</f>
        <v>12100</v>
      </c>
      <c r="J25" s="14">
        <f>J20*Assumptions!$D24/12</f>
        <v>12100</v>
      </c>
      <c r="K25" s="14">
        <f>K20*Assumptions!$D24/12</f>
        <v>12100</v>
      </c>
      <c r="L25" s="14">
        <f>L20*Assumptions!$D24/12</f>
        <v>12100</v>
      </c>
      <c r="M25" s="14">
        <f>M20*Assumptions!$D24/12</f>
        <v>12100</v>
      </c>
      <c r="N25" s="14">
        <f>N20*Assumptions!$D24/12</f>
        <v>12100</v>
      </c>
      <c r="O25" s="14">
        <f>O20*Assumptions!$D24/12</f>
        <v>12100</v>
      </c>
      <c r="P25" s="14">
        <f>P20*Assumptions!$D24/12</f>
        <v>12100</v>
      </c>
      <c r="Q25" s="14">
        <f>Q20*Assumptions!$D24/12</f>
        <v>0</v>
      </c>
      <c r="R25" s="14">
        <f>R20*Assumptions!$D24/12</f>
        <v>0</v>
      </c>
      <c r="S25" s="14">
        <f>S20*Assumptions!$D24/12</f>
        <v>0</v>
      </c>
    </row>
    <row r="26">
      <c r="A26" s="5" t="s">
        <v>75</v>
      </c>
      <c r="B26" s="13">
        <f t="shared" ref="B26:S26" si="9">SUM(B24:B25)</f>
        <v>12395.83333</v>
      </c>
      <c r="C26" s="13">
        <f t="shared" si="9"/>
        <v>24495.83333</v>
      </c>
      <c r="D26" s="13">
        <f t="shared" si="9"/>
        <v>24495.83333</v>
      </c>
      <c r="E26" s="13">
        <f t="shared" si="9"/>
        <v>24495.83333</v>
      </c>
      <c r="F26" s="13">
        <f t="shared" si="9"/>
        <v>24495.83333</v>
      </c>
      <c r="G26" s="13">
        <f t="shared" si="9"/>
        <v>24495.83333</v>
      </c>
      <c r="H26" s="13">
        <f t="shared" si="9"/>
        <v>24495.83333</v>
      </c>
      <c r="I26" s="13">
        <f t="shared" si="9"/>
        <v>24495.83333</v>
      </c>
      <c r="J26" s="13">
        <f t="shared" si="9"/>
        <v>24495.83333</v>
      </c>
      <c r="K26" s="13">
        <f t="shared" si="9"/>
        <v>24495.83333</v>
      </c>
      <c r="L26" s="13">
        <f t="shared" si="9"/>
        <v>24495.83333</v>
      </c>
      <c r="M26" s="13">
        <f t="shared" si="9"/>
        <v>24495.83333</v>
      </c>
      <c r="N26" s="13">
        <f t="shared" si="9"/>
        <v>24495.83333</v>
      </c>
      <c r="O26" s="13">
        <f t="shared" si="9"/>
        <v>12100</v>
      </c>
      <c r="P26" s="13">
        <f t="shared" si="9"/>
        <v>12100</v>
      </c>
      <c r="Q26" s="13">
        <f t="shared" si="9"/>
        <v>0</v>
      </c>
      <c r="R26" s="13">
        <f t="shared" si="9"/>
        <v>0</v>
      </c>
      <c r="S26" s="13">
        <f t="shared" si="9"/>
        <v>0</v>
      </c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</row>
    <row r="2">
      <c r="A2" s="5" t="s">
        <v>107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5" t="s">
        <v>108</v>
      </c>
      <c r="B3" s="15">
        <f>Collections!B10</f>
        <v>0</v>
      </c>
      <c r="C3" s="15">
        <f>Collections!C10</f>
        <v>672000</v>
      </c>
      <c r="D3" s="15">
        <f>Collections!D10</f>
        <v>1680000</v>
      </c>
      <c r="E3" s="15">
        <f>Collections!E10</f>
        <v>1680000</v>
      </c>
      <c r="F3" s="15">
        <f>Collections!F10</f>
        <v>1680000</v>
      </c>
      <c r="G3" s="15">
        <f>Collections!G10</f>
        <v>1680000</v>
      </c>
      <c r="H3" s="15">
        <f>Collections!H10</f>
        <v>1680000</v>
      </c>
      <c r="I3" s="15">
        <f>Collections!I10</f>
        <v>1680000</v>
      </c>
      <c r="J3" s="15">
        <f>Collections!J10</f>
        <v>1680000</v>
      </c>
      <c r="K3" s="15">
        <f>Collections!K10</f>
        <v>1680000</v>
      </c>
      <c r="L3" s="15">
        <f>Collections!L10</f>
        <v>1680000</v>
      </c>
      <c r="M3" s="15">
        <f>Collections!M10</f>
        <v>1680000</v>
      </c>
      <c r="N3" s="15">
        <f>Collections!N10</f>
        <v>1680000</v>
      </c>
      <c r="O3" s="15">
        <f>Collections!O10</f>
        <v>1680000</v>
      </c>
      <c r="P3" s="15">
        <f>Collections!P10</f>
        <v>1680000</v>
      </c>
      <c r="Q3" s="15">
        <f>Collections!Q10</f>
        <v>1680000</v>
      </c>
      <c r="R3" s="15">
        <f>Collections!R10</f>
        <v>1680000</v>
      </c>
      <c r="S3" s="15">
        <f>Collections!S10</f>
        <v>1680000</v>
      </c>
    </row>
    <row r="4">
      <c r="A4" s="6" t="s">
        <v>109</v>
      </c>
      <c r="B4" s="15">
        <f>'Loan and Interest'!B11</f>
        <v>1700000</v>
      </c>
      <c r="C4" s="15">
        <f>'Loan and Interest'!C11</f>
        <v>1100000</v>
      </c>
      <c r="D4" s="15">
        <f>'Loan and Interest'!D11</f>
        <v>0</v>
      </c>
      <c r="E4" s="15">
        <f>'Loan and Interest'!E11</f>
        <v>0</v>
      </c>
      <c r="F4" s="15">
        <f>'Loan and Interest'!F11</f>
        <v>0</v>
      </c>
      <c r="G4" s="15">
        <f>'Loan and Interest'!G11</f>
        <v>0</v>
      </c>
      <c r="H4" s="15">
        <f>'Loan and Interest'!H11</f>
        <v>0</v>
      </c>
      <c r="I4" s="15">
        <f>'Loan and Interest'!I11</f>
        <v>0</v>
      </c>
      <c r="J4" s="15">
        <f>'Loan and Interest'!J11</f>
        <v>0</v>
      </c>
      <c r="K4" s="15">
        <f>'Loan and Interest'!K11</f>
        <v>0</v>
      </c>
      <c r="L4" s="15">
        <f>'Loan and Interest'!L11</f>
        <v>0</v>
      </c>
      <c r="M4" s="15">
        <f>'Loan and Interest'!M11</f>
        <v>0</v>
      </c>
      <c r="N4" s="15">
        <f>'Loan and Interest'!N11</f>
        <v>0</v>
      </c>
      <c r="O4" s="15">
        <f>'Loan and Interest'!O11</f>
        <v>0</v>
      </c>
      <c r="P4" s="15">
        <f>'Loan and Interest'!P11</f>
        <v>0</v>
      </c>
      <c r="Q4" s="15">
        <f>'Loan and Interest'!Q11</f>
        <v>0</v>
      </c>
      <c r="R4" s="15">
        <f>'Loan and Interest'!R11</f>
        <v>0</v>
      </c>
      <c r="S4" s="15">
        <f>'Loan and Interest'!S11</f>
        <v>0</v>
      </c>
    </row>
    <row r="5">
      <c r="A5" s="5" t="s">
        <v>110</v>
      </c>
      <c r="B5" s="15">
        <f>Capital!B13</f>
        <v>4890600</v>
      </c>
      <c r="C5" s="15">
        <f>Capital!C13</f>
        <v>0</v>
      </c>
      <c r="D5" s="15">
        <f>Capital!D13</f>
        <v>0</v>
      </c>
      <c r="E5" s="15">
        <f>Capital!E13</f>
        <v>0</v>
      </c>
      <c r="F5" s="15">
        <f>Capital!F13</f>
        <v>1903000</v>
      </c>
      <c r="G5" s="15">
        <f>Capital!G13</f>
        <v>0</v>
      </c>
      <c r="H5" s="15">
        <f>Capital!H13</f>
        <v>0</v>
      </c>
      <c r="I5" s="15">
        <f>Capital!I13</f>
        <v>0</v>
      </c>
      <c r="J5" s="15">
        <f>Capital!J13</f>
        <v>0</v>
      </c>
      <c r="K5" s="15">
        <f>Capital!K13</f>
        <v>0</v>
      </c>
      <c r="L5" s="15">
        <f>Capital!L13</f>
        <v>0</v>
      </c>
      <c r="M5" s="15">
        <f>Capital!M13</f>
        <v>0</v>
      </c>
      <c r="N5" s="15">
        <f>Capital!N13</f>
        <v>0</v>
      </c>
      <c r="O5" s="15">
        <f>Capital!O13</f>
        <v>0</v>
      </c>
      <c r="P5" s="15">
        <f>Capital!P13</f>
        <v>0</v>
      </c>
      <c r="Q5" s="15">
        <f>Capital!Q13</f>
        <v>0</v>
      </c>
      <c r="R5" s="15">
        <f>Capital!R13</f>
        <v>0</v>
      </c>
      <c r="S5" s="15">
        <f>Capital!S13</f>
        <v>0</v>
      </c>
    </row>
    <row r="6">
      <c r="A6" s="5" t="s">
        <v>75</v>
      </c>
      <c r="B6" s="15">
        <f t="shared" ref="B6:S6" si="1">SUM(B3:B5)</f>
        <v>6590600</v>
      </c>
      <c r="C6" s="15">
        <f t="shared" si="1"/>
        <v>1772000</v>
      </c>
      <c r="D6" s="15">
        <f t="shared" si="1"/>
        <v>1680000</v>
      </c>
      <c r="E6" s="15">
        <f t="shared" si="1"/>
        <v>1680000</v>
      </c>
      <c r="F6" s="15">
        <f t="shared" si="1"/>
        <v>3583000</v>
      </c>
      <c r="G6" s="15">
        <f t="shared" si="1"/>
        <v>1680000</v>
      </c>
      <c r="H6" s="15">
        <f t="shared" si="1"/>
        <v>1680000</v>
      </c>
      <c r="I6" s="15">
        <f t="shared" si="1"/>
        <v>1680000</v>
      </c>
      <c r="J6" s="15">
        <f t="shared" si="1"/>
        <v>1680000</v>
      </c>
      <c r="K6" s="15">
        <f t="shared" si="1"/>
        <v>1680000</v>
      </c>
      <c r="L6" s="15">
        <f t="shared" si="1"/>
        <v>1680000</v>
      </c>
      <c r="M6" s="15">
        <f t="shared" si="1"/>
        <v>1680000</v>
      </c>
      <c r="N6" s="15">
        <f t="shared" si="1"/>
        <v>1680000</v>
      </c>
      <c r="O6" s="15">
        <f t="shared" si="1"/>
        <v>1680000</v>
      </c>
      <c r="P6" s="15">
        <f t="shared" si="1"/>
        <v>1680000</v>
      </c>
      <c r="Q6" s="15">
        <f t="shared" si="1"/>
        <v>1680000</v>
      </c>
      <c r="R6" s="15">
        <f t="shared" si="1"/>
        <v>1680000</v>
      </c>
      <c r="S6" s="15">
        <f t="shared" si="1"/>
        <v>1680000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 t="s">
        <v>111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6" t="s">
        <v>112</v>
      </c>
      <c r="B9" s="15">
        <f>'Fixed Asset Balance'!B10</f>
        <v>0</v>
      </c>
      <c r="C9" s="15">
        <f>'Fixed Asset Balance'!C10</f>
        <v>0</v>
      </c>
      <c r="D9" s="15">
        <f>'Fixed Asset Balance'!D10</f>
        <v>45000</v>
      </c>
      <c r="E9" s="15">
        <f>'Fixed Asset Balance'!E10</f>
        <v>0</v>
      </c>
      <c r="F9" s="15">
        <f>'Fixed Asset Balance'!F10</f>
        <v>0</v>
      </c>
      <c r="G9" s="15">
        <f>'Fixed Asset Balance'!G10</f>
        <v>0</v>
      </c>
      <c r="H9" s="15">
        <f>'Fixed Asset Balance'!H10</f>
        <v>0</v>
      </c>
      <c r="I9" s="15">
        <f>'Fixed Asset Balance'!I10</f>
        <v>50000</v>
      </c>
      <c r="J9" s="15">
        <f>'Fixed Asset Balance'!J10</f>
        <v>0</v>
      </c>
      <c r="K9" s="15">
        <f>'Fixed Asset Balance'!K10</f>
        <v>0</v>
      </c>
      <c r="L9" s="15">
        <f>'Fixed Asset Balance'!L10</f>
        <v>0</v>
      </c>
      <c r="M9" s="15">
        <f>'Fixed Asset Balance'!M10</f>
        <v>0</v>
      </c>
      <c r="N9" s="15">
        <f>'Fixed Asset Balance'!N10</f>
        <v>0</v>
      </c>
      <c r="O9" s="15">
        <f>'Fixed Asset Balance'!O10</f>
        <v>0</v>
      </c>
      <c r="P9" s="15">
        <f>'Fixed Asset Balance'!P10</f>
        <v>0</v>
      </c>
      <c r="Q9" s="15">
        <f>'Fixed Asset Balance'!Q10</f>
        <v>0</v>
      </c>
      <c r="R9" s="15">
        <f>'Fixed Asset Balance'!R10</f>
        <v>0</v>
      </c>
      <c r="S9" s="15">
        <f>'Fixed Asset Balance'!S10</f>
        <v>0</v>
      </c>
    </row>
    <row r="10">
      <c r="A10" s="5" t="s">
        <v>113</v>
      </c>
      <c r="B10" s="15">
        <f>Purchases!B8</f>
        <v>0</v>
      </c>
      <c r="C10" s="15">
        <f>Purchases!C8</f>
        <v>3315000</v>
      </c>
      <c r="D10" s="15">
        <f>Purchases!D8</f>
        <v>0</v>
      </c>
      <c r="E10" s="15">
        <f>Purchases!E8</f>
        <v>3315000</v>
      </c>
      <c r="F10" s="15">
        <f>Purchases!F8</f>
        <v>0</v>
      </c>
      <c r="G10" s="15">
        <f>Purchases!G8</f>
        <v>3315000</v>
      </c>
      <c r="H10" s="15">
        <f>Purchases!H8</f>
        <v>0</v>
      </c>
      <c r="I10" s="15">
        <f>Purchases!I8</f>
        <v>3315000</v>
      </c>
      <c r="J10" s="15">
        <f>Purchases!J8</f>
        <v>0</v>
      </c>
      <c r="K10" s="15">
        <f>Purchases!K8</f>
        <v>3315000</v>
      </c>
      <c r="L10" s="15">
        <f>Purchases!L8</f>
        <v>0</v>
      </c>
      <c r="M10" s="15">
        <f>Purchases!M8</f>
        <v>3315000</v>
      </c>
      <c r="N10" s="15">
        <f>Purchases!N8</f>
        <v>0</v>
      </c>
      <c r="O10" s="15">
        <f>Purchases!O8</f>
        <v>3315000</v>
      </c>
      <c r="P10" s="15">
        <f>Purchases!P8</f>
        <v>0</v>
      </c>
      <c r="Q10" s="15">
        <f>Purchases!Q8</f>
        <v>3315000</v>
      </c>
      <c r="R10" s="15">
        <f>Purchases!R8</f>
        <v>0</v>
      </c>
      <c r="S10" s="15">
        <f>Purchases!S8</f>
        <v>3315000</v>
      </c>
    </row>
    <row r="11">
      <c r="A11" s="5" t="s">
        <v>23</v>
      </c>
      <c r="B11" s="15">
        <f>'Sales and Costs'!B11+'Sales and Costs'!B12+'Sales and Costs'!B13</f>
        <v>82000</v>
      </c>
      <c r="C11" s="15">
        <f>'Sales and Costs'!C11+'Sales and Costs'!C12+'Sales and Costs'!C13</f>
        <v>82000</v>
      </c>
      <c r="D11" s="15">
        <f>'Sales and Costs'!D11+'Sales and Costs'!D12+'Sales and Costs'!D13</f>
        <v>82000</v>
      </c>
      <c r="E11" s="15">
        <f>'Sales and Costs'!E11+'Sales and Costs'!E12+'Sales and Costs'!E13</f>
        <v>82000</v>
      </c>
      <c r="F11" s="15">
        <f>'Sales and Costs'!F11+'Sales and Costs'!F12+'Sales and Costs'!F13</f>
        <v>82000</v>
      </c>
      <c r="G11" s="15">
        <f>'Sales and Costs'!G11+'Sales and Costs'!G12+'Sales and Costs'!G13</f>
        <v>82000</v>
      </c>
      <c r="H11" s="15">
        <f>'Sales and Costs'!H11+'Sales and Costs'!H12+'Sales and Costs'!H13</f>
        <v>82000</v>
      </c>
      <c r="I11" s="15">
        <f>'Sales and Costs'!I11+'Sales and Costs'!I12+'Sales and Costs'!I13</f>
        <v>82000</v>
      </c>
      <c r="J11" s="15">
        <f>'Sales and Costs'!J11+'Sales and Costs'!J12+'Sales and Costs'!J13</f>
        <v>82000</v>
      </c>
      <c r="K11" s="15">
        <f>'Sales and Costs'!K11+'Sales and Costs'!K12+'Sales and Costs'!K13</f>
        <v>82000</v>
      </c>
      <c r="L11" s="15">
        <f>'Sales and Costs'!L11+'Sales and Costs'!L12+'Sales and Costs'!L13</f>
        <v>82000</v>
      </c>
      <c r="M11" s="15">
        <f>'Sales and Costs'!M11+'Sales and Costs'!M12+'Sales and Costs'!M13</f>
        <v>82000</v>
      </c>
      <c r="N11" s="15">
        <f>'Sales and Costs'!N11+'Sales and Costs'!N12+'Sales and Costs'!N13</f>
        <v>82000</v>
      </c>
      <c r="O11" s="15">
        <f>'Sales and Costs'!O11+'Sales and Costs'!O12+'Sales and Costs'!O13</f>
        <v>82000</v>
      </c>
      <c r="P11" s="15">
        <f>'Sales and Costs'!P11+'Sales and Costs'!P12+'Sales and Costs'!P13</f>
        <v>82000</v>
      </c>
      <c r="Q11" s="15">
        <f>'Sales and Costs'!Q11+'Sales and Costs'!Q12+'Sales and Costs'!Q13</f>
        <v>82000</v>
      </c>
      <c r="R11" s="15">
        <f>'Sales and Costs'!R11+'Sales and Costs'!R12+'Sales and Costs'!R13</f>
        <v>82000</v>
      </c>
      <c r="S11" s="15">
        <f>'Sales and Costs'!S11+'Sales and Costs'!S12+'Sales and Costs'!S13</f>
        <v>82000</v>
      </c>
    </row>
    <row r="12">
      <c r="A12" s="6" t="s">
        <v>105</v>
      </c>
      <c r="B12" s="15">
        <f>'Loan and Interest'!B16</f>
        <v>0</v>
      </c>
      <c r="C12" s="15">
        <f>'Loan and Interest'!C16</f>
        <v>0</v>
      </c>
      <c r="D12" s="15">
        <f>'Loan and Interest'!D16</f>
        <v>0</v>
      </c>
      <c r="E12" s="15">
        <f>'Loan and Interest'!E16</f>
        <v>0</v>
      </c>
      <c r="F12" s="15">
        <f>'Loan and Interest'!F16</f>
        <v>0</v>
      </c>
      <c r="G12" s="15">
        <f>'Loan and Interest'!G16</f>
        <v>0</v>
      </c>
      <c r="H12" s="15">
        <f>'Loan and Interest'!H16</f>
        <v>0</v>
      </c>
      <c r="I12" s="15">
        <f>'Loan and Interest'!I16</f>
        <v>0</v>
      </c>
      <c r="J12" s="15">
        <f>'Loan and Interest'!J16</f>
        <v>0</v>
      </c>
      <c r="K12" s="15">
        <f>'Loan and Interest'!K16</f>
        <v>0</v>
      </c>
      <c r="L12" s="15">
        <f>'Loan and Interest'!L16</f>
        <v>0</v>
      </c>
      <c r="M12" s="15">
        <f>'Loan and Interest'!M16</f>
        <v>0</v>
      </c>
      <c r="N12" s="15">
        <f>'Loan and Interest'!N16</f>
        <v>0</v>
      </c>
      <c r="O12" s="15">
        <f>'Loan and Interest'!O16</f>
        <v>1700000</v>
      </c>
      <c r="P12" s="15">
        <f>'Loan and Interest'!P16</f>
        <v>0</v>
      </c>
      <c r="Q12" s="15">
        <f>'Loan and Interest'!Q16</f>
        <v>1100000</v>
      </c>
      <c r="R12" s="15">
        <f>'Loan and Interest'!R16</f>
        <v>0</v>
      </c>
      <c r="S12" s="15">
        <f>'Loan and Interest'!S16</f>
        <v>0</v>
      </c>
    </row>
    <row r="13">
      <c r="A13" s="6" t="s">
        <v>114</v>
      </c>
      <c r="B13" s="16">
        <f>'Loan and Interest'!B26</f>
        <v>12395.83333</v>
      </c>
      <c r="C13" s="16">
        <f>'Loan and Interest'!C26</f>
        <v>24495.83333</v>
      </c>
      <c r="D13" s="16">
        <f>'Loan and Interest'!D26</f>
        <v>24495.83333</v>
      </c>
      <c r="E13" s="16">
        <f>'Loan and Interest'!E26</f>
        <v>24495.83333</v>
      </c>
      <c r="F13" s="16">
        <f>'Loan and Interest'!F26</f>
        <v>24495.83333</v>
      </c>
      <c r="G13" s="16">
        <f>'Loan and Interest'!G26</f>
        <v>24495.83333</v>
      </c>
      <c r="H13" s="16">
        <f>'Loan and Interest'!H26</f>
        <v>24495.83333</v>
      </c>
      <c r="I13" s="16">
        <f>'Loan and Interest'!I26</f>
        <v>24495.83333</v>
      </c>
      <c r="J13" s="16">
        <f>'Loan and Interest'!J26</f>
        <v>24495.83333</v>
      </c>
      <c r="K13" s="16">
        <f>'Loan and Interest'!K26</f>
        <v>24495.83333</v>
      </c>
      <c r="L13" s="16">
        <f>'Loan and Interest'!L26</f>
        <v>24495.83333</v>
      </c>
      <c r="M13" s="16">
        <f>'Loan and Interest'!M26</f>
        <v>24495.83333</v>
      </c>
      <c r="N13" s="16">
        <f>'Loan and Interest'!N26</f>
        <v>24495.83333</v>
      </c>
      <c r="O13" s="16">
        <f>'Loan and Interest'!O26</f>
        <v>12100</v>
      </c>
      <c r="P13" s="16">
        <f>'Loan and Interest'!P26</f>
        <v>12100</v>
      </c>
      <c r="Q13" s="16">
        <f>'Loan and Interest'!Q26</f>
        <v>0</v>
      </c>
      <c r="R13" s="16">
        <f>'Loan and Interest'!R26</f>
        <v>0</v>
      </c>
      <c r="S13" s="16">
        <f>'Loan and Interest'!S26</f>
        <v>0</v>
      </c>
    </row>
    <row r="14">
      <c r="A14" s="5" t="s">
        <v>75</v>
      </c>
      <c r="B14" s="16">
        <f t="shared" ref="B14:S14" si="2">SUM(B9:B13)</f>
        <v>94395.83333</v>
      </c>
      <c r="C14" s="16">
        <f t="shared" si="2"/>
        <v>3421495.833</v>
      </c>
      <c r="D14" s="16">
        <f t="shared" si="2"/>
        <v>151495.8333</v>
      </c>
      <c r="E14" s="16">
        <f t="shared" si="2"/>
        <v>3421495.833</v>
      </c>
      <c r="F14" s="16">
        <f t="shared" si="2"/>
        <v>106495.8333</v>
      </c>
      <c r="G14" s="16">
        <f t="shared" si="2"/>
        <v>3421495.833</v>
      </c>
      <c r="H14" s="16">
        <f t="shared" si="2"/>
        <v>106495.8333</v>
      </c>
      <c r="I14" s="16">
        <f t="shared" si="2"/>
        <v>3471495.833</v>
      </c>
      <c r="J14" s="16">
        <f t="shared" si="2"/>
        <v>106495.8333</v>
      </c>
      <c r="K14" s="16">
        <f t="shared" si="2"/>
        <v>3421495.833</v>
      </c>
      <c r="L14" s="16">
        <f t="shared" si="2"/>
        <v>106495.8333</v>
      </c>
      <c r="M14" s="16">
        <f t="shared" si="2"/>
        <v>3421495.833</v>
      </c>
      <c r="N14" s="16">
        <f t="shared" si="2"/>
        <v>106495.8333</v>
      </c>
      <c r="O14" s="16">
        <f t="shared" si="2"/>
        <v>5109100</v>
      </c>
      <c r="P14" s="16">
        <f t="shared" si="2"/>
        <v>94100</v>
      </c>
      <c r="Q14" s="16">
        <f t="shared" si="2"/>
        <v>4497000</v>
      </c>
      <c r="R14" s="16">
        <f t="shared" si="2"/>
        <v>82000</v>
      </c>
      <c r="S14" s="16">
        <f t="shared" si="2"/>
        <v>3397000</v>
      </c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 t="s">
        <v>115</v>
      </c>
      <c r="B16" s="16">
        <f t="shared" ref="B16:S16" si="3">B6-B14</f>
        <v>6496204.167</v>
      </c>
      <c r="C16" s="16">
        <f t="shared" si="3"/>
        <v>-1649495.833</v>
      </c>
      <c r="D16" s="16">
        <f t="shared" si="3"/>
        <v>1528504.167</v>
      </c>
      <c r="E16" s="16">
        <f t="shared" si="3"/>
        <v>-1741495.833</v>
      </c>
      <c r="F16" s="16">
        <f t="shared" si="3"/>
        <v>3476504.167</v>
      </c>
      <c r="G16" s="16">
        <f t="shared" si="3"/>
        <v>-1741495.833</v>
      </c>
      <c r="H16" s="16">
        <f t="shared" si="3"/>
        <v>1573504.167</v>
      </c>
      <c r="I16" s="16">
        <f t="shared" si="3"/>
        <v>-1791495.833</v>
      </c>
      <c r="J16" s="16">
        <f t="shared" si="3"/>
        <v>1573504.167</v>
      </c>
      <c r="K16" s="16">
        <f t="shared" si="3"/>
        <v>-1741495.833</v>
      </c>
      <c r="L16" s="16">
        <f t="shared" si="3"/>
        <v>1573504.167</v>
      </c>
      <c r="M16" s="16">
        <f t="shared" si="3"/>
        <v>-1741495.833</v>
      </c>
      <c r="N16" s="16">
        <f t="shared" si="3"/>
        <v>1573504.167</v>
      </c>
      <c r="O16" s="16">
        <f t="shared" si="3"/>
        <v>-3429100</v>
      </c>
      <c r="P16" s="16">
        <f t="shared" si="3"/>
        <v>1585900</v>
      </c>
      <c r="Q16" s="16">
        <f t="shared" si="3"/>
        <v>-2817000</v>
      </c>
      <c r="R16" s="16">
        <f t="shared" si="3"/>
        <v>1598000</v>
      </c>
      <c r="S16" s="16">
        <f t="shared" si="3"/>
        <v>-1717000</v>
      </c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5" t="s">
        <v>116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5" t="s">
        <v>117</v>
      </c>
      <c r="B19" s="15">
        <v>0.0</v>
      </c>
      <c r="C19" s="16">
        <f t="shared" ref="C19:S19" si="4">B21</f>
        <v>6496204.167</v>
      </c>
      <c r="D19" s="16">
        <f t="shared" si="4"/>
        <v>4846708.333</v>
      </c>
      <c r="E19" s="16">
        <f t="shared" si="4"/>
        <v>6375212.5</v>
      </c>
      <c r="F19" s="16">
        <f t="shared" si="4"/>
        <v>4633716.667</v>
      </c>
      <c r="G19" s="16">
        <f t="shared" si="4"/>
        <v>8110220.833</v>
      </c>
      <c r="H19" s="16">
        <f t="shared" si="4"/>
        <v>6368725</v>
      </c>
      <c r="I19" s="16">
        <f t="shared" si="4"/>
        <v>7942229.167</v>
      </c>
      <c r="J19" s="16">
        <f t="shared" si="4"/>
        <v>6150733.333</v>
      </c>
      <c r="K19" s="16">
        <f t="shared" si="4"/>
        <v>7724237.5</v>
      </c>
      <c r="L19" s="16">
        <f t="shared" si="4"/>
        <v>5982741.667</v>
      </c>
      <c r="M19" s="16">
        <f t="shared" si="4"/>
        <v>7556245.833</v>
      </c>
      <c r="N19" s="16">
        <f t="shared" si="4"/>
        <v>5814750</v>
      </c>
      <c r="O19" s="16">
        <f t="shared" si="4"/>
        <v>7388254.167</v>
      </c>
      <c r="P19" s="16">
        <f t="shared" si="4"/>
        <v>3959154.167</v>
      </c>
      <c r="Q19" s="16">
        <f t="shared" si="4"/>
        <v>5545054.167</v>
      </c>
      <c r="R19" s="16">
        <f t="shared" si="4"/>
        <v>2728054.167</v>
      </c>
      <c r="S19" s="16">
        <f t="shared" si="4"/>
        <v>4326054.167</v>
      </c>
    </row>
    <row r="20">
      <c r="A20" s="5" t="s">
        <v>115</v>
      </c>
      <c r="B20" s="16">
        <f t="shared" ref="B20:S20" si="5">B16</f>
        <v>6496204.167</v>
      </c>
      <c r="C20" s="16">
        <f t="shared" si="5"/>
        <v>-1649495.833</v>
      </c>
      <c r="D20" s="16">
        <f t="shared" si="5"/>
        <v>1528504.167</v>
      </c>
      <c r="E20" s="16">
        <f t="shared" si="5"/>
        <v>-1741495.833</v>
      </c>
      <c r="F20" s="16">
        <f t="shared" si="5"/>
        <v>3476504.167</v>
      </c>
      <c r="G20" s="16">
        <f t="shared" si="5"/>
        <v>-1741495.833</v>
      </c>
      <c r="H20" s="16">
        <f t="shared" si="5"/>
        <v>1573504.167</v>
      </c>
      <c r="I20" s="16">
        <f t="shared" si="5"/>
        <v>-1791495.833</v>
      </c>
      <c r="J20" s="16">
        <f t="shared" si="5"/>
        <v>1573504.167</v>
      </c>
      <c r="K20" s="16">
        <f t="shared" si="5"/>
        <v>-1741495.833</v>
      </c>
      <c r="L20" s="16">
        <f t="shared" si="5"/>
        <v>1573504.167</v>
      </c>
      <c r="M20" s="16">
        <f t="shared" si="5"/>
        <v>-1741495.833</v>
      </c>
      <c r="N20" s="16">
        <f t="shared" si="5"/>
        <v>1573504.167</v>
      </c>
      <c r="O20" s="16">
        <f t="shared" si="5"/>
        <v>-3429100</v>
      </c>
      <c r="P20" s="16">
        <f t="shared" si="5"/>
        <v>1585900</v>
      </c>
      <c r="Q20" s="16">
        <f t="shared" si="5"/>
        <v>-2817000</v>
      </c>
      <c r="R20" s="16">
        <f t="shared" si="5"/>
        <v>1598000</v>
      </c>
      <c r="S20" s="16">
        <f t="shared" si="5"/>
        <v>-1717000</v>
      </c>
    </row>
    <row r="21">
      <c r="A21" s="5" t="s">
        <v>118</v>
      </c>
      <c r="B21" s="16">
        <f t="shared" ref="B21:S21" si="6">B19+B20</f>
        <v>6496204.167</v>
      </c>
      <c r="C21" s="16">
        <f t="shared" si="6"/>
        <v>4846708.333</v>
      </c>
      <c r="D21" s="16">
        <f t="shared" si="6"/>
        <v>6375212.5</v>
      </c>
      <c r="E21" s="16">
        <f t="shared" si="6"/>
        <v>4633716.667</v>
      </c>
      <c r="F21" s="16">
        <f t="shared" si="6"/>
        <v>8110220.833</v>
      </c>
      <c r="G21" s="16">
        <f t="shared" si="6"/>
        <v>6368725</v>
      </c>
      <c r="H21" s="16">
        <f t="shared" si="6"/>
        <v>7942229.167</v>
      </c>
      <c r="I21" s="16">
        <f t="shared" si="6"/>
        <v>6150733.333</v>
      </c>
      <c r="J21" s="16">
        <f t="shared" si="6"/>
        <v>7724237.5</v>
      </c>
      <c r="K21" s="16">
        <f t="shared" si="6"/>
        <v>5982741.667</v>
      </c>
      <c r="L21" s="16">
        <f t="shared" si="6"/>
        <v>7556245.833</v>
      </c>
      <c r="M21" s="16">
        <f t="shared" si="6"/>
        <v>5814750</v>
      </c>
      <c r="N21" s="16">
        <f t="shared" si="6"/>
        <v>7388254.167</v>
      </c>
      <c r="O21" s="16">
        <f t="shared" si="6"/>
        <v>3959154.167</v>
      </c>
      <c r="P21" s="16">
        <f t="shared" si="6"/>
        <v>5545054.167</v>
      </c>
      <c r="Q21" s="16">
        <f t="shared" si="6"/>
        <v>2728054.167</v>
      </c>
      <c r="R21" s="16">
        <f t="shared" si="6"/>
        <v>4326054.167</v>
      </c>
      <c r="S21" s="16">
        <f t="shared" si="6"/>
        <v>2609054.167</v>
      </c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</row>
    <row r="2">
      <c r="A2" s="5" t="s">
        <v>119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5" t="s">
        <v>120</v>
      </c>
      <c r="B3" s="15">
        <f>'Fixed Asset Balance'!B20-Depreciation!B20</f>
        <v>0</v>
      </c>
      <c r="C3" s="16">
        <f>'Fixed Asset Balance'!C20-Depreciation!C20</f>
        <v>0</v>
      </c>
      <c r="D3" s="16">
        <f>'Fixed Asset Balance'!D20-Depreciation!D20</f>
        <v>41538.46154</v>
      </c>
      <c r="E3" s="16">
        <f>'Fixed Asset Balance'!E20-Depreciation!E20</f>
        <v>38076.92308</v>
      </c>
      <c r="F3" s="16">
        <f>'Fixed Asset Balance'!F20-Depreciation!F20</f>
        <v>34615.38462</v>
      </c>
      <c r="G3" s="16">
        <f>'Fixed Asset Balance'!G20-Depreciation!G20</f>
        <v>31153.84615</v>
      </c>
      <c r="H3" s="16">
        <f>'Fixed Asset Balance'!H20-Depreciation!H20</f>
        <v>27692.30769</v>
      </c>
      <c r="I3" s="16">
        <f>'Fixed Asset Balance'!I20-Depreciation!I20</f>
        <v>70064.10256</v>
      </c>
      <c r="J3" s="16">
        <f>'Fixed Asset Balance'!J20-Depreciation!J20</f>
        <v>62435.89744</v>
      </c>
      <c r="K3" s="16">
        <f>'Fixed Asset Balance'!K20-Depreciation!K20</f>
        <v>54807.69231</v>
      </c>
      <c r="L3" s="16">
        <f>'Fixed Asset Balance'!L20-Depreciation!L20</f>
        <v>47179.48718</v>
      </c>
      <c r="M3" s="16">
        <f>'Fixed Asset Balance'!M20-Depreciation!M20</f>
        <v>39551.28205</v>
      </c>
      <c r="N3" s="16">
        <f>'Fixed Asset Balance'!N20-Depreciation!N20</f>
        <v>31923.07692</v>
      </c>
      <c r="O3" s="16">
        <f>'Fixed Asset Balance'!O20-Depreciation!O20</f>
        <v>24294.87179</v>
      </c>
      <c r="P3" s="16">
        <f>'Fixed Asset Balance'!P20-Depreciation!P20</f>
        <v>16666.66667</v>
      </c>
      <c r="Q3" s="16">
        <f>'Fixed Asset Balance'!Q20-Depreciation!Q20</f>
        <v>12500</v>
      </c>
      <c r="R3" s="16">
        <f>'Fixed Asset Balance'!R20-Depreciation!R20</f>
        <v>8333.333333</v>
      </c>
      <c r="S3" s="16">
        <f>'Fixed Asset Balance'!S20-Depreciation!S20</f>
        <v>4166.666667</v>
      </c>
    </row>
    <row r="4">
      <c r="A4" s="5" t="s">
        <v>116</v>
      </c>
      <c r="B4" s="16">
        <f>'Cash Details'!B21</f>
        <v>6496204.167</v>
      </c>
      <c r="C4" s="16">
        <f>'Cash Details'!C21</f>
        <v>4846708.333</v>
      </c>
      <c r="D4" s="16">
        <f>'Cash Details'!D21</f>
        <v>6375212.5</v>
      </c>
      <c r="E4" s="16">
        <f>'Cash Details'!E21</f>
        <v>4633716.667</v>
      </c>
      <c r="F4" s="16">
        <f>'Cash Details'!F21</f>
        <v>8110220.833</v>
      </c>
      <c r="G4" s="16">
        <f>'Cash Details'!G21</f>
        <v>6368725</v>
      </c>
      <c r="H4" s="16">
        <f>'Cash Details'!H21</f>
        <v>7942229.167</v>
      </c>
      <c r="I4" s="16">
        <f>'Cash Details'!I21</f>
        <v>6150733.333</v>
      </c>
      <c r="J4" s="16">
        <f>'Cash Details'!J21</f>
        <v>7724237.5</v>
      </c>
      <c r="K4" s="16">
        <f>'Cash Details'!K21</f>
        <v>5982741.667</v>
      </c>
      <c r="L4" s="16">
        <f>'Cash Details'!L21</f>
        <v>7556245.833</v>
      </c>
      <c r="M4" s="16">
        <f>'Cash Details'!M21</f>
        <v>5814750</v>
      </c>
      <c r="N4" s="16">
        <f>'Cash Details'!N21</f>
        <v>7388254.167</v>
      </c>
      <c r="O4" s="16">
        <f>'Cash Details'!O21</f>
        <v>3959154.167</v>
      </c>
      <c r="P4" s="16">
        <f>'Cash Details'!P21</f>
        <v>5545054.167</v>
      </c>
      <c r="Q4" s="16">
        <f>'Cash Details'!Q21</f>
        <v>2728054.167</v>
      </c>
      <c r="R4" s="16">
        <f>'Cash Details'!R21</f>
        <v>4326054.167</v>
      </c>
      <c r="S4" s="16">
        <f>'Cash Details'!S21</f>
        <v>2609054.167</v>
      </c>
    </row>
    <row r="5">
      <c r="A5" s="5" t="s">
        <v>121</v>
      </c>
      <c r="B5" s="15">
        <f>Stocks!B13</f>
        <v>97500</v>
      </c>
      <c r="C5" s="15">
        <f>Stocks!C13</f>
        <v>195000</v>
      </c>
      <c r="D5" s="15">
        <f>Stocks!D13</f>
        <v>292500</v>
      </c>
      <c r="E5" s="15">
        <f>Stocks!E13</f>
        <v>390000</v>
      </c>
      <c r="F5" s="15">
        <f>Stocks!F13</f>
        <v>487500</v>
      </c>
      <c r="G5" s="15">
        <f>Stocks!G13</f>
        <v>585000</v>
      </c>
      <c r="H5" s="15">
        <f>Stocks!H13</f>
        <v>682500</v>
      </c>
      <c r="I5" s="15">
        <f>Stocks!I13</f>
        <v>780000</v>
      </c>
      <c r="J5" s="15">
        <f>Stocks!J13</f>
        <v>877500</v>
      </c>
      <c r="K5" s="15">
        <f>Stocks!K13</f>
        <v>975000</v>
      </c>
      <c r="L5" s="15">
        <f>Stocks!L13</f>
        <v>1072500</v>
      </c>
      <c r="M5" s="15">
        <f>Stocks!M13</f>
        <v>1170000</v>
      </c>
      <c r="N5" s="15">
        <f>Stocks!N13</f>
        <v>1267500</v>
      </c>
      <c r="O5" s="15">
        <f>Stocks!O13</f>
        <v>1365000</v>
      </c>
      <c r="P5" s="15">
        <f>Stocks!P13</f>
        <v>1462500</v>
      </c>
      <c r="Q5" s="15">
        <f>Stocks!Q13</f>
        <v>1560000</v>
      </c>
      <c r="R5" s="15">
        <f>Stocks!R13</f>
        <v>1657500</v>
      </c>
      <c r="S5" s="15">
        <f>Stocks!S13</f>
        <v>1755000</v>
      </c>
    </row>
    <row r="6">
      <c r="A6" s="5" t="s">
        <v>90</v>
      </c>
      <c r="B6" s="15">
        <f>Collections!B15</f>
        <v>1680000</v>
      </c>
      <c r="C6" s="15">
        <f>Collections!C15</f>
        <v>2688000</v>
      </c>
      <c r="D6" s="15">
        <f>Collections!D15</f>
        <v>2688000</v>
      </c>
      <c r="E6" s="15">
        <f>Collections!E15</f>
        <v>2688000</v>
      </c>
      <c r="F6" s="15">
        <f>Collections!F15</f>
        <v>2688000</v>
      </c>
      <c r="G6" s="15">
        <f>Collections!G15</f>
        <v>2688000</v>
      </c>
      <c r="H6" s="15">
        <f>Collections!H15</f>
        <v>2688000</v>
      </c>
      <c r="I6" s="15">
        <f>Collections!I15</f>
        <v>2688000</v>
      </c>
      <c r="J6" s="15">
        <f>Collections!J15</f>
        <v>2688000</v>
      </c>
      <c r="K6" s="15">
        <f>Collections!K15</f>
        <v>2688000</v>
      </c>
      <c r="L6" s="15">
        <f>Collections!L15</f>
        <v>2688000</v>
      </c>
      <c r="M6" s="15">
        <f>Collections!M15</f>
        <v>2688000</v>
      </c>
      <c r="N6" s="15">
        <f>Collections!N15</f>
        <v>2688000</v>
      </c>
      <c r="O6" s="15">
        <f>Collections!O15</f>
        <v>2688000</v>
      </c>
      <c r="P6" s="15">
        <f>Collections!P15</f>
        <v>2688000</v>
      </c>
      <c r="Q6" s="15">
        <f>Collections!Q15</f>
        <v>2688000</v>
      </c>
      <c r="R6" s="15">
        <f>Collections!R15</f>
        <v>2688000</v>
      </c>
      <c r="S6" s="15">
        <f>Collections!S15</f>
        <v>2688000</v>
      </c>
    </row>
    <row r="7">
      <c r="A7" s="5" t="s">
        <v>122</v>
      </c>
      <c r="B7" s="16">
        <f t="shared" ref="B7:S7" si="1">SUM(B3:B6)</f>
        <v>8273704.167</v>
      </c>
      <c r="C7" s="16">
        <f t="shared" si="1"/>
        <v>7729708.333</v>
      </c>
      <c r="D7" s="16">
        <f t="shared" si="1"/>
        <v>9397250.962</v>
      </c>
      <c r="E7" s="16">
        <f t="shared" si="1"/>
        <v>7749793.59</v>
      </c>
      <c r="F7" s="16">
        <f t="shared" si="1"/>
        <v>11320336.22</v>
      </c>
      <c r="G7" s="16">
        <f t="shared" si="1"/>
        <v>9672878.846</v>
      </c>
      <c r="H7" s="16">
        <f t="shared" si="1"/>
        <v>11340421.47</v>
      </c>
      <c r="I7" s="16">
        <f t="shared" si="1"/>
        <v>9688797.436</v>
      </c>
      <c r="J7" s="16">
        <f t="shared" si="1"/>
        <v>11352173.4</v>
      </c>
      <c r="K7" s="16">
        <f t="shared" si="1"/>
        <v>9700549.359</v>
      </c>
      <c r="L7" s="16">
        <f t="shared" si="1"/>
        <v>11363925.32</v>
      </c>
      <c r="M7" s="16">
        <f t="shared" si="1"/>
        <v>9712301.282</v>
      </c>
      <c r="N7" s="16">
        <f t="shared" si="1"/>
        <v>11375677.24</v>
      </c>
      <c r="O7" s="16">
        <f t="shared" si="1"/>
        <v>8036449.038</v>
      </c>
      <c r="P7" s="16">
        <f t="shared" si="1"/>
        <v>9712220.833</v>
      </c>
      <c r="Q7" s="16">
        <f t="shared" si="1"/>
        <v>6988554.167</v>
      </c>
      <c r="R7" s="16">
        <f t="shared" si="1"/>
        <v>8679887.5</v>
      </c>
      <c r="S7" s="16">
        <f t="shared" si="1"/>
        <v>7056220.833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5" t="s">
        <v>123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 t="s">
        <v>124</v>
      </c>
      <c r="B10" s="15">
        <f>Purchases!B12</f>
        <v>1657500</v>
      </c>
      <c r="C10" s="15">
        <f>Purchases!C12</f>
        <v>0</v>
      </c>
      <c r="D10" s="15">
        <f>Purchases!D12</f>
        <v>1657500</v>
      </c>
      <c r="E10" s="15">
        <f>Purchases!E12</f>
        <v>0</v>
      </c>
      <c r="F10" s="15">
        <f>Purchases!F12</f>
        <v>1657500</v>
      </c>
      <c r="G10" s="15">
        <f>Purchases!G12</f>
        <v>0</v>
      </c>
      <c r="H10" s="15">
        <f>Purchases!H12</f>
        <v>1657500</v>
      </c>
      <c r="I10" s="15">
        <f>Purchases!I12</f>
        <v>0</v>
      </c>
      <c r="J10" s="15">
        <f>Purchases!J12</f>
        <v>1657500</v>
      </c>
      <c r="K10" s="15">
        <f>Purchases!K12</f>
        <v>0</v>
      </c>
      <c r="L10" s="15">
        <f>Purchases!L12</f>
        <v>1657500</v>
      </c>
      <c r="M10" s="15">
        <f>Purchases!M12</f>
        <v>0</v>
      </c>
      <c r="N10" s="15">
        <f>Purchases!N12</f>
        <v>1657500</v>
      </c>
      <c r="O10" s="15">
        <f>Purchases!O12</f>
        <v>0</v>
      </c>
      <c r="P10" s="15">
        <f>Purchases!P12</f>
        <v>1657500</v>
      </c>
      <c r="Q10" s="15">
        <f>Purchases!Q12</f>
        <v>0</v>
      </c>
      <c r="R10" s="15">
        <f>Purchases!R12</f>
        <v>1657500</v>
      </c>
      <c r="S10" s="15">
        <f>Purchases!S12</f>
        <v>0</v>
      </c>
    </row>
    <row r="11">
      <c r="A11" s="6" t="s">
        <v>125</v>
      </c>
      <c r="B11" s="15">
        <f>'Loan and Interest'!B21</f>
        <v>1700000</v>
      </c>
      <c r="C11" s="15">
        <f>'Loan and Interest'!C21</f>
        <v>2800000</v>
      </c>
      <c r="D11" s="15">
        <f>'Loan and Interest'!D21</f>
        <v>2800000</v>
      </c>
      <c r="E11" s="15">
        <f>'Loan and Interest'!E21</f>
        <v>2800000</v>
      </c>
      <c r="F11" s="15">
        <f>'Loan and Interest'!F21</f>
        <v>2800000</v>
      </c>
      <c r="G11" s="15">
        <f>'Loan and Interest'!G21</f>
        <v>2800000</v>
      </c>
      <c r="H11" s="15">
        <f>'Loan and Interest'!H21</f>
        <v>2800000</v>
      </c>
      <c r="I11" s="15">
        <f>'Loan and Interest'!I21</f>
        <v>2800000</v>
      </c>
      <c r="J11" s="15">
        <f>'Loan and Interest'!J21</f>
        <v>2800000</v>
      </c>
      <c r="K11" s="15">
        <f>'Loan and Interest'!K21</f>
        <v>2800000</v>
      </c>
      <c r="L11" s="15">
        <f>'Loan and Interest'!L21</f>
        <v>2800000</v>
      </c>
      <c r="M11" s="15">
        <f>'Loan and Interest'!M21</f>
        <v>2800000</v>
      </c>
      <c r="N11" s="15">
        <f>'Loan and Interest'!N21</f>
        <v>2800000</v>
      </c>
      <c r="O11" s="15">
        <f>'Loan and Interest'!O21</f>
        <v>1100000</v>
      </c>
      <c r="P11" s="15">
        <f>'Loan and Interest'!P21</f>
        <v>1100000</v>
      </c>
      <c r="Q11" s="15">
        <f>'Loan and Interest'!Q21</f>
        <v>0</v>
      </c>
      <c r="R11" s="15">
        <f>'Loan and Interest'!R21</f>
        <v>0</v>
      </c>
      <c r="S11" s="15">
        <f>'Loan and Interest'!S21</f>
        <v>0</v>
      </c>
    </row>
    <row r="12">
      <c r="A12" s="5" t="s">
        <v>126</v>
      </c>
      <c r="B12" s="15">
        <f t="shared" ref="B12:S12" si="2">B10+B11</f>
        <v>3357500</v>
      </c>
      <c r="C12" s="15">
        <f t="shared" si="2"/>
        <v>2800000</v>
      </c>
      <c r="D12" s="15">
        <f t="shared" si="2"/>
        <v>4457500</v>
      </c>
      <c r="E12" s="15">
        <f t="shared" si="2"/>
        <v>2800000</v>
      </c>
      <c r="F12" s="15">
        <f t="shared" si="2"/>
        <v>4457500</v>
      </c>
      <c r="G12" s="15">
        <f t="shared" si="2"/>
        <v>2800000</v>
      </c>
      <c r="H12" s="15">
        <f t="shared" si="2"/>
        <v>4457500</v>
      </c>
      <c r="I12" s="15">
        <f t="shared" si="2"/>
        <v>2800000</v>
      </c>
      <c r="J12" s="15">
        <f t="shared" si="2"/>
        <v>4457500</v>
      </c>
      <c r="K12" s="15">
        <f t="shared" si="2"/>
        <v>2800000</v>
      </c>
      <c r="L12" s="15">
        <f t="shared" si="2"/>
        <v>4457500</v>
      </c>
      <c r="M12" s="15">
        <f t="shared" si="2"/>
        <v>2800000</v>
      </c>
      <c r="N12" s="15">
        <f t="shared" si="2"/>
        <v>4457500</v>
      </c>
      <c r="O12" s="15">
        <f t="shared" si="2"/>
        <v>1100000</v>
      </c>
      <c r="P12" s="15">
        <f t="shared" si="2"/>
        <v>2757500</v>
      </c>
      <c r="Q12" s="15">
        <f t="shared" si="2"/>
        <v>0</v>
      </c>
      <c r="R12" s="15">
        <f t="shared" si="2"/>
        <v>1657500</v>
      </c>
      <c r="S12" s="15">
        <f t="shared" si="2"/>
        <v>0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5" t="s">
        <v>127</v>
      </c>
      <c r="B14" s="16">
        <f t="shared" ref="B14:S14" si="3">B7-B12</f>
        <v>4916204.167</v>
      </c>
      <c r="C14" s="16">
        <f t="shared" si="3"/>
        <v>4929708.333</v>
      </c>
      <c r="D14" s="16">
        <f t="shared" si="3"/>
        <v>4939750.962</v>
      </c>
      <c r="E14" s="16">
        <f t="shared" si="3"/>
        <v>4949793.59</v>
      </c>
      <c r="F14" s="16">
        <f t="shared" si="3"/>
        <v>6862836.218</v>
      </c>
      <c r="G14" s="16">
        <f t="shared" si="3"/>
        <v>6872878.846</v>
      </c>
      <c r="H14" s="16">
        <f t="shared" si="3"/>
        <v>6882921.474</v>
      </c>
      <c r="I14" s="16">
        <f t="shared" si="3"/>
        <v>6888797.436</v>
      </c>
      <c r="J14" s="16">
        <f t="shared" si="3"/>
        <v>6894673.397</v>
      </c>
      <c r="K14" s="16">
        <f t="shared" si="3"/>
        <v>6900549.359</v>
      </c>
      <c r="L14" s="16">
        <f t="shared" si="3"/>
        <v>6906425.321</v>
      </c>
      <c r="M14" s="16">
        <f t="shared" si="3"/>
        <v>6912301.282</v>
      </c>
      <c r="N14" s="16">
        <f t="shared" si="3"/>
        <v>6918177.244</v>
      </c>
      <c r="O14" s="16">
        <f t="shared" si="3"/>
        <v>6936449.038</v>
      </c>
      <c r="P14" s="16">
        <f t="shared" si="3"/>
        <v>6954720.833</v>
      </c>
      <c r="Q14" s="16">
        <f t="shared" si="3"/>
        <v>6988554.167</v>
      </c>
      <c r="R14" s="16">
        <f t="shared" si="3"/>
        <v>7022387.5</v>
      </c>
      <c r="S14" s="16">
        <f t="shared" si="3"/>
        <v>7056220.833</v>
      </c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 t="s">
        <v>128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 t="s">
        <v>129</v>
      </c>
      <c r="B17" s="15">
        <f>Capital!B14</f>
        <v>4890600</v>
      </c>
      <c r="C17" s="15">
        <f>Capital!C14</f>
        <v>4890600</v>
      </c>
      <c r="D17" s="15">
        <f>Capital!D14</f>
        <v>4890600</v>
      </c>
      <c r="E17" s="15">
        <f>Capital!E14</f>
        <v>4890600</v>
      </c>
      <c r="F17" s="15">
        <f>Capital!F14</f>
        <v>6793600</v>
      </c>
      <c r="G17" s="15">
        <f>Capital!G14</f>
        <v>6793600</v>
      </c>
      <c r="H17" s="15">
        <f>Capital!H14</f>
        <v>6793600</v>
      </c>
      <c r="I17" s="15">
        <f>Capital!I14</f>
        <v>6793600</v>
      </c>
      <c r="J17" s="15">
        <f>Capital!J14</f>
        <v>6793600</v>
      </c>
      <c r="K17" s="15">
        <f>Capital!K14</f>
        <v>6793600</v>
      </c>
      <c r="L17" s="15">
        <f>Capital!L14</f>
        <v>6793600</v>
      </c>
      <c r="M17" s="15">
        <f>Capital!M14</f>
        <v>6793600</v>
      </c>
      <c r="N17" s="15">
        <f>Capital!N14</f>
        <v>6793600</v>
      </c>
      <c r="O17" s="15">
        <f>Capital!O14</f>
        <v>6793600</v>
      </c>
      <c r="P17" s="15">
        <f>Capital!P14</f>
        <v>6793600</v>
      </c>
      <c r="Q17" s="15">
        <f>Capital!Q14</f>
        <v>6793600</v>
      </c>
      <c r="R17" s="15">
        <f>Capital!R14</f>
        <v>6793600</v>
      </c>
      <c r="S17" s="15">
        <f>Capital!S14</f>
        <v>6793600</v>
      </c>
    </row>
    <row r="18">
      <c r="A18" s="5" t="s">
        <v>75</v>
      </c>
      <c r="B18" s="15">
        <f t="shared" ref="B18:S18" si="4">SUM(B17)</f>
        <v>4890600</v>
      </c>
      <c r="C18" s="15">
        <f t="shared" si="4"/>
        <v>4890600</v>
      </c>
      <c r="D18" s="15">
        <f t="shared" si="4"/>
        <v>4890600</v>
      </c>
      <c r="E18" s="15">
        <f t="shared" si="4"/>
        <v>4890600</v>
      </c>
      <c r="F18" s="15">
        <f t="shared" si="4"/>
        <v>6793600</v>
      </c>
      <c r="G18" s="15">
        <f t="shared" si="4"/>
        <v>6793600</v>
      </c>
      <c r="H18" s="15">
        <f t="shared" si="4"/>
        <v>6793600</v>
      </c>
      <c r="I18" s="15">
        <f t="shared" si="4"/>
        <v>6793600</v>
      </c>
      <c r="J18" s="15">
        <f t="shared" si="4"/>
        <v>6793600</v>
      </c>
      <c r="K18" s="15">
        <f t="shared" si="4"/>
        <v>6793600</v>
      </c>
      <c r="L18" s="15">
        <f t="shared" si="4"/>
        <v>6793600</v>
      </c>
      <c r="M18" s="15">
        <f t="shared" si="4"/>
        <v>6793600</v>
      </c>
      <c r="N18" s="15">
        <f t="shared" si="4"/>
        <v>6793600</v>
      </c>
      <c r="O18" s="15">
        <f t="shared" si="4"/>
        <v>6793600</v>
      </c>
      <c r="P18" s="15">
        <f t="shared" si="4"/>
        <v>6793600</v>
      </c>
      <c r="Q18" s="15">
        <f t="shared" si="4"/>
        <v>6793600</v>
      </c>
      <c r="R18" s="15">
        <f t="shared" si="4"/>
        <v>6793600</v>
      </c>
      <c r="S18" s="15">
        <f t="shared" si="4"/>
        <v>6793600</v>
      </c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8" t="s">
        <v>130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5" t="s">
        <v>131</v>
      </c>
      <c r="B21" s="15">
        <v>0.0</v>
      </c>
      <c r="C21" s="16">
        <f t="shared" ref="C21:S21" si="5">B23</f>
        <v>25604.16667</v>
      </c>
      <c r="D21" s="16">
        <f t="shared" si="5"/>
        <v>39108.33333</v>
      </c>
      <c r="E21" s="16">
        <f t="shared" si="5"/>
        <v>49150.96154</v>
      </c>
      <c r="F21" s="16">
        <f t="shared" si="5"/>
        <v>59193.58974</v>
      </c>
      <c r="G21" s="16">
        <f t="shared" si="5"/>
        <v>69236.21795</v>
      </c>
      <c r="H21" s="16">
        <f t="shared" si="5"/>
        <v>79278.84615</v>
      </c>
      <c r="I21" s="16">
        <f t="shared" si="5"/>
        <v>89321.47436</v>
      </c>
      <c r="J21" s="16">
        <f t="shared" si="5"/>
        <v>95197.4359</v>
      </c>
      <c r="K21" s="16">
        <f t="shared" si="5"/>
        <v>101073.3974</v>
      </c>
      <c r="L21" s="16">
        <f t="shared" si="5"/>
        <v>106949.359</v>
      </c>
      <c r="M21" s="16">
        <f t="shared" si="5"/>
        <v>112825.3205</v>
      </c>
      <c r="N21" s="16">
        <f t="shared" si="5"/>
        <v>118701.2821</v>
      </c>
      <c r="O21" s="16">
        <f t="shared" si="5"/>
        <v>124577.2436</v>
      </c>
      <c r="P21" s="16">
        <f t="shared" si="5"/>
        <v>142849.0385</v>
      </c>
      <c r="Q21" s="16">
        <f t="shared" si="5"/>
        <v>161120.8333</v>
      </c>
      <c r="R21" s="16">
        <f t="shared" si="5"/>
        <v>194954.1667</v>
      </c>
      <c r="S21" s="16">
        <f t="shared" si="5"/>
        <v>228787.5</v>
      </c>
    </row>
    <row r="22">
      <c r="A22" s="5" t="s">
        <v>132</v>
      </c>
      <c r="B22" s="16">
        <f>'Sales and Costs'!B23</f>
        <v>25604.16667</v>
      </c>
      <c r="C22" s="16">
        <f>'Sales and Costs'!C23</f>
        <v>13504.16667</v>
      </c>
      <c r="D22" s="16">
        <f>'Sales and Costs'!D23</f>
        <v>10042.62821</v>
      </c>
      <c r="E22" s="16">
        <f>'Sales and Costs'!E23</f>
        <v>10042.62821</v>
      </c>
      <c r="F22" s="16">
        <f>'Sales and Costs'!F23</f>
        <v>10042.62821</v>
      </c>
      <c r="G22" s="16">
        <f>'Sales and Costs'!G23</f>
        <v>10042.62821</v>
      </c>
      <c r="H22" s="16">
        <f>'Sales and Costs'!H23</f>
        <v>10042.62821</v>
      </c>
      <c r="I22" s="16">
        <f>'Sales and Costs'!I23</f>
        <v>5875.961538</v>
      </c>
      <c r="J22" s="16">
        <f>'Sales and Costs'!J23</f>
        <v>5875.961538</v>
      </c>
      <c r="K22" s="16">
        <f>'Sales and Costs'!K23</f>
        <v>5875.961538</v>
      </c>
      <c r="L22" s="16">
        <f>'Sales and Costs'!L23</f>
        <v>5875.961538</v>
      </c>
      <c r="M22" s="16">
        <f>'Sales and Costs'!M23</f>
        <v>5875.961538</v>
      </c>
      <c r="N22" s="16">
        <f>'Sales and Costs'!N23</f>
        <v>5875.961538</v>
      </c>
      <c r="O22" s="16">
        <f>'Sales and Costs'!O23</f>
        <v>18271.79487</v>
      </c>
      <c r="P22" s="16">
        <f>'Sales and Costs'!P23</f>
        <v>18271.79487</v>
      </c>
      <c r="Q22" s="16">
        <f>'Sales and Costs'!Q23</f>
        <v>33833.33333</v>
      </c>
      <c r="R22" s="16">
        <f>'Sales and Costs'!R23</f>
        <v>33833.33333</v>
      </c>
      <c r="S22" s="16">
        <f>'Sales and Costs'!S23</f>
        <v>33833.33333</v>
      </c>
    </row>
    <row r="23">
      <c r="A23" s="5" t="s">
        <v>130</v>
      </c>
      <c r="B23" s="16">
        <f t="shared" ref="B23:S23" si="6">B21+B22</f>
        <v>25604.16667</v>
      </c>
      <c r="C23" s="16">
        <f t="shared" si="6"/>
        <v>39108.33333</v>
      </c>
      <c r="D23" s="16">
        <f t="shared" si="6"/>
        <v>49150.96154</v>
      </c>
      <c r="E23" s="16">
        <f t="shared" si="6"/>
        <v>59193.58974</v>
      </c>
      <c r="F23" s="16">
        <f t="shared" si="6"/>
        <v>69236.21795</v>
      </c>
      <c r="G23" s="16">
        <f t="shared" si="6"/>
        <v>79278.84615</v>
      </c>
      <c r="H23" s="16">
        <f t="shared" si="6"/>
        <v>89321.47436</v>
      </c>
      <c r="I23" s="16">
        <f t="shared" si="6"/>
        <v>95197.4359</v>
      </c>
      <c r="J23" s="16">
        <f t="shared" si="6"/>
        <v>101073.3974</v>
      </c>
      <c r="K23" s="16">
        <f t="shared" si="6"/>
        <v>106949.359</v>
      </c>
      <c r="L23" s="16">
        <f t="shared" si="6"/>
        <v>112825.3205</v>
      </c>
      <c r="M23" s="16">
        <f t="shared" si="6"/>
        <v>118701.2821</v>
      </c>
      <c r="N23" s="16">
        <f t="shared" si="6"/>
        <v>124577.2436</v>
      </c>
      <c r="O23" s="16">
        <f t="shared" si="6"/>
        <v>142849.0385</v>
      </c>
      <c r="P23" s="16">
        <f t="shared" si="6"/>
        <v>161120.8333</v>
      </c>
      <c r="Q23" s="16">
        <f t="shared" si="6"/>
        <v>194954.1667</v>
      </c>
      <c r="R23" s="16">
        <f t="shared" si="6"/>
        <v>228787.5</v>
      </c>
      <c r="S23" s="16">
        <f t="shared" si="6"/>
        <v>262620.8333</v>
      </c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5" t="s">
        <v>75</v>
      </c>
      <c r="B25" s="16">
        <f t="shared" ref="B25:S25" si="7">B18+B23</f>
        <v>4916204.167</v>
      </c>
      <c r="C25" s="16">
        <f t="shared" si="7"/>
        <v>4929708.333</v>
      </c>
      <c r="D25" s="16">
        <f t="shared" si="7"/>
        <v>4939750.962</v>
      </c>
      <c r="E25" s="16">
        <f t="shared" si="7"/>
        <v>4949793.59</v>
      </c>
      <c r="F25" s="16">
        <f t="shared" si="7"/>
        <v>6862836.218</v>
      </c>
      <c r="G25" s="16">
        <f t="shared" si="7"/>
        <v>6872878.846</v>
      </c>
      <c r="H25" s="16">
        <f t="shared" si="7"/>
        <v>6882921.474</v>
      </c>
      <c r="I25" s="16">
        <f t="shared" si="7"/>
        <v>6888797.436</v>
      </c>
      <c r="J25" s="16">
        <f t="shared" si="7"/>
        <v>6894673.397</v>
      </c>
      <c r="K25" s="16">
        <f t="shared" si="7"/>
        <v>6900549.359</v>
      </c>
      <c r="L25" s="16">
        <f t="shared" si="7"/>
        <v>6906425.321</v>
      </c>
      <c r="M25" s="16">
        <f t="shared" si="7"/>
        <v>6912301.282</v>
      </c>
      <c r="N25" s="16">
        <f t="shared" si="7"/>
        <v>6918177.244</v>
      </c>
      <c r="O25" s="16">
        <f t="shared" si="7"/>
        <v>6936449.038</v>
      </c>
      <c r="P25" s="16">
        <f t="shared" si="7"/>
        <v>6954720.833</v>
      </c>
      <c r="Q25" s="16">
        <f t="shared" si="7"/>
        <v>6988554.167</v>
      </c>
      <c r="R25" s="16">
        <f t="shared" si="7"/>
        <v>7022387.5</v>
      </c>
      <c r="S25" s="16">
        <f t="shared" si="7"/>
        <v>7056220.833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5" t="s">
        <v>133</v>
      </c>
      <c r="B27" s="16">
        <f t="shared" ref="B27:S27" si="8">B25-B14</f>
        <v>0</v>
      </c>
      <c r="C27" s="16">
        <f t="shared" si="8"/>
        <v>-0.0000000009313225746</v>
      </c>
      <c r="D27" s="16">
        <f t="shared" si="8"/>
        <v>-0.000000002793967724</v>
      </c>
      <c r="E27" s="16">
        <f t="shared" si="8"/>
        <v>-0.0000000009313225746</v>
      </c>
      <c r="F27" s="16">
        <f t="shared" si="8"/>
        <v>-0.000000001862645149</v>
      </c>
      <c r="G27" s="16">
        <f t="shared" si="8"/>
        <v>0</v>
      </c>
      <c r="H27" s="16">
        <f t="shared" si="8"/>
        <v>-0.000000001862645149</v>
      </c>
      <c r="I27" s="16">
        <f t="shared" si="8"/>
        <v>0</v>
      </c>
      <c r="J27" s="16">
        <f t="shared" si="8"/>
        <v>-0.0000000009313225746</v>
      </c>
      <c r="K27" s="16">
        <f t="shared" si="8"/>
        <v>-0.0000000009313225746</v>
      </c>
      <c r="L27" s="16">
        <f t="shared" si="8"/>
        <v>-0.0000000009313225746</v>
      </c>
      <c r="M27" s="16">
        <f t="shared" si="8"/>
        <v>-0.000000001862645149</v>
      </c>
      <c r="N27" s="16">
        <f t="shared" si="8"/>
        <v>-0.000000001862645149</v>
      </c>
      <c r="O27" s="16">
        <f t="shared" si="8"/>
        <v>-0.000000001862645149</v>
      </c>
      <c r="P27" s="16">
        <f t="shared" si="8"/>
        <v>-0.000000001862645149</v>
      </c>
      <c r="Q27" s="16">
        <f t="shared" si="8"/>
        <v>-0.000000001862645149</v>
      </c>
      <c r="R27" s="16">
        <f t="shared" si="8"/>
        <v>-0.0000000009313225746</v>
      </c>
      <c r="S27" s="16">
        <f t="shared" si="8"/>
        <v>-0.000000001862645149</v>
      </c>
    </row>
  </sheetData>
  <drawing r:id="rId1"/>
</worksheet>
</file>