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FAR" sheetId="7" r:id="rId10"/>
    <sheet state="visible" name="Fixed Asset Balance" sheetId="8" r:id="rId11"/>
    <sheet state="visible" name="Depreciation" sheetId="9" r:id="rId12"/>
    <sheet state="visible" name="Stocks" sheetId="10" r:id="rId13"/>
    <sheet state="visible" name="Collections" sheetId="11" r:id="rId14"/>
    <sheet state="visible" name="Capital" sheetId="12" r:id="rId15"/>
    <sheet state="visible" name="Cash Detail" sheetId="13" r:id="rId16"/>
    <sheet state="visible" name="Balances" sheetId="14" r:id="rId17"/>
  </sheets>
  <definedNames/>
  <calcPr/>
</workbook>
</file>

<file path=xl/sharedStrings.xml><?xml version="1.0" encoding="utf-8"?>
<sst xmlns="http://schemas.openxmlformats.org/spreadsheetml/2006/main" count="323" uniqueCount="112">
  <si>
    <t>Description</t>
  </si>
  <si>
    <t>MVF Bats deals in selling Cricket bats. It sells one MVF bat for Rs. 1500 to Cricket Academies and purchase it for Rs. 1000.</t>
  </si>
  <si>
    <t>Every month they purchase 1453 bats and sell 1327 bats.</t>
  </si>
  <si>
    <t>In the first month MVF bats issued 13555 shares of Rs. 75 each to its shareholders who paid for these shares in cash.</t>
  </si>
  <si>
    <t>MVF bats also employs 2 sales person to each of whom Rs. 25320 salary per month is paid. The salary of a given month is paid on 5th of the next month. The rent of the showroom is Rs. 52500 per month which is paid on 1st of the same month. Electricity bill is Rs. 27654 per month which is paid on the next month.</t>
  </si>
  <si>
    <t xml:space="preserve">The company has purchased Furniture (AS2134) in Month 1 for Rs. 437500 and has a life of 18 months. It also purchased a Machine (TYP2323) for bat alignment in the same month  which costs Rs. 325400 and has a life of 15 months. </t>
  </si>
  <si>
    <t>Payment for Purchases is made in next month and collections from sales is also done in next month</t>
  </si>
  <si>
    <t>They paid 28% tax on the profit after interest.</t>
  </si>
  <si>
    <t>Make a model for 12 months.</t>
  </si>
  <si>
    <t>Quantity</t>
  </si>
  <si>
    <t>Purchase Price</t>
  </si>
  <si>
    <t>Payments</t>
  </si>
  <si>
    <t>Cricket Bats</t>
  </si>
  <si>
    <t>After 1 month</t>
  </si>
  <si>
    <t>Sales</t>
  </si>
  <si>
    <t>Selling Price</t>
  </si>
  <si>
    <t>Collections</t>
  </si>
  <si>
    <t>Staff</t>
  </si>
  <si>
    <t xml:space="preserve">Sales Person </t>
  </si>
  <si>
    <t>Paid on next month</t>
  </si>
  <si>
    <t>Other costs</t>
  </si>
  <si>
    <t>Rent</t>
  </si>
  <si>
    <t>Paid on Same month</t>
  </si>
  <si>
    <t>Electricity</t>
  </si>
  <si>
    <t>Security Service</t>
  </si>
  <si>
    <t>Every 3 months</t>
  </si>
  <si>
    <t>Broadband</t>
  </si>
  <si>
    <t>Tax</t>
  </si>
  <si>
    <t>Profit After Interest</t>
  </si>
  <si>
    <t>M1</t>
  </si>
  <si>
    <t>M2</t>
  </si>
  <si>
    <t>M3</t>
  </si>
  <si>
    <t>M4</t>
  </si>
  <si>
    <t>M5</t>
  </si>
  <si>
    <t>M6</t>
  </si>
  <si>
    <t>M7</t>
  </si>
  <si>
    <t>M8</t>
  </si>
  <si>
    <t>M9</t>
  </si>
  <si>
    <t>M10</t>
  </si>
  <si>
    <t>M11</t>
  </si>
  <si>
    <t>M12</t>
  </si>
  <si>
    <t>Purchase</t>
  </si>
  <si>
    <t>Expenses</t>
  </si>
  <si>
    <t>Salary</t>
  </si>
  <si>
    <t>Total</t>
  </si>
  <si>
    <t>Payment for Expenses</t>
  </si>
  <si>
    <t xml:space="preserve">Security Service </t>
  </si>
  <si>
    <t>Expenses to  be paid</t>
  </si>
  <si>
    <t>Cost of goods sold</t>
  </si>
  <si>
    <t>Other Costs</t>
  </si>
  <si>
    <t>Depreciation</t>
  </si>
  <si>
    <t>Profit</t>
  </si>
  <si>
    <t>Interest</t>
  </si>
  <si>
    <t>Bats</t>
  </si>
  <si>
    <t>Purchase Payments</t>
  </si>
  <si>
    <t>Payment Outstanding</t>
  </si>
  <si>
    <t>Item Code</t>
  </si>
  <si>
    <t>Item Type</t>
  </si>
  <si>
    <t>Item Details</t>
  </si>
  <si>
    <t>Month of purchase</t>
  </si>
  <si>
    <t>Price</t>
  </si>
  <si>
    <t>Life Time</t>
  </si>
  <si>
    <t>Month of Disposal</t>
  </si>
  <si>
    <t>Disposal Depreciation</t>
  </si>
  <si>
    <t>Furniture</t>
  </si>
  <si>
    <t>Machine</t>
  </si>
  <si>
    <t>Opening Balance</t>
  </si>
  <si>
    <t>Disposal</t>
  </si>
  <si>
    <t>Closing Balance</t>
  </si>
  <si>
    <t>Opening Stock</t>
  </si>
  <si>
    <t>Change in Stock</t>
  </si>
  <si>
    <t>Closing Stock</t>
  </si>
  <si>
    <t>Cricket Academies</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</si>
  <si>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</si>
  <si>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</si>
  <si>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</si>
  <si>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</si>
  <si>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</si>
  <si>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</si>
  <si>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</si>
  <si>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</si>
  <si>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</si>
  <si>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</si>
  <si>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</si>
  <si>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Cash Inflow</t>
  </si>
  <si>
    <t>Collections from Customers</t>
  </si>
  <si>
    <t>Cash from Loan</t>
  </si>
  <si>
    <t>Cash Received from Equity Share Capital</t>
  </si>
  <si>
    <t>Cash Outflow</t>
  </si>
  <si>
    <t>Fixed Asset</t>
  </si>
  <si>
    <t>Payment for purchases</t>
  </si>
  <si>
    <t>Tax Paid</t>
  </si>
  <si>
    <t>Net Cash for the month</t>
  </si>
  <si>
    <t>Cash Inhand</t>
  </si>
  <si>
    <t>Opening Cash</t>
  </si>
  <si>
    <t>Closing Cash</t>
  </si>
  <si>
    <t>Assets</t>
  </si>
  <si>
    <t>Fixed asset</t>
  </si>
  <si>
    <t>Stocks</t>
  </si>
  <si>
    <t>Total Assets</t>
  </si>
  <si>
    <t>Liabilities</t>
  </si>
  <si>
    <t>Expenses paid</t>
  </si>
  <si>
    <t>Loan Term</t>
  </si>
  <si>
    <t>Total Liabilities</t>
  </si>
  <si>
    <t>Difference 1</t>
  </si>
  <si>
    <t>Equity</t>
  </si>
  <si>
    <t>Equity Share Capital</t>
  </si>
  <si>
    <t>Accumulated Profit</t>
  </si>
  <si>
    <t>Opening Profit</t>
  </si>
  <si>
    <t>Net Profit for the month</t>
  </si>
  <si>
    <t>Dividend Paid</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</si>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</sst>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2" fontId="2" numFmtId="0" xfId="0" applyAlignment="1" applyFill="1" applyFont="1">
      <alignment readingOrder="0" shrinkToFit="0" vertical="bottom" wrapText="0"/>
    </xf>
    <xf borderId="0" fillId="0" fontId="3" numFmtId="0" xfId="0" applyAlignment="1" applyFont="1">
      <alignment vertical="bottom"/>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1" xfId="0" applyFont="1" applyNumberFormat="1"/>
    <xf borderId="0" fillId="0" fontId="3" numFmtId="0" xfId="0" applyAlignment="1" applyFont="1">
      <alignment shrinkToFit="0" vertical="bottom" wrapText="0"/>
    </xf>
    <xf borderId="0" fillId="0" fontId="3" numFmtId="0" xfId="0" applyAlignment="1" applyFont="1">
      <alignment readingOrder="0" vertical="bottom"/>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13"/>
  </cols>
  <sheetData>
    <row r="1">
      <c r="A1" s="1" t="s">
        <v>0</v>
      </c>
    </row>
    <row r="2">
      <c r="A2" s="2" t="s">
        <v>1</v>
      </c>
    </row>
    <row r="3">
      <c r="A3" s="3" t="s">
        <v>2</v>
      </c>
    </row>
    <row r="4">
      <c r="A4" s="4" t="s">
        <v>3</v>
      </c>
    </row>
    <row r="5">
      <c r="A5" s="5"/>
    </row>
    <row r="6">
      <c r="A6" s="2" t="s">
        <v>4</v>
      </c>
    </row>
    <row r="7">
      <c r="A7" s="2"/>
    </row>
    <row r="8">
      <c r="A8" s="2" t="s">
        <v>5</v>
      </c>
    </row>
    <row r="9">
      <c r="A9" s="2"/>
    </row>
    <row r="10">
      <c r="A10" s="2" t="s">
        <v>6</v>
      </c>
    </row>
    <row r="11">
      <c r="A11" s="2" t="s">
        <v>7</v>
      </c>
    </row>
    <row r="12">
      <c r="A12" s="2" t="s">
        <v>8</v>
      </c>
    </row>
    <row r="13">
      <c r="A13" s="2"/>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69</v>
      </c>
    </row>
    <row r="3">
      <c r="A3" s="6" t="s">
        <v>53</v>
      </c>
      <c r="B3" s="6">
        <v>0.0</v>
      </c>
      <c r="C3" s="8">
        <f t="shared" ref="C3:M3" si="1">B9</f>
        <v>126</v>
      </c>
      <c r="D3" s="8">
        <f t="shared" si="1"/>
        <v>252</v>
      </c>
      <c r="E3" s="8">
        <f t="shared" si="1"/>
        <v>378</v>
      </c>
      <c r="F3" s="8">
        <f t="shared" si="1"/>
        <v>504</v>
      </c>
      <c r="G3" s="8">
        <f t="shared" si="1"/>
        <v>630</v>
      </c>
      <c r="H3" s="8">
        <f t="shared" si="1"/>
        <v>756</v>
      </c>
      <c r="I3" s="8">
        <f t="shared" si="1"/>
        <v>882</v>
      </c>
      <c r="J3" s="8">
        <f t="shared" si="1"/>
        <v>1008</v>
      </c>
      <c r="K3" s="8">
        <f t="shared" si="1"/>
        <v>1134</v>
      </c>
      <c r="L3" s="8">
        <f t="shared" si="1"/>
        <v>1260</v>
      </c>
      <c r="M3" s="8">
        <f t="shared" si="1"/>
        <v>1386</v>
      </c>
    </row>
    <row r="5">
      <c r="A5" s="6" t="s">
        <v>70</v>
      </c>
    </row>
    <row r="6">
      <c r="A6" s="6" t="s">
        <v>53</v>
      </c>
      <c r="B6" s="8">
        <f>'Calcs-1'!B3-'Calcs-1'!B6</f>
        <v>126</v>
      </c>
      <c r="C6" s="8">
        <f>'Calcs-1'!C3-'Calcs-1'!C6</f>
        <v>126</v>
      </c>
      <c r="D6" s="8">
        <f>'Calcs-1'!D3-'Calcs-1'!D6</f>
        <v>126</v>
      </c>
      <c r="E6" s="8">
        <f>'Calcs-1'!E3-'Calcs-1'!E6</f>
        <v>126</v>
      </c>
      <c r="F6" s="8">
        <f>'Calcs-1'!F3-'Calcs-1'!F6</f>
        <v>126</v>
      </c>
      <c r="G6" s="8">
        <f>'Calcs-1'!G3-'Calcs-1'!G6</f>
        <v>126</v>
      </c>
      <c r="H6" s="8">
        <f>'Calcs-1'!H3-'Calcs-1'!H6</f>
        <v>126</v>
      </c>
      <c r="I6" s="8">
        <f>'Calcs-1'!I3-'Calcs-1'!I6</f>
        <v>126</v>
      </c>
      <c r="J6" s="8">
        <f>'Calcs-1'!J3-'Calcs-1'!J6</f>
        <v>126</v>
      </c>
      <c r="K6" s="8">
        <f>'Calcs-1'!K3-'Calcs-1'!K6</f>
        <v>126</v>
      </c>
      <c r="L6" s="8">
        <f>'Calcs-1'!L3-'Calcs-1'!L6</f>
        <v>126</v>
      </c>
      <c r="M6" s="8">
        <f>'Calcs-1'!M3-'Calcs-1'!M6</f>
        <v>126</v>
      </c>
    </row>
    <row r="8">
      <c r="A8" s="6" t="s">
        <v>71</v>
      </c>
    </row>
    <row r="9">
      <c r="A9" s="6" t="s">
        <v>53</v>
      </c>
      <c r="B9" s="8">
        <f t="shared" ref="B9:M9" si="2">B3+B6</f>
        <v>126</v>
      </c>
      <c r="C9" s="8">
        <f t="shared" si="2"/>
        <v>252</v>
      </c>
      <c r="D9" s="8">
        <f t="shared" si="2"/>
        <v>378</v>
      </c>
      <c r="E9" s="8">
        <f t="shared" si="2"/>
        <v>504</v>
      </c>
      <c r="F9" s="8">
        <f t="shared" si="2"/>
        <v>630</v>
      </c>
      <c r="G9" s="8">
        <f t="shared" si="2"/>
        <v>756</v>
      </c>
      <c r="H9" s="8">
        <f t="shared" si="2"/>
        <v>882</v>
      </c>
      <c r="I9" s="8">
        <f t="shared" si="2"/>
        <v>1008</v>
      </c>
      <c r="J9" s="8">
        <f t="shared" si="2"/>
        <v>1134</v>
      </c>
      <c r="K9" s="8">
        <f t="shared" si="2"/>
        <v>1260</v>
      </c>
      <c r="L9" s="8">
        <f t="shared" si="2"/>
        <v>1386</v>
      </c>
      <c r="M9" s="8">
        <f t="shared" si="2"/>
        <v>1512</v>
      </c>
    </row>
    <row r="11">
      <c r="A11" s="6" t="s">
        <v>71</v>
      </c>
    </row>
    <row r="12">
      <c r="A12" s="6" t="s">
        <v>53</v>
      </c>
      <c r="B12" s="8">
        <f>B9*Assumptions!$C2</f>
        <v>126000</v>
      </c>
      <c r="C12" s="8">
        <f>C9*Assumptions!$C2</f>
        <v>252000</v>
      </c>
      <c r="D12" s="8">
        <f>D9*Assumptions!$C2</f>
        <v>378000</v>
      </c>
      <c r="E12" s="8">
        <f>E9*Assumptions!$C2</f>
        <v>504000</v>
      </c>
      <c r="F12" s="8">
        <f>F9*Assumptions!$C2</f>
        <v>630000</v>
      </c>
      <c r="G12" s="8">
        <f>G9*Assumptions!$C2</f>
        <v>756000</v>
      </c>
      <c r="H12" s="8">
        <f>H9*Assumptions!$C2</f>
        <v>882000</v>
      </c>
      <c r="I12" s="8">
        <f>I9*Assumptions!$C2</f>
        <v>1008000</v>
      </c>
      <c r="J12" s="8">
        <f>J9*Assumptions!$C2</f>
        <v>1134000</v>
      </c>
      <c r="K12" s="8">
        <f>K9*Assumptions!$C2</f>
        <v>1260000</v>
      </c>
      <c r="L12" s="8">
        <f>L9*Assumptions!$C2</f>
        <v>1386000</v>
      </c>
      <c r="M12" s="8">
        <f>M9*Assumptions!$C2</f>
        <v>1512000</v>
      </c>
    </row>
    <row r="13">
      <c r="A13" s="6" t="s">
        <v>44</v>
      </c>
      <c r="B13" s="8">
        <f t="shared" ref="B13:M13" si="3">SUM(B12)</f>
        <v>126000</v>
      </c>
      <c r="C13" s="8">
        <f t="shared" si="3"/>
        <v>252000</v>
      </c>
      <c r="D13" s="8">
        <f t="shared" si="3"/>
        <v>378000</v>
      </c>
      <c r="E13" s="8">
        <f t="shared" si="3"/>
        <v>504000</v>
      </c>
      <c r="F13" s="8">
        <f t="shared" si="3"/>
        <v>630000</v>
      </c>
      <c r="G13" s="8">
        <f t="shared" si="3"/>
        <v>756000</v>
      </c>
      <c r="H13" s="8">
        <f t="shared" si="3"/>
        <v>882000</v>
      </c>
      <c r="I13" s="8">
        <f t="shared" si="3"/>
        <v>1008000</v>
      </c>
      <c r="J13" s="8">
        <f t="shared" si="3"/>
        <v>1134000</v>
      </c>
      <c r="K13" s="8">
        <f t="shared" si="3"/>
        <v>1260000</v>
      </c>
      <c r="L13" s="8">
        <f t="shared" si="3"/>
        <v>1386000</v>
      </c>
      <c r="M13" s="8">
        <f t="shared" si="3"/>
        <v>1512000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14</v>
      </c>
    </row>
    <row r="3">
      <c r="A3" s="6" t="s">
        <v>72</v>
      </c>
      <c r="B3" s="8">
        <f>'Sales and Costs'!B4</f>
        <v>1990500</v>
      </c>
      <c r="C3" s="8">
        <f>'Sales and Costs'!C4</f>
        <v>1990500</v>
      </c>
      <c r="D3" s="8">
        <f>'Sales and Costs'!D4</f>
        <v>1990500</v>
      </c>
      <c r="E3" s="8">
        <f>'Sales and Costs'!E4</f>
        <v>1990500</v>
      </c>
      <c r="F3" s="8">
        <f>'Sales and Costs'!F4</f>
        <v>1990500</v>
      </c>
      <c r="G3" s="8">
        <f>'Sales and Costs'!G4</f>
        <v>1990500</v>
      </c>
      <c r="H3" s="8">
        <f>'Sales and Costs'!H4</f>
        <v>1990500</v>
      </c>
      <c r="I3" s="8">
        <f>'Sales and Costs'!I4</f>
        <v>1990500</v>
      </c>
      <c r="J3" s="8">
        <f>'Sales and Costs'!J4</f>
        <v>1990500</v>
      </c>
      <c r="K3" s="8">
        <f>'Sales and Costs'!K4</f>
        <v>1990500</v>
      </c>
      <c r="L3" s="8">
        <f>'Sales and Costs'!L4</f>
        <v>1990500</v>
      </c>
      <c r="M3" s="8">
        <f>'Sales and Costs'!M4</f>
        <v>1990500</v>
      </c>
    </row>
    <row r="4">
      <c r="A4" s="6" t="s">
        <v>44</v>
      </c>
      <c r="B4" s="8">
        <f t="shared" ref="B4:M4" si="1">SUM(B3)</f>
        <v>1990500</v>
      </c>
      <c r="C4" s="8">
        <f t="shared" si="1"/>
        <v>1990500</v>
      </c>
      <c r="D4" s="8">
        <f t="shared" si="1"/>
        <v>1990500</v>
      </c>
      <c r="E4" s="8">
        <f t="shared" si="1"/>
        <v>1990500</v>
      </c>
      <c r="F4" s="8">
        <f t="shared" si="1"/>
        <v>1990500</v>
      </c>
      <c r="G4" s="8">
        <f t="shared" si="1"/>
        <v>1990500</v>
      </c>
      <c r="H4" s="8">
        <f t="shared" si="1"/>
        <v>1990500</v>
      </c>
      <c r="I4" s="8">
        <f t="shared" si="1"/>
        <v>1990500</v>
      </c>
      <c r="J4" s="8">
        <f t="shared" si="1"/>
        <v>1990500</v>
      </c>
      <c r="K4" s="8">
        <f t="shared" si="1"/>
        <v>1990500</v>
      </c>
      <c r="L4" s="8">
        <f t="shared" si="1"/>
        <v>1990500</v>
      </c>
      <c r="M4" s="8">
        <f t="shared" si="1"/>
        <v>1990500</v>
      </c>
    </row>
    <row r="6">
      <c r="A6" s="6" t="s">
        <v>16</v>
      </c>
    </row>
    <row r="7">
      <c r="A7" s="6" t="s">
        <v>72</v>
      </c>
      <c r="B7" s="6">
        <v>0.0</v>
      </c>
      <c r="C7" s="8">
        <f t="shared" ref="C7:M7" si="2">B3</f>
        <v>1990500</v>
      </c>
      <c r="D7" s="8">
        <f t="shared" si="2"/>
        <v>1990500</v>
      </c>
      <c r="E7" s="8">
        <f t="shared" si="2"/>
        <v>1990500</v>
      </c>
      <c r="F7" s="8">
        <f t="shared" si="2"/>
        <v>1990500</v>
      </c>
      <c r="G7" s="8">
        <f t="shared" si="2"/>
        <v>1990500</v>
      </c>
      <c r="H7" s="8">
        <f t="shared" si="2"/>
        <v>1990500</v>
      </c>
      <c r="I7" s="8">
        <f t="shared" si="2"/>
        <v>1990500</v>
      </c>
      <c r="J7" s="8">
        <f t="shared" si="2"/>
        <v>1990500</v>
      </c>
      <c r="K7" s="8">
        <f t="shared" si="2"/>
        <v>1990500</v>
      </c>
      <c r="L7" s="8">
        <f t="shared" si="2"/>
        <v>1990500</v>
      </c>
      <c r="M7" s="8">
        <f t="shared" si="2"/>
        <v>1990500</v>
      </c>
    </row>
    <row r="8">
      <c r="A8" s="6" t="s">
        <v>44</v>
      </c>
      <c r="B8" s="8">
        <f t="shared" ref="B8:M8" si="3">SUM(B7)</f>
        <v>0</v>
      </c>
      <c r="C8" s="8">
        <f t="shared" si="3"/>
        <v>1990500</v>
      </c>
      <c r="D8" s="8">
        <f t="shared" si="3"/>
        <v>1990500</v>
      </c>
      <c r="E8" s="8">
        <f t="shared" si="3"/>
        <v>1990500</v>
      </c>
      <c r="F8" s="8">
        <f t="shared" si="3"/>
        <v>1990500</v>
      </c>
      <c r="G8" s="8">
        <f t="shared" si="3"/>
        <v>1990500</v>
      </c>
      <c r="H8" s="8">
        <f t="shared" si="3"/>
        <v>1990500</v>
      </c>
      <c r="I8" s="8">
        <f t="shared" si="3"/>
        <v>1990500</v>
      </c>
      <c r="J8" s="8">
        <f t="shared" si="3"/>
        <v>1990500</v>
      </c>
      <c r="K8" s="8">
        <f t="shared" si="3"/>
        <v>1990500</v>
      </c>
      <c r="L8" s="8">
        <f t="shared" si="3"/>
        <v>1990500</v>
      </c>
      <c r="M8" s="8">
        <f t="shared" si="3"/>
        <v>1990500</v>
      </c>
    </row>
    <row r="10">
      <c r="A10" s="6" t="s">
        <v>73</v>
      </c>
    </row>
    <row r="11">
      <c r="A11" s="6" t="s">
        <v>72</v>
      </c>
      <c r="B11" s="8">
        <f>B3-B7</f>
        <v>1990500</v>
      </c>
      <c r="C11" s="8">
        <f t="shared" ref="C11:M11" si="4">B11+C3-C7</f>
        <v>1990500</v>
      </c>
      <c r="D11" s="8">
        <f t="shared" si="4"/>
        <v>1990500</v>
      </c>
      <c r="E11" s="8">
        <f t="shared" si="4"/>
        <v>1990500</v>
      </c>
      <c r="F11" s="8">
        <f t="shared" si="4"/>
        <v>1990500</v>
      </c>
      <c r="G11" s="8">
        <f t="shared" si="4"/>
        <v>1990500</v>
      </c>
      <c r="H11" s="8">
        <f t="shared" si="4"/>
        <v>1990500</v>
      </c>
      <c r="I11" s="8">
        <f t="shared" si="4"/>
        <v>1990500</v>
      </c>
      <c r="J11" s="8">
        <f t="shared" si="4"/>
        <v>1990500</v>
      </c>
      <c r="K11" s="8">
        <f t="shared" si="4"/>
        <v>1990500</v>
      </c>
      <c r="L11" s="8">
        <f t="shared" si="4"/>
        <v>1990500</v>
      </c>
      <c r="M11" s="8">
        <f t="shared" si="4"/>
        <v>1990500</v>
      </c>
    </row>
    <row r="12">
      <c r="A12" s="6" t="s">
        <v>44</v>
      </c>
      <c r="B12" s="8">
        <f t="shared" ref="B12:M12" si="5">SUM(B11)</f>
        <v>1990500</v>
      </c>
      <c r="C12" s="8">
        <f t="shared" si="5"/>
        <v>1990500</v>
      </c>
      <c r="D12" s="8">
        <f t="shared" si="5"/>
        <v>1990500</v>
      </c>
      <c r="E12" s="8">
        <f t="shared" si="5"/>
        <v>1990500</v>
      </c>
      <c r="F12" s="8">
        <f t="shared" si="5"/>
        <v>1990500</v>
      </c>
      <c r="G12" s="8">
        <f t="shared" si="5"/>
        <v>1990500</v>
      </c>
      <c r="H12" s="8">
        <f t="shared" si="5"/>
        <v>1990500</v>
      </c>
      <c r="I12" s="8">
        <f t="shared" si="5"/>
        <v>1990500</v>
      </c>
      <c r="J12" s="8">
        <f t="shared" si="5"/>
        <v>1990500</v>
      </c>
      <c r="K12" s="8">
        <f t="shared" si="5"/>
        <v>1990500</v>
      </c>
      <c r="L12" s="8">
        <f t="shared" si="5"/>
        <v>1990500</v>
      </c>
      <c r="M12" s="8">
        <f t="shared" si="5"/>
        <v>1990500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29</v>
      </c>
      <c r="C1" s="6" t="s">
        <v>30</v>
      </c>
      <c r="D1" s="6" t="s">
        <v>31</v>
      </c>
      <c r="E1" s="6" t="s">
        <v>32</v>
      </c>
      <c r="F1" s="6" t="s">
        <v>33</v>
      </c>
      <c r="G1" s="6" t="s">
        <v>34</v>
      </c>
      <c r="H1" s="6" t="s">
        <v>35</v>
      </c>
      <c r="I1" s="6" t="s">
        <v>36</v>
      </c>
      <c r="J1" s="6" t="s">
        <v>37</v>
      </c>
      <c r="K1" s="6" t="s">
        <v>38</v>
      </c>
      <c r="L1" s="6" t="s">
        <v>39</v>
      </c>
      <c r="M1" s="6" t="s">
        <v>40</v>
      </c>
    </row>
    <row r="2">
      <c r="A2" s="5" t="s">
        <v>74</v>
      </c>
    </row>
    <row r="3">
      <c r="A3" s="5" t="s">
        <v>75</v>
      </c>
      <c r="B3" s="6">
        <v>75.0</v>
      </c>
      <c r="C3" s="6">
        <v>0.0</v>
      </c>
      <c r="D3" s="6">
        <v>0.0</v>
      </c>
      <c r="E3" s="6">
        <v>0.0</v>
      </c>
      <c r="F3" s="6">
        <v>0.0</v>
      </c>
      <c r="G3" s="6">
        <v>0.0</v>
      </c>
      <c r="H3" s="6">
        <v>0.0</v>
      </c>
      <c r="I3" s="6">
        <v>0.0</v>
      </c>
      <c r="J3" s="6">
        <v>0.0</v>
      </c>
      <c r="K3" s="6">
        <v>0.0</v>
      </c>
      <c r="L3" s="6">
        <v>0.0</v>
      </c>
      <c r="M3" s="6">
        <v>0.0</v>
      </c>
    </row>
    <row r="4">
      <c r="A4" s="5" t="s">
        <v>76</v>
      </c>
      <c r="B4" s="6">
        <v>13555.0</v>
      </c>
      <c r="C4" s="6">
        <v>0.0</v>
      </c>
      <c r="D4" s="6">
        <v>0.0</v>
      </c>
      <c r="E4" s="6">
        <v>0.0</v>
      </c>
      <c r="F4" s="6">
        <v>0.0</v>
      </c>
      <c r="G4" s="6">
        <v>0.0</v>
      </c>
      <c r="H4" s="6">
        <v>0.0</v>
      </c>
      <c r="I4" s="6">
        <v>0.0</v>
      </c>
      <c r="J4" s="6">
        <v>0.0</v>
      </c>
      <c r="K4" s="6">
        <v>0.0</v>
      </c>
      <c r="L4" s="6">
        <v>0.0</v>
      </c>
      <c r="M4" s="6">
        <v>0.0</v>
      </c>
    </row>
    <row r="5">
      <c r="A5" s="5"/>
    </row>
    <row r="6">
      <c r="A6" s="10" t="s">
        <v>77</v>
      </c>
    </row>
    <row r="7">
      <c r="A7" s="5" t="s">
        <v>78</v>
      </c>
      <c r="B7" s="6">
        <v>0.0</v>
      </c>
      <c r="C7" s="8">
        <f t="shared" ref="C7:M7" si="1">B9</f>
        <v>13555</v>
      </c>
      <c r="D7" s="8">
        <f t="shared" si="1"/>
        <v>13555</v>
      </c>
      <c r="E7" s="8">
        <f t="shared" si="1"/>
        <v>13555</v>
      </c>
      <c r="F7" s="8">
        <f t="shared" si="1"/>
        <v>13555</v>
      </c>
      <c r="G7" s="8">
        <f t="shared" si="1"/>
        <v>13555</v>
      </c>
      <c r="H7" s="8">
        <f t="shared" si="1"/>
        <v>13555</v>
      </c>
      <c r="I7" s="8">
        <f t="shared" si="1"/>
        <v>13555</v>
      </c>
      <c r="J7" s="8">
        <f t="shared" si="1"/>
        <v>13555</v>
      </c>
      <c r="K7" s="8">
        <f t="shared" si="1"/>
        <v>13555</v>
      </c>
      <c r="L7" s="8">
        <f t="shared" si="1"/>
        <v>13555</v>
      </c>
      <c r="M7" s="8">
        <f t="shared" si="1"/>
        <v>13555</v>
      </c>
    </row>
    <row r="8">
      <c r="A8" s="5" t="s">
        <v>79</v>
      </c>
      <c r="B8" s="8">
        <f t="shared" ref="B8:M8" si="2">B4</f>
        <v>13555</v>
      </c>
      <c r="C8" s="8">
        <f t="shared" si="2"/>
        <v>0</v>
      </c>
      <c r="D8" s="8">
        <f t="shared" si="2"/>
        <v>0</v>
      </c>
      <c r="E8" s="8">
        <f t="shared" si="2"/>
        <v>0</v>
      </c>
      <c r="F8" s="8">
        <f t="shared" si="2"/>
        <v>0</v>
      </c>
      <c r="G8" s="8">
        <f t="shared" si="2"/>
        <v>0</v>
      </c>
      <c r="H8" s="8">
        <f t="shared" si="2"/>
        <v>0</v>
      </c>
      <c r="I8" s="8">
        <f t="shared" si="2"/>
        <v>0</v>
      </c>
      <c r="J8" s="8">
        <f t="shared" si="2"/>
        <v>0</v>
      </c>
      <c r="K8" s="8">
        <f t="shared" si="2"/>
        <v>0</v>
      </c>
      <c r="L8" s="8">
        <f t="shared" si="2"/>
        <v>0</v>
      </c>
      <c r="M8" s="8">
        <f t="shared" si="2"/>
        <v>0</v>
      </c>
    </row>
    <row r="9">
      <c r="A9" s="5" t="s">
        <v>80</v>
      </c>
      <c r="B9" s="8">
        <f t="shared" ref="B9:M9" si="3">SUM(B7:B8)</f>
        <v>13555</v>
      </c>
      <c r="C9" s="8">
        <f t="shared" si="3"/>
        <v>13555</v>
      </c>
      <c r="D9" s="8">
        <f t="shared" si="3"/>
        <v>13555</v>
      </c>
      <c r="E9" s="8">
        <f t="shared" si="3"/>
        <v>13555</v>
      </c>
      <c r="F9" s="8">
        <f t="shared" si="3"/>
        <v>13555</v>
      </c>
      <c r="G9" s="8">
        <f t="shared" si="3"/>
        <v>13555</v>
      </c>
      <c r="H9" s="8">
        <f t="shared" si="3"/>
        <v>13555</v>
      </c>
      <c r="I9" s="8">
        <f t="shared" si="3"/>
        <v>13555</v>
      </c>
      <c r="J9" s="8">
        <f t="shared" si="3"/>
        <v>13555</v>
      </c>
      <c r="K9" s="8">
        <f t="shared" si="3"/>
        <v>13555</v>
      </c>
      <c r="L9" s="8">
        <f t="shared" si="3"/>
        <v>13555</v>
      </c>
      <c r="M9" s="8">
        <f t="shared" si="3"/>
        <v>13555</v>
      </c>
    </row>
    <row r="10">
      <c r="A10" s="5"/>
    </row>
    <row r="11">
      <c r="A11" s="10" t="s">
        <v>81</v>
      </c>
    </row>
    <row r="12">
      <c r="A12" s="5" t="s">
        <v>66</v>
      </c>
      <c r="B12" s="6">
        <v>0.0</v>
      </c>
      <c r="C12" s="8">
        <f t="shared" ref="C12:M12" si="4">B14</f>
        <v>1016625</v>
      </c>
      <c r="D12" s="8">
        <f t="shared" si="4"/>
        <v>1016625</v>
      </c>
      <c r="E12" s="8">
        <f t="shared" si="4"/>
        <v>1016625</v>
      </c>
      <c r="F12" s="8">
        <f t="shared" si="4"/>
        <v>1016625</v>
      </c>
      <c r="G12" s="8">
        <f t="shared" si="4"/>
        <v>1016625</v>
      </c>
      <c r="H12" s="8">
        <f t="shared" si="4"/>
        <v>1016625</v>
      </c>
      <c r="I12" s="8">
        <f t="shared" si="4"/>
        <v>1016625</v>
      </c>
      <c r="J12" s="8">
        <f t="shared" si="4"/>
        <v>1016625</v>
      </c>
      <c r="K12" s="8">
        <f t="shared" si="4"/>
        <v>1016625</v>
      </c>
      <c r="L12" s="8">
        <f t="shared" si="4"/>
        <v>1016625</v>
      </c>
      <c r="M12" s="8">
        <f t="shared" si="4"/>
        <v>1016625</v>
      </c>
    </row>
    <row r="13">
      <c r="A13" s="5" t="s">
        <v>82</v>
      </c>
      <c r="B13" s="8">
        <f t="shared" ref="B13:M13" si="5">B3*B4</f>
        <v>1016625</v>
      </c>
      <c r="C13" s="8">
        <f t="shared" si="5"/>
        <v>0</v>
      </c>
      <c r="D13" s="8">
        <f t="shared" si="5"/>
        <v>0</v>
      </c>
      <c r="E13" s="8">
        <f t="shared" si="5"/>
        <v>0</v>
      </c>
      <c r="F13" s="8">
        <f t="shared" si="5"/>
        <v>0</v>
      </c>
      <c r="G13" s="8">
        <f t="shared" si="5"/>
        <v>0</v>
      </c>
      <c r="H13" s="8">
        <f t="shared" si="5"/>
        <v>0</v>
      </c>
      <c r="I13" s="8">
        <f t="shared" si="5"/>
        <v>0</v>
      </c>
      <c r="J13" s="8">
        <f t="shared" si="5"/>
        <v>0</v>
      </c>
      <c r="K13" s="8">
        <f t="shared" si="5"/>
        <v>0</v>
      </c>
      <c r="L13" s="8">
        <f t="shared" si="5"/>
        <v>0</v>
      </c>
      <c r="M13" s="8">
        <f t="shared" si="5"/>
        <v>0</v>
      </c>
    </row>
    <row r="14">
      <c r="A14" s="5" t="s">
        <v>83</v>
      </c>
      <c r="B14" s="8">
        <f t="shared" ref="B14:M14" si="6">B12+B13</f>
        <v>1016625</v>
      </c>
      <c r="C14" s="8">
        <f t="shared" si="6"/>
        <v>1016625</v>
      </c>
      <c r="D14" s="8">
        <f t="shared" si="6"/>
        <v>1016625</v>
      </c>
      <c r="E14" s="8">
        <f t="shared" si="6"/>
        <v>1016625</v>
      </c>
      <c r="F14" s="8">
        <f t="shared" si="6"/>
        <v>1016625</v>
      </c>
      <c r="G14" s="8">
        <f t="shared" si="6"/>
        <v>1016625</v>
      </c>
      <c r="H14" s="8">
        <f t="shared" si="6"/>
        <v>1016625</v>
      </c>
      <c r="I14" s="8">
        <f t="shared" si="6"/>
        <v>1016625</v>
      </c>
      <c r="J14" s="8">
        <f t="shared" si="6"/>
        <v>1016625</v>
      </c>
      <c r="K14" s="8">
        <f t="shared" si="6"/>
        <v>1016625</v>
      </c>
      <c r="L14" s="8">
        <f t="shared" si="6"/>
        <v>1016625</v>
      </c>
      <c r="M14" s="8">
        <f t="shared" si="6"/>
        <v>1016625</v>
      </c>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29</v>
      </c>
      <c r="C1" s="6" t="s">
        <v>30</v>
      </c>
      <c r="D1" s="6" t="s">
        <v>31</v>
      </c>
      <c r="E1" s="6" t="s">
        <v>32</v>
      </c>
      <c r="F1" s="6" t="s">
        <v>33</v>
      </c>
      <c r="G1" s="6" t="s">
        <v>34</v>
      </c>
      <c r="H1" s="6" t="s">
        <v>35</v>
      </c>
      <c r="I1" s="6" t="s">
        <v>36</v>
      </c>
      <c r="J1" s="6" t="s">
        <v>37</v>
      </c>
      <c r="K1" s="6" t="s">
        <v>38</v>
      </c>
      <c r="L1" s="6" t="s">
        <v>39</v>
      </c>
      <c r="M1" s="6" t="s">
        <v>40</v>
      </c>
    </row>
    <row r="2">
      <c r="A2" s="5" t="s">
        <v>84</v>
      </c>
    </row>
    <row r="3">
      <c r="A3" s="5" t="s">
        <v>85</v>
      </c>
      <c r="B3" s="8">
        <f>Collections!B8</f>
        <v>0</v>
      </c>
      <c r="C3" s="8">
        <f>Collections!C8</f>
        <v>1990500</v>
      </c>
      <c r="D3" s="8">
        <f>Collections!D8</f>
        <v>1990500</v>
      </c>
      <c r="E3" s="8">
        <f>Collections!E8</f>
        <v>1990500</v>
      </c>
      <c r="F3" s="8">
        <f>Collections!F8</f>
        <v>1990500</v>
      </c>
      <c r="G3" s="8">
        <f>Collections!G8</f>
        <v>1990500</v>
      </c>
      <c r="H3" s="8">
        <f>Collections!H8</f>
        <v>1990500</v>
      </c>
      <c r="I3" s="8">
        <f>Collections!I8</f>
        <v>1990500</v>
      </c>
      <c r="J3" s="8">
        <f>Collections!J8</f>
        <v>1990500</v>
      </c>
      <c r="K3" s="8">
        <f>Collections!K8</f>
        <v>1990500</v>
      </c>
      <c r="L3" s="8">
        <f>Collections!L8</f>
        <v>1990500</v>
      </c>
      <c r="M3" s="8">
        <f>Collections!M8</f>
        <v>1990500</v>
      </c>
    </row>
    <row r="4">
      <c r="A4" s="5" t="s">
        <v>86</v>
      </c>
      <c r="B4" s="6">
        <v>0.0</v>
      </c>
      <c r="C4" s="6">
        <v>0.0</v>
      </c>
      <c r="D4" s="6">
        <v>0.0</v>
      </c>
      <c r="E4" s="6">
        <v>0.0</v>
      </c>
      <c r="F4" s="6">
        <v>0.0</v>
      </c>
      <c r="G4" s="6">
        <v>0.0</v>
      </c>
      <c r="H4" s="6">
        <v>0.0</v>
      </c>
      <c r="I4" s="6">
        <v>0.0</v>
      </c>
      <c r="J4" s="6">
        <v>0.0</v>
      </c>
      <c r="K4" s="6">
        <v>0.0</v>
      </c>
      <c r="L4" s="6">
        <v>0.0</v>
      </c>
      <c r="M4" s="6">
        <v>0.0</v>
      </c>
    </row>
    <row r="5">
      <c r="A5" s="5" t="s">
        <v>87</v>
      </c>
      <c r="B5" s="8">
        <f>Capital!B13</f>
        <v>1016625</v>
      </c>
      <c r="C5" s="8">
        <f>Capital!C13</f>
        <v>0</v>
      </c>
      <c r="D5" s="8">
        <f>Capital!D13</f>
        <v>0</v>
      </c>
      <c r="E5" s="8">
        <f>Capital!E13</f>
        <v>0</v>
      </c>
      <c r="F5" s="8">
        <f>Capital!F13</f>
        <v>0</v>
      </c>
      <c r="G5" s="8">
        <f>Capital!G13</f>
        <v>0</v>
      </c>
      <c r="H5" s="8">
        <f>Capital!H13</f>
        <v>0</v>
      </c>
      <c r="I5" s="8">
        <f>Capital!I13</f>
        <v>0</v>
      </c>
      <c r="J5" s="8">
        <f>Capital!J13</f>
        <v>0</v>
      </c>
      <c r="K5" s="8">
        <f>Capital!K13</f>
        <v>0</v>
      </c>
      <c r="L5" s="8">
        <f>Capital!L13</f>
        <v>0</v>
      </c>
      <c r="M5" s="8">
        <f>Capital!M13</f>
        <v>0</v>
      </c>
    </row>
    <row r="6">
      <c r="A6" s="5" t="s">
        <v>44</v>
      </c>
      <c r="B6" s="8">
        <f t="shared" ref="B6:M6" si="1">SUM(B3:B5)</f>
        <v>1016625</v>
      </c>
      <c r="C6" s="8">
        <f t="shared" si="1"/>
        <v>1990500</v>
      </c>
      <c r="D6" s="8">
        <f t="shared" si="1"/>
        <v>1990500</v>
      </c>
      <c r="E6" s="8">
        <f t="shared" si="1"/>
        <v>1990500</v>
      </c>
      <c r="F6" s="8">
        <f t="shared" si="1"/>
        <v>1990500</v>
      </c>
      <c r="G6" s="8">
        <f t="shared" si="1"/>
        <v>1990500</v>
      </c>
      <c r="H6" s="8">
        <f t="shared" si="1"/>
        <v>1990500</v>
      </c>
      <c r="I6" s="8">
        <f t="shared" si="1"/>
        <v>1990500</v>
      </c>
      <c r="J6" s="8">
        <f t="shared" si="1"/>
        <v>1990500</v>
      </c>
      <c r="K6" s="8">
        <f t="shared" si="1"/>
        <v>1990500</v>
      </c>
      <c r="L6" s="8">
        <f t="shared" si="1"/>
        <v>1990500</v>
      </c>
      <c r="M6" s="8">
        <f t="shared" si="1"/>
        <v>1990500</v>
      </c>
    </row>
    <row r="7">
      <c r="A7" s="5"/>
    </row>
    <row r="8">
      <c r="A8" s="5" t="s">
        <v>88</v>
      </c>
    </row>
    <row r="9">
      <c r="A9" s="5" t="s">
        <v>89</v>
      </c>
      <c r="B9" s="8">
        <f>'Fixed Asset Balance'!B10</f>
        <v>762900</v>
      </c>
      <c r="C9" s="8">
        <f>'Fixed Asset Balance'!C10</f>
        <v>0</v>
      </c>
      <c r="D9" s="8">
        <f>'Fixed Asset Balance'!D10</f>
        <v>0</v>
      </c>
      <c r="E9" s="8">
        <f>'Fixed Asset Balance'!E10</f>
        <v>0</v>
      </c>
      <c r="F9" s="8">
        <f>'Fixed Asset Balance'!F10</f>
        <v>0</v>
      </c>
      <c r="G9" s="8">
        <f>'Fixed Asset Balance'!G10</f>
        <v>0</v>
      </c>
      <c r="H9" s="8">
        <f>'Fixed Asset Balance'!H10</f>
        <v>0</v>
      </c>
      <c r="I9" s="8">
        <f>'Fixed Asset Balance'!I10</f>
        <v>0</v>
      </c>
      <c r="J9" s="8">
        <f>'Fixed Asset Balance'!J10</f>
        <v>0</v>
      </c>
      <c r="K9" s="8">
        <f>'Fixed Asset Balance'!K10</f>
        <v>0</v>
      </c>
      <c r="L9" s="8">
        <f>'Fixed Asset Balance'!L10</f>
        <v>0</v>
      </c>
      <c r="M9" s="8">
        <f>'Fixed Asset Balance'!M10</f>
        <v>0</v>
      </c>
    </row>
    <row r="10">
      <c r="A10" s="5" t="s">
        <v>90</v>
      </c>
      <c r="B10" s="8">
        <f>Purchases!B8</f>
        <v>0</v>
      </c>
      <c r="C10" s="8">
        <f>Purchases!C8</f>
        <v>1453000</v>
      </c>
      <c r="D10" s="8">
        <f>Purchases!D8</f>
        <v>1453000</v>
      </c>
      <c r="E10" s="8">
        <f>Purchases!E8</f>
        <v>1453000</v>
      </c>
      <c r="F10" s="8">
        <f>Purchases!F8</f>
        <v>1453000</v>
      </c>
      <c r="G10" s="8">
        <f>Purchases!G8</f>
        <v>1453000</v>
      </c>
      <c r="H10" s="8">
        <f>Purchases!H8</f>
        <v>1453000</v>
      </c>
      <c r="I10" s="8">
        <f>Purchases!I8</f>
        <v>1453000</v>
      </c>
      <c r="J10" s="8">
        <f>Purchases!J8</f>
        <v>1453000</v>
      </c>
      <c r="K10" s="8">
        <f>Purchases!K8</f>
        <v>1453000</v>
      </c>
      <c r="L10" s="8">
        <f>Purchases!L8</f>
        <v>1453000</v>
      </c>
      <c r="M10" s="8">
        <f>Purchases!M8</f>
        <v>1453000</v>
      </c>
    </row>
    <row r="11">
      <c r="A11" s="5" t="s">
        <v>49</v>
      </c>
      <c r="B11" s="8">
        <f>'Expenses-Payments'!B16</f>
        <v>52500</v>
      </c>
      <c r="C11" s="8">
        <f>'Expenses-Payments'!C16</f>
        <v>133994</v>
      </c>
      <c r="D11" s="8">
        <f>'Expenses-Payments'!D16</f>
        <v>178994</v>
      </c>
      <c r="E11" s="8">
        <f>'Expenses-Payments'!E16</f>
        <v>133994</v>
      </c>
      <c r="F11" s="8">
        <f>'Expenses-Payments'!F16</f>
        <v>133994</v>
      </c>
      <c r="G11" s="8">
        <f>'Expenses-Payments'!G16</f>
        <v>178994</v>
      </c>
      <c r="H11" s="8">
        <f>'Expenses-Payments'!H16</f>
        <v>133994</v>
      </c>
      <c r="I11" s="8">
        <f>'Expenses-Payments'!I16</f>
        <v>133994</v>
      </c>
      <c r="J11" s="8">
        <f>'Expenses-Payments'!J16</f>
        <v>178994</v>
      </c>
      <c r="K11" s="8">
        <f>'Expenses-Payments'!K16</f>
        <v>133994</v>
      </c>
      <c r="L11" s="8">
        <f>'Expenses-Payments'!L16</f>
        <v>133994</v>
      </c>
      <c r="M11" s="8">
        <f>'Expenses-Payments'!M16</f>
        <v>178994</v>
      </c>
    </row>
    <row r="12">
      <c r="A12" s="5" t="s">
        <v>91</v>
      </c>
      <c r="B12" s="9">
        <f>'Sales and Costs'!B21</f>
        <v>131181.9911</v>
      </c>
      <c r="C12" s="9">
        <f>'Sales and Costs'!C21</f>
        <v>131181.9911</v>
      </c>
      <c r="D12" s="9">
        <f>'Sales and Costs'!D21</f>
        <v>131181.9911</v>
      </c>
      <c r="E12" s="9">
        <f>'Sales and Costs'!E21</f>
        <v>131181.9911</v>
      </c>
      <c r="F12" s="9">
        <f>'Sales and Costs'!F21</f>
        <v>131181.9911</v>
      </c>
      <c r="G12" s="9">
        <f>'Sales and Costs'!G21</f>
        <v>131181.9911</v>
      </c>
      <c r="H12" s="9">
        <f>'Sales and Costs'!H21</f>
        <v>131181.9911</v>
      </c>
      <c r="I12" s="9">
        <f>'Sales and Costs'!I21</f>
        <v>131181.9911</v>
      </c>
      <c r="J12" s="9">
        <f>'Sales and Costs'!J21</f>
        <v>131181.9911</v>
      </c>
      <c r="K12" s="9">
        <f>'Sales and Costs'!K21</f>
        <v>131181.9911</v>
      </c>
      <c r="L12" s="9">
        <f>'Sales and Costs'!L21</f>
        <v>131181.9911</v>
      </c>
      <c r="M12" s="9">
        <f>'Sales and Costs'!M21</f>
        <v>131181.9911</v>
      </c>
    </row>
    <row r="13">
      <c r="A13" s="5" t="s">
        <v>44</v>
      </c>
      <c r="B13" s="9">
        <f t="shared" ref="B13:M13" si="2">SUM(B9:B12)</f>
        <v>946581.9911</v>
      </c>
      <c r="C13" s="9">
        <f t="shared" si="2"/>
        <v>1718175.991</v>
      </c>
      <c r="D13" s="9">
        <f t="shared" si="2"/>
        <v>1763175.991</v>
      </c>
      <c r="E13" s="9">
        <f t="shared" si="2"/>
        <v>1718175.991</v>
      </c>
      <c r="F13" s="9">
        <f t="shared" si="2"/>
        <v>1718175.991</v>
      </c>
      <c r="G13" s="9">
        <f t="shared" si="2"/>
        <v>1763175.991</v>
      </c>
      <c r="H13" s="9">
        <f t="shared" si="2"/>
        <v>1718175.991</v>
      </c>
      <c r="I13" s="9">
        <f t="shared" si="2"/>
        <v>1718175.991</v>
      </c>
      <c r="J13" s="9">
        <f t="shared" si="2"/>
        <v>1763175.991</v>
      </c>
      <c r="K13" s="9">
        <f t="shared" si="2"/>
        <v>1718175.991</v>
      </c>
      <c r="L13" s="9">
        <f t="shared" si="2"/>
        <v>1718175.991</v>
      </c>
      <c r="M13" s="9">
        <f t="shared" si="2"/>
        <v>1763175.991</v>
      </c>
    </row>
    <row r="14">
      <c r="A14" s="5"/>
    </row>
    <row r="15">
      <c r="A15" s="5" t="s">
        <v>92</v>
      </c>
      <c r="B15" s="9">
        <f t="shared" ref="B15:M15" si="3">B6-B13</f>
        <v>70043.00889</v>
      </c>
      <c r="C15" s="9">
        <f t="shared" si="3"/>
        <v>272324.0089</v>
      </c>
      <c r="D15" s="9">
        <f t="shared" si="3"/>
        <v>227324.0089</v>
      </c>
      <c r="E15" s="9">
        <f t="shared" si="3"/>
        <v>272324.0089</v>
      </c>
      <c r="F15" s="9">
        <f t="shared" si="3"/>
        <v>272324.0089</v>
      </c>
      <c r="G15" s="9">
        <f t="shared" si="3"/>
        <v>227324.0089</v>
      </c>
      <c r="H15" s="9">
        <f t="shared" si="3"/>
        <v>272324.0089</v>
      </c>
      <c r="I15" s="9">
        <f t="shared" si="3"/>
        <v>272324.0089</v>
      </c>
      <c r="J15" s="9">
        <f t="shared" si="3"/>
        <v>227324.0089</v>
      </c>
      <c r="K15" s="9">
        <f t="shared" si="3"/>
        <v>272324.0089</v>
      </c>
      <c r="L15" s="9">
        <f t="shared" si="3"/>
        <v>272324.0089</v>
      </c>
      <c r="M15" s="9">
        <f t="shared" si="3"/>
        <v>227324.0089</v>
      </c>
    </row>
    <row r="16">
      <c r="A16" s="5"/>
    </row>
    <row r="17">
      <c r="A17" s="5" t="s">
        <v>93</v>
      </c>
    </row>
    <row r="18">
      <c r="A18" s="5" t="s">
        <v>94</v>
      </c>
      <c r="B18" s="6">
        <v>0.0</v>
      </c>
      <c r="C18" s="9">
        <f t="shared" ref="C18:M18" si="4">B20</f>
        <v>70043.00889</v>
      </c>
      <c r="D18" s="9">
        <f t="shared" si="4"/>
        <v>342367.0178</v>
      </c>
      <c r="E18" s="9">
        <f t="shared" si="4"/>
        <v>569691.0267</v>
      </c>
      <c r="F18" s="9">
        <f t="shared" si="4"/>
        <v>842015.0356</v>
      </c>
      <c r="G18" s="9">
        <f t="shared" si="4"/>
        <v>1114339.044</v>
      </c>
      <c r="H18" s="9">
        <f t="shared" si="4"/>
        <v>1341663.053</v>
      </c>
      <c r="I18" s="9">
        <f t="shared" si="4"/>
        <v>1613987.062</v>
      </c>
      <c r="J18" s="9">
        <f t="shared" si="4"/>
        <v>1886311.071</v>
      </c>
      <c r="K18" s="9">
        <f t="shared" si="4"/>
        <v>2113635.08</v>
      </c>
      <c r="L18" s="9">
        <f t="shared" si="4"/>
        <v>2385959.089</v>
      </c>
      <c r="M18" s="9">
        <f t="shared" si="4"/>
        <v>2658283.098</v>
      </c>
    </row>
    <row r="19">
      <c r="A19" s="5" t="s">
        <v>92</v>
      </c>
      <c r="B19" s="9">
        <f t="shared" ref="B19:M19" si="5">B15</f>
        <v>70043.00889</v>
      </c>
      <c r="C19" s="9">
        <f t="shared" si="5"/>
        <v>272324.0089</v>
      </c>
      <c r="D19" s="9">
        <f t="shared" si="5"/>
        <v>227324.0089</v>
      </c>
      <c r="E19" s="9">
        <f t="shared" si="5"/>
        <v>272324.0089</v>
      </c>
      <c r="F19" s="9">
        <f t="shared" si="5"/>
        <v>272324.0089</v>
      </c>
      <c r="G19" s="9">
        <f t="shared" si="5"/>
        <v>227324.0089</v>
      </c>
      <c r="H19" s="9">
        <f t="shared" si="5"/>
        <v>272324.0089</v>
      </c>
      <c r="I19" s="9">
        <f t="shared" si="5"/>
        <v>272324.0089</v>
      </c>
      <c r="J19" s="9">
        <f t="shared" si="5"/>
        <v>227324.0089</v>
      </c>
      <c r="K19" s="9">
        <f t="shared" si="5"/>
        <v>272324.0089</v>
      </c>
      <c r="L19" s="9">
        <f t="shared" si="5"/>
        <v>272324.0089</v>
      </c>
      <c r="M19" s="9">
        <f t="shared" si="5"/>
        <v>227324.0089</v>
      </c>
    </row>
    <row r="20">
      <c r="A20" s="5" t="s">
        <v>95</v>
      </c>
      <c r="B20" s="9">
        <f t="shared" ref="B20:M20" si="6">SUM(B18:B19)</f>
        <v>70043.00889</v>
      </c>
      <c r="C20" s="9">
        <f t="shared" si="6"/>
        <v>342367.0178</v>
      </c>
      <c r="D20" s="9">
        <f t="shared" si="6"/>
        <v>569691.0267</v>
      </c>
      <c r="E20" s="9">
        <f t="shared" si="6"/>
        <v>842015.0356</v>
      </c>
      <c r="F20" s="9">
        <f t="shared" si="6"/>
        <v>1114339.044</v>
      </c>
      <c r="G20" s="9">
        <f t="shared" si="6"/>
        <v>1341663.053</v>
      </c>
      <c r="H20" s="9">
        <f t="shared" si="6"/>
        <v>1613987.062</v>
      </c>
      <c r="I20" s="9">
        <f t="shared" si="6"/>
        <v>1886311.071</v>
      </c>
      <c r="J20" s="9">
        <f t="shared" si="6"/>
        <v>2113635.08</v>
      </c>
      <c r="K20" s="9">
        <f t="shared" si="6"/>
        <v>2385959.089</v>
      </c>
      <c r="L20" s="9">
        <f t="shared" si="6"/>
        <v>2658283.098</v>
      </c>
      <c r="M20" s="9">
        <f t="shared" si="6"/>
        <v>2885607.107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6" t="s">
        <v>29</v>
      </c>
      <c r="C1" s="6" t="s">
        <v>30</v>
      </c>
      <c r="D1" s="6" t="s">
        <v>31</v>
      </c>
      <c r="E1" s="6" t="s">
        <v>32</v>
      </c>
      <c r="F1" s="6" t="s">
        <v>33</v>
      </c>
      <c r="G1" s="6" t="s">
        <v>34</v>
      </c>
      <c r="H1" s="6" t="s">
        <v>35</v>
      </c>
      <c r="I1" s="6" t="s">
        <v>36</v>
      </c>
      <c r="J1" s="6" t="s">
        <v>37</v>
      </c>
      <c r="K1" s="6" t="s">
        <v>38</v>
      </c>
      <c r="L1" s="6" t="s">
        <v>39</v>
      </c>
      <c r="M1" s="6" t="s">
        <v>40</v>
      </c>
    </row>
    <row r="2">
      <c r="A2" s="5" t="s">
        <v>96</v>
      </c>
    </row>
    <row r="3">
      <c r="A3" s="5" t="s">
        <v>97</v>
      </c>
      <c r="B3" s="9">
        <f>'Fixed Asset Balance'!B20-Depreciation!B20</f>
        <v>716901.1111</v>
      </c>
      <c r="C3" s="9">
        <f>'Fixed Asset Balance'!C20-Depreciation!C20</f>
        <v>670902.2222</v>
      </c>
      <c r="D3" s="9">
        <f>'Fixed Asset Balance'!D20-Depreciation!D20</f>
        <v>624903.3333</v>
      </c>
      <c r="E3" s="9">
        <f>'Fixed Asset Balance'!E20-Depreciation!E20</f>
        <v>578904.4444</v>
      </c>
      <c r="F3" s="9">
        <f>'Fixed Asset Balance'!F20-Depreciation!F20</f>
        <v>532905.5556</v>
      </c>
      <c r="G3" s="9">
        <f>'Fixed Asset Balance'!G20-Depreciation!G20</f>
        <v>486906.6667</v>
      </c>
      <c r="H3" s="9">
        <f>'Fixed Asset Balance'!H20-Depreciation!H20</f>
        <v>440907.7778</v>
      </c>
      <c r="I3" s="9">
        <f>'Fixed Asset Balance'!I20-Depreciation!I20</f>
        <v>394908.8889</v>
      </c>
      <c r="J3" s="9">
        <f>'Fixed Asset Balance'!J20-Depreciation!J20</f>
        <v>348910</v>
      </c>
      <c r="K3" s="9">
        <f>'Fixed Asset Balance'!K20-Depreciation!K20</f>
        <v>302911.1111</v>
      </c>
      <c r="L3" s="9">
        <f>'Fixed Asset Balance'!L20-Depreciation!L20</f>
        <v>256912.2222</v>
      </c>
      <c r="M3" s="9">
        <f>'Fixed Asset Balance'!M20-Depreciation!M20</f>
        <v>210913.3333</v>
      </c>
    </row>
    <row r="4">
      <c r="A4" s="5" t="s">
        <v>93</v>
      </c>
      <c r="B4" s="9">
        <f>'Cash Detail'!B20</f>
        <v>70043.00889</v>
      </c>
      <c r="C4" s="9">
        <f>'Cash Detail'!C20</f>
        <v>342367.0178</v>
      </c>
      <c r="D4" s="9">
        <f>'Cash Detail'!D20</f>
        <v>569691.0267</v>
      </c>
      <c r="E4" s="9">
        <f>'Cash Detail'!E20</f>
        <v>842015.0356</v>
      </c>
      <c r="F4" s="9">
        <f>'Cash Detail'!F20</f>
        <v>1114339.044</v>
      </c>
      <c r="G4" s="9">
        <f>'Cash Detail'!G20</f>
        <v>1341663.053</v>
      </c>
      <c r="H4" s="9">
        <f>'Cash Detail'!H20</f>
        <v>1613987.062</v>
      </c>
      <c r="I4" s="9">
        <f>'Cash Detail'!I20</f>
        <v>1886311.071</v>
      </c>
      <c r="J4" s="9">
        <f>'Cash Detail'!J20</f>
        <v>2113635.08</v>
      </c>
      <c r="K4" s="9">
        <f>'Cash Detail'!K20</f>
        <v>2385959.089</v>
      </c>
      <c r="L4" s="9">
        <f>'Cash Detail'!L20</f>
        <v>2658283.098</v>
      </c>
      <c r="M4" s="9">
        <f>'Cash Detail'!M20</f>
        <v>2885607.107</v>
      </c>
    </row>
    <row r="5">
      <c r="A5" s="5" t="s">
        <v>98</v>
      </c>
      <c r="B5" s="8">
        <f>Stocks!B13</f>
        <v>126000</v>
      </c>
      <c r="C5" s="8">
        <f>Stocks!C13</f>
        <v>252000</v>
      </c>
      <c r="D5" s="8">
        <f>Stocks!D13</f>
        <v>378000</v>
      </c>
      <c r="E5" s="8">
        <f>Stocks!E13</f>
        <v>504000</v>
      </c>
      <c r="F5" s="8">
        <f>Stocks!F13</f>
        <v>630000</v>
      </c>
      <c r="G5" s="8">
        <f>Stocks!G13</f>
        <v>756000</v>
      </c>
      <c r="H5" s="8">
        <f>Stocks!H13</f>
        <v>882000</v>
      </c>
      <c r="I5" s="8">
        <f>Stocks!I13</f>
        <v>1008000</v>
      </c>
      <c r="J5" s="8">
        <f>Stocks!J13</f>
        <v>1134000</v>
      </c>
      <c r="K5" s="8">
        <f>Stocks!K13</f>
        <v>1260000</v>
      </c>
      <c r="L5" s="8">
        <f>Stocks!L13</f>
        <v>1386000</v>
      </c>
      <c r="M5" s="8">
        <f>Stocks!M13</f>
        <v>1512000</v>
      </c>
    </row>
    <row r="6">
      <c r="A6" s="5" t="s">
        <v>73</v>
      </c>
      <c r="B6" s="8">
        <f>Collections!B12</f>
        <v>1990500</v>
      </c>
      <c r="C6" s="8">
        <f>Collections!C12</f>
        <v>1990500</v>
      </c>
      <c r="D6" s="8">
        <f>Collections!D12</f>
        <v>1990500</v>
      </c>
      <c r="E6" s="8">
        <f>Collections!E12</f>
        <v>1990500</v>
      </c>
      <c r="F6" s="8">
        <f>Collections!F12</f>
        <v>1990500</v>
      </c>
      <c r="G6" s="8">
        <f>Collections!G12</f>
        <v>1990500</v>
      </c>
      <c r="H6" s="8">
        <f>Collections!H12</f>
        <v>1990500</v>
      </c>
      <c r="I6" s="8">
        <f>Collections!I12</f>
        <v>1990500</v>
      </c>
      <c r="J6" s="8">
        <f>Collections!J12</f>
        <v>1990500</v>
      </c>
      <c r="K6" s="8">
        <f>Collections!K12</f>
        <v>1990500</v>
      </c>
      <c r="L6" s="8">
        <f>Collections!L12</f>
        <v>1990500</v>
      </c>
      <c r="M6" s="8">
        <f>Collections!M12</f>
        <v>1990500</v>
      </c>
    </row>
    <row r="7">
      <c r="A7" s="5" t="s">
        <v>99</v>
      </c>
      <c r="B7" s="9">
        <f t="shared" ref="B7:M7" si="1">SUM(B3:B6)</f>
        <v>2903444.12</v>
      </c>
      <c r="C7" s="9">
        <f t="shared" si="1"/>
        <v>3255769.24</v>
      </c>
      <c r="D7" s="9">
        <f t="shared" si="1"/>
        <v>3563094.36</v>
      </c>
      <c r="E7" s="9">
        <f t="shared" si="1"/>
        <v>3915419.48</v>
      </c>
      <c r="F7" s="9">
        <f t="shared" si="1"/>
        <v>4267744.6</v>
      </c>
      <c r="G7" s="9">
        <f t="shared" si="1"/>
        <v>4575069.72</v>
      </c>
      <c r="H7" s="9">
        <f t="shared" si="1"/>
        <v>4927394.84</v>
      </c>
      <c r="I7" s="9">
        <f t="shared" si="1"/>
        <v>5279719.96</v>
      </c>
      <c r="J7" s="9">
        <f t="shared" si="1"/>
        <v>5587045.08</v>
      </c>
      <c r="K7" s="9">
        <f t="shared" si="1"/>
        <v>5939370.2</v>
      </c>
      <c r="L7" s="9">
        <f t="shared" si="1"/>
        <v>6291695.32</v>
      </c>
      <c r="M7" s="9">
        <f t="shared" si="1"/>
        <v>6599020.44</v>
      </c>
    </row>
    <row r="8">
      <c r="A8" s="5"/>
    </row>
    <row r="9">
      <c r="A9" s="5" t="s">
        <v>100</v>
      </c>
    </row>
    <row r="10">
      <c r="A10" s="5" t="s">
        <v>55</v>
      </c>
      <c r="B10" s="8">
        <f>Purchases!B12</f>
        <v>1453000</v>
      </c>
      <c r="C10" s="8">
        <f>Purchases!C12</f>
        <v>1453000</v>
      </c>
      <c r="D10" s="8">
        <f>Purchases!D12</f>
        <v>1453000</v>
      </c>
      <c r="E10" s="8">
        <f>Purchases!E12</f>
        <v>1453000</v>
      </c>
      <c r="F10" s="8">
        <f>Purchases!F12</f>
        <v>1453000</v>
      </c>
      <c r="G10" s="8">
        <f>Purchases!G12</f>
        <v>1453000</v>
      </c>
      <c r="H10" s="8">
        <f>Purchases!H12</f>
        <v>1453000</v>
      </c>
      <c r="I10" s="8">
        <f>Purchases!I12</f>
        <v>1453000</v>
      </c>
      <c r="J10" s="8">
        <f>Purchases!J12</f>
        <v>1453000</v>
      </c>
      <c r="K10" s="8">
        <f>Purchases!K12</f>
        <v>1453000</v>
      </c>
      <c r="L10" s="8">
        <f>Purchases!L12</f>
        <v>1453000</v>
      </c>
      <c r="M10" s="8">
        <f>Purchases!M12</f>
        <v>1453000</v>
      </c>
    </row>
    <row r="11">
      <c r="A11" s="11" t="s">
        <v>101</v>
      </c>
      <c r="B11" s="6">
        <f>'Expenses-Payments'!B24</f>
        <v>96494</v>
      </c>
      <c r="C11" s="6">
        <f>'Expenses-Payments'!C24</f>
        <v>111494</v>
      </c>
      <c r="D11" s="6">
        <f>'Expenses-Payments'!D24</f>
        <v>81494</v>
      </c>
      <c r="E11" s="6">
        <f>'Expenses-Payments'!E24</f>
        <v>96494</v>
      </c>
      <c r="F11" s="6">
        <f>'Expenses-Payments'!F24</f>
        <v>111494</v>
      </c>
      <c r="G11" s="6">
        <f>'Expenses-Payments'!G24</f>
        <v>81494</v>
      </c>
      <c r="H11" s="6">
        <f>'Expenses-Payments'!H24</f>
        <v>96494</v>
      </c>
      <c r="I11" s="6">
        <f>'Expenses-Payments'!I24</f>
        <v>111494</v>
      </c>
      <c r="J11" s="6">
        <f>'Expenses-Payments'!J24</f>
        <v>81494</v>
      </c>
      <c r="K11" s="6">
        <f>'Expenses-Payments'!K24</f>
        <v>96494</v>
      </c>
      <c r="L11" s="6">
        <f>'Expenses-Payments'!L24</f>
        <v>111494</v>
      </c>
      <c r="M11" s="6">
        <f>'Expenses-Payments'!M24</f>
        <v>81494</v>
      </c>
    </row>
    <row r="12">
      <c r="A12" s="5" t="s">
        <v>102</v>
      </c>
      <c r="B12" s="6">
        <v>0.0</v>
      </c>
      <c r="C12" s="6">
        <v>0.0</v>
      </c>
      <c r="D12" s="6">
        <v>0.0</v>
      </c>
      <c r="E12" s="6">
        <v>0.0</v>
      </c>
      <c r="F12" s="6">
        <v>0.0</v>
      </c>
      <c r="G12" s="6">
        <v>0.0</v>
      </c>
      <c r="H12" s="6">
        <v>0.0</v>
      </c>
      <c r="I12" s="6">
        <v>0.0</v>
      </c>
      <c r="J12" s="6">
        <v>0.0</v>
      </c>
      <c r="K12" s="6">
        <v>0.0</v>
      </c>
      <c r="L12" s="6">
        <v>0.0</v>
      </c>
      <c r="M12" s="6">
        <v>0.0</v>
      </c>
    </row>
    <row r="13">
      <c r="A13" s="5" t="s">
        <v>103</v>
      </c>
      <c r="B13" s="8">
        <f t="shared" ref="B13:M13" si="2">SUM(B10:B12)</f>
        <v>1549494</v>
      </c>
      <c r="C13" s="8">
        <f t="shared" si="2"/>
        <v>1564494</v>
      </c>
      <c r="D13" s="8">
        <f t="shared" si="2"/>
        <v>1534494</v>
      </c>
      <c r="E13" s="8">
        <f t="shared" si="2"/>
        <v>1549494</v>
      </c>
      <c r="F13" s="8">
        <f t="shared" si="2"/>
        <v>1564494</v>
      </c>
      <c r="G13" s="8">
        <f t="shared" si="2"/>
        <v>1534494</v>
      </c>
      <c r="H13" s="8">
        <f t="shared" si="2"/>
        <v>1549494</v>
      </c>
      <c r="I13" s="8">
        <f t="shared" si="2"/>
        <v>1564494</v>
      </c>
      <c r="J13" s="8">
        <f t="shared" si="2"/>
        <v>1534494</v>
      </c>
      <c r="K13" s="8">
        <f t="shared" si="2"/>
        <v>1549494</v>
      </c>
      <c r="L13" s="8">
        <f t="shared" si="2"/>
        <v>1564494</v>
      </c>
      <c r="M13" s="8">
        <f t="shared" si="2"/>
        <v>1534494</v>
      </c>
    </row>
    <row r="14">
      <c r="A14" s="5"/>
    </row>
    <row r="15">
      <c r="A15" s="5" t="s">
        <v>104</v>
      </c>
      <c r="B15" s="9">
        <f t="shared" ref="B15:M15" si="3">B7-B13</f>
        <v>1353950.12</v>
      </c>
      <c r="C15" s="9">
        <f t="shared" si="3"/>
        <v>1691275.24</v>
      </c>
      <c r="D15" s="9">
        <f t="shared" si="3"/>
        <v>2028600.36</v>
      </c>
      <c r="E15" s="9">
        <f t="shared" si="3"/>
        <v>2365925.48</v>
      </c>
      <c r="F15" s="9">
        <f t="shared" si="3"/>
        <v>2703250.6</v>
      </c>
      <c r="G15" s="9">
        <f t="shared" si="3"/>
        <v>3040575.72</v>
      </c>
      <c r="H15" s="9">
        <f t="shared" si="3"/>
        <v>3377900.84</v>
      </c>
      <c r="I15" s="9">
        <f t="shared" si="3"/>
        <v>3715225.96</v>
      </c>
      <c r="J15" s="9">
        <f t="shared" si="3"/>
        <v>4052551.08</v>
      </c>
      <c r="K15" s="9">
        <f t="shared" si="3"/>
        <v>4389876.2</v>
      </c>
      <c r="L15" s="9">
        <f t="shared" si="3"/>
        <v>4727201.32</v>
      </c>
      <c r="M15" s="9">
        <f t="shared" si="3"/>
        <v>5064526.44</v>
      </c>
    </row>
    <row r="16">
      <c r="A16" s="5"/>
    </row>
    <row r="17">
      <c r="A17" s="5" t="s">
        <v>105</v>
      </c>
    </row>
    <row r="18">
      <c r="A18" s="5" t="s">
        <v>106</v>
      </c>
      <c r="B18" s="8">
        <f>Capital!B14</f>
        <v>1016625</v>
      </c>
      <c r="C18" s="8">
        <f>Capital!C14</f>
        <v>1016625</v>
      </c>
      <c r="D18" s="8">
        <f>Capital!D14</f>
        <v>1016625</v>
      </c>
      <c r="E18" s="8">
        <f>Capital!E14</f>
        <v>1016625</v>
      </c>
      <c r="F18" s="8">
        <f>Capital!F14</f>
        <v>1016625</v>
      </c>
      <c r="G18" s="8">
        <f>Capital!G14</f>
        <v>1016625</v>
      </c>
      <c r="H18" s="8">
        <f>Capital!H14</f>
        <v>1016625</v>
      </c>
      <c r="I18" s="8">
        <f>Capital!I14</f>
        <v>1016625</v>
      </c>
      <c r="J18" s="8">
        <f>Capital!J14</f>
        <v>1016625</v>
      </c>
      <c r="K18" s="8">
        <f>Capital!K14</f>
        <v>1016625</v>
      </c>
      <c r="L18" s="8">
        <f>Capital!L14</f>
        <v>1016625</v>
      </c>
      <c r="M18" s="8">
        <f>Capital!M14</f>
        <v>1016625</v>
      </c>
    </row>
    <row r="19">
      <c r="A19" s="5" t="s">
        <v>44</v>
      </c>
      <c r="B19" s="8">
        <f t="shared" ref="B19:M19" si="4">SUM(B18)</f>
        <v>1016625</v>
      </c>
      <c r="C19" s="8">
        <f t="shared" si="4"/>
        <v>1016625</v>
      </c>
      <c r="D19" s="8">
        <f t="shared" si="4"/>
        <v>1016625</v>
      </c>
      <c r="E19" s="8">
        <f t="shared" si="4"/>
        <v>1016625</v>
      </c>
      <c r="F19" s="8">
        <f t="shared" si="4"/>
        <v>1016625</v>
      </c>
      <c r="G19" s="8">
        <f t="shared" si="4"/>
        <v>1016625</v>
      </c>
      <c r="H19" s="8">
        <f t="shared" si="4"/>
        <v>1016625</v>
      </c>
      <c r="I19" s="8">
        <f t="shared" si="4"/>
        <v>1016625</v>
      </c>
      <c r="J19" s="8">
        <f t="shared" si="4"/>
        <v>1016625</v>
      </c>
      <c r="K19" s="8">
        <f t="shared" si="4"/>
        <v>1016625</v>
      </c>
      <c r="L19" s="8">
        <f t="shared" si="4"/>
        <v>1016625</v>
      </c>
      <c r="M19" s="8">
        <f t="shared" si="4"/>
        <v>1016625</v>
      </c>
    </row>
    <row r="20">
      <c r="A20" s="5"/>
    </row>
    <row r="21">
      <c r="A21" s="10" t="s">
        <v>107</v>
      </c>
    </row>
    <row r="22">
      <c r="A22" s="5" t="s">
        <v>108</v>
      </c>
      <c r="B22" s="6">
        <v>0.0</v>
      </c>
      <c r="C22" s="9">
        <f t="shared" ref="C22:M22" si="5">B25</f>
        <v>337325.12</v>
      </c>
      <c r="D22" s="9">
        <f t="shared" si="5"/>
        <v>674650.24</v>
      </c>
      <c r="E22" s="9">
        <f t="shared" si="5"/>
        <v>1011975.36</v>
      </c>
      <c r="F22" s="9">
        <f t="shared" si="5"/>
        <v>1349300.48</v>
      </c>
      <c r="G22" s="9">
        <f t="shared" si="5"/>
        <v>1686625.6</v>
      </c>
      <c r="H22" s="9">
        <f t="shared" si="5"/>
        <v>2023950.72</v>
      </c>
      <c r="I22" s="9">
        <f t="shared" si="5"/>
        <v>2361275.84</v>
      </c>
      <c r="J22" s="9">
        <f t="shared" si="5"/>
        <v>2698600.96</v>
      </c>
      <c r="K22" s="9">
        <f t="shared" si="5"/>
        <v>3035926.08</v>
      </c>
      <c r="L22" s="9">
        <f t="shared" si="5"/>
        <v>3373251.2</v>
      </c>
      <c r="M22" s="9">
        <f t="shared" si="5"/>
        <v>3710576.32</v>
      </c>
    </row>
    <row r="23">
      <c r="A23" s="5" t="s">
        <v>109</v>
      </c>
      <c r="B23" s="9">
        <f>'Sales and Costs'!B23</f>
        <v>337325.12</v>
      </c>
      <c r="C23" s="9">
        <f>'Sales and Costs'!C23</f>
        <v>337325.12</v>
      </c>
      <c r="D23" s="9">
        <f>'Sales and Costs'!D23</f>
        <v>337325.12</v>
      </c>
      <c r="E23" s="9">
        <f>'Sales and Costs'!E23</f>
        <v>337325.12</v>
      </c>
      <c r="F23" s="9">
        <f>'Sales and Costs'!F23</f>
        <v>337325.12</v>
      </c>
      <c r="G23" s="9">
        <f>'Sales and Costs'!G23</f>
        <v>337325.12</v>
      </c>
      <c r="H23" s="9">
        <f>'Sales and Costs'!H23</f>
        <v>337325.12</v>
      </c>
      <c r="I23" s="9">
        <f>'Sales and Costs'!I23</f>
        <v>337325.12</v>
      </c>
      <c r="J23" s="9">
        <f>'Sales and Costs'!J23</f>
        <v>337325.12</v>
      </c>
      <c r="K23" s="9">
        <f>'Sales and Costs'!K23</f>
        <v>337325.12</v>
      </c>
      <c r="L23" s="9">
        <f>'Sales and Costs'!L23</f>
        <v>337325.12</v>
      </c>
      <c r="M23" s="9">
        <f>'Sales and Costs'!M23</f>
        <v>337325.12</v>
      </c>
    </row>
    <row r="24">
      <c r="A24" s="5" t="s">
        <v>110</v>
      </c>
      <c r="B24" s="6">
        <v>0.0</v>
      </c>
      <c r="C24" s="6">
        <v>0.0</v>
      </c>
      <c r="D24" s="6">
        <v>0.0</v>
      </c>
      <c r="E24" s="6">
        <v>0.0</v>
      </c>
      <c r="F24" s="6">
        <v>0.0</v>
      </c>
      <c r="G24" s="6">
        <v>0.0</v>
      </c>
      <c r="H24" s="6">
        <v>0.0</v>
      </c>
      <c r="I24" s="6">
        <v>0.0</v>
      </c>
      <c r="J24" s="6">
        <v>0.0</v>
      </c>
      <c r="K24" s="6">
        <v>0.0</v>
      </c>
      <c r="L24" s="6">
        <v>0.0</v>
      </c>
      <c r="M24" s="6">
        <v>0.0</v>
      </c>
    </row>
    <row r="25">
      <c r="A25" s="5" t="s">
        <v>107</v>
      </c>
      <c r="B25" s="9">
        <f t="shared" ref="B25:M25" si="6">B22+B23-B24</f>
        <v>337325.12</v>
      </c>
      <c r="C25" s="9">
        <f t="shared" si="6"/>
        <v>674650.24</v>
      </c>
      <c r="D25" s="9">
        <f t="shared" si="6"/>
        <v>1011975.36</v>
      </c>
      <c r="E25" s="9">
        <f t="shared" si="6"/>
        <v>1349300.48</v>
      </c>
      <c r="F25" s="9">
        <f t="shared" si="6"/>
        <v>1686625.6</v>
      </c>
      <c r="G25" s="9">
        <f t="shared" si="6"/>
        <v>2023950.72</v>
      </c>
      <c r="H25" s="9">
        <f t="shared" si="6"/>
        <v>2361275.84</v>
      </c>
      <c r="I25" s="9">
        <f t="shared" si="6"/>
        <v>2698600.96</v>
      </c>
      <c r="J25" s="9">
        <f t="shared" si="6"/>
        <v>3035926.08</v>
      </c>
      <c r="K25" s="9">
        <f t="shared" si="6"/>
        <v>3373251.2</v>
      </c>
      <c r="L25" s="9">
        <f t="shared" si="6"/>
        <v>3710576.32</v>
      </c>
      <c r="M25" s="9">
        <f t="shared" si="6"/>
        <v>4047901.44</v>
      </c>
    </row>
    <row r="26">
      <c r="A26" s="5"/>
    </row>
    <row r="27">
      <c r="A27" s="5" t="s">
        <v>44</v>
      </c>
      <c r="B27" s="9">
        <f t="shared" ref="B27:M27" si="7">B25+B19</f>
        <v>1353950.12</v>
      </c>
      <c r="C27" s="9">
        <f t="shared" si="7"/>
        <v>1691275.24</v>
      </c>
      <c r="D27" s="9">
        <f t="shared" si="7"/>
        <v>2028600.36</v>
      </c>
      <c r="E27" s="9">
        <f t="shared" si="7"/>
        <v>2365925.48</v>
      </c>
      <c r="F27" s="9">
        <f t="shared" si="7"/>
        <v>2703250.6</v>
      </c>
      <c r="G27" s="9">
        <f t="shared" si="7"/>
        <v>3040575.72</v>
      </c>
      <c r="H27" s="9">
        <f t="shared" si="7"/>
        <v>3377900.84</v>
      </c>
      <c r="I27" s="9">
        <f t="shared" si="7"/>
        <v>3715225.96</v>
      </c>
      <c r="J27" s="9">
        <f t="shared" si="7"/>
        <v>4052551.08</v>
      </c>
      <c r="K27" s="9">
        <f t="shared" si="7"/>
        <v>4389876.2</v>
      </c>
      <c r="L27" s="9">
        <f t="shared" si="7"/>
        <v>4727201.32</v>
      </c>
      <c r="M27" s="9">
        <f t="shared" si="7"/>
        <v>5064526.44</v>
      </c>
    </row>
    <row r="28">
      <c r="A28" s="5"/>
    </row>
    <row r="29">
      <c r="A29" s="5" t="s">
        <v>111</v>
      </c>
      <c r="B29" s="9">
        <f t="shared" ref="B29:M29" si="8">B27-B15</f>
        <v>-0.0000000002328306437</v>
      </c>
      <c r="C29" s="9">
        <f t="shared" si="8"/>
        <v>-0.0000000004656612873</v>
      </c>
      <c r="D29" s="9">
        <f t="shared" si="8"/>
        <v>-0.0000000002328306437</v>
      </c>
      <c r="E29" s="9">
        <f t="shared" si="8"/>
        <v>-0.0000000004656612873</v>
      </c>
      <c r="F29" s="9">
        <f t="shared" si="8"/>
        <v>0</v>
      </c>
      <c r="G29" s="9">
        <f t="shared" si="8"/>
        <v>-0.0000000004656612873</v>
      </c>
      <c r="H29" s="9">
        <f t="shared" si="8"/>
        <v>-0.0000000009313225746</v>
      </c>
      <c r="I29" s="9">
        <f t="shared" si="8"/>
        <v>-0.0000000009313225746</v>
      </c>
      <c r="J29" s="9">
        <f t="shared" si="8"/>
        <v>-0.0000000009313225746</v>
      </c>
      <c r="K29" s="9">
        <f t="shared" si="8"/>
        <v>-0.0000000009313225746</v>
      </c>
      <c r="L29" s="9">
        <f t="shared" si="8"/>
        <v>-0.0000000009313225746</v>
      </c>
      <c r="M29" s="9">
        <f t="shared" si="8"/>
        <v>-0.0000000009313225746</v>
      </c>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row r="1002">
      <c r="A1002" s="12"/>
    </row>
    <row r="1003">
      <c r="A1003"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1453.0</v>
      </c>
      <c r="C2" s="6">
        <v>1000.0</v>
      </c>
      <c r="D2" s="6" t="s">
        <v>13</v>
      </c>
    </row>
    <row r="4">
      <c r="A4" s="6" t="s">
        <v>14</v>
      </c>
      <c r="B4" s="6" t="s">
        <v>9</v>
      </c>
      <c r="C4" s="6" t="s">
        <v>15</v>
      </c>
      <c r="D4" s="6" t="s">
        <v>16</v>
      </c>
    </row>
    <row r="5">
      <c r="A5" s="6" t="s">
        <v>12</v>
      </c>
      <c r="B5" s="6">
        <v>1327.0</v>
      </c>
      <c r="C5" s="6">
        <v>1500.0</v>
      </c>
      <c r="D5" s="6" t="s">
        <v>13</v>
      </c>
    </row>
    <row r="7">
      <c r="A7" s="6" t="s">
        <v>17</v>
      </c>
    </row>
    <row r="8">
      <c r="A8" s="6" t="s">
        <v>18</v>
      </c>
      <c r="B8" s="6">
        <v>2.0</v>
      </c>
      <c r="C8" s="6">
        <v>25320.0</v>
      </c>
      <c r="D8" s="6" t="s">
        <v>19</v>
      </c>
    </row>
    <row r="10">
      <c r="A10" s="6" t="s">
        <v>20</v>
      </c>
    </row>
    <row r="11">
      <c r="A11" s="6" t="s">
        <v>21</v>
      </c>
      <c r="B11" s="6">
        <v>52500.0</v>
      </c>
      <c r="C11" s="6" t="s">
        <v>22</v>
      </c>
    </row>
    <row r="12">
      <c r="A12" s="6" t="s">
        <v>23</v>
      </c>
      <c r="B12" s="6">
        <v>27654.0</v>
      </c>
      <c r="C12" s="6" t="s">
        <v>19</v>
      </c>
    </row>
    <row r="13">
      <c r="A13" s="6" t="s">
        <v>24</v>
      </c>
      <c r="B13" s="6">
        <v>15000.0</v>
      </c>
      <c r="C13" s="6" t="s">
        <v>25</v>
      </c>
    </row>
    <row r="14">
      <c r="A14" s="6" t="s">
        <v>26</v>
      </c>
      <c r="B14" s="6">
        <v>3200.0</v>
      </c>
      <c r="C14" s="6" t="s">
        <v>13</v>
      </c>
    </row>
    <row r="16">
      <c r="A16" s="6" t="s">
        <v>27</v>
      </c>
      <c r="B16" s="7">
        <v>0.28</v>
      </c>
      <c r="C16" s="6" t="s">
        <v>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41</v>
      </c>
    </row>
    <row r="3">
      <c r="A3" s="6" t="s">
        <v>12</v>
      </c>
      <c r="B3" s="8">
        <f>Assumptions!$B2</f>
        <v>1453</v>
      </c>
      <c r="C3" s="8">
        <f>Assumptions!$B2</f>
        <v>1453</v>
      </c>
      <c r="D3" s="8">
        <f>Assumptions!$B2</f>
        <v>1453</v>
      </c>
      <c r="E3" s="8">
        <f>Assumptions!$B2</f>
        <v>1453</v>
      </c>
      <c r="F3" s="8">
        <f>Assumptions!$B2</f>
        <v>1453</v>
      </c>
      <c r="G3" s="8">
        <f>Assumptions!$B2</f>
        <v>1453</v>
      </c>
      <c r="H3" s="8">
        <f>Assumptions!$B2</f>
        <v>1453</v>
      </c>
      <c r="I3" s="8">
        <f>Assumptions!$B2</f>
        <v>1453</v>
      </c>
      <c r="J3" s="8">
        <f>Assumptions!$B2</f>
        <v>1453</v>
      </c>
      <c r="K3" s="8">
        <f>Assumptions!$B2</f>
        <v>1453</v>
      </c>
      <c r="L3" s="8">
        <f>Assumptions!$B2</f>
        <v>1453</v>
      </c>
      <c r="M3" s="8">
        <f>Assumptions!$B2</f>
        <v>1453</v>
      </c>
    </row>
    <row r="5">
      <c r="A5" s="6" t="s">
        <v>14</v>
      </c>
    </row>
    <row r="6">
      <c r="A6" s="6" t="s">
        <v>12</v>
      </c>
      <c r="B6" s="8">
        <f>Assumptions!$B5</f>
        <v>1327</v>
      </c>
      <c r="C6" s="8">
        <f>Assumptions!$B5</f>
        <v>1327</v>
      </c>
      <c r="D6" s="8">
        <f>Assumptions!$B5</f>
        <v>1327</v>
      </c>
      <c r="E6" s="8">
        <f>Assumptions!$B5</f>
        <v>1327</v>
      </c>
      <c r="F6" s="8">
        <f>Assumptions!$B5</f>
        <v>1327</v>
      </c>
      <c r="G6" s="8">
        <f>Assumptions!$B5</f>
        <v>1327</v>
      </c>
      <c r="H6" s="8">
        <f>Assumptions!$B5</f>
        <v>1327</v>
      </c>
      <c r="I6" s="8">
        <f>Assumptions!$B5</f>
        <v>1327</v>
      </c>
      <c r="J6" s="8">
        <f>Assumptions!$B5</f>
        <v>1327</v>
      </c>
      <c r="K6" s="8">
        <f>Assumptions!$B5</f>
        <v>1327</v>
      </c>
      <c r="L6" s="8">
        <f>Assumptions!$B5</f>
        <v>1327</v>
      </c>
      <c r="M6" s="8">
        <f>Assumptions!$B5</f>
        <v>1327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42</v>
      </c>
    </row>
    <row r="3">
      <c r="A3" s="6" t="s">
        <v>43</v>
      </c>
      <c r="B3" s="8">
        <f>Assumptions!$B8*Assumptions!$C8</f>
        <v>50640</v>
      </c>
      <c r="C3" s="8">
        <f>Assumptions!$B8*Assumptions!$C8</f>
        <v>50640</v>
      </c>
      <c r="D3" s="8">
        <f>Assumptions!$B8*Assumptions!$C8</f>
        <v>50640</v>
      </c>
      <c r="E3" s="8">
        <f>Assumptions!$B8*Assumptions!$C8</f>
        <v>50640</v>
      </c>
      <c r="F3" s="8">
        <f>Assumptions!$B8*Assumptions!$C8</f>
        <v>50640</v>
      </c>
      <c r="G3" s="8">
        <f>Assumptions!$B8*Assumptions!$C8</f>
        <v>50640</v>
      </c>
      <c r="H3" s="8">
        <f>Assumptions!$B8*Assumptions!$C8</f>
        <v>50640</v>
      </c>
      <c r="I3" s="8">
        <f>Assumptions!$B8*Assumptions!$C8</f>
        <v>50640</v>
      </c>
      <c r="J3" s="8">
        <f>Assumptions!$B8*Assumptions!$C8</f>
        <v>50640</v>
      </c>
      <c r="K3" s="8">
        <f>Assumptions!$B8*Assumptions!$C8</f>
        <v>50640</v>
      </c>
      <c r="L3" s="8">
        <f>Assumptions!$B8*Assumptions!$C8</f>
        <v>50640</v>
      </c>
      <c r="M3" s="8">
        <f>Assumptions!$B8*Assumptions!$C8</f>
        <v>50640</v>
      </c>
    </row>
    <row r="4">
      <c r="A4" s="6" t="s">
        <v>21</v>
      </c>
      <c r="B4" s="8">
        <f>Assumptions!$B11</f>
        <v>52500</v>
      </c>
      <c r="C4" s="8">
        <f>Assumptions!$B11</f>
        <v>52500</v>
      </c>
      <c r="D4" s="8">
        <f>Assumptions!$B11</f>
        <v>52500</v>
      </c>
      <c r="E4" s="8">
        <f>Assumptions!$B11</f>
        <v>52500</v>
      </c>
      <c r="F4" s="8">
        <f>Assumptions!$B11</f>
        <v>52500</v>
      </c>
      <c r="G4" s="8">
        <f>Assumptions!$B11</f>
        <v>52500</v>
      </c>
      <c r="H4" s="8">
        <f>Assumptions!$B11</f>
        <v>52500</v>
      </c>
      <c r="I4" s="8">
        <f>Assumptions!$B11</f>
        <v>52500</v>
      </c>
      <c r="J4" s="8">
        <f>Assumptions!$B11</f>
        <v>52500</v>
      </c>
      <c r="K4" s="8">
        <f>Assumptions!$B11</f>
        <v>52500</v>
      </c>
      <c r="L4" s="8">
        <f>Assumptions!$B11</f>
        <v>52500</v>
      </c>
      <c r="M4" s="8">
        <f>Assumptions!$B11</f>
        <v>52500</v>
      </c>
    </row>
    <row r="5">
      <c r="A5" s="6" t="s">
        <v>23</v>
      </c>
      <c r="B5" s="8">
        <f>Assumptions!$B12</f>
        <v>27654</v>
      </c>
      <c r="C5" s="8">
        <f>Assumptions!$B12</f>
        <v>27654</v>
      </c>
      <c r="D5" s="8">
        <f>Assumptions!$B12</f>
        <v>27654</v>
      </c>
      <c r="E5" s="8">
        <f>Assumptions!$B12</f>
        <v>27654</v>
      </c>
      <c r="F5" s="8">
        <f>Assumptions!$B12</f>
        <v>27654</v>
      </c>
      <c r="G5" s="8">
        <f>Assumptions!$B12</f>
        <v>27654</v>
      </c>
      <c r="H5" s="8">
        <f>Assumptions!$B12</f>
        <v>27654</v>
      </c>
      <c r="I5" s="8">
        <f>Assumptions!$B12</f>
        <v>27654</v>
      </c>
      <c r="J5" s="8">
        <f>Assumptions!$B12</f>
        <v>27654</v>
      </c>
      <c r="K5" s="8">
        <f>Assumptions!$B12</f>
        <v>27654</v>
      </c>
      <c r="L5" s="8">
        <f>Assumptions!$B12</f>
        <v>27654</v>
      </c>
      <c r="M5" s="8">
        <f>Assumptions!$B12</f>
        <v>27654</v>
      </c>
    </row>
    <row r="6">
      <c r="A6" s="6" t="s">
        <v>24</v>
      </c>
      <c r="B6" s="8">
        <f>Assumptions!$B13</f>
        <v>15000</v>
      </c>
      <c r="C6" s="8">
        <f>Assumptions!$B13</f>
        <v>15000</v>
      </c>
      <c r="D6" s="8">
        <f>Assumptions!$B13</f>
        <v>15000</v>
      </c>
      <c r="E6" s="8">
        <f>Assumptions!$B13</f>
        <v>15000</v>
      </c>
      <c r="F6" s="8">
        <f>Assumptions!$B13</f>
        <v>15000</v>
      </c>
      <c r="G6" s="8">
        <f>Assumptions!$B13</f>
        <v>15000</v>
      </c>
      <c r="H6" s="8">
        <f>Assumptions!$B13</f>
        <v>15000</v>
      </c>
      <c r="I6" s="8">
        <f>Assumptions!$B13</f>
        <v>15000</v>
      </c>
      <c r="J6" s="8">
        <f>Assumptions!$B13</f>
        <v>15000</v>
      </c>
      <c r="K6" s="8">
        <f>Assumptions!$B13</f>
        <v>15000</v>
      </c>
      <c r="L6" s="8">
        <f>Assumptions!$B13</f>
        <v>15000</v>
      </c>
      <c r="M6" s="8">
        <f>Assumptions!$B13</f>
        <v>15000</v>
      </c>
    </row>
    <row r="7">
      <c r="A7" s="6" t="s">
        <v>26</v>
      </c>
      <c r="B7" s="8">
        <f>Assumptions!$B14</f>
        <v>3200</v>
      </c>
      <c r="C7" s="8">
        <f>Assumptions!$B14</f>
        <v>3200</v>
      </c>
      <c r="D7" s="8">
        <f>Assumptions!$B14</f>
        <v>3200</v>
      </c>
      <c r="E7" s="8">
        <f>Assumptions!$B14</f>
        <v>3200</v>
      </c>
      <c r="F7" s="8">
        <f>Assumptions!$B14</f>
        <v>3200</v>
      </c>
      <c r="G7" s="8">
        <f>Assumptions!$B14</f>
        <v>3200</v>
      </c>
      <c r="H7" s="8">
        <f>Assumptions!$B14</f>
        <v>3200</v>
      </c>
      <c r="I7" s="8">
        <f>Assumptions!$B14</f>
        <v>3200</v>
      </c>
      <c r="J7" s="8">
        <f>Assumptions!$B14</f>
        <v>3200</v>
      </c>
      <c r="K7" s="8">
        <f>Assumptions!$B14</f>
        <v>3200</v>
      </c>
      <c r="L7" s="8">
        <f>Assumptions!$B14</f>
        <v>3200</v>
      </c>
      <c r="M7" s="8">
        <f>Assumptions!$B14</f>
        <v>3200</v>
      </c>
    </row>
    <row r="8">
      <c r="A8" s="6" t="s">
        <v>44</v>
      </c>
      <c r="B8" s="8">
        <f t="shared" ref="B8:M8" si="1">SUM(B3:B7)</f>
        <v>148994</v>
      </c>
      <c r="C8" s="8">
        <f t="shared" si="1"/>
        <v>148994</v>
      </c>
      <c r="D8" s="8">
        <f t="shared" si="1"/>
        <v>148994</v>
      </c>
      <c r="E8" s="8">
        <f t="shared" si="1"/>
        <v>148994</v>
      </c>
      <c r="F8" s="8">
        <f t="shared" si="1"/>
        <v>148994</v>
      </c>
      <c r="G8" s="8">
        <f t="shared" si="1"/>
        <v>148994</v>
      </c>
      <c r="H8" s="8">
        <f t="shared" si="1"/>
        <v>148994</v>
      </c>
      <c r="I8" s="8">
        <f t="shared" si="1"/>
        <v>148994</v>
      </c>
      <c r="J8" s="8">
        <f t="shared" si="1"/>
        <v>148994</v>
      </c>
      <c r="K8" s="8">
        <f t="shared" si="1"/>
        <v>148994</v>
      </c>
      <c r="L8" s="8">
        <f t="shared" si="1"/>
        <v>148994</v>
      </c>
      <c r="M8" s="8">
        <f t="shared" si="1"/>
        <v>148994</v>
      </c>
    </row>
    <row r="10">
      <c r="A10" s="6" t="s">
        <v>45</v>
      </c>
    </row>
    <row r="11">
      <c r="A11" s="6" t="s">
        <v>43</v>
      </c>
      <c r="B11" s="6">
        <v>0.0</v>
      </c>
      <c r="C11" s="8">
        <f t="shared" ref="C11:M11" si="2">B3</f>
        <v>50640</v>
      </c>
      <c r="D11" s="8">
        <f t="shared" si="2"/>
        <v>50640</v>
      </c>
      <c r="E11" s="8">
        <f t="shared" si="2"/>
        <v>50640</v>
      </c>
      <c r="F11" s="8">
        <f t="shared" si="2"/>
        <v>50640</v>
      </c>
      <c r="G11" s="8">
        <f t="shared" si="2"/>
        <v>50640</v>
      </c>
      <c r="H11" s="8">
        <f t="shared" si="2"/>
        <v>50640</v>
      </c>
      <c r="I11" s="8">
        <f t="shared" si="2"/>
        <v>50640</v>
      </c>
      <c r="J11" s="8">
        <f t="shared" si="2"/>
        <v>50640</v>
      </c>
      <c r="K11" s="8">
        <f t="shared" si="2"/>
        <v>50640</v>
      </c>
      <c r="L11" s="8">
        <f t="shared" si="2"/>
        <v>50640</v>
      </c>
      <c r="M11" s="8">
        <f t="shared" si="2"/>
        <v>50640</v>
      </c>
    </row>
    <row r="12">
      <c r="A12" s="6" t="s">
        <v>21</v>
      </c>
      <c r="B12" s="8">
        <f t="shared" ref="B12:M12" si="3">B4</f>
        <v>52500</v>
      </c>
      <c r="C12" s="8">
        <f t="shared" si="3"/>
        <v>52500</v>
      </c>
      <c r="D12" s="8">
        <f t="shared" si="3"/>
        <v>52500</v>
      </c>
      <c r="E12" s="8">
        <f t="shared" si="3"/>
        <v>52500</v>
      </c>
      <c r="F12" s="8">
        <f t="shared" si="3"/>
        <v>52500</v>
      </c>
      <c r="G12" s="8">
        <f t="shared" si="3"/>
        <v>52500</v>
      </c>
      <c r="H12" s="8">
        <f t="shared" si="3"/>
        <v>52500</v>
      </c>
      <c r="I12" s="8">
        <f t="shared" si="3"/>
        <v>52500</v>
      </c>
      <c r="J12" s="8">
        <f t="shared" si="3"/>
        <v>52500</v>
      </c>
      <c r="K12" s="8">
        <f t="shared" si="3"/>
        <v>52500</v>
      </c>
      <c r="L12" s="8">
        <f t="shared" si="3"/>
        <v>52500</v>
      </c>
      <c r="M12" s="8">
        <f t="shared" si="3"/>
        <v>52500</v>
      </c>
    </row>
    <row r="13">
      <c r="A13" s="6" t="s">
        <v>23</v>
      </c>
      <c r="B13" s="6">
        <v>0.0</v>
      </c>
      <c r="C13" s="8">
        <f t="shared" ref="C13:M13" si="4">B5</f>
        <v>27654</v>
      </c>
      <c r="D13" s="8">
        <f t="shared" si="4"/>
        <v>27654</v>
      </c>
      <c r="E13" s="8">
        <f t="shared" si="4"/>
        <v>27654</v>
      </c>
      <c r="F13" s="8">
        <f t="shared" si="4"/>
        <v>27654</v>
      </c>
      <c r="G13" s="8">
        <f t="shared" si="4"/>
        <v>27654</v>
      </c>
      <c r="H13" s="8">
        <f t="shared" si="4"/>
        <v>27654</v>
      </c>
      <c r="I13" s="8">
        <f t="shared" si="4"/>
        <v>27654</v>
      </c>
      <c r="J13" s="8">
        <f t="shared" si="4"/>
        <v>27654</v>
      </c>
      <c r="K13" s="8">
        <f t="shared" si="4"/>
        <v>27654</v>
      </c>
      <c r="L13" s="8">
        <f t="shared" si="4"/>
        <v>27654</v>
      </c>
      <c r="M13" s="8">
        <f t="shared" si="4"/>
        <v>27654</v>
      </c>
    </row>
    <row r="14">
      <c r="A14" s="6" t="s">
        <v>46</v>
      </c>
      <c r="B14" s="6">
        <v>0.0</v>
      </c>
      <c r="C14" s="6">
        <v>0.0</v>
      </c>
      <c r="D14" s="8">
        <f>B6+C6+D6</f>
        <v>45000</v>
      </c>
      <c r="E14" s="6">
        <v>0.0</v>
      </c>
      <c r="F14" s="6">
        <v>0.0</v>
      </c>
      <c r="G14" s="8">
        <f>E6+F6+G6</f>
        <v>45000</v>
      </c>
      <c r="H14" s="6">
        <v>0.0</v>
      </c>
      <c r="I14" s="6">
        <v>0.0</v>
      </c>
      <c r="J14" s="8">
        <f>H6+I6+J6</f>
        <v>45000</v>
      </c>
      <c r="K14" s="6">
        <v>0.0</v>
      </c>
      <c r="L14" s="6">
        <v>0.0</v>
      </c>
      <c r="M14" s="8">
        <f>K6+L6+M6</f>
        <v>45000</v>
      </c>
    </row>
    <row r="15">
      <c r="A15" s="6" t="s">
        <v>26</v>
      </c>
      <c r="B15" s="6">
        <v>0.0</v>
      </c>
      <c r="C15" s="8">
        <f t="shared" ref="C15:M15" si="5">B7</f>
        <v>3200</v>
      </c>
      <c r="D15" s="8">
        <f t="shared" si="5"/>
        <v>3200</v>
      </c>
      <c r="E15" s="8">
        <f t="shared" si="5"/>
        <v>3200</v>
      </c>
      <c r="F15" s="8">
        <f t="shared" si="5"/>
        <v>3200</v>
      </c>
      <c r="G15" s="8">
        <f t="shared" si="5"/>
        <v>3200</v>
      </c>
      <c r="H15" s="8">
        <f t="shared" si="5"/>
        <v>3200</v>
      </c>
      <c r="I15" s="8">
        <f t="shared" si="5"/>
        <v>3200</v>
      </c>
      <c r="J15" s="8">
        <f t="shared" si="5"/>
        <v>3200</v>
      </c>
      <c r="K15" s="8">
        <f t="shared" si="5"/>
        <v>3200</v>
      </c>
      <c r="L15" s="8">
        <f t="shared" si="5"/>
        <v>3200</v>
      </c>
      <c r="M15" s="8">
        <f t="shared" si="5"/>
        <v>3200</v>
      </c>
    </row>
    <row r="16">
      <c r="A16" s="6" t="s">
        <v>44</v>
      </c>
      <c r="B16" s="8">
        <f t="shared" ref="B16:M16" si="6">SUM(B11:B15)</f>
        <v>52500</v>
      </c>
      <c r="C16" s="8">
        <f t="shared" si="6"/>
        <v>133994</v>
      </c>
      <c r="D16" s="8">
        <f t="shared" si="6"/>
        <v>178994</v>
      </c>
      <c r="E16" s="8">
        <f t="shared" si="6"/>
        <v>133994</v>
      </c>
      <c r="F16" s="8">
        <f t="shared" si="6"/>
        <v>133994</v>
      </c>
      <c r="G16" s="8">
        <f t="shared" si="6"/>
        <v>178994</v>
      </c>
      <c r="H16" s="8">
        <f t="shared" si="6"/>
        <v>133994</v>
      </c>
      <c r="I16" s="8">
        <f t="shared" si="6"/>
        <v>133994</v>
      </c>
      <c r="J16" s="8">
        <f t="shared" si="6"/>
        <v>178994</v>
      </c>
      <c r="K16" s="8">
        <f t="shared" si="6"/>
        <v>133994</v>
      </c>
      <c r="L16" s="8">
        <f t="shared" si="6"/>
        <v>133994</v>
      </c>
      <c r="M16" s="8">
        <f t="shared" si="6"/>
        <v>178994</v>
      </c>
    </row>
    <row r="18">
      <c r="A18" s="6" t="s">
        <v>47</v>
      </c>
    </row>
    <row r="19">
      <c r="A19" s="6" t="s">
        <v>43</v>
      </c>
      <c r="B19" s="8">
        <f t="shared" ref="B19:B23" si="8">B3-B11</f>
        <v>50640</v>
      </c>
      <c r="C19" s="8">
        <f t="shared" ref="C19:M19" si="7">B19+C3-C11</f>
        <v>50640</v>
      </c>
      <c r="D19" s="8">
        <f t="shared" si="7"/>
        <v>50640</v>
      </c>
      <c r="E19" s="8">
        <f t="shared" si="7"/>
        <v>50640</v>
      </c>
      <c r="F19" s="8">
        <f t="shared" si="7"/>
        <v>50640</v>
      </c>
      <c r="G19" s="8">
        <f t="shared" si="7"/>
        <v>50640</v>
      </c>
      <c r="H19" s="8">
        <f t="shared" si="7"/>
        <v>50640</v>
      </c>
      <c r="I19" s="8">
        <f t="shared" si="7"/>
        <v>50640</v>
      </c>
      <c r="J19" s="8">
        <f t="shared" si="7"/>
        <v>50640</v>
      </c>
      <c r="K19" s="8">
        <f t="shared" si="7"/>
        <v>50640</v>
      </c>
      <c r="L19" s="8">
        <f t="shared" si="7"/>
        <v>50640</v>
      </c>
      <c r="M19" s="8">
        <f t="shared" si="7"/>
        <v>50640</v>
      </c>
    </row>
    <row r="20">
      <c r="A20" s="6" t="s">
        <v>21</v>
      </c>
      <c r="B20" s="8">
        <f t="shared" si="8"/>
        <v>0</v>
      </c>
      <c r="C20" s="8">
        <f t="shared" ref="C20:M20" si="9">B20+C4-C12</f>
        <v>0</v>
      </c>
      <c r="D20" s="8">
        <f t="shared" si="9"/>
        <v>0</v>
      </c>
      <c r="E20" s="8">
        <f t="shared" si="9"/>
        <v>0</v>
      </c>
      <c r="F20" s="8">
        <f t="shared" si="9"/>
        <v>0</v>
      </c>
      <c r="G20" s="8">
        <f t="shared" si="9"/>
        <v>0</v>
      </c>
      <c r="H20" s="8">
        <f t="shared" si="9"/>
        <v>0</v>
      </c>
      <c r="I20" s="8">
        <f t="shared" si="9"/>
        <v>0</v>
      </c>
      <c r="J20" s="8">
        <f t="shared" si="9"/>
        <v>0</v>
      </c>
      <c r="K20" s="8">
        <f t="shared" si="9"/>
        <v>0</v>
      </c>
      <c r="L20" s="8">
        <f t="shared" si="9"/>
        <v>0</v>
      </c>
      <c r="M20" s="8">
        <f t="shared" si="9"/>
        <v>0</v>
      </c>
    </row>
    <row r="21">
      <c r="A21" s="6" t="s">
        <v>23</v>
      </c>
      <c r="B21" s="8">
        <f t="shared" si="8"/>
        <v>27654</v>
      </c>
      <c r="C21" s="8">
        <f t="shared" ref="C21:M21" si="10">B21+C5-C13</f>
        <v>27654</v>
      </c>
      <c r="D21" s="8">
        <f t="shared" si="10"/>
        <v>27654</v>
      </c>
      <c r="E21" s="8">
        <f t="shared" si="10"/>
        <v>27654</v>
      </c>
      <c r="F21" s="8">
        <f t="shared" si="10"/>
        <v>27654</v>
      </c>
      <c r="G21" s="8">
        <f t="shared" si="10"/>
        <v>27654</v>
      </c>
      <c r="H21" s="8">
        <f t="shared" si="10"/>
        <v>27654</v>
      </c>
      <c r="I21" s="8">
        <f t="shared" si="10"/>
        <v>27654</v>
      </c>
      <c r="J21" s="8">
        <f t="shared" si="10"/>
        <v>27654</v>
      </c>
      <c r="K21" s="8">
        <f t="shared" si="10"/>
        <v>27654</v>
      </c>
      <c r="L21" s="8">
        <f t="shared" si="10"/>
        <v>27654</v>
      </c>
      <c r="M21" s="8">
        <f t="shared" si="10"/>
        <v>27654</v>
      </c>
    </row>
    <row r="22">
      <c r="A22" s="6" t="s">
        <v>46</v>
      </c>
      <c r="B22" s="8">
        <f t="shared" si="8"/>
        <v>15000</v>
      </c>
      <c r="C22" s="8">
        <f t="shared" ref="C22:M22" si="11">B22+C6-C14</f>
        <v>30000</v>
      </c>
      <c r="D22" s="8">
        <f t="shared" si="11"/>
        <v>0</v>
      </c>
      <c r="E22" s="8">
        <f t="shared" si="11"/>
        <v>15000</v>
      </c>
      <c r="F22" s="8">
        <f t="shared" si="11"/>
        <v>30000</v>
      </c>
      <c r="G22" s="8">
        <f t="shared" si="11"/>
        <v>0</v>
      </c>
      <c r="H22" s="8">
        <f t="shared" si="11"/>
        <v>15000</v>
      </c>
      <c r="I22" s="8">
        <f t="shared" si="11"/>
        <v>30000</v>
      </c>
      <c r="J22" s="8">
        <f t="shared" si="11"/>
        <v>0</v>
      </c>
      <c r="K22" s="8">
        <f t="shared" si="11"/>
        <v>15000</v>
      </c>
      <c r="L22" s="8">
        <f t="shared" si="11"/>
        <v>30000</v>
      </c>
      <c r="M22" s="8">
        <f t="shared" si="11"/>
        <v>0</v>
      </c>
    </row>
    <row r="23">
      <c r="A23" s="6" t="s">
        <v>26</v>
      </c>
      <c r="B23" s="8">
        <f t="shared" si="8"/>
        <v>3200</v>
      </c>
      <c r="C23" s="8">
        <f t="shared" ref="C23:M23" si="12">B23+C7-C15</f>
        <v>3200</v>
      </c>
      <c r="D23" s="8">
        <f t="shared" si="12"/>
        <v>3200</v>
      </c>
      <c r="E23" s="8">
        <f t="shared" si="12"/>
        <v>3200</v>
      </c>
      <c r="F23" s="8">
        <f t="shared" si="12"/>
        <v>3200</v>
      </c>
      <c r="G23" s="8">
        <f t="shared" si="12"/>
        <v>3200</v>
      </c>
      <c r="H23" s="8">
        <f t="shared" si="12"/>
        <v>3200</v>
      </c>
      <c r="I23" s="8">
        <f t="shared" si="12"/>
        <v>3200</v>
      </c>
      <c r="J23" s="8">
        <f t="shared" si="12"/>
        <v>3200</v>
      </c>
      <c r="K23" s="8">
        <f t="shared" si="12"/>
        <v>3200</v>
      </c>
      <c r="L23" s="8">
        <f t="shared" si="12"/>
        <v>3200</v>
      </c>
      <c r="M23" s="8">
        <f t="shared" si="12"/>
        <v>3200</v>
      </c>
    </row>
    <row r="24">
      <c r="A24" s="6" t="s">
        <v>44</v>
      </c>
      <c r="B24" s="8">
        <f t="shared" ref="B24:M24" si="13">SUM(B19:B23)</f>
        <v>96494</v>
      </c>
      <c r="C24" s="8">
        <f t="shared" si="13"/>
        <v>111494</v>
      </c>
      <c r="D24" s="8">
        <f t="shared" si="13"/>
        <v>81494</v>
      </c>
      <c r="E24" s="8">
        <f t="shared" si="13"/>
        <v>96494</v>
      </c>
      <c r="F24" s="8">
        <f t="shared" si="13"/>
        <v>111494</v>
      </c>
      <c r="G24" s="8">
        <f t="shared" si="13"/>
        <v>81494</v>
      </c>
      <c r="H24" s="8">
        <f t="shared" si="13"/>
        <v>96494</v>
      </c>
      <c r="I24" s="8">
        <f t="shared" si="13"/>
        <v>111494</v>
      </c>
      <c r="J24" s="8">
        <f t="shared" si="13"/>
        <v>81494</v>
      </c>
      <c r="K24" s="8">
        <f t="shared" si="13"/>
        <v>96494</v>
      </c>
      <c r="L24" s="8">
        <f t="shared" si="13"/>
        <v>111494</v>
      </c>
      <c r="M24" s="8">
        <f t="shared" si="13"/>
        <v>81494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14</v>
      </c>
    </row>
    <row r="3">
      <c r="A3" s="6" t="s">
        <v>12</v>
      </c>
      <c r="B3" s="8">
        <f>'Calcs-1'!B6*Assumptions!$C5</f>
        <v>1990500</v>
      </c>
      <c r="C3" s="8">
        <f>'Calcs-1'!C6*Assumptions!$C5</f>
        <v>1990500</v>
      </c>
      <c r="D3" s="8">
        <f>'Calcs-1'!D6*Assumptions!$C5</f>
        <v>1990500</v>
      </c>
      <c r="E3" s="8">
        <f>'Calcs-1'!E6*Assumptions!$C5</f>
        <v>1990500</v>
      </c>
      <c r="F3" s="8">
        <f>'Calcs-1'!F6*Assumptions!$C5</f>
        <v>1990500</v>
      </c>
      <c r="G3" s="8">
        <f>'Calcs-1'!G6*Assumptions!$C5</f>
        <v>1990500</v>
      </c>
      <c r="H3" s="8">
        <f>'Calcs-1'!H6*Assumptions!$C5</f>
        <v>1990500</v>
      </c>
      <c r="I3" s="8">
        <f>'Calcs-1'!I6*Assumptions!$C5</f>
        <v>1990500</v>
      </c>
      <c r="J3" s="8">
        <f>'Calcs-1'!J6*Assumptions!$C5</f>
        <v>1990500</v>
      </c>
      <c r="K3" s="8">
        <f>'Calcs-1'!K6*Assumptions!$C5</f>
        <v>1990500</v>
      </c>
      <c r="L3" s="8">
        <f>'Calcs-1'!L6*Assumptions!$C5</f>
        <v>1990500</v>
      </c>
      <c r="M3" s="8">
        <f>'Calcs-1'!M6*Assumptions!$C5</f>
        <v>1990500</v>
      </c>
    </row>
    <row r="4">
      <c r="A4" s="6" t="s">
        <v>44</v>
      </c>
      <c r="B4" s="8">
        <f t="shared" ref="B4:M4" si="1">SUM(B3)</f>
        <v>1990500</v>
      </c>
      <c r="C4" s="8">
        <f t="shared" si="1"/>
        <v>1990500</v>
      </c>
      <c r="D4" s="8">
        <f t="shared" si="1"/>
        <v>1990500</v>
      </c>
      <c r="E4" s="8">
        <f t="shared" si="1"/>
        <v>1990500</v>
      </c>
      <c r="F4" s="8">
        <f t="shared" si="1"/>
        <v>1990500</v>
      </c>
      <c r="G4" s="8">
        <f t="shared" si="1"/>
        <v>1990500</v>
      </c>
      <c r="H4" s="8">
        <f t="shared" si="1"/>
        <v>1990500</v>
      </c>
      <c r="I4" s="8">
        <f t="shared" si="1"/>
        <v>1990500</v>
      </c>
      <c r="J4" s="8">
        <f t="shared" si="1"/>
        <v>1990500</v>
      </c>
      <c r="K4" s="8">
        <f t="shared" si="1"/>
        <v>1990500</v>
      </c>
      <c r="L4" s="8">
        <f t="shared" si="1"/>
        <v>1990500</v>
      </c>
      <c r="M4" s="8">
        <f t="shared" si="1"/>
        <v>1990500</v>
      </c>
    </row>
    <row r="6">
      <c r="A6" s="6" t="s">
        <v>48</v>
      </c>
    </row>
    <row r="7">
      <c r="A7" s="6" t="s">
        <v>12</v>
      </c>
      <c r="B7" s="8">
        <f>'Calcs-1'!B6*Assumptions!$C2</f>
        <v>1327000</v>
      </c>
      <c r="C7" s="8">
        <f>'Calcs-1'!C6*Assumptions!$C2</f>
        <v>1327000</v>
      </c>
      <c r="D7" s="8">
        <f>'Calcs-1'!D6*Assumptions!$C2</f>
        <v>1327000</v>
      </c>
      <c r="E7" s="8">
        <f>'Calcs-1'!E6*Assumptions!$C2</f>
        <v>1327000</v>
      </c>
      <c r="F7" s="8">
        <f>'Calcs-1'!F6*Assumptions!$C2</f>
        <v>1327000</v>
      </c>
      <c r="G7" s="8">
        <f>'Calcs-1'!G6*Assumptions!$C2</f>
        <v>1327000</v>
      </c>
      <c r="H7" s="8">
        <f>'Calcs-1'!H6*Assumptions!$C2</f>
        <v>1327000</v>
      </c>
      <c r="I7" s="8">
        <f>'Calcs-1'!I6*Assumptions!$C2</f>
        <v>1327000</v>
      </c>
      <c r="J7" s="8">
        <f>'Calcs-1'!J6*Assumptions!$C2</f>
        <v>1327000</v>
      </c>
      <c r="K7" s="8">
        <f>'Calcs-1'!K6*Assumptions!$C2</f>
        <v>1327000</v>
      </c>
      <c r="L7" s="8">
        <f>'Calcs-1'!L6*Assumptions!$C2</f>
        <v>1327000</v>
      </c>
      <c r="M7" s="8">
        <f>'Calcs-1'!M6*Assumptions!$C2</f>
        <v>1327000</v>
      </c>
    </row>
    <row r="8">
      <c r="A8" s="6" t="s">
        <v>44</v>
      </c>
      <c r="B8" s="8">
        <f t="shared" ref="B8:M8" si="2">SUM(B7)</f>
        <v>1327000</v>
      </c>
      <c r="C8" s="8">
        <f t="shared" si="2"/>
        <v>1327000</v>
      </c>
      <c r="D8" s="8">
        <f t="shared" si="2"/>
        <v>1327000</v>
      </c>
      <c r="E8" s="8">
        <f t="shared" si="2"/>
        <v>1327000</v>
      </c>
      <c r="F8" s="8">
        <f t="shared" si="2"/>
        <v>1327000</v>
      </c>
      <c r="G8" s="8">
        <f t="shared" si="2"/>
        <v>1327000</v>
      </c>
      <c r="H8" s="8">
        <f t="shared" si="2"/>
        <v>1327000</v>
      </c>
      <c r="I8" s="8">
        <f t="shared" si="2"/>
        <v>1327000</v>
      </c>
      <c r="J8" s="8">
        <f t="shared" si="2"/>
        <v>1327000</v>
      </c>
      <c r="K8" s="8">
        <f t="shared" si="2"/>
        <v>1327000</v>
      </c>
      <c r="L8" s="8">
        <f t="shared" si="2"/>
        <v>1327000</v>
      </c>
      <c r="M8" s="8">
        <f t="shared" si="2"/>
        <v>1327000</v>
      </c>
    </row>
    <row r="10">
      <c r="A10" s="6" t="s">
        <v>49</v>
      </c>
      <c r="B10" s="8">
        <f>'Expenses-Payments'!B8</f>
        <v>148994</v>
      </c>
      <c r="C10" s="8">
        <f>'Expenses-Payments'!C8</f>
        <v>148994</v>
      </c>
      <c r="D10" s="8">
        <f>'Expenses-Payments'!D8</f>
        <v>148994</v>
      </c>
      <c r="E10" s="8">
        <f>'Expenses-Payments'!E8</f>
        <v>148994</v>
      </c>
      <c r="F10" s="8">
        <f>'Expenses-Payments'!F8</f>
        <v>148994</v>
      </c>
      <c r="G10" s="8">
        <f>'Expenses-Payments'!G8</f>
        <v>148994</v>
      </c>
      <c r="H10" s="8">
        <f>'Expenses-Payments'!H8</f>
        <v>148994</v>
      </c>
      <c r="I10" s="8">
        <f>'Expenses-Payments'!I8</f>
        <v>148994</v>
      </c>
      <c r="J10" s="8">
        <f>'Expenses-Payments'!J8</f>
        <v>148994</v>
      </c>
      <c r="K10" s="8">
        <f>'Expenses-Payments'!K8</f>
        <v>148994</v>
      </c>
      <c r="L10" s="8">
        <f>'Expenses-Payments'!L8</f>
        <v>148994</v>
      </c>
      <c r="M10" s="8">
        <f>'Expenses-Payments'!M8</f>
        <v>148994</v>
      </c>
    </row>
    <row r="11">
      <c r="A11" s="6" t="s">
        <v>50</v>
      </c>
      <c r="B11" s="9">
        <f>Depreciation!B10</f>
        <v>45998.88889</v>
      </c>
      <c r="C11" s="9">
        <f>Depreciation!C10</f>
        <v>45998.88889</v>
      </c>
      <c r="D11" s="9">
        <f>Depreciation!D10</f>
        <v>45998.88889</v>
      </c>
      <c r="E11" s="9">
        <f>Depreciation!E10</f>
        <v>45998.88889</v>
      </c>
      <c r="F11" s="9">
        <f>Depreciation!F10</f>
        <v>45998.88889</v>
      </c>
      <c r="G11" s="9">
        <f>Depreciation!G10</f>
        <v>45998.88889</v>
      </c>
      <c r="H11" s="9">
        <f>Depreciation!H10</f>
        <v>45998.88889</v>
      </c>
      <c r="I11" s="9">
        <f>Depreciation!I10</f>
        <v>45998.88889</v>
      </c>
      <c r="J11" s="9">
        <f>Depreciation!J10</f>
        <v>45998.88889</v>
      </c>
      <c r="K11" s="9">
        <f>Depreciation!K10</f>
        <v>45998.88889</v>
      </c>
      <c r="L11" s="9">
        <f>Depreciation!L10</f>
        <v>45998.88889</v>
      </c>
      <c r="M11" s="9">
        <f>Depreciation!M10</f>
        <v>45998.88889</v>
      </c>
    </row>
    <row r="12">
      <c r="A12" s="6"/>
    </row>
    <row r="13">
      <c r="A13" s="6" t="s">
        <v>44</v>
      </c>
      <c r="B13" s="9">
        <f t="shared" ref="B13:M13" si="3">B8+B10+B11</f>
        <v>1521992.889</v>
      </c>
      <c r="C13" s="9">
        <f t="shared" si="3"/>
        <v>1521992.889</v>
      </c>
      <c r="D13" s="9">
        <f t="shared" si="3"/>
        <v>1521992.889</v>
      </c>
      <c r="E13" s="9">
        <f t="shared" si="3"/>
        <v>1521992.889</v>
      </c>
      <c r="F13" s="9">
        <f t="shared" si="3"/>
        <v>1521992.889</v>
      </c>
      <c r="G13" s="9">
        <f t="shared" si="3"/>
        <v>1521992.889</v>
      </c>
      <c r="H13" s="9">
        <f t="shared" si="3"/>
        <v>1521992.889</v>
      </c>
      <c r="I13" s="9">
        <f t="shared" si="3"/>
        <v>1521992.889</v>
      </c>
      <c r="J13" s="9">
        <f t="shared" si="3"/>
        <v>1521992.889</v>
      </c>
      <c r="K13" s="9">
        <f t="shared" si="3"/>
        <v>1521992.889</v>
      </c>
      <c r="L13" s="9">
        <f t="shared" si="3"/>
        <v>1521992.889</v>
      </c>
      <c r="M13" s="9">
        <f t="shared" si="3"/>
        <v>1521992.889</v>
      </c>
    </row>
    <row r="15">
      <c r="A15" s="6" t="s">
        <v>51</v>
      </c>
      <c r="B15" s="9">
        <f t="shared" ref="B15:M15" si="4">B4-B13</f>
        <v>468507.1111</v>
      </c>
      <c r="C15" s="9">
        <f t="shared" si="4"/>
        <v>468507.1111</v>
      </c>
      <c r="D15" s="9">
        <f t="shared" si="4"/>
        <v>468507.1111</v>
      </c>
      <c r="E15" s="9">
        <f t="shared" si="4"/>
        <v>468507.1111</v>
      </c>
      <c r="F15" s="9">
        <f t="shared" si="4"/>
        <v>468507.1111</v>
      </c>
      <c r="G15" s="9">
        <f t="shared" si="4"/>
        <v>468507.1111</v>
      </c>
      <c r="H15" s="9">
        <f t="shared" si="4"/>
        <v>468507.1111</v>
      </c>
      <c r="I15" s="9">
        <f t="shared" si="4"/>
        <v>468507.1111</v>
      </c>
      <c r="J15" s="9">
        <f t="shared" si="4"/>
        <v>468507.1111</v>
      </c>
      <c r="K15" s="9">
        <f t="shared" si="4"/>
        <v>468507.1111</v>
      </c>
      <c r="L15" s="9">
        <f t="shared" si="4"/>
        <v>468507.1111</v>
      </c>
      <c r="M15" s="9">
        <f t="shared" si="4"/>
        <v>468507.1111</v>
      </c>
    </row>
    <row r="17">
      <c r="A17" s="6" t="s">
        <v>52</v>
      </c>
      <c r="B17" s="6">
        <v>0.0</v>
      </c>
      <c r="C17" s="6">
        <v>0.0</v>
      </c>
      <c r="D17" s="6">
        <v>0.0</v>
      </c>
      <c r="E17" s="6">
        <v>0.0</v>
      </c>
      <c r="F17" s="6">
        <v>0.0</v>
      </c>
      <c r="G17" s="6">
        <v>0.0</v>
      </c>
      <c r="H17" s="6">
        <v>0.0</v>
      </c>
      <c r="I17" s="6">
        <v>0.0</v>
      </c>
      <c r="J17" s="6">
        <v>0.0</v>
      </c>
      <c r="K17" s="6">
        <v>0.0</v>
      </c>
      <c r="L17" s="6">
        <v>0.0</v>
      </c>
      <c r="M17" s="6">
        <v>0.0</v>
      </c>
    </row>
    <row r="19">
      <c r="A19" s="6" t="s">
        <v>51</v>
      </c>
      <c r="B19" s="9">
        <f t="shared" ref="B19:M19" si="5">B15-B17</f>
        <v>468507.1111</v>
      </c>
      <c r="C19" s="9">
        <f t="shared" si="5"/>
        <v>468507.1111</v>
      </c>
      <c r="D19" s="9">
        <f t="shared" si="5"/>
        <v>468507.1111</v>
      </c>
      <c r="E19" s="9">
        <f t="shared" si="5"/>
        <v>468507.1111</v>
      </c>
      <c r="F19" s="9">
        <f t="shared" si="5"/>
        <v>468507.1111</v>
      </c>
      <c r="G19" s="9">
        <f t="shared" si="5"/>
        <v>468507.1111</v>
      </c>
      <c r="H19" s="9">
        <f t="shared" si="5"/>
        <v>468507.1111</v>
      </c>
      <c r="I19" s="9">
        <f t="shared" si="5"/>
        <v>468507.1111</v>
      </c>
      <c r="J19" s="9">
        <f t="shared" si="5"/>
        <v>468507.1111</v>
      </c>
      <c r="K19" s="9">
        <f t="shared" si="5"/>
        <v>468507.1111</v>
      </c>
      <c r="L19" s="9">
        <f t="shared" si="5"/>
        <v>468507.1111</v>
      </c>
      <c r="M19" s="9">
        <f t="shared" si="5"/>
        <v>468507.1111</v>
      </c>
    </row>
    <row r="21">
      <c r="A21" s="6" t="s">
        <v>27</v>
      </c>
      <c r="B21" s="9">
        <f>B19*Assumptions!$B16</f>
        <v>131181.9911</v>
      </c>
      <c r="C21" s="9">
        <f>C19*Assumptions!$B16</f>
        <v>131181.9911</v>
      </c>
      <c r="D21" s="9">
        <f>D19*Assumptions!$B16</f>
        <v>131181.9911</v>
      </c>
      <c r="E21" s="9">
        <f>E19*Assumptions!$B16</f>
        <v>131181.9911</v>
      </c>
      <c r="F21" s="9">
        <f>F19*Assumptions!$B16</f>
        <v>131181.9911</v>
      </c>
      <c r="G21" s="9">
        <f>G19*Assumptions!$B16</f>
        <v>131181.9911</v>
      </c>
      <c r="H21" s="9">
        <f>H19*Assumptions!$B16</f>
        <v>131181.9911</v>
      </c>
      <c r="I21" s="9">
        <f>I19*Assumptions!$B16</f>
        <v>131181.9911</v>
      </c>
      <c r="J21" s="9">
        <f>J19*Assumptions!$B16</f>
        <v>131181.9911</v>
      </c>
      <c r="K21" s="9">
        <f>K19*Assumptions!$B16</f>
        <v>131181.9911</v>
      </c>
      <c r="L21" s="9">
        <f>L19*Assumptions!$B16</f>
        <v>131181.9911</v>
      </c>
      <c r="M21" s="9">
        <f>M19*Assumptions!$B16</f>
        <v>131181.9911</v>
      </c>
    </row>
    <row r="23">
      <c r="A23" s="6" t="s">
        <v>51</v>
      </c>
      <c r="B23" s="9">
        <f t="shared" ref="B23:M23" si="6">B19-B21</f>
        <v>337325.12</v>
      </c>
      <c r="C23" s="9">
        <f t="shared" si="6"/>
        <v>337325.12</v>
      </c>
      <c r="D23" s="9">
        <f t="shared" si="6"/>
        <v>337325.12</v>
      </c>
      <c r="E23" s="9">
        <f t="shared" si="6"/>
        <v>337325.12</v>
      </c>
      <c r="F23" s="9">
        <f t="shared" si="6"/>
        <v>337325.12</v>
      </c>
      <c r="G23" s="9">
        <f t="shared" si="6"/>
        <v>337325.12</v>
      </c>
      <c r="H23" s="9">
        <f t="shared" si="6"/>
        <v>337325.12</v>
      </c>
      <c r="I23" s="9">
        <f t="shared" si="6"/>
        <v>337325.12</v>
      </c>
      <c r="J23" s="9">
        <f t="shared" si="6"/>
        <v>337325.12</v>
      </c>
      <c r="K23" s="9">
        <f t="shared" si="6"/>
        <v>337325.12</v>
      </c>
      <c r="L23" s="9">
        <f t="shared" si="6"/>
        <v>337325.12</v>
      </c>
      <c r="M23" s="9">
        <f t="shared" si="6"/>
        <v>337325.12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41</v>
      </c>
    </row>
    <row r="3">
      <c r="A3" s="6" t="s">
        <v>53</v>
      </c>
      <c r="B3" s="8">
        <f>'Calcs-1'!B3*Assumptions!$C2</f>
        <v>1453000</v>
      </c>
      <c r="C3" s="8">
        <f>'Calcs-1'!C3*Assumptions!$C2</f>
        <v>1453000</v>
      </c>
      <c r="D3" s="8">
        <f>'Calcs-1'!D3*Assumptions!$C2</f>
        <v>1453000</v>
      </c>
      <c r="E3" s="8">
        <f>'Calcs-1'!E3*Assumptions!$C2</f>
        <v>1453000</v>
      </c>
      <c r="F3" s="8">
        <f>'Calcs-1'!F3*Assumptions!$C2</f>
        <v>1453000</v>
      </c>
      <c r="G3" s="8">
        <f>'Calcs-1'!G3*Assumptions!$C2</f>
        <v>1453000</v>
      </c>
      <c r="H3" s="8">
        <f>'Calcs-1'!H3*Assumptions!$C2</f>
        <v>1453000</v>
      </c>
      <c r="I3" s="8">
        <f>'Calcs-1'!I3*Assumptions!$C2</f>
        <v>1453000</v>
      </c>
      <c r="J3" s="8">
        <f>'Calcs-1'!J3*Assumptions!$C2</f>
        <v>1453000</v>
      </c>
      <c r="K3" s="8">
        <f>'Calcs-1'!K3*Assumptions!$C2</f>
        <v>1453000</v>
      </c>
      <c r="L3" s="8">
        <f>'Calcs-1'!L3*Assumptions!$C2</f>
        <v>1453000</v>
      </c>
      <c r="M3" s="8">
        <f>'Calcs-1'!M3*Assumptions!$C2</f>
        <v>1453000</v>
      </c>
    </row>
    <row r="4">
      <c r="A4" s="6" t="s">
        <v>44</v>
      </c>
      <c r="B4" s="8">
        <f t="shared" ref="B4:M4" si="1">SUM(B3)</f>
        <v>1453000</v>
      </c>
      <c r="C4" s="8">
        <f t="shared" si="1"/>
        <v>1453000</v>
      </c>
      <c r="D4" s="8">
        <f t="shared" si="1"/>
        <v>1453000</v>
      </c>
      <c r="E4" s="8">
        <f t="shared" si="1"/>
        <v>1453000</v>
      </c>
      <c r="F4" s="8">
        <f t="shared" si="1"/>
        <v>1453000</v>
      </c>
      <c r="G4" s="8">
        <f t="shared" si="1"/>
        <v>1453000</v>
      </c>
      <c r="H4" s="8">
        <f t="shared" si="1"/>
        <v>1453000</v>
      </c>
      <c r="I4" s="8">
        <f t="shared" si="1"/>
        <v>1453000</v>
      </c>
      <c r="J4" s="8">
        <f t="shared" si="1"/>
        <v>1453000</v>
      </c>
      <c r="K4" s="8">
        <f t="shared" si="1"/>
        <v>1453000</v>
      </c>
      <c r="L4" s="8">
        <f t="shared" si="1"/>
        <v>1453000</v>
      </c>
      <c r="M4" s="8">
        <f t="shared" si="1"/>
        <v>1453000</v>
      </c>
    </row>
    <row r="6">
      <c r="A6" s="6" t="s">
        <v>54</v>
      </c>
    </row>
    <row r="7">
      <c r="A7" s="6" t="s">
        <v>53</v>
      </c>
      <c r="B7" s="6">
        <v>0.0</v>
      </c>
      <c r="C7" s="8">
        <f t="shared" ref="C7:M7" si="2">B3</f>
        <v>1453000</v>
      </c>
      <c r="D7" s="8">
        <f t="shared" si="2"/>
        <v>1453000</v>
      </c>
      <c r="E7" s="8">
        <f t="shared" si="2"/>
        <v>1453000</v>
      </c>
      <c r="F7" s="8">
        <f t="shared" si="2"/>
        <v>1453000</v>
      </c>
      <c r="G7" s="8">
        <f t="shared" si="2"/>
        <v>1453000</v>
      </c>
      <c r="H7" s="8">
        <f t="shared" si="2"/>
        <v>1453000</v>
      </c>
      <c r="I7" s="8">
        <f t="shared" si="2"/>
        <v>1453000</v>
      </c>
      <c r="J7" s="8">
        <f t="shared" si="2"/>
        <v>1453000</v>
      </c>
      <c r="K7" s="8">
        <f t="shared" si="2"/>
        <v>1453000</v>
      </c>
      <c r="L7" s="8">
        <f t="shared" si="2"/>
        <v>1453000</v>
      </c>
      <c r="M7" s="8">
        <f t="shared" si="2"/>
        <v>1453000</v>
      </c>
    </row>
    <row r="8">
      <c r="A8" s="6" t="s">
        <v>44</v>
      </c>
      <c r="B8" s="8">
        <f t="shared" ref="B8:M8" si="3">SUM(B7)</f>
        <v>0</v>
      </c>
      <c r="C8" s="8">
        <f t="shared" si="3"/>
        <v>1453000</v>
      </c>
      <c r="D8" s="8">
        <f t="shared" si="3"/>
        <v>1453000</v>
      </c>
      <c r="E8" s="8">
        <f t="shared" si="3"/>
        <v>1453000</v>
      </c>
      <c r="F8" s="8">
        <f t="shared" si="3"/>
        <v>1453000</v>
      </c>
      <c r="G8" s="8">
        <f t="shared" si="3"/>
        <v>1453000</v>
      </c>
      <c r="H8" s="8">
        <f t="shared" si="3"/>
        <v>1453000</v>
      </c>
      <c r="I8" s="8">
        <f t="shared" si="3"/>
        <v>1453000</v>
      </c>
      <c r="J8" s="8">
        <f t="shared" si="3"/>
        <v>1453000</v>
      </c>
      <c r="K8" s="8">
        <f t="shared" si="3"/>
        <v>1453000</v>
      </c>
      <c r="L8" s="8">
        <f t="shared" si="3"/>
        <v>1453000</v>
      </c>
      <c r="M8" s="8">
        <f t="shared" si="3"/>
        <v>1453000</v>
      </c>
    </row>
    <row r="10">
      <c r="A10" s="6" t="s">
        <v>55</v>
      </c>
    </row>
    <row r="11">
      <c r="A11" s="6" t="s">
        <v>53</v>
      </c>
      <c r="B11" s="8">
        <f>B3-B7</f>
        <v>1453000</v>
      </c>
      <c r="C11" s="8">
        <f t="shared" ref="C11:M11" si="4">B11+C3-C7</f>
        <v>1453000</v>
      </c>
      <c r="D11" s="8">
        <f t="shared" si="4"/>
        <v>1453000</v>
      </c>
      <c r="E11" s="8">
        <f t="shared" si="4"/>
        <v>1453000</v>
      </c>
      <c r="F11" s="8">
        <f t="shared" si="4"/>
        <v>1453000</v>
      </c>
      <c r="G11" s="8">
        <f t="shared" si="4"/>
        <v>1453000</v>
      </c>
      <c r="H11" s="8">
        <f t="shared" si="4"/>
        <v>1453000</v>
      </c>
      <c r="I11" s="8">
        <f t="shared" si="4"/>
        <v>1453000</v>
      </c>
      <c r="J11" s="8">
        <f t="shared" si="4"/>
        <v>1453000</v>
      </c>
      <c r="K11" s="8">
        <f t="shared" si="4"/>
        <v>1453000</v>
      </c>
      <c r="L11" s="8">
        <f t="shared" si="4"/>
        <v>1453000</v>
      </c>
      <c r="M11" s="8">
        <f t="shared" si="4"/>
        <v>1453000</v>
      </c>
    </row>
    <row r="12">
      <c r="A12" s="6" t="s">
        <v>44</v>
      </c>
      <c r="B12" s="8">
        <f t="shared" ref="B12:M12" si="5">SUM(B11)</f>
        <v>1453000</v>
      </c>
      <c r="C12" s="8">
        <f t="shared" si="5"/>
        <v>1453000</v>
      </c>
      <c r="D12" s="8">
        <f t="shared" si="5"/>
        <v>1453000</v>
      </c>
      <c r="E12" s="8">
        <f t="shared" si="5"/>
        <v>1453000</v>
      </c>
      <c r="F12" s="8">
        <f t="shared" si="5"/>
        <v>1453000</v>
      </c>
      <c r="G12" s="8">
        <f t="shared" si="5"/>
        <v>1453000</v>
      </c>
      <c r="H12" s="8">
        <f t="shared" si="5"/>
        <v>1453000</v>
      </c>
      <c r="I12" s="8">
        <f t="shared" si="5"/>
        <v>1453000</v>
      </c>
      <c r="J12" s="8">
        <f t="shared" si="5"/>
        <v>1453000</v>
      </c>
      <c r="K12" s="8">
        <f t="shared" si="5"/>
        <v>1453000</v>
      </c>
      <c r="L12" s="8">
        <f t="shared" si="5"/>
        <v>1453000</v>
      </c>
      <c r="M12" s="8">
        <f t="shared" si="5"/>
        <v>1453000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56</v>
      </c>
      <c r="B1" s="6" t="s">
        <v>57</v>
      </c>
      <c r="C1" s="6" t="s">
        <v>58</v>
      </c>
      <c r="D1" s="6" t="s">
        <v>59</v>
      </c>
      <c r="E1" s="6" t="s">
        <v>60</v>
      </c>
      <c r="F1" s="6" t="s">
        <v>61</v>
      </c>
      <c r="G1" s="6" t="s">
        <v>62</v>
      </c>
      <c r="H1" s="6" t="s">
        <v>63</v>
      </c>
    </row>
    <row r="2">
      <c r="B2" s="6" t="s">
        <v>64</v>
      </c>
      <c r="D2" s="6">
        <v>1.0</v>
      </c>
      <c r="E2" s="6">
        <v>437500.0</v>
      </c>
      <c r="F2" s="6">
        <v>18.0</v>
      </c>
      <c r="G2" s="8">
        <f t="shared" ref="G2:G3" si="1">F2+D2</f>
        <v>19</v>
      </c>
      <c r="H2" s="8">
        <f t="shared" ref="H2:H3" si="2">E2/F2*F2</f>
        <v>437500</v>
      </c>
    </row>
    <row r="3">
      <c r="B3" s="6" t="s">
        <v>65</v>
      </c>
      <c r="D3" s="6">
        <v>1.0</v>
      </c>
      <c r="E3" s="6">
        <v>325400.0</v>
      </c>
      <c r="F3" s="6">
        <v>15.0</v>
      </c>
      <c r="G3" s="8">
        <f t="shared" si="1"/>
        <v>16</v>
      </c>
      <c r="H3" s="8">
        <f t="shared" si="2"/>
        <v>325400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66</v>
      </c>
    </row>
    <row r="3">
      <c r="A3" s="6" t="s">
        <v>64</v>
      </c>
      <c r="B3" s="6">
        <v>0.0</v>
      </c>
      <c r="C3" s="8">
        <f t="shared" ref="C3:M3" si="1">B18</f>
        <v>437500</v>
      </c>
      <c r="D3" s="8">
        <f t="shared" si="1"/>
        <v>437500</v>
      </c>
      <c r="E3" s="8">
        <f t="shared" si="1"/>
        <v>437500</v>
      </c>
      <c r="F3" s="8">
        <f t="shared" si="1"/>
        <v>437500</v>
      </c>
      <c r="G3" s="8">
        <f t="shared" si="1"/>
        <v>437500</v>
      </c>
      <c r="H3" s="8">
        <f t="shared" si="1"/>
        <v>437500</v>
      </c>
      <c r="I3" s="8">
        <f t="shared" si="1"/>
        <v>437500</v>
      </c>
      <c r="J3" s="8">
        <f t="shared" si="1"/>
        <v>437500</v>
      </c>
      <c r="K3" s="8">
        <f t="shared" si="1"/>
        <v>437500</v>
      </c>
      <c r="L3" s="8">
        <f t="shared" si="1"/>
        <v>437500</v>
      </c>
      <c r="M3" s="8">
        <f t="shared" si="1"/>
        <v>437500</v>
      </c>
    </row>
    <row r="4">
      <c r="A4" s="6" t="s">
        <v>65</v>
      </c>
      <c r="B4" s="6">
        <v>0.0</v>
      </c>
      <c r="C4" s="8">
        <f t="shared" ref="C4:M4" si="2">B19</f>
        <v>325400</v>
      </c>
      <c r="D4" s="8">
        <f t="shared" si="2"/>
        <v>325400</v>
      </c>
      <c r="E4" s="8">
        <f t="shared" si="2"/>
        <v>325400</v>
      </c>
      <c r="F4" s="8">
        <f t="shared" si="2"/>
        <v>325400</v>
      </c>
      <c r="G4" s="8">
        <f t="shared" si="2"/>
        <v>325400</v>
      </c>
      <c r="H4" s="8">
        <f t="shared" si="2"/>
        <v>325400</v>
      </c>
      <c r="I4" s="8">
        <f t="shared" si="2"/>
        <v>325400</v>
      </c>
      <c r="J4" s="8">
        <f t="shared" si="2"/>
        <v>325400</v>
      </c>
      <c r="K4" s="8">
        <f t="shared" si="2"/>
        <v>325400</v>
      </c>
      <c r="L4" s="8">
        <f t="shared" si="2"/>
        <v>325400</v>
      </c>
      <c r="M4" s="8">
        <f t="shared" si="2"/>
        <v>325400</v>
      </c>
    </row>
    <row r="5">
      <c r="A5" s="6" t="s">
        <v>44</v>
      </c>
      <c r="B5" s="8">
        <f t="shared" ref="B5:M5" si="3">SUM(B3:B4)</f>
        <v>0</v>
      </c>
      <c r="C5" s="8">
        <f t="shared" si="3"/>
        <v>762900</v>
      </c>
      <c r="D5" s="8">
        <f t="shared" si="3"/>
        <v>762900</v>
      </c>
      <c r="E5" s="8">
        <f t="shared" si="3"/>
        <v>762900</v>
      </c>
      <c r="F5" s="8">
        <f t="shared" si="3"/>
        <v>762900</v>
      </c>
      <c r="G5" s="8">
        <f t="shared" si="3"/>
        <v>762900</v>
      </c>
      <c r="H5" s="8">
        <f t="shared" si="3"/>
        <v>762900</v>
      </c>
      <c r="I5" s="8">
        <f t="shared" si="3"/>
        <v>762900</v>
      </c>
      <c r="J5" s="8">
        <f t="shared" si="3"/>
        <v>762900</v>
      </c>
      <c r="K5" s="8">
        <f t="shared" si="3"/>
        <v>762900</v>
      </c>
      <c r="L5" s="8">
        <f t="shared" si="3"/>
        <v>762900</v>
      </c>
      <c r="M5" s="8">
        <f t="shared" si="3"/>
        <v>762900</v>
      </c>
    </row>
    <row r="7">
      <c r="A7" s="6" t="s">
        <v>41</v>
      </c>
    </row>
    <row r="8">
      <c r="A8" s="6" t="s">
        <v>64</v>
      </c>
      <c r="B8" s="8">
        <f>FAR!E2</f>
        <v>437500</v>
      </c>
      <c r="C8" s="6">
        <v>0.0</v>
      </c>
      <c r="D8" s="6">
        <v>0.0</v>
      </c>
      <c r="E8" s="6">
        <v>0.0</v>
      </c>
      <c r="F8" s="6">
        <v>0.0</v>
      </c>
      <c r="G8" s="6">
        <v>0.0</v>
      </c>
      <c r="H8" s="6">
        <v>0.0</v>
      </c>
      <c r="I8" s="6">
        <v>0.0</v>
      </c>
      <c r="J8" s="6">
        <v>0.0</v>
      </c>
      <c r="K8" s="6">
        <v>0.0</v>
      </c>
      <c r="L8" s="6">
        <v>0.0</v>
      </c>
      <c r="M8" s="6">
        <v>0.0</v>
      </c>
    </row>
    <row r="9">
      <c r="A9" s="6" t="s">
        <v>65</v>
      </c>
      <c r="B9" s="6">
        <f>FAR!E3</f>
        <v>325400</v>
      </c>
      <c r="C9" s="6">
        <v>0.0</v>
      </c>
      <c r="D9" s="6">
        <v>0.0</v>
      </c>
      <c r="E9" s="6">
        <v>0.0</v>
      </c>
      <c r="F9" s="6">
        <v>0.0</v>
      </c>
      <c r="G9" s="6">
        <v>0.0</v>
      </c>
      <c r="H9" s="6">
        <v>0.0</v>
      </c>
      <c r="I9" s="6">
        <v>0.0</v>
      </c>
      <c r="J9" s="6">
        <v>0.0</v>
      </c>
      <c r="K9" s="6">
        <v>0.0</v>
      </c>
      <c r="L9" s="6">
        <v>0.0</v>
      </c>
      <c r="M9" s="6">
        <v>0.0</v>
      </c>
    </row>
    <row r="10">
      <c r="A10" s="6" t="s">
        <v>44</v>
      </c>
      <c r="B10" s="8">
        <f t="shared" ref="B10:M10" si="4">SUM(B8:B9)</f>
        <v>762900</v>
      </c>
      <c r="C10" s="8">
        <f t="shared" si="4"/>
        <v>0</v>
      </c>
      <c r="D10" s="8">
        <f t="shared" si="4"/>
        <v>0</v>
      </c>
      <c r="E10" s="8">
        <f t="shared" si="4"/>
        <v>0</v>
      </c>
      <c r="F10" s="8">
        <f t="shared" si="4"/>
        <v>0</v>
      </c>
      <c r="G10" s="8">
        <f t="shared" si="4"/>
        <v>0</v>
      </c>
      <c r="H10" s="8">
        <f t="shared" si="4"/>
        <v>0</v>
      </c>
      <c r="I10" s="8">
        <f t="shared" si="4"/>
        <v>0</v>
      </c>
      <c r="J10" s="8">
        <f t="shared" si="4"/>
        <v>0</v>
      </c>
      <c r="K10" s="8">
        <f t="shared" si="4"/>
        <v>0</v>
      </c>
      <c r="L10" s="8">
        <f t="shared" si="4"/>
        <v>0</v>
      </c>
      <c r="M10" s="8">
        <f t="shared" si="4"/>
        <v>0</v>
      </c>
    </row>
    <row r="12">
      <c r="A12" s="6" t="s">
        <v>67</v>
      </c>
    </row>
    <row r="13">
      <c r="A13" s="6" t="s">
        <v>64</v>
      </c>
      <c r="B13" s="6">
        <v>0.0</v>
      </c>
      <c r="C13" s="6">
        <v>0.0</v>
      </c>
      <c r="D13" s="6">
        <v>0.0</v>
      </c>
      <c r="E13" s="6">
        <v>0.0</v>
      </c>
      <c r="F13" s="6">
        <v>0.0</v>
      </c>
      <c r="G13" s="6">
        <v>0.0</v>
      </c>
      <c r="H13" s="6">
        <v>0.0</v>
      </c>
      <c r="I13" s="6">
        <v>0.0</v>
      </c>
      <c r="J13" s="6">
        <v>0.0</v>
      </c>
      <c r="K13" s="6">
        <v>0.0</v>
      </c>
      <c r="L13" s="6">
        <v>0.0</v>
      </c>
      <c r="M13" s="6">
        <v>0.0</v>
      </c>
    </row>
    <row r="14">
      <c r="A14" s="6" t="s">
        <v>65</v>
      </c>
      <c r="B14" s="6">
        <v>0.0</v>
      </c>
      <c r="C14" s="6">
        <v>0.0</v>
      </c>
      <c r="D14" s="6">
        <v>0.0</v>
      </c>
      <c r="E14" s="6">
        <v>0.0</v>
      </c>
      <c r="F14" s="6">
        <v>0.0</v>
      </c>
      <c r="G14" s="6">
        <v>0.0</v>
      </c>
      <c r="H14" s="6">
        <v>0.0</v>
      </c>
      <c r="I14" s="6">
        <v>0.0</v>
      </c>
      <c r="J14" s="6">
        <v>0.0</v>
      </c>
      <c r="K14" s="6">
        <v>0.0</v>
      </c>
      <c r="L14" s="6">
        <v>0.0</v>
      </c>
      <c r="M14" s="6">
        <v>0.0</v>
      </c>
    </row>
    <row r="15">
      <c r="A15" s="6" t="s">
        <v>44</v>
      </c>
      <c r="B15" s="8">
        <f t="shared" ref="B15:M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row>
    <row r="17">
      <c r="A17" s="6" t="s">
        <v>68</v>
      </c>
    </row>
    <row r="18">
      <c r="A18" s="6" t="s">
        <v>64</v>
      </c>
      <c r="B18" s="8">
        <f t="shared" ref="B18:M18" si="6">B3+B8-B13</f>
        <v>437500</v>
      </c>
      <c r="C18" s="8">
        <f t="shared" si="6"/>
        <v>437500</v>
      </c>
      <c r="D18" s="8">
        <f t="shared" si="6"/>
        <v>437500</v>
      </c>
      <c r="E18" s="8">
        <f t="shared" si="6"/>
        <v>437500</v>
      </c>
      <c r="F18" s="8">
        <f t="shared" si="6"/>
        <v>437500</v>
      </c>
      <c r="G18" s="8">
        <f t="shared" si="6"/>
        <v>437500</v>
      </c>
      <c r="H18" s="8">
        <f t="shared" si="6"/>
        <v>437500</v>
      </c>
      <c r="I18" s="8">
        <f t="shared" si="6"/>
        <v>437500</v>
      </c>
      <c r="J18" s="8">
        <f t="shared" si="6"/>
        <v>437500</v>
      </c>
      <c r="K18" s="8">
        <f t="shared" si="6"/>
        <v>437500</v>
      </c>
      <c r="L18" s="8">
        <f t="shared" si="6"/>
        <v>437500</v>
      </c>
      <c r="M18" s="8">
        <f t="shared" si="6"/>
        <v>437500</v>
      </c>
    </row>
    <row r="19">
      <c r="A19" s="6" t="s">
        <v>65</v>
      </c>
      <c r="B19" s="8">
        <f t="shared" ref="B19:M19" si="7">B4+B9-B14</f>
        <v>325400</v>
      </c>
      <c r="C19" s="8">
        <f t="shared" si="7"/>
        <v>325400</v>
      </c>
      <c r="D19" s="8">
        <f t="shared" si="7"/>
        <v>325400</v>
      </c>
      <c r="E19" s="8">
        <f t="shared" si="7"/>
        <v>325400</v>
      </c>
      <c r="F19" s="8">
        <f t="shared" si="7"/>
        <v>325400</v>
      </c>
      <c r="G19" s="8">
        <f t="shared" si="7"/>
        <v>325400</v>
      </c>
      <c r="H19" s="8">
        <f t="shared" si="7"/>
        <v>325400</v>
      </c>
      <c r="I19" s="8">
        <f t="shared" si="7"/>
        <v>325400</v>
      </c>
      <c r="J19" s="8">
        <f t="shared" si="7"/>
        <v>325400</v>
      </c>
      <c r="K19" s="8">
        <f t="shared" si="7"/>
        <v>325400</v>
      </c>
      <c r="L19" s="8">
        <f t="shared" si="7"/>
        <v>325400</v>
      </c>
      <c r="M19" s="8">
        <f t="shared" si="7"/>
        <v>325400</v>
      </c>
    </row>
    <row r="20">
      <c r="A20" s="6" t="s">
        <v>44</v>
      </c>
      <c r="B20" s="8">
        <f t="shared" ref="B20:M20" si="8">SUM(B18:B19)</f>
        <v>762900</v>
      </c>
      <c r="C20" s="8">
        <f t="shared" si="8"/>
        <v>762900</v>
      </c>
      <c r="D20" s="8">
        <f t="shared" si="8"/>
        <v>762900</v>
      </c>
      <c r="E20" s="8">
        <f t="shared" si="8"/>
        <v>762900</v>
      </c>
      <c r="F20" s="8">
        <f t="shared" si="8"/>
        <v>762900</v>
      </c>
      <c r="G20" s="8">
        <f t="shared" si="8"/>
        <v>762900</v>
      </c>
      <c r="H20" s="8">
        <f t="shared" si="8"/>
        <v>762900</v>
      </c>
      <c r="I20" s="8">
        <f t="shared" si="8"/>
        <v>762900</v>
      </c>
      <c r="J20" s="8">
        <f t="shared" si="8"/>
        <v>762900</v>
      </c>
      <c r="K20" s="8">
        <f t="shared" si="8"/>
        <v>762900</v>
      </c>
      <c r="L20" s="8">
        <f t="shared" si="8"/>
        <v>762900</v>
      </c>
      <c r="M20" s="8">
        <f t="shared" si="8"/>
        <v>762900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29</v>
      </c>
      <c r="C1" s="6" t="s">
        <v>30</v>
      </c>
      <c r="D1" s="6" t="s">
        <v>31</v>
      </c>
      <c r="E1" s="6" t="s">
        <v>32</v>
      </c>
      <c r="F1" s="6" t="s">
        <v>33</v>
      </c>
      <c r="G1" s="6" t="s">
        <v>34</v>
      </c>
      <c r="H1" s="6" t="s">
        <v>35</v>
      </c>
      <c r="I1" s="6" t="s">
        <v>36</v>
      </c>
      <c r="J1" s="6" t="s">
        <v>37</v>
      </c>
      <c r="K1" s="6" t="s">
        <v>38</v>
      </c>
      <c r="L1" s="6" t="s">
        <v>39</v>
      </c>
      <c r="M1" s="6" t="s">
        <v>40</v>
      </c>
    </row>
    <row r="2">
      <c r="A2" s="6" t="s">
        <v>66</v>
      </c>
    </row>
    <row r="3">
      <c r="A3" s="6" t="s">
        <v>64</v>
      </c>
      <c r="B3" s="6">
        <v>0.0</v>
      </c>
      <c r="C3" s="9">
        <f t="shared" ref="C3:M3" si="1">B18</f>
        <v>24305.55556</v>
      </c>
      <c r="D3" s="9">
        <f t="shared" si="1"/>
        <v>48611.11111</v>
      </c>
      <c r="E3" s="9">
        <f t="shared" si="1"/>
        <v>72916.66667</v>
      </c>
      <c r="F3" s="9">
        <f t="shared" si="1"/>
        <v>97222.22222</v>
      </c>
      <c r="G3" s="9">
        <f t="shared" si="1"/>
        <v>121527.7778</v>
      </c>
      <c r="H3" s="9">
        <f t="shared" si="1"/>
        <v>145833.3333</v>
      </c>
      <c r="I3" s="9">
        <f t="shared" si="1"/>
        <v>170138.8889</v>
      </c>
      <c r="J3" s="9">
        <f t="shared" si="1"/>
        <v>194444.4444</v>
      </c>
      <c r="K3" s="9">
        <f t="shared" si="1"/>
        <v>218750</v>
      </c>
      <c r="L3" s="9">
        <f t="shared" si="1"/>
        <v>243055.5556</v>
      </c>
      <c r="M3" s="9">
        <f t="shared" si="1"/>
        <v>267361.1111</v>
      </c>
    </row>
    <row r="4">
      <c r="A4" s="6" t="s">
        <v>65</v>
      </c>
      <c r="B4" s="6">
        <v>0.0</v>
      </c>
      <c r="C4" s="9">
        <f t="shared" ref="C4:M4" si="2">B19</f>
        <v>21693.33333</v>
      </c>
      <c r="D4" s="9">
        <f t="shared" si="2"/>
        <v>43386.66667</v>
      </c>
      <c r="E4" s="9">
        <f t="shared" si="2"/>
        <v>65080</v>
      </c>
      <c r="F4" s="9">
        <f t="shared" si="2"/>
        <v>86773.33333</v>
      </c>
      <c r="G4" s="9">
        <f t="shared" si="2"/>
        <v>108466.6667</v>
      </c>
      <c r="H4" s="9">
        <f t="shared" si="2"/>
        <v>130160</v>
      </c>
      <c r="I4" s="9">
        <f t="shared" si="2"/>
        <v>151853.3333</v>
      </c>
      <c r="J4" s="9">
        <f t="shared" si="2"/>
        <v>173546.6667</v>
      </c>
      <c r="K4" s="9">
        <f t="shared" si="2"/>
        <v>195240</v>
      </c>
      <c r="L4" s="9">
        <f t="shared" si="2"/>
        <v>216933.3333</v>
      </c>
      <c r="M4" s="9">
        <f t="shared" si="2"/>
        <v>238626.6667</v>
      </c>
    </row>
    <row r="5">
      <c r="A5" s="6" t="s">
        <v>44</v>
      </c>
      <c r="B5" s="8">
        <f t="shared" ref="B5:M5" si="3">SUM(B3:B4)</f>
        <v>0</v>
      </c>
      <c r="C5" s="9">
        <f t="shared" si="3"/>
        <v>45998.88889</v>
      </c>
      <c r="D5" s="9">
        <f t="shared" si="3"/>
        <v>91997.77778</v>
      </c>
      <c r="E5" s="9">
        <f t="shared" si="3"/>
        <v>137996.6667</v>
      </c>
      <c r="F5" s="9">
        <f t="shared" si="3"/>
        <v>183995.5556</v>
      </c>
      <c r="G5" s="9">
        <f t="shared" si="3"/>
        <v>229994.4444</v>
      </c>
      <c r="H5" s="9">
        <f t="shared" si="3"/>
        <v>275993.3333</v>
      </c>
      <c r="I5" s="9">
        <f t="shared" si="3"/>
        <v>321992.2222</v>
      </c>
      <c r="J5" s="9">
        <f t="shared" si="3"/>
        <v>367991.1111</v>
      </c>
      <c r="K5" s="9">
        <f t="shared" si="3"/>
        <v>413990</v>
      </c>
      <c r="L5" s="9">
        <f t="shared" si="3"/>
        <v>459988.8889</v>
      </c>
      <c r="M5" s="9">
        <f t="shared" si="3"/>
        <v>505987.7778</v>
      </c>
    </row>
    <row r="7">
      <c r="A7" s="6" t="s">
        <v>50</v>
      </c>
    </row>
    <row r="8">
      <c r="A8" s="6" t="s">
        <v>64</v>
      </c>
      <c r="B8" s="9">
        <f>'Fixed Asset Balance'!B18/FAR!$F2</f>
        <v>24305.55556</v>
      </c>
      <c r="C8" s="9">
        <f>'Fixed Asset Balance'!C18/FAR!$F2</f>
        <v>24305.55556</v>
      </c>
      <c r="D8" s="9">
        <f>'Fixed Asset Balance'!D18/FAR!$F2</f>
        <v>24305.55556</v>
      </c>
      <c r="E8" s="9">
        <f>'Fixed Asset Balance'!E18/FAR!$F2</f>
        <v>24305.55556</v>
      </c>
      <c r="F8" s="9">
        <f>'Fixed Asset Balance'!F18/FAR!$F2</f>
        <v>24305.55556</v>
      </c>
      <c r="G8" s="9">
        <f>'Fixed Asset Balance'!G18/FAR!$F2</f>
        <v>24305.55556</v>
      </c>
      <c r="H8" s="9">
        <f>'Fixed Asset Balance'!H18/FAR!$F2</f>
        <v>24305.55556</v>
      </c>
      <c r="I8" s="9">
        <f>'Fixed Asset Balance'!I18/FAR!$F2</f>
        <v>24305.55556</v>
      </c>
      <c r="J8" s="9">
        <f>'Fixed Asset Balance'!J18/FAR!$F2</f>
        <v>24305.55556</v>
      </c>
      <c r="K8" s="9">
        <f>'Fixed Asset Balance'!K18/FAR!$F2</f>
        <v>24305.55556</v>
      </c>
      <c r="L8" s="9">
        <f>'Fixed Asset Balance'!L18/FAR!$F2</f>
        <v>24305.55556</v>
      </c>
      <c r="M8" s="9">
        <f>'Fixed Asset Balance'!M18/FAR!$F2</f>
        <v>24305.55556</v>
      </c>
    </row>
    <row r="9">
      <c r="A9" s="6" t="s">
        <v>65</v>
      </c>
      <c r="B9" s="9">
        <f>'Fixed Asset Balance'!B19/FAR!$F3</f>
        <v>21693.33333</v>
      </c>
      <c r="C9" s="9">
        <f>'Fixed Asset Balance'!C19/FAR!$F3</f>
        <v>21693.33333</v>
      </c>
      <c r="D9" s="9">
        <f>'Fixed Asset Balance'!D19/FAR!$F3</f>
        <v>21693.33333</v>
      </c>
      <c r="E9" s="9">
        <f>'Fixed Asset Balance'!E19/FAR!$F3</f>
        <v>21693.33333</v>
      </c>
      <c r="F9" s="9">
        <f>'Fixed Asset Balance'!F19/FAR!$F3</f>
        <v>21693.33333</v>
      </c>
      <c r="G9" s="9">
        <f>'Fixed Asset Balance'!G19/FAR!$F3</f>
        <v>21693.33333</v>
      </c>
      <c r="H9" s="9">
        <f>'Fixed Asset Balance'!H19/FAR!$F3</f>
        <v>21693.33333</v>
      </c>
      <c r="I9" s="9">
        <f>'Fixed Asset Balance'!I19/FAR!$F3</f>
        <v>21693.33333</v>
      </c>
      <c r="J9" s="9">
        <f>'Fixed Asset Balance'!J19/FAR!$F3</f>
        <v>21693.33333</v>
      </c>
      <c r="K9" s="9">
        <f>'Fixed Asset Balance'!K19/FAR!$F3</f>
        <v>21693.33333</v>
      </c>
      <c r="L9" s="9">
        <f>'Fixed Asset Balance'!L19/FAR!$F3</f>
        <v>21693.33333</v>
      </c>
      <c r="M9" s="9">
        <f>'Fixed Asset Balance'!M19/FAR!$F3</f>
        <v>21693.33333</v>
      </c>
    </row>
    <row r="10">
      <c r="A10" s="6" t="s">
        <v>44</v>
      </c>
      <c r="B10" s="9">
        <f t="shared" ref="B10:M10" si="4">SUM(B8:B9)</f>
        <v>45998.88889</v>
      </c>
      <c r="C10" s="9">
        <f t="shared" si="4"/>
        <v>45998.88889</v>
      </c>
      <c r="D10" s="9">
        <f t="shared" si="4"/>
        <v>45998.88889</v>
      </c>
      <c r="E10" s="9">
        <f t="shared" si="4"/>
        <v>45998.88889</v>
      </c>
      <c r="F10" s="9">
        <f t="shared" si="4"/>
        <v>45998.88889</v>
      </c>
      <c r="G10" s="9">
        <f t="shared" si="4"/>
        <v>45998.88889</v>
      </c>
      <c r="H10" s="9">
        <f t="shared" si="4"/>
        <v>45998.88889</v>
      </c>
      <c r="I10" s="9">
        <f t="shared" si="4"/>
        <v>45998.88889</v>
      </c>
      <c r="J10" s="9">
        <f t="shared" si="4"/>
        <v>45998.88889</v>
      </c>
      <c r="K10" s="9">
        <f t="shared" si="4"/>
        <v>45998.88889</v>
      </c>
      <c r="L10" s="9">
        <f t="shared" si="4"/>
        <v>45998.88889</v>
      </c>
      <c r="M10" s="9">
        <f t="shared" si="4"/>
        <v>45998.88889</v>
      </c>
    </row>
    <row r="12">
      <c r="A12" s="6" t="s">
        <v>67</v>
      </c>
    </row>
    <row r="13">
      <c r="A13" s="6" t="s">
        <v>64</v>
      </c>
      <c r="B13" s="6">
        <v>0.0</v>
      </c>
      <c r="C13" s="6">
        <v>0.0</v>
      </c>
      <c r="D13" s="6">
        <v>0.0</v>
      </c>
      <c r="E13" s="6">
        <v>0.0</v>
      </c>
      <c r="F13" s="6">
        <v>0.0</v>
      </c>
      <c r="G13" s="6">
        <v>0.0</v>
      </c>
      <c r="H13" s="6">
        <v>0.0</v>
      </c>
      <c r="I13" s="6">
        <v>0.0</v>
      </c>
      <c r="J13" s="6">
        <v>0.0</v>
      </c>
      <c r="K13" s="6">
        <v>0.0</v>
      </c>
      <c r="L13" s="6">
        <v>0.0</v>
      </c>
      <c r="M13" s="6">
        <v>0.0</v>
      </c>
    </row>
    <row r="14">
      <c r="A14" s="6" t="s">
        <v>65</v>
      </c>
      <c r="B14" s="6">
        <v>0.0</v>
      </c>
      <c r="C14" s="6">
        <v>0.0</v>
      </c>
      <c r="D14" s="6">
        <v>0.0</v>
      </c>
      <c r="E14" s="6">
        <v>0.0</v>
      </c>
      <c r="F14" s="6">
        <v>0.0</v>
      </c>
      <c r="G14" s="6">
        <v>0.0</v>
      </c>
      <c r="H14" s="6">
        <v>0.0</v>
      </c>
      <c r="I14" s="6">
        <v>0.0</v>
      </c>
      <c r="J14" s="6">
        <v>0.0</v>
      </c>
      <c r="K14" s="6">
        <v>0.0</v>
      </c>
      <c r="L14" s="6">
        <v>0.0</v>
      </c>
      <c r="M14" s="6">
        <v>0.0</v>
      </c>
    </row>
    <row r="15">
      <c r="A15" s="6" t="s">
        <v>44</v>
      </c>
      <c r="B15" s="8">
        <f t="shared" ref="B15:M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row>
    <row r="17">
      <c r="A17" s="6" t="s">
        <v>68</v>
      </c>
    </row>
    <row r="18">
      <c r="A18" s="6" t="s">
        <v>64</v>
      </c>
      <c r="B18" s="9">
        <f t="shared" ref="B18:M18" si="6">B3+B8-B13</f>
        <v>24305.55556</v>
      </c>
      <c r="C18" s="9">
        <f t="shared" si="6"/>
        <v>48611.11111</v>
      </c>
      <c r="D18" s="9">
        <f t="shared" si="6"/>
        <v>72916.66667</v>
      </c>
      <c r="E18" s="9">
        <f t="shared" si="6"/>
        <v>97222.22222</v>
      </c>
      <c r="F18" s="9">
        <f t="shared" si="6"/>
        <v>121527.7778</v>
      </c>
      <c r="G18" s="9">
        <f t="shared" si="6"/>
        <v>145833.3333</v>
      </c>
      <c r="H18" s="9">
        <f t="shared" si="6"/>
        <v>170138.8889</v>
      </c>
      <c r="I18" s="9">
        <f t="shared" si="6"/>
        <v>194444.4444</v>
      </c>
      <c r="J18" s="9">
        <f t="shared" si="6"/>
        <v>218750</v>
      </c>
      <c r="K18" s="9">
        <f t="shared" si="6"/>
        <v>243055.5556</v>
      </c>
      <c r="L18" s="9">
        <f t="shared" si="6"/>
        <v>267361.1111</v>
      </c>
      <c r="M18" s="9">
        <f t="shared" si="6"/>
        <v>291666.6667</v>
      </c>
    </row>
    <row r="19">
      <c r="A19" s="6" t="s">
        <v>65</v>
      </c>
      <c r="B19" s="9">
        <f t="shared" ref="B19:M19" si="7">B4+B9-B14</f>
        <v>21693.33333</v>
      </c>
      <c r="C19" s="9">
        <f t="shared" si="7"/>
        <v>43386.66667</v>
      </c>
      <c r="D19" s="9">
        <f t="shared" si="7"/>
        <v>65080</v>
      </c>
      <c r="E19" s="9">
        <f t="shared" si="7"/>
        <v>86773.33333</v>
      </c>
      <c r="F19" s="9">
        <f t="shared" si="7"/>
        <v>108466.6667</v>
      </c>
      <c r="G19" s="9">
        <f t="shared" si="7"/>
        <v>130160</v>
      </c>
      <c r="H19" s="9">
        <f t="shared" si="7"/>
        <v>151853.3333</v>
      </c>
      <c r="I19" s="9">
        <f t="shared" si="7"/>
        <v>173546.6667</v>
      </c>
      <c r="J19" s="9">
        <f t="shared" si="7"/>
        <v>195240</v>
      </c>
      <c r="K19" s="9">
        <f t="shared" si="7"/>
        <v>216933.3333</v>
      </c>
      <c r="L19" s="9">
        <f t="shared" si="7"/>
        <v>238626.6667</v>
      </c>
      <c r="M19" s="9">
        <f t="shared" si="7"/>
        <v>260320</v>
      </c>
    </row>
    <row r="20">
      <c r="A20" s="6" t="s">
        <v>44</v>
      </c>
      <c r="B20" s="9">
        <f t="shared" ref="B20:M20" si="8">SUM(B18:B19)</f>
        <v>45998.88889</v>
      </c>
      <c r="C20" s="9">
        <f t="shared" si="8"/>
        <v>91997.77778</v>
      </c>
      <c r="D20" s="9">
        <f t="shared" si="8"/>
        <v>137996.6667</v>
      </c>
      <c r="E20" s="9">
        <f t="shared" si="8"/>
        <v>183995.5556</v>
      </c>
      <c r="F20" s="9">
        <f t="shared" si="8"/>
        <v>229994.4444</v>
      </c>
      <c r="G20" s="9">
        <f t="shared" si="8"/>
        <v>275993.3333</v>
      </c>
      <c r="H20" s="9">
        <f t="shared" si="8"/>
        <v>321992.2222</v>
      </c>
      <c r="I20" s="9">
        <f t="shared" si="8"/>
        <v>367991.1111</v>
      </c>
      <c r="J20" s="9">
        <f t="shared" si="8"/>
        <v>413990</v>
      </c>
      <c r="K20" s="9">
        <f t="shared" si="8"/>
        <v>459988.8889</v>
      </c>
      <c r="L20" s="9">
        <f t="shared" si="8"/>
        <v>505987.7778</v>
      </c>
      <c r="M20" s="9">
        <f t="shared" si="8"/>
        <v>551986.6667</v>
      </c>
    </row>
  </sheetData>
  <drawing r:id="rId1"/>
</worksheet>
</file>