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Expenses-Payments" sheetId="4" r:id="rId7"/>
    <sheet state="visible" name="Sales and Costs" sheetId="5" r:id="rId8"/>
    <sheet state="visible" name="Purchases" sheetId="6" r:id="rId9"/>
    <sheet state="visible" name="FAR" sheetId="7" r:id="rId10"/>
    <sheet state="visible" name="Fixed Asset Balance" sheetId="8" r:id="rId11"/>
    <sheet state="visible" name="Depreciation" sheetId="9" r:id="rId12"/>
    <sheet state="visible" name="Stocks" sheetId="10" r:id="rId13"/>
    <sheet state="visible" name="Collections" sheetId="11" r:id="rId14"/>
    <sheet state="visible" name="Loan and Interest" sheetId="12" r:id="rId15"/>
    <sheet state="visible" name="Capital" sheetId="13" r:id="rId16"/>
    <sheet state="visible" name="Cash Detail" sheetId="14" r:id="rId17"/>
    <sheet state="visible" name="Balances" sheetId="15" r:id="rId18"/>
  </sheets>
  <definedNames/>
  <calcPr/>
</workbook>
</file>

<file path=xl/sharedStrings.xml><?xml version="1.0" encoding="utf-8"?>
<sst xmlns="http://schemas.openxmlformats.org/spreadsheetml/2006/main" count="520" uniqueCount="140">
  <si>
    <t>Description</t>
  </si>
  <si>
    <t>MVF Bats deals in selling Cricket bats. It sells one MVF bat for Rs. 1500 to Cricket Academies and purchase it for Rs. 1000.</t>
  </si>
  <si>
    <t>Every month they purchase 1453 bats and sell 1327 bats.</t>
  </si>
  <si>
    <t>In the first month MVF bats issued 13555 shares of Rs. 75 each to its shareholders who paid for these shares in cash.</t>
  </si>
  <si>
    <t>MVF bats also employs 2 sales person to each of whom Rs. 25320 salary per month is paid. The salary of a given month is paid on 5th of the next month. The rent of the showroom is Rs. 52500 per month which is paid on 1st of the same month. Electricity bill is Rs. 27654 per month which is paid on the next month.</t>
  </si>
  <si>
    <t xml:space="preserve">The company has purchased Furniture (AS2134) in Month 1 for Rs. 437500 and has a life of 18 months. It also purchased a Machine (TYP2323) for bat alignment in the same month  which costs Rs. 325400 and has a life of 15 months. </t>
  </si>
  <si>
    <t>Payment for Purchases is made in next month and collections from sales is also done in next month</t>
  </si>
  <si>
    <t>They paid 28% tax on the profit after interest.</t>
  </si>
  <si>
    <t>Make a model for 12 months.</t>
  </si>
  <si>
    <t>Quantity</t>
  </si>
  <si>
    <t>Purchase Price</t>
  </si>
  <si>
    <t>Payments</t>
  </si>
  <si>
    <t>Cricket Bats</t>
  </si>
  <si>
    <t>After 1 month</t>
  </si>
  <si>
    <t>Sales</t>
  </si>
  <si>
    <t>Selling Price</t>
  </si>
  <si>
    <t>Collections</t>
  </si>
  <si>
    <t>Staff</t>
  </si>
  <si>
    <t xml:space="preserve">Sales Person </t>
  </si>
  <si>
    <t>Paid on next month</t>
  </si>
  <si>
    <t>Other costs</t>
  </si>
  <si>
    <t>Rent</t>
  </si>
  <si>
    <t>Paid on Same month</t>
  </si>
  <si>
    <t>Electricity</t>
  </si>
  <si>
    <t>Security Service</t>
  </si>
  <si>
    <t>Every 3 months</t>
  </si>
  <si>
    <t>Broadband</t>
  </si>
  <si>
    <t>Tax</t>
  </si>
  <si>
    <t>Profit After Interest</t>
  </si>
  <si>
    <t>Loan</t>
  </si>
  <si>
    <t>Taken Month</t>
  </si>
  <si>
    <t>Amount</t>
  </si>
  <si>
    <t>Interest</t>
  </si>
  <si>
    <t>Payment</t>
  </si>
  <si>
    <t>Loan Period</t>
  </si>
  <si>
    <t>Loan Repayment</t>
  </si>
  <si>
    <t>12-months-BOI</t>
  </si>
  <si>
    <t>Monthly</t>
  </si>
  <si>
    <t>14-months-BO!</t>
  </si>
  <si>
    <t>Dividend</t>
  </si>
  <si>
    <t>Dividend Month</t>
  </si>
  <si>
    <t>Dividend Per Share</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</si>
  <si>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</si>
  <si>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</si>
  <si>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</si>
  <si>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</si>
  <si>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</si>
  <si>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</si>
  <si>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</si>
  <si>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</si>
  <si>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</si>
  <si>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</si>
  <si>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</si>
  <si>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</si>
  <si>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</si>
  <si>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</si>
  <si>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</si>
  <si>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</si>
  <si>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</si>
  <si>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</si>
  <si>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</si>
  <si>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</si>
  <si>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</si>
  <si>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</si>
  <si>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</si>
  <si>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</si>
  <si>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Purchase</t>
  </si>
  <si>
    <t>Expenses</t>
  </si>
  <si>
    <t>Salary</t>
  </si>
  <si>
    <t>Total</t>
  </si>
  <si>
    <t>Payment for Expenses</t>
  </si>
  <si>
    <t xml:space="preserve">Security Service </t>
  </si>
  <si>
    <t>Expenses to  be paid</t>
  </si>
  <si>
    <t>Cost of goods sold</t>
  </si>
  <si>
    <t>Other Costs</t>
  </si>
  <si>
    <t>Depreciation</t>
  </si>
  <si>
    <t>Profit</t>
  </si>
  <si>
    <t>Bats</t>
  </si>
  <si>
    <t>Purchase Payments</t>
  </si>
  <si>
    <t>Payment Outstanding</t>
  </si>
  <si>
    <t>Item Code</t>
  </si>
  <si>
    <t>Item Type</t>
  </si>
  <si>
    <t>Item Details</t>
  </si>
  <si>
    <t>Month of purchase</t>
  </si>
  <si>
    <t>Price</t>
  </si>
  <si>
    <t>Life Time</t>
  </si>
  <si>
    <t>Month of Disposal</t>
  </si>
  <si>
    <t>Disposal Depreciation</t>
  </si>
  <si>
    <t>Furniture</t>
  </si>
  <si>
    <t>Machine</t>
  </si>
  <si>
    <t>Opening Balance</t>
  </si>
  <si>
    <t>Disposal</t>
  </si>
  <si>
    <t>Closing Balance</t>
  </si>
  <si>
    <t>Opening Stock</t>
  </si>
  <si>
    <t>Change in Stock</t>
  </si>
  <si>
    <t>Closing Stock</t>
  </si>
  <si>
    <t>Cricket Academies</t>
  </si>
  <si>
    <t>Cash to be collected</t>
  </si>
  <si>
    <t>Loans</t>
  </si>
  <si>
    <t>Loan Taken</t>
  </si>
  <si>
    <t>Loan Repaid</t>
  </si>
  <si>
    <t>Share Issue</t>
  </si>
  <si>
    <t>Issue Price (Rs)</t>
  </si>
  <si>
    <t>Number of Shares</t>
  </si>
  <si>
    <t>Equity Share Issue(numbers)</t>
  </si>
  <si>
    <t>Opening Number of Shares</t>
  </si>
  <si>
    <t>Number of Shares issued in a month</t>
  </si>
  <si>
    <t>Closing Number of Shares</t>
  </si>
  <si>
    <t>Equity Share Capital (in Rs)</t>
  </si>
  <si>
    <t>Share capital Issued</t>
  </si>
  <si>
    <t>Closing  Balance</t>
  </si>
  <si>
    <t>Dividend Paid</t>
  </si>
  <si>
    <t>Cash Inflow</t>
  </si>
  <si>
    <t>Collections from Customers</t>
  </si>
  <si>
    <t>Cash from Loan</t>
  </si>
  <si>
    <t>Cash Received from Equity Share Capital</t>
  </si>
  <si>
    <t>Cash Outflow</t>
  </si>
  <si>
    <t>Fixed Asset</t>
  </si>
  <si>
    <t>Payment for purchases</t>
  </si>
  <si>
    <t>Interest Paid</t>
  </si>
  <si>
    <t>Tax Paid</t>
  </si>
  <si>
    <t>Net Cash for the month</t>
  </si>
  <si>
    <t>Cash Inhand</t>
  </si>
  <si>
    <t>Opening Cash</t>
  </si>
  <si>
    <t>Closing Cash</t>
  </si>
  <si>
    <t>Assets</t>
  </si>
  <si>
    <t>Fixed asset</t>
  </si>
  <si>
    <t>Stocks</t>
  </si>
  <si>
    <t>Total Assets</t>
  </si>
  <si>
    <t>Liabilities</t>
  </si>
  <si>
    <t>Expenses paid</t>
  </si>
  <si>
    <t>Loan Term</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</si>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</sst>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AF9F9"/>
        <bgColor rgb="FFFAF9F9"/>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vertical="bottom"/>
    </xf>
    <xf borderId="0" fillId="2" fontId="2" numFmtId="0" xfId="0" applyAlignment="1" applyFill="1" applyFont="1">
      <alignment readingOrder="0" shrinkToFit="0" vertical="bottom" wrapText="0"/>
    </xf>
    <xf borderId="0" fillId="0" fontId="3" numFmtId="0" xfId="0" applyAlignment="1" applyFont="1">
      <alignment vertical="bottom"/>
    </xf>
    <xf borderId="0" fillId="0" fontId="4" numFmtId="0" xfId="0" applyAlignment="1" applyFont="1">
      <alignment readingOrder="0"/>
    </xf>
    <xf borderId="0" fillId="0" fontId="4" numFmtId="9" xfId="0" applyAlignment="1" applyFont="1" applyNumberFormat="1">
      <alignment readingOrder="0"/>
    </xf>
    <xf borderId="0" fillId="0" fontId="4" numFmtId="10" xfId="0" applyAlignment="1" applyFont="1" applyNumberFormat="1">
      <alignment readingOrder="0"/>
    </xf>
    <xf borderId="0" fillId="0" fontId="4" numFmtId="0" xfId="0" applyFont="1"/>
    <xf borderId="0" fillId="0" fontId="4" numFmtId="1" xfId="0" applyFont="1" applyNumberFormat="1"/>
    <xf borderId="0" fillId="0" fontId="3" numFmtId="0" xfId="0" applyAlignment="1" applyFont="1">
      <alignment shrinkToFit="0" vertical="bottom" wrapText="0"/>
    </xf>
    <xf borderId="0" fillId="0" fontId="3" numFmtId="0" xfId="0" applyAlignment="1" applyFont="1">
      <alignment readingOrder="0" vertical="bottom"/>
    </xf>
    <xf borderId="0" fillId="3" fontId="3"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13"/>
  </cols>
  <sheetData>
    <row r="1">
      <c r="A1" s="1" t="s">
        <v>0</v>
      </c>
    </row>
    <row r="2">
      <c r="A2" s="2" t="s">
        <v>1</v>
      </c>
    </row>
    <row r="3">
      <c r="A3" s="3" t="s">
        <v>2</v>
      </c>
    </row>
    <row r="4">
      <c r="A4" s="4" t="s">
        <v>3</v>
      </c>
    </row>
    <row r="5">
      <c r="A5" s="5"/>
    </row>
    <row r="6">
      <c r="A6" s="2" t="s">
        <v>4</v>
      </c>
    </row>
    <row r="7">
      <c r="A7" s="2"/>
    </row>
    <row r="8">
      <c r="A8" s="2" t="s">
        <v>5</v>
      </c>
    </row>
    <row r="9">
      <c r="A9" s="2"/>
    </row>
    <row r="10">
      <c r="A10" s="2" t="s">
        <v>6</v>
      </c>
    </row>
    <row r="11">
      <c r="A11" s="2" t="s">
        <v>7</v>
      </c>
    </row>
    <row r="12">
      <c r="A12" s="2" t="s">
        <v>8</v>
      </c>
    </row>
    <row r="13">
      <c r="A13" s="2"/>
    </row>
    <row r="14">
      <c r="A14" s="5"/>
    </row>
    <row r="15">
      <c r="A15" s="5"/>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row r="1001">
      <c r="A1001" s="5"/>
    </row>
    <row r="1002">
      <c r="A1002"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42</v>
      </c>
      <c r="C1" s="6" t="s">
        <v>43</v>
      </c>
      <c r="D1" s="6" t="s">
        <v>44</v>
      </c>
      <c r="E1" s="6" t="s">
        <v>45</v>
      </c>
      <c r="F1" s="6" t="s">
        <v>46</v>
      </c>
      <c r="G1" s="6" t="s">
        <v>47</v>
      </c>
      <c r="H1" s="6" t="s">
        <v>48</v>
      </c>
      <c r="I1" s="6" t="s">
        <v>49</v>
      </c>
      <c r="J1" s="6" t="s">
        <v>50</v>
      </c>
      <c r="K1" s="6" t="s">
        <v>51</v>
      </c>
      <c r="L1" s="6" t="s">
        <v>52</v>
      </c>
      <c r="M1" s="6" t="s">
        <v>53</v>
      </c>
      <c r="N1" s="6" t="s">
        <v>54</v>
      </c>
      <c r="O1" s="6" t="s">
        <v>55</v>
      </c>
      <c r="P1" s="6" t="s">
        <v>56</v>
      </c>
      <c r="Q1" s="6" t="s">
        <v>57</v>
      </c>
      <c r="R1" s="6" t="s">
        <v>58</v>
      </c>
      <c r="S1" s="6" t="s">
        <v>59</v>
      </c>
      <c r="T1" s="6" t="s">
        <v>60</v>
      </c>
      <c r="U1" s="6" t="s">
        <v>61</v>
      </c>
      <c r="V1" s="6" t="s">
        <v>62</v>
      </c>
      <c r="W1" s="6" t="s">
        <v>63</v>
      </c>
      <c r="X1" s="6" t="s">
        <v>64</v>
      </c>
      <c r="Y1" s="6" t="s">
        <v>65</v>
      </c>
    </row>
    <row r="2">
      <c r="A2" s="6" t="s">
        <v>93</v>
      </c>
    </row>
    <row r="3">
      <c r="A3" s="6" t="s">
        <v>77</v>
      </c>
      <c r="B3" s="6">
        <v>0.0</v>
      </c>
      <c r="C3" s="9">
        <f t="shared" ref="C3:Y3" si="1">B9</f>
        <v>126</v>
      </c>
      <c r="D3" s="9">
        <f t="shared" si="1"/>
        <v>252</v>
      </c>
      <c r="E3" s="9">
        <f t="shared" si="1"/>
        <v>378</v>
      </c>
      <c r="F3" s="9">
        <f t="shared" si="1"/>
        <v>504</v>
      </c>
      <c r="G3" s="9">
        <f t="shared" si="1"/>
        <v>630</v>
      </c>
      <c r="H3" s="9">
        <f t="shared" si="1"/>
        <v>756</v>
      </c>
      <c r="I3" s="9">
        <f t="shared" si="1"/>
        <v>882</v>
      </c>
      <c r="J3" s="9">
        <f t="shared" si="1"/>
        <v>1008</v>
      </c>
      <c r="K3" s="9">
        <f t="shared" si="1"/>
        <v>1134</v>
      </c>
      <c r="L3" s="9">
        <f t="shared" si="1"/>
        <v>1260</v>
      </c>
      <c r="M3" s="9">
        <f t="shared" si="1"/>
        <v>1386</v>
      </c>
      <c r="N3" s="9">
        <f t="shared" si="1"/>
        <v>1512</v>
      </c>
      <c r="O3" s="9">
        <f t="shared" si="1"/>
        <v>1638</v>
      </c>
      <c r="P3" s="9">
        <f t="shared" si="1"/>
        <v>1764</v>
      </c>
      <c r="Q3" s="9">
        <f t="shared" si="1"/>
        <v>1890</v>
      </c>
      <c r="R3" s="9">
        <f t="shared" si="1"/>
        <v>2016</v>
      </c>
      <c r="S3" s="9">
        <f t="shared" si="1"/>
        <v>2142</v>
      </c>
      <c r="T3" s="9">
        <f t="shared" si="1"/>
        <v>2268</v>
      </c>
      <c r="U3" s="9">
        <f t="shared" si="1"/>
        <v>2394</v>
      </c>
      <c r="V3" s="9">
        <f t="shared" si="1"/>
        <v>2520</v>
      </c>
      <c r="W3" s="9">
        <f t="shared" si="1"/>
        <v>2646</v>
      </c>
      <c r="X3" s="9">
        <f t="shared" si="1"/>
        <v>2772</v>
      </c>
      <c r="Y3" s="9">
        <f t="shared" si="1"/>
        <v>2898</v>
      </c>
    </row>
    <row r="5">
      <c r="A5" s="6" t="s">
        <v>94</v>
      </c>
    </row>
    <row r="6">
      <c r="A6" s="6" t="s">
        <v>77</v>
      </c>
      <c r="B6" s="9">
        <f>'Calcs-1'!B3-'Calcs-1'!B6</f>
        <v>126</v>
      </c>
      <c r="C6" s="9">
        <f>'Calcs-1'!C3-'Calcs-1'!C6</f>
        <v>126</v>
      </c>
      <c r="D6" s="9">
        <f>'Calcs-1'!D3-'Calcs-1'!D6</f>
        <v>126</v>
      </c>
      <c r="E6" s="9">
        <f>'Calcs-1'!E3-'Calcs-1'!E6</f>
        <v>126</v>
      </c>
      <c r="F6" s="9">
        <f>'Calcs-1'!F3-'Calcs-1'!F6</f>
        <v>126</v>
      </c>
      <c r="G6" s="9">
        <f>'Calcs-1'!G3-'Calcs-1'!G6</f>
        <v>126</v>
      </c>
      <c r="H6" s="9">
        <f>'Calcs-1'!H3-'Calcs-1'!H6</f>
        <v>126</v>
      </c>
      <c r="I6" s="9">
        <f>'Calcs-1'!I3-'Calcs-1'!I6</f>
        <v>126</v>
      </c>
      <c r="J6" s="9">
        <f>'Calcs-1'!J3-'Calcs-1'!J6</f>
        <v>126</v>
      </c>
      <c r="K6" s="9">
        <f>'Calcs-1'!K3-'Calcs-1'!K6</f>
        <v>126</v>
      </c>
      <c r="L6" s="9">
        <f>'Calcs-1'!L3-'Calcs-1'!L6</f>
        <v>126</v>
      </c>
      <c r="M6" s="9">
        <f>'Calcs-1'!M3-'Calcs-1'!M6</f>
        <v>126</v>
      </c>
      <c r="N6" s="9">
        <f>'Calcs-1'!N3-'Calcs-1'!N6</f>
        <v>126</v>
      </c>
      <c r="O6" s="9">
        <f>'Calcs-1'!O3-'Calcs-1'!O6</f>
        <v>126</v>
      </c>
      <c r="P6" s="9">
        <f>'Calcs-1'!P3-'Calcs-1'!P6</f>
        <v>126</v>
      </c>
      <c r="Q6" s="9">
        <f>'Calcs-1'!Q3-'Calcs-1'!Q6</f>
        <v>126</v>
      </c>
      <c r="R6" s="9">
        <f>'Calcs-1'!R3-'Calcs-1'!R6</f>
        <v>126</v>
      </c>
      <c r="S6" s="9">
        <f>'Calcs-1'!S3-'Calcs-1'!S6</f>
        <v>126</v>
      </c>
      <c r="T6" s="9">
        <f>'Calcs-1'!T3-'Calcs-1'!T6</f>
        <v>126</v>
      </c>
      <c r="U6" s="9">
        <f>'Calcs-1'!U3-'Calcs-1'!U6</f>
        <v>126</v>
      </c>
      <c r="V6" s="9">
        <f>'Calcs-1'!V3-'Calcs-1'!V6</f>
        <v>126</v>
      </c>
      <c r="W6" s="9">
        <f>'Calcs-1'!W3-'Calcs-1'!W6</f>
        <v>126</v>
      </c>
      <c r="X6" s="9">
        <f>'Calcs-1'!X3-'Calcs-1'!X6</f>
        <v>126</v>
      </c>
      <c r="Y6" s="9">
        <f>'Calcs-1'!Y3-'Calcs-1'!Y6</f>
        <v>126</v>
      </c>
    </row>
    <row r="8">
      <c r="A8" s="6" t="s">
        <v>95</v>
      </c>
    </row>
    <row r="9">
      <c r="A9" s="6" t="s">
        <v>77</v>
      </c>
      <c r="B9" s="9">
        <f t="shared" ref="B9:Y9" si="2">B3+B6</f>
        <v>126</v>
      </c>
      <c r="C9" s="9">
        <f t="shared" si="2"/>
        <v>252</v>
      </c>
      <c r="D9" s="9">
        <f t="shared" si="2"/>
        <v>378</v>
      </c>
      <c r="E9" s="9">
        <f t="shared" si="2"/>
        <v>504</v>
      </c>
      <c r="F9" s="9">
        <f t="shared" si="2"/>
        <v>630</v>
      </c>
      <c r="G9" s="9">
        <f t="shared" si="2"/>
        <v>756</v>
      </c>
      <c r="H9" s="9">
        <f t="shared" si="2"/>
        <v>882</v>
      </c>
      <c r="I9" s="9">
        <f t="shared" si="2"/>
        <v>1008</v>
      </c>
      <c r="J9" s="9">
        <f t="shared" si="2"/>
        <v>1134</v>
      </c>
      <c r="K9" s="9">
        <f t="shared" si="2"/>
        <v>1260</v>
      </c>
      <c r="L9" s="9">
        <f t="shared" si="2"/>
        <v>1386</v>
      </c>
      <c r="M9" s="9">
        <f t="shared" si="2"/>
        <v>1512</v>
      </c>
      <c r="N9" s="9">
        <f t="shared" si="2"/>
        <v>1638</v>
      </c>
      <c r="O9" s="9">
        <f t="shared" si="2"/>
        <v>1764</v>
      </c>
      <c r="P9" s="9">
        <f t="shared" si="2"/>
        <v>1890</v>
      </c>
      <c r="Q9" s="9">
        <f t="shared" si="2"/>
        <v>2016</v>
      </c>
      <c r="R9" s="9">
        <f t="shared" si="2"/>
        <v>2142</v>
      </c>
      <c r="S9" s="9">
        <f t="shared" si="2"/>
        <v>2268</v>
      </c>
      <c r="T9" s="9">
        <f t="shared" si="2"/>
        <v>2394</v>
      </c>
      <c r="U9" s="9">
        <f t="shared" si="2"/>
        <v>2520</v>
      </c>
      <c r="V9" s="9">
        <f t="shared" si="2"/>
        <v>2646</v>
      </c>
      <c r="W9" s="9">
        <f t="shared" si="2"/>
        <v>2772</v>
      </c>
      <c r="X9" s="9">
        <f t="shared" si="2"/>
        <v>2898</v>
      </c>
      <c r="Y9" s="9">
        <f t="shared" si="2"/>
        <v>3024</v>
      </c>
    </row>
    <row r="11">
      <c r="A11" s="6" t="s">
        <v>95</v>
      </c>
    </row>
    <row r="12">
      <c r="A12" s="6" t="s">
        <v>77</v>
      </c>
      <c r="B12" s="9">
        <f>B9*Assumptions!$C2</f>
        <v>126000</v>
      </c>
      <c r="C12" s="9">
        <f>C9*Assumptions!$C2</f>
        <v>252000</v>
      </c>
      <c r="D12" s="9">
        <f>D9*Assumptions!$C2</f>
        <v>378000</v>
      </c>
      <c r="E12" s="9">
        <f>E9*Assumptions!$C2</f>
        <v>504000</v>
      </c>
      <c r="F12" s="9">
        <f>F9*Assumptions!$C2</f>
        <v>630000</v>
      </c>
      <c r="G12" s="9">
        <f>G9*Assumptions!$C2</f>
        <v>756000</v>
      </c>
      <c r="H12" s="9">
        <f>H9*Assumptions!$C2</f>
        <v>882000</v>
      </c>
      <c r="I12" s="9">
        <f>I9*Assumptions!$C2</f>
        <v>1008000</v>
      </c>
      <c r="J12" s="9">
        <f>J9*Assumptions!$C2</f>
        <v>1134000</v>
      </c>
      <c r="K12" s="9">
        <f>K9*Assumptions!$C2</f>
        <v>1260000</v>
      </c>
      <c r="L12" s="9">
        <f>L9*Assumptions!$C2</f>
        <v>1386000</v>
      </c>
      <c r="M12" s="9">
        <f>M9*Assumptions!$C2</f>
        <v>1512000</v>
      </c>
      <c r="N12" s="9">
        <f>N9*Assumptions!$C2</f>
        <v>1638000</v>
      </c>
      <c r="O12" s="9">
        <f>O9*Assumptions!$C2</f>
        <v>1764000</v>
      </c>
      <c r="P12" s="9">
        <f>P9*Assumptions!$C2</f>
        <v>1890000</v>
      </c>
      <c r="Q12" s="9">
        <f>Q9*Assumptions!$C2</f>
        <v>2016000</v>
      </c>
      <c r="R12" s="9">
        <f>R9*Assumptions!$C2</f>
        <v>2142000</v>
      </c>
      <c r="S12" s="9">
        <f>S9*Assumptions!$C2</f>
        <v>2268000</v>
      </c>
      <c r="T12" s="9">
        <f>T9*Assumptions!$C2</f>
        <v>2394000</v>
      </c>
      <c r="U12" s="9">
        <f>U9*Assumptions!$C2</f>
        <v>2520000</v>
      </c>
      <c r="V12" s="9">
        <f>V9*Assumptions!$C2</f>
        <v>2646000</v>
      </c>
      <c r="W12" s="9">
        <f>W9*Assumptions!$C2</f>
        <v>2772000</v>
      </c>
      <c r="X12" s="9">
        <f>X9*Assumptions!$C2</f>
        <v>2898000</v>
      </c>
      <c r="Y12" s="9">
        <f>Y9*Assumptions!$C2</f>
        <v>3024000</v>
      </c>
    </row>
    <row r="13">
      <c r="A13" s="6" t="s">
        <v>69</v>
      </c>
      <c r="B13" s="9">
        <f t="shared" ref="B13:Y13" si="3">SUM(B12)</f>
        <v>126000</v>
      </c>
      <c r="C13" s="9">
        <f t="shared" si="3"/>
        <v>252000</v>
      </c>
      <c r="D13" s="9">
        <f t="shared" si="3"/>
        <v>378000</v>
      </c>
      <c r="E13" s="9">
        <f t="shared" si="3"/>
        <v>504000</v>
      </c>
      <c r="F13" s="9">
        <f t="shared" si="3"/>
        <v>630000</v>
      </c>
      <c r="G13" s="9">
        <f t="shared" si="3"/>
        <v>756000</v>
      </c>
      <c r="H13" s="9">
        <f t="shared" si="3"/>
        <v>882000</v>
      </c>
      <c r="I13" s="9">
        <f t="shared" si="3"/>
        <v>1008000</v>
      </c>
      <c r="J13" s="9">
        <f t="shared" si="3"/>
        <v>1134000</v>
      </c>
      <c r="K13" s="9">
        <f t="shared" si="3"/>
        <v>1260000</v>
      </c>
      <c r="L13" s="9">
        <f t="shared" si="3"/>
        <v>1386000</v>
      </c>
      <c r="M13" s="9">
        <f t="shared" si="3"/>
        <v>1512000</v>
      </c>
      <c r="N13" s="9">
        <f t="shared" si="3"/>
        <v>1638000</v>
      </c>
      <c r="O13" s="9">
        <f t="shared" si="3"/>
        <v>1764000</v>
      </c>
      <c r="P13" s="9">
        <f t="shared" si="3"/>
        <v>1890000</v>
      </c>
      <c r="Q13" s="9">
        <f t="shared" si="3"/>
        <v>2016000</v>
      </c>
      <c r="R13" s="9">
        <f t="shared" si="3"/>
        <v>2142000</v>
      </c>
      <c r="S13" s="9">
        <f t="shared" si="3"/>
        <v>2268000</v>
      </c>
      <c r="T13" s="9">
        <f t="shared" si="3"/>
        <v>2394000</v>
      </c>
      <c r="U13" s="9">
        <f t="shared" si="3"/>
        <v>2520000</v>
      </c>
      <c r="V13" s="9">
        <f t="shared" si="3"/>
        <v>2646000</v>
      </c>
      <c r="W13" s="9">
        <f t="shared" si="3"/>
        <v>2772000</v>
      </c>
      <c r="X13" s="9">
        <f t="shared" si="3"/>
        <v>2898000</v>
      </c>
      <c r="Y13" s="9">
        <f t="shared" si="3"/>
        <v>3024000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42</v>
      </c>
      <c r="C1" s="6" t="s">
        <v>43</v>
      </c>
      <c r="D1" s="6" t="s">
        <v>44</v>
      </c>
      <c r="E1" s="6" t="s">
        <v>45</v>
      </c>
      <c r="F1" s="6" t="s">
        <v>46</v>
      </c>
      <c r="G1" s="6" t="s">
        <v>47</v>
      </c>
      <c r="H1" s="6" t="s">
        <v>48</v>
      </c>
      <c r="I1" s="6" t="s">
        <v>49</v>
      </c>
      <c r="J1" s="6" t="s">
        <v>50</v>
      </c>
      <c r="K1" s="6" t="s">
        <v>51</v>
      </c>
      <c r="L1" s="6" t="s">
        <v>52</v>
      </c>
      <c r="M1" s="6" t="s">
        <v>53</v>
      </c>
      <c r="N1" s="6" t="s">
        <v>54</v>
      </c>
      <c r="O1" s="6" t="s">
        <v>55</v>
      </c>
      <c r="P1" s="6" t="s">
        <v>56</v>
      </c>
      <c r="Q1" s="6" t="s">
        <v>57</v>
      </c>
      <c r="R1" s="6" t="s">
        <v>58</v>
      </c>
      <c r="S1" s="6" t="s">
        <v>59</v>
      </c>
      <c r="T1" s="6" t="s">
        <v>60</v>
      </c>
      <c r="U1" s="6" t="s">
        <v>61</v>
      </c>
      <c r="V1" s="6" t="s">
        <v>62</v>
      </c>
      <c r="W1" s="6" t="s">
        <v>63</v>
      </c>
      <c r="X1" s="6" t="s">
        <v>64</v>
      </c>
      <c r="Y1" s="6" t="s">
        <v>65</v>
      </c>
    </row>
    <row r="2">
      <c r="A2" s="6" t="s">
        <v>14</v>
      </c>
    </row>
    <row r="3">
      <c r="A3" s="6" t="s">
        <v>96</v>
      </c>
      <c r="B3" s="9">
        <f>'Sales and Costs'!B4</f>
        <v>1990500</v>
      </c>
      <c r="C3" s="9">
        <f>'Sales and Costs'!C4</f>
        <v>1990500</v>
      </c>
      <c r="D3" s="9">
        <f>'Sales and Costs'!D4</f>
        <v>1990500</v>
      </c>
      <c r="E3" s="9">
        <f>'Sales and Costs'!E4</f>
        <v>1990500</v>
      </c>
      <c r="F3" s="9">
        <f>'Sales and Costs'!F4</f>
        <v>1990500</v>
      </c>
      <c r="G3" s="9">
        <f>'Sales and Costs'!G4</f>
        <v>1990500</v>
      </c>
      <c r="H3" s="9">
        <f>'Sales and Costs'!H4</f>
        <v>1990500</v>
      </c>
      <c r="I3" s="9">
        <f>'Sales and Costs'!I4</f>
        <v>1990500</v>
      </c>
      <c r="J3" s="9">
        <f>'Sales and Costs'!J4</f>
        <v>1990500</v>
      </c>
      <c r="K3" s="9">
        <f>'Sales and Costs'!K4</f>
        <v>1990500</v>
      </c>
      <c r="L3" s="9">
        <f>'Sales and Costs'!L4</f>
        <v>1990500</v>
      </c>
      <c r="M3" s="9">
        <f>'Sales and Costs'!M4</f>
        <v>1990500</v>
      </c>
      <c r="N3" s="9">
        <f>'Sales and Costs'!N4</f>
        <v>1990500</v>
      </c>
      <c r="O3" s="9">
        <f>'Sales and Costs'!O4</f>
        <v>1990500</v>
      </c>
      <c r="P3" s="9">
        <f>'Sales and Costs'!P4</f>
        <v>1990500</v>
      </c>
      <c r="Q3" s="9">
        <f>'Sales and Costs'!Q4</f>
        <v>1990500</v>
      </c>
      <c r="R3" s="9">
        <f>'Sales and Costs'!R4</f>
        <v>1990500</v>
      </c>
      <c r="S3" s="9">
        <f>'Sales and Costs'!S4</f>
        <v>1990500</v>
      </c>
      <c r="T3" s="9">
        <f>'Sales and Costs'!T4</f>
        <v>1990500</v>
      </c>
      <c r="U3" s="9">
        <f>'Sales and Costs'!U4</f>
        <v>1990500</v>
      </c>
      <c r="V3" s="9">
        <f>'Sales and Costs'!V4</f>
        <v>1990500</v>
      </c>
      <c r="W3" s="9">
        <f>'Sales and Costs'!W4</f>
        <v>1990500</v>
      </c>
      <c r="X3" s="9">
        <f>'Sales and Costs'!X4</f>
        <v>1990500</v>
      </c>
      <c r="Y3" s="9">
        <f>'Sales and Costs'!Y4</f>
        <v>1990500</v>
      </c>
    </row>
    <row r="4">
      <c r="A4" s="6" t="s">
        <v>69</v>
      </c>
      <c r="B4" s="9">
        <f t="shared" ref="B4:Y4" si="1">SUM(B3)</f>
        <v>1990500</v>
      </c>
      <c r="C4" s="9">
        <f t="shared" si="1"/>
        <v>1990500</v>
      </c>
      <c r="D4" s="9">
        <f t="shared" si="1"/>
        <v>1990500</v>
      </c>
      <c r="E4" s="9">
        <f t="shared" si="1"/>
        <v>1990500</v>
      </c>
      <c r="F4" s="9">
        <f t="shared" si="1"/>
        <v>1990500</v>
      </c>
      <c r="G4" s="9">
        <f t="shared" si="1"/>
        <v>1990500</v>
      </c>
      <c r="H4" s="9">
        <f t="shared" si="1"/>
        <v>1990500</v>
      </c>
      <c r="I4" s="9">
        <f t="shared" si="1"/>
        <v>1990500</v>
      </c>
      <c r="J4" s="9">
        <f t="shared" si="1"/>
        <v>1990500</v>
      </c>
      <c r="K4" s="9">
        <f t="shared" si="1"/>
        <v>1990500</v>
      </c>
      <c r="L4" s="9">
        <f t="shared" si="1"/>
        <v>1990500</v>
      </c>
      <c r="M4" s="9">
        <f t="shared" si="1"/>
        <v>1990500</v>
      </c>
      <c r="N4" s="9">
        <f t="shared" si="1"/>
        <v>1990500</v>
      </c>
      <c r="O4" s="9">
        <f t="shared" si="1"/>
        <v>1990500</v>
      </c>
      <c r="P4" s="9">
        <f t="shared" si="1"/>
        <v>1990500</v>
      </c>
      <c r="Q4" s="9">
        <f t="shared" si="1"/>
        <v>1990500</v>
      </c>
      <c r="R4" s="9">
        <f t="shared" si="1"/>
        <v>1990500</v>
      </c>
      <c r="S4" s="9">
        <f t="shared" si="1"/>
        <v>1990500</v>
      </c>
      <c r="T4" s="9">
        <f t="shared" si="1"/>
        <v>1990500</v>
      </c>
      <c r="U4" s="9">
        <f t="shared" si="1"/>
        <v>1990500</v>
      </c>
      <c r="V4" s="9">
        <f t="shared" si="1"/>
        <v>1990500</v>
      </c>
      <c r="W4" s="9">
        <f t="shared" si="1"/>
        <v>1990500</v>
      </c>
      <c r="X4" s="9">
        <f t="shared" si="1"/>
        <v>1990500</v>
      </c>
      <c r="Y4" s="9">
        <f t="shared" si="1"/>
        <v>1990500</v>
      </c>
    </row>
    <row r="6">
      <c r="A6" s="6" t="s">
        <v>16</v>
      </c>
    </row>
    <row r="7">
      <c r="A7" s="6" t="s">
        <v>96</v>
      </c>
      <c r="B7" s="6">
        <v>0.0</v>
      </c>
      <c r="C7" s="9">
        <f t="shared" ref="C7:Y7" si="2">B3</f>
        <v>1990500</v>
      </c>
      <c r="D7" s="9">
        <f t="shared" si="2"/>
        <v>1990500</v>
      </c>
      <c r="E7" s="9">
        <f t="shared" si="2"/>
        <v>1990500</v>
      </c>
      <c r="F7" s="9">
        <f t="shared" si="2"/>
        <v>1990500</v>
      </c>
      <c r="G7" s="9">
        <f t="shared" si="2"/>
        <v>1990500</v>
      </c>
      <c r="H7" s="9">
        <f t="shared" si="2"/>
        <v>1990500</v>
      </c>
      <c r="I7" s="9">
        <f t="shared" si="2"/>
        <v>1990500</v>
      </c>
      <c r="J7" s="9">
        <f t="shared" si="2"/>
        <v>1990500</v>
      </c>
      <c r="K7" s="9">
        <f t="shared" si="2"/>
        <v>1990500</v>
      </c>
      <c r="L7" s="9">
        <f t="shared" si="2"/>
        <v>1990500</v>
      </c>
      <c r="M7" s="9">
        <f t="shared" si="2"/>
        <v>1990500</v>
      </c>
      <c r="N7" s="9">
        <f t="shared" si="2"/>
        <v>1990500</v>
      </c>
      <c r="O7" s="9">
        <f t="shared" si="2"/>
        <v>1990500</v>
      </c>
      <c r="P7" s="9">
        <f t="shared" si="2"/>
        <v>1990500</v>
      </c>
      <c r="Q7" s="9">
        <f t="shared" si="2"/>
        <v>1990500</v>
      </c>
      <c r="R7" s="9">
        <f t="shared" si="2"/>
        <v>1990500</v>
      </c>
      <c r="S7" s="9">
        <f t="shared" si="2"/>
        <v>1990500</v>
      </c>
      <c r="T7" s="9">
        <f t="shared" si="2"/>
        <v>1990500</v>
      </c>
      <c r="U7" s="9">
        <f t="shared" si="2"/>
        <v>1990500</v>
      </c>
      <c r="V7" s="9">
        <f t="shared" si="2"/>
        <v>1990500</v>
      </c>
      <c r="W7" s="9">
        <f t="shared" si="2"/>
        <v>1990500</v>
      </c>
      <c r="X7" s="9">
        <f t="shared" si="2"/>
        <v>1990500</v>
      </c>
      <c r="Y7" s="9">
        <f t="shared" si="2"/>
        <v>1990500</v>
      </c>
    </row>
    <row r="8">
      <c r="A8" s="6" t="s">
        <v>69</v>
      </c>
      <c r="B8" s="9">
        <f t="shared" ref="B8:Y8" si="3">SUM(B7)</f>
        <v>0</v>
      </c>
      <c r="C8" s="9">
        <f t="shared" si="3"/>
        <v>1990500</v>
      </c>
      <c r="D8" s="9">
        <f t="shared" si="3"/>
        <v>1990500</v>
      </c>
      <c r="E8" s="9">
        <f t="shared" si="3"/>
        <v>1990500</v>
      </c>
      <c r="F8" s="9">
        <f t="shared" si="3"/>
        <v>1990500</v>
      </c>
      <c r="G8" s="9">
        <f t="shared" si="3"/>
        <v>1990500</v>
      </c>
      <c r="H8" s="9">
        <f t="shared" si="3"/>
        <v>1990500</v>
      </c>
      <c r="I8" s="9">
        <f t="shared" si="3"/>
        <v>1990500</v>
      </c>
      <c r="J8" s="9">
        <f t="shared" si="3"/>
        <v>1990500</v>
      </c>
      <c r="K8" s="9">
        <f t="shared" si="3"/>
        <v>1990500</v>
      </c>
      <c r="L8" s="9">
        <f t="shared" si="3"/>
        <v>1990500</v>
      </c>
      <c r="M8" s="9">
        <f t="shared" si="3"/>
        <v>1990500</v>
      </c>
      <c r="N8" s="9">
        <f t="shared" si="3"/>
        <v>1990500</v>
      </c>
      <c r="O8" s="9">
        <f t="shared" si="3"/>
        <v>1990500</v>
      </c>
      <c r="P8" s="9">
        <f t="shared" si="3"/>
        <v>1990500</v>
      </c>
      <c r="Q8" s="9">
        <f t="shared" si="3"/>
        <v>1990500</v>
      </c>
      <c r="R8" s="9">
        <f t="shared" si="3"/>
        <v>1990500</v>
      </c>
      <c r="S8" s="9">
        <f t="shared" si="3"/>
        <v>1990500</v>
      </c>
      <c r="T8" s="9">
        <f t="shared" si="3"/>
        <v>1990500</v>
      </c>
      <c r="U8" s="9">
        <f t="shared" si="3"/>
        <v>1990500</v>
      </c>
      <c r="V8" s="9">
        <f t="shared" si="3"/>
        <v>1990500</v>
      </c>
      <c r="W8" s="9">
        <f t="shared" si="3"/>
        <v>1990500</v>
      </c>
      <c r="X8" s="9">
        <f t="shared" si="3"/>
        <v>1990500</v>
      </c>
      <c r="Y8" s="9">
        <f t="shared" si="3"/>
        <v>1990500</v>
      </c>
    </row>
    <row r="10">
      <c r="A10" s="6" t="s">
        <v>97</v>
      </c>
    </row>
    <row r="11">
      <c r="A11" s="6" t="s">
        <v>96</v>
      </c>
      <c r="B11" s="9">
        <f>B3-B7</f>
        <v>1990500</v>
      </c>
      <c r="C11" s="9">
        <f t="shared" ref="C11:Y11" si="4">B11+C3-C7</f>
        <v>1990500</v>
      </c>
      <c r="D11" s="9">
        <f t="shared" si="4"/>
        <v>1990500</v>
      </c>
      <c r="E11" s="9">
        <f t="shared" si="4"/>
        <v>1990500</v>
      </c>
      <c r="F11" s="9">
        <f t="shared" si="4"/>
        <v>1990500</v>
      </c>
      <c r="G11" s="9">
        <f t="shared" si="4"/>
        <v>1990500</v>
      </c>
      <c r="H11" s="9">
        <f t="shared" si="4"/>
        <v>1990500</v>
      </c>
      <c r="I11" s="9">
        <f t="shared" si="4"/>
        <v>1990500</v>
      </c>
      <c r="J11" s="9">
        <f t="shared" si="4"/>
        <v>1990500</v>
      </c>
      <c r="K11" s="9">
        <f t="shared" si="4"/>
        <v>1990500</v>
      </c>
      <c r="L11" s="9">
        <f t="shared" si="4"/>
        <v>1990500</v>
      </c>
      <c r="M11" s="9">
        <f t="shared" si="4"/>
        <v>1990500</v>
      </c>
      <c r="N11" s="9">
        <f t="shared" si="4"/>
        <v>1990500</v>
      </c>
      <c r="O11" s="9">
        <f t="shared" si="4"/>
        <v>1990500</v>
      </c>
      <c r="P11" s="9">
        <f t="shared" si="4"/>
        <v>1990500</v>
      </c>
      <c r="Q11" s="9">
        <f t="shared" si="4"/>
        <v>1990500</v>
      </c>
      <c r="R11" s="9">
        <f t="shared" si="4"/>
        <v>1990500</v>
      </c>
      <c r="S11" s="9">
        <f t="shared" si="4"/>
        <v>1990500</v>
      </c>
      <c r="T11" s="9">
        <f t="shared" si="4"/>
        <v>1990500</v>
      </c>
      <c r="U11" s="9">
        <f t="shared" si="4"/>
        <v>1990500</v>
      </c>
      <c r="V11" s="9">
        <f t="shared" si="4"/>
        <v>1990500</v>
      </c>
      <c r="W11" s="9">
        <f t="shared" si="4"/>
        <v>1990500</v>
      </c>
      <c r="X11" s="9">
        <f t="shared" si="4"/>
        <v>1990500</v>
      </c>
      <c r="Y11" s="9">
        <f t="shared" si="4"/>
        <v>1990500</v>
      </c>
    </row>
    <row r="12">
      <c r="A12" s="6" t="s">
        <v>69</v>
      </c>
      <c r="B12" s="9">
        <f t="shared" ref="B12:Y12" si="5">SUM(B11)</f>
        <v>1990500</v>
      </c>
      <c r="C12" s="9">
        <f t="shared" si="5"/>
        <v>1990500</v>
      </c>
      <c r="D12" s="9">
        <f t="shared" si="5"/>
        <v>1990500</v>
      </c>
      <c r="E12" s="9">
        <f t="shared" si="5"/>
        <v>1990500</v>
      </c>
      <c r="F12" s="9">
        <f t="shared" si="5"/>
        <v>1990500</v>
      </c>
      <c r="G12" s="9">
        <f t="shared" si="5"/>
        <v>1990500</v>
      </c>
      <c r="H12" s="9">
        <f t="shared" si="5"/>
        <v>1990500</v>
      </c>
      <c r="I12" s="9">
        <f t="shared" si="5"/>
        <v>1990500</v>
      </c>
      <c r="J12" s="9">
        <f t="shared" si="5"/>
        <v>1990500</v>
      </c>
      <c r="K12" s="9">
        <f t="shared" si="5"/>
        <v>1990500</v>
      </c>
      <c r="L12" s="9">
        <f t="shared" si="5"/>
        <v>1990500</v>
      </c>
      <c r="M12" s="9">
        <f t="shared" si="5"/>
        <v>1990500</v>
      </c>
      <c r="N12" s="9">
        <f t="shared" si="5"/>
        <v>1990500</v>
      </c>
      <c r="O12" s="9">
        <f t="shared" si="5"/>
        <v>1990500</v>
      </c>
      <c r="P12" s="9">
        <f t="shared" si="5"/>
        <v>1990500</v>
      </c>
      <c r="Q12" s="9">
        <f t="shared" si="5"/>
        <v>1990500</v>
      </c>
      <c r="R12" s="9">
        <f t="shared" si="5"/>
        <v>1990500</v>
      </c>
      <c r="S12" s="9">
        <f t="shared" si="5"/>
        <v>1990500</v>
      </c>
      <c r="T12" s="9">
        <f t="shared" si="5"/>
        <v>1990500</v>
      </c>
      <c r="U12" s="9">
        <f t="shared" si="5"/>
        <v>1990500</v>
      </c>
      <c r="V12" s="9">
        <f t="shared" si="5"/>
        <v>1990500</v>
      </c>
      <c r="W12" s="9">
        <f t="shared" si="5"/>
        <v>1990500</v>
      </c>
      <c r="X12" s="9">
        <f t="shared" si="5"/>
        <v>1990500</v>
      </c>
      <c r="Y12" s="9">
        <f t="shared" si="5"/>
        <v>1990500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42</v>
      </c>
      <c r="C1" s="6" t="s">
        <v>43</v>
      </c>
      <c r="D1" s="6" t="s">
        <v>44</v>
      </c>
      <c r="E1" s="6" t="s">
        <v>45</v>
      </c>
      <c r="F1" s="6" t="s">
        <v>46</v>
      </c>
      <c r="G1" s="6" t="s">
        <v>47</v>
      </c>
      <c r="H1" s="6" t="s">
        <v>48</v>
      </c>
      <c r="I1" s="6" t="s">
        <v>49</v>
      </c>
      <c r="J1" s="6" t="s">
        <v>50</v>
      </c>
      <c r="K1" s="6" t="s">
        <v>51</v>
      </c>
      <c r="L1" s="6" t="s">
        <v>52</v>
      </c>
      <c r="M1" s="6" t="s">
        <v>53</v>
      </c>
      <c r="N1" s="6" t="s">
        <v>54</v>
      </c>
      <c r="O1" s="6" t="s">
        <v>55</v>
      </c>
      <c r="P1" s="6" t="s">
        <v>56</v>
      </c>
      <c r="Q1" s="6" t="s">
        <v>57</v>
      </c>
      <c r="R1" s="6" t="s">
        <v>58</v>
      </c>
      <c r="S1" s="6" t="s">
        <v>59</v>
      </c>
      <c r="T1" s="6" t="s">
        <v>60</v>
      </c>
      <c r="U1" s="6" t="s">
        <v>61</v>
      </c>
      <c r="V1" s="6" t="s">
        <v>62</v>
      </c>
      <c r="W1" s="6" t="s">
        <v>63</v>
      </c>
      <c r="X1" s="6" t="s">
        <v>64</v>
      </c>
      <c r="Y1" s="6" t="s">
        <v>65</v>
      </c>
    </row>
    <row r="2">
      <c r="A2" s="6" t="s">
        <v>98</v>
      </c>
    </row>
    <row r="3">
      <c r="A3" s="6" t="s">
        <v>90</v>
      </c>
    </row>
    <row r="4">
      <c r="A4" s="6" t="s">
        <v>36</v>
      </c>
      <c r="B4" s="6">
        <v>0.0</v>
      </c>
      <c r="C4" s="9">
        <f t="shared" ref="C4:Y4" si="1">B19</f>
        <v>1500000</v>
      </c>
      <c r="D4" s="9">
        <f t="shared" si="1"/>
        <v>1500000</v>
      </c>
      <c r="E4" s="9">
        <f t="shared" si="1"/>
        <v>1500000</v>
      </c>
      <c r="F4" s="9">
        <f t="shared" si="1"/>
        <v>1500000</v>
      </c>
      <c r="G4" s="9">
        <f t="shared" si="1"/>
        <v>1500000</v>
      </c>
      <c r="H4" s="9">
        <f t="shared" si="1"/>
        <v>1500000</v>
      </c>
      <c r="I4" s="9">
        <f t="shared" si="1"/>
        <v>1500000</v>
      </c>
      <c r="J4" s="9">
        <f t="shared" si="1"/>
        <v>1500000</v>
      </c>
      <c r="K4" s="9">
        <f t="shared" si="1"/>
        <v>1500000</v>
      </c>
      <c r="L4" s="9">
        <f t="shared" si="1"/>
        <v>1500000</v>
      </c>
      <c r="M4" s="9">
        <f t="shared" si="1"/>
        <v>1500000</v>
      </c>
      <c r="N4" s="9">
        <f t="shared" si="1"/>
        <v>1500000</v>
      </c>
      <c r="O4" s="9">
        <f t="shared" si="1"/>
        <v>0</v>
      </c>
      <c r="P4" s="9">
        <f t="shared" si="1"/>
        <v>0</v>
      </c>
      <c r="Q4" s="9">
        <f t="shared" si="1"/>
        <v>0</v>
      </c>
      <c r="R4" s="9">
        <f t="shared" si="1"/>
        <v>0</v>
      </c>
      <c r="S4" s="9">
        <f t="shared" si="1"/>
        <v>0</v>
      </c>
      <c r="T4" s="9">
        <f t="shared" si="1"/>
        <v>0</v>
      </c>
      <c r="U4" s="9">
        <f t="shared" si="1"/>
        <v>0</v>
      </c>
      <c r="V4" s="9">
        <f t="shared" si="1"/>
        <v>0</v>
      </c>
      <c r="W4" s="9">
        <f t="shared" si="1"/>
        <v>0</v>
      </c>
      <c r="X4" s="9">
        <f t="shared" si="1"/>
        <v>0</v>
      </c>
      <c r="Y4" s="9">
        <f t="shared" si="1"/>
        <v>0</v>
      </c>
    </row>
    <row r="5">
      <c r="A5" s="6" t="s">
        <v>38</v>
      </c>
      <c r="B5" s="6">
        <v>0.0</v>
      </c>
      <c r="C5" s="9">
        <f t="shared" ref="C5:Y5" si="2">B20</f>
        <v>0</v>
      </c>
      <c r="D5" s="9">
        <f t="shared" si="2"/>
        <v>0</v>
      </c>
      <c r="E5" s="9">
        <f t="shared" si="2"/>
        <v>0</v>
      </c>
      <c r="F5" s="9">
        <f t="shared" si="2"/>
        <v>0</v>
      </c>
      <c r="G5" s="9">
        <f t="shared" si="2"/>
        <v>500000</v>
      </c>
      <c r="H5" s="9">
        <f t="shared" si="2"/>
        <v>500000</v>
      </c>
      <c r="I5" s="9">
        <f t="shared" si="2"/>
        <v>500000</v>
      </c>
      <c r="J5" s="9">
        <f t="shared" si="2"/>
        <v>500000</v>
      </c>
      <c r="K5" s="9">
        <f t="shared" si="2"/>
        <v>500000</v>
      </c>
      <c r="L5" s="9">
        <f t="shared" si="2"/>
        <v>500000</v>
      </c>
      <c r="M5" s="9">
        <f t="shared" si="2"/>
        <v>500000</v>
      </c>
      <c r="N5" s="9">
        <f t="shared" si="2"/>
        <v>500000</v>
      </c>
      <c r="O5" s="9">
        <f t="shared" si="2"/>
        <v>500000</v>
      </c>
      <c r="P5" s="9">
        <f t="shared" si="2"/>
        <v>500000</v>
      </c>
      <c r="Q5" s="9">
        <f t="shared" si="2"/>
        <v>500000</v>
      </c>
      <c r="R5" s="9">
        <f t="shared" si="2"/>
        <v>500000</v>
      </c>
      <c r="S5" s="9">
        <f t="shared" si="2"/>
        <v>500000</v>
      </c>
      <c r="T5" s="9">
        <f t="shared" si="2"/>
        <v>500000</v>
      </c>
      <c r="U5" s="9">
        <f t="shared" si="2"/>
        <v>0</v>
      </c>
      <c r="V5" s="9">
        <f t="shared" si="2"/>
        <v>0</v>
      </c>
      <c r="W5" s="9">
        <f t="shared" si="2"/>
        <v>0</v>
      </c>
      <c r="X5" s="9">
        <f t="shared" si="2"/>
        <v>0</v>
      </c>
      <c r="Y5" s="9">
        <f t="shared" si="2"/>
        <v>0</v>
      </c>
    </row>
    <row r="6">
      <c r="A6" s="6" t="s">
        <v>69</v>
      </c>
      <c r="B6" s="9">
        <f t="shared" ref="B6:Y6" si="3">SUM(B4:B5)</f>
        <v>0</v>
      </c>
      <c r="C6" s="9">
        <f t="shared" si="3"/>
        <v>1500000</v>
      </c>
      <c r="D6" s="9">
        <f t="shared" si="3"/>
        <v>1500000</v>
      </c>
      <c r="E6" s="9">
        <f t="shared" si="3"/>
        <v>1500000</v>
      </c>
      <c r="F6" s="9">
        <f t="shared" si="3"/>
        <v>1500000</v>
      </c>
      <c r="G6" s="9">
        <f t="shared" si="3"/>
        <v>2000000</v>
      </c>
      <c r="H6" s="9">
        <f t="shared" si="3"/>
        <v>2000000</v>
      </c>
      <c r="I6" s="9">
        <f t="shared" si="3"/>
        <v>2000000</v>
      </c>
      <c r="J6" s="9">
        <f t="shared" si="3"/>
        <v>2000000</v>
      </c>
      <c r="K6" s="9">
        <f t="shared" si="3"/>
        <v>2000000</v>
      </c>
      <c r="L6" s="9">
        <f t="shared" si="3"/>
        <v>2000000</v>
      </c>
      <c r="M6" s="9">
        <f t="shared" si="3"/>
        <v>2000000</v>
      </c>
      <c r="N6" s="9">
        <f t="shared" si="3"/>
        <v>2000000</v>
      </c>
      <c r="O6" s="9">
        <f t="shared" si="3"/>
        <v>500000</v>
      </c>
      <c r="P6" s="9">
        <f t="shared" si="3"/>
        <v>500000</v>
      </c>
      <c r="Q6" s="9">
        <f t="shared" si="3"/>
        <v>500000</v>
      </c>
      <c r="R6" s="9">
        <f t="shared" si="3"/>
        <v>500000</v>
      </c>
      <c r="S6" s="9">
        <f t="shared" si="3"/>
        <v>500000</v>
      </c>
      <c r="T6" s="9">
        <f t="shared" si="3"/>
        <v>500000</v>
      </c>
      <c r="U6" s="9">
        <f t="shared" si="3"/>
        <v>0</v>
      </c>
      <c r="V6" s="9">
        <f t="shared" si="3"/>
        <v>0</v>
      </c>
      <c r="W6" s="9">
        <f t="shared" si="3"/>
        <v>0</v>
      </c>
      <c r="X6" s="9">
        <f t="shared" si="3"/>
        <v>0</v>
      </c>
      <c r="Y6" s="9">
        <f t="shared" si="3"/>
        <v>0</v>
      </c>
    </row>
    <row r="8">
      <c r="A8" s="6" t="s">
        <v>99</v>
      </c>
    </row>
    <row r="9">
      <c r="A9" s="6" t="s">
        <v>36</v>
      </c>
      <c r="B9" s="6">
        <f>Assumptions!C19</f>
        <v>1500000</v>
      </c>
      <c r="C9" s="6">
        <v>0.0</v>
      </c>
      <c r="D9" s="6">
        <v>0.0</v>
      </c>
      <c r="E9" s="6">
        <v>0.0</v>
      </c>
      <c r="F9" s="6">
        <v>0.0</v>
      </c>
      <c r="G9" s="6">
        <v>0.0</v>
      </c>
      <c r="H9" s="6">
        <v>0.0</v>
      </c>
      <c r="I9" s="6">
        <v>0.0</v>
      </c>
      <c r="J9" s="6">
        <v>0.0</v>
      </c>
      <c r="K9" s="6">
        <v>0.0</v>
      </c>
      <c r="L9" s="6">
        <v>0.0</v>
      </c>
      <c r="M9" s="6">
        <v>0.0</v>
      </c>
      <c r="N9" s="6">
        <v>0.0</v>
      </c>
      <c r="O9" s="6">
        <v>0.0</v>
      </c>
      <c r="P9" s="6">
        <v>0.0</v>
      </c>
      <c r="Q9" s="6">
        <v>0.0</v>
      </c>
      <c r="R9" s="6">
        <v>0.0</v>
      </c>
      <c r="S9" s="6">
        <v>0.0</v>
      </c>
      <c r="T9" s="6">
        <v>0.0</v>
      </c>
      <c r="U9" s="6">
        <v>0.0</v>
      </c>
      <c r="V9" s="6">
        <v>0.0</v>
      </c>
      <c r="W9" s="6">
        <v>0.0</v>
      </c>
      <c r="X9" s="6">
        <v>0.0</v>
      </c>
      <c r="Y9" s="6">
        <v>0.0</v>
      </c>
    </row>
    <row r="10">
      <c r="A10" s="6" t="s">
        <v>38</v>
      </c>
      <c r="B10" s="6">
        <v>0.0</v>
      </c>
      <c r="C10" s="6">
        <v>0.0</v>
      </c>
      <c r="D10" s="6">
        <v>0.0</v>
      </c>
      <c r="E10" s="6">
        <v>0.0</v>
      </c>
      <c r="F10" s="9">
        <f>Assumptions!C20</f>
        <v>500000</v>
      </c>
      <c r="G10" s="6">
        <v>0.0</v>
      </c>
      <c r="H10" s="6">
        <v>0.0</v>
      </c>
      <c r="I10" s="6">
        <v>0.0</v>
      </c>
      <c r="J10" s="6">
        <v>0.0</v>
      </c>
      <c r="K10" s="6">
        <v>0.0</v>
      </c>
      <c r="L10" s="6">
        <v>0.0</v>
      </c>
      <c r="M10" s="6">
        <v>0.0</v>
      </c>
      <c r="N10" s="6">
        <v>0.0</v>
      </c>
      <c r="O10" s="6">
        <v>0.0</v>
      </c>
      <c r="P10" s="6">
        <v>0.0</v>
      </c>
      <c r="Q10" s="6">
        <v>0.0</v>
      </c>
      <c r="R10" s="6">
        <v>0.0</v>
      </c>
      <c r="S10" s="6">
        <v>0.0</v>
      </c>
      <c r="T10" s="6">
        <v>0.0</v>
      </c>
      <c r="U10" s="6">
        <v>0.0</v>
      </c>
      <c r="V10" s="6">
        <v>0.0</v>
      </c>
      <c r="W10" s="6">
        <v>0.0</v>
      </c>
      <c r="X10" s="6">
        <v>0.0</v>
      </c>
      <c r="Y10" s="6">
        <v>0.0</v>
      </c>
    </row>
    <row r="11">
      <c r="A11" s="6" t="s">
        <v>69</v>
      </c>
      <c r="B11" s="9">
        <f t="shared" ref="B11:Y11" si="4">SUM(B9:B10)</f>
        <v>1500000</v>
      </c>
      <c r="C11" s="9">
        <f t="shared" si="4"/>
        <v>0</v>
      </c>
      <c r="D11" s="9">
        <f t="shared" si="4"/>
        <v>0</v>
      </c>
      <c r="E11" s="9">
        <f t="shared" si="4"/>
        <v>0</v>
      </c>
      <c r="F11" s="9">
        <f t="shared" si="4"/>
        <v>500000</v>
      </c>
      <c r="G11" s="9">
        <f t="shared" si="4"/>
        <v>0</v>
      </c>
      <c r="H11" s="9">
        <f t="shared" si="4"/>
        <v>0</v>
      </c>
      <c r="I11" s="9">
        <f t="shared" si="4"/>
        <v>0</v>
      </c>
      <c r="J11" s="9">
        <f t="shared" si="4"/>
        <v>0</v>
      </c>
      <c r="K11" s="9">
        <f t="shared" si="4"/>
        <v>0</v>
      </c>
      <c r="L11" s="9">
        <f t="shared" si="4"/>
        <v>0</v>
      </c>
      <c r="M11" s="9">
        <f t="shared" si="4"/>
        <v>0</v>
      </c>
      <c r="N11" s="9">
        <f t="shared" si="4"/>
        <v>0</v>
      </c>
      <c r="O11" s="9">
        <f t="shared" si="4"/>
        <v>0</v>
      </c>
      <c r="P11" s="9">
        <f t="shared" si="4"/>
        <v>0</v>
      </c>
      <c r="Q11" s="9">
        <f t="shared" si="4"/>
        <v>0</v>
      </c>
      <c r="R11" s="9">
        <f t="shared" si="4"/>
        <v>0</v>
      </c>
      <c r="S11" s="9">
        <f t="shared" si="4"/>
        <v>0</v>
      </c>
      <c r="T11" s="9">
        <f t="shared" si="4"/>
        <v>0</v>
      </c>
      <c r="U11" s="9">
        <f t="shared" si="4"/>
        <v>0</v>
      </c>
      <c r="V11" s="9">
        <f t="shared" si="4"/>
        <v>0</v>
      </c>
      <c r="W11" s="9">
        <f t="shared" si="4"/>
        <v>0</v>
      </c>
      <c r="X11" s="9">
        <f t="shared" si="4"/>
        <v>0</v>
      </c>
      <c r="Y11" s="9">
        <f t="shared" si="4"/>
        <v>0</v>
      </c>
    </row>
    <row r="13">
      <c r="A13" s="6" t="s">
        <v>100</v>
      </c>
    </row>
    <row r="14">
      <c r="A14" s="6" t="s">
        <v>36</v>
      </c>
      <c r="B14" s="6">
        <v>0.0</v>
      </c>
      <c r="C14" s="6">
        <v>0.0</v>
      </c>
      <c r="D14" s="6">
        <v>0.0</v>
      </c>
      <c r="E14" s="6">
        <v>0.0</v>
      </c>
      <c r="F14" s="6">
        <v>0.0</v>
      </c>
      <c r="G14" s="6">
        <v>0.0</v>
      </c>
      <c r="H14" s="6">
        <v>0.0</v>
      </c>
      <c r="I14" s="6">
        <v>0.0</v>
      </c>
      <c r="J14" s="6">
        <v>0.0</v>
      </c>
      <c r="K14" s="6">
        <v>0.0</v>
      </c>
      <c r="L14" s="6">
        <v>0.0</v>
      </c>
      <c r="M14" s="6">
        <v>0.0</v>
      </c>
      <c r="N14" s="9">
        <f>Assumptions!C19</f>
        <v>1500000</v>
      </c>
      <c r="O14" s="6">
        <v>0.0</v>
      </c>
      <c r="P14" s="6">
        <v>0.0</v>
      </c>
      <c r="Q14" s="6">
        <v>0.0</v>
      </c>
      <c r="R14" s="6">
        <v>0.0</v>
      </c>
      <c r="S14" s="6">
        <v>0.0</v>
      </c>
      <c r="T14" s="6">
        <v>0.0</v>
      </c>
      <c r="U14" s="6">
        <v>0.0</v>
      </c>
      <c r="V14" s="6">
        <v>0.0</v>
      </c>
      <c r="W14" s="6">
        <v>0.0</v>
      </c>
      <c r="X14" s="6">
        <v>0.0</v>
      </c>
      <c r="Y14" s="6">
        <v>0.0</v>
      </c>
    </row>
    <row r="15">
      <c r="A15" s="6" t="s">
        <v>38</v>
      </c>
      <c r="B15" s="6">
        <v>0.0</v>
      </c>
      <c r="C15" s="6">
        <v>0.0</v>
      </c>
      <c r="D15" s="6">
        <v>0.0</v>
      </c>
      <c r="E15" s="6">
        <v>0.0</v>
      </c>
      <c r="F15" s="6">
        <v>0.0</v>
      </c>
      <c r="G15" s="6">
        <v>0.0</v>
      </c>
      <c r="H15" s="6">
        <v>0.0</v>
      </c>
      <c r="I15" s="6">
        <v>0.0</v>
      </c>
      <c r="J15" s="6">
        <v>0.0</v>
      </c>
      <c r="K15" s="6">
        <v>0.0</v>
      </c>
      <c r="L15" s="6">
        <v>0.0</v>
      </c>
      <c r="M15" s="6">
        <v>0.0</v>
      </c>
      <c r="N15" s="6">
        <v>0.0</v>
      </c>
      <c r="O15" s="6">
        <v>0.0</v>
      </c>
      <c r="P15" s="6">
        <v>0.0</v>
      </c>
      <c r="Q15" s="6">
        <v>0.0</v>
      </c>
      <c r="R15" s="6">
        <v>0.0</v>
      </c>
      <c r="S15" s="6">
        <v>0.0</v>
      </c>
      <c r="T15" s="9">
        <f>Assumptions!C20</f>
        <v>500000</v>
      </c>
      <c r="U15" s="6">
        <v>0.0</v>
      </c>
      <c r="V15" s="6">
        <v>0.0</v>
      </c>
      <c r="W15" s="6">
        <v>0.0</v>
      </c>
      <c r="X15" s="6">
        <v>0.0</v>
      </c>
      <c r="Y15" s="6">
        <v>0.0</v>
      </c>
    </row>
    <row r="16">
      <c r="A16" s="6" t="s">
        <v>69</v>
      </c>
      <c r="B16" s="9">
        <f t="shared" ref="B16:Y16" si="5">SUM(B14:B15)</f>
        <v>0</v>
      </c>
      <c r="C16" s="9">
        <f t="shared" si="5"/>
        <v>0</v>
      </c>
      <c r="D16" s="9">
        <f t="shared" si="5"/>
        <v>0</v>
      </c>
      <c r="E16" s="9">
        <f t="shared" si="5"/>
        <v>0</v>
      </c>
      <c r="F16" s="9">
        <f t="shared" si="5"/>
        <v>0</v>
      </c>
      <c r="G16" s="9">
        <f t="shared" si="5"/>
        <v>0</v>
      </c>
      <c r="H16" s="9">
        <f t="shared" si="5"/>
        <v>0</v>
      </c>
      <c r="I16" s="9">
        <f t="shared" si="5"/>
        <v>0</v>
      </c>
      <c r="J16" s="9">
        <f t="shared" si="5"/>
        <v>0</v>
      </c>
      <c r="K16" s="9">
        <f t="shared" si="5"/>
        <v>0</v>
      </c>
      <c r="L16" s="9">
        <f t="shared" si="5"/>
        <v>0</v>
      </c>
      <c r="M16" s="9">
        <f t="shared" si="5"/>
        <v>0</v>
      </c>
      <c r="N16" s="9">
        <f t="shared" si="5"/>
        <v>1500000</v>
      </c>
      <c r="O16" s="9">
        <f t="shared" si="5"/>
        <v>0</v>
      </c>
      <c r="P16" s="9">
        <f t="shared" si="5"/>
        <v>0</v>
      </c>
      <c r="Q16" s="9">
        <f t="shared" si="5"/>
        <v>0</v>
      </c>
      <c r="R16" s="9">
        <f t="shared" si="5"/>
        <v>0</v>
      </c>
      <c r="S16" s="9">
        <f t="shared" si="5"/>
        <v>0</v>
      </c>
      <c r="T16" s="9">
        <f t="shared" si="5"/>
        <v>500000</v>
      </c>
      <c r="U16" s="9">
        <f t="shared" si="5"/>
        <v>0</v>
      </c>
      <c r="V16" s="9">
        <f t="shared" si="5"/>
        <v>0</v>
      </c>
      <c r="W16" s="9">
        <f t="shared" si="5"/>
        <v>0</v>
      </c>
      <c r="X16" s="9">
        <f t="shared" si="5"/>
        <v>0</v>
      </c>
      <c r="Y16" s="9">
        <f t="shared" si="5"/>
        <v>0</v>
      </c>
    </row>
    <row r="18">
      <c r="A18" s="6" t="s">
        <v>92</v>
      </c>
    </row>
    <row r="19">
      <c r="A19" s="6" t="s">
        <v>36</v>
      </c>
      <c r="B19" s="9">
        <f t="shared" ref="B19:Y19" si="6">B4+B9-B14</f>
        <v>1500000</v>
      </c>
      <c r="C19" s="9">
        <f t="shared" si="6"/>
        <v>1500000</v>
      </c>
      <c r="D19" s="9">
        <f t="shared" si="6"/>
        <v>1500000</v>
      </c>
      <c r="E19" s="9">
        <f t="shared" si="6"/>
        <v>1500000</v>
      </c>
      <c r="F19" s="9">
        <f t="shared" si="6"/>
        <v>1500000</v>
      </c>
      <c r="G19" s="9">
        <f t="shared" si="6"/>
        <v>1500000</v>
      </c>
      <c r="H19" s="9">
        <f t="shared" si="6"/>
        <v>1500000</v>
      </c>
      <c r="I19" s="9">
        <f t="shared" si="6"/>
        <v>1500000</v>
      </c>
      <c r="J19" s="9">
        <f t="shared" si="6"/>
        <v>1500000</v>
      </c>
      <c r="K19" s="9">
        <f t="shared" si="6"/>
        <v>1500000</v>
      </c>
      <c r="L19" s="9">
        <f t="shared" si="6"/>
        <v>1500000</v>
      </c>
      <c r="M19" s="9">
        <f t="shared" si="6"/>
        <v>1500000</v>
      </c>
      <c r="N19" s="9">
        <f t="shared" si="6"/>
        <v>0</v>
      </c>
      <c r="O19" s="9">
        <f t="shared" si="6"/>
        <v>0</v>
      </c>
      <c r="P19" s="9">
        <f t="shared" si="6"/>
        <v>0</v>
      </c>
      <c r="Q19" s="9">
        <f t="shared" si="6"/>
        <v>0</v>
      </c>
      <c r="R19" s="9">
        <f t="shared" si="6"/>
        <v>0</v>
      </c>
      <c r="S19" s="9">
        <f t="shared" si="6"/>
        <v>0</v>
      </c>
      <c r="T19" s="9">
        <f t="shared" si="6"/>
        <v>0</v>
      </c>
      <c r="U19" s="9">
        <f t="shared" si="6"/>
        <v>0</v>
      </c>
      <c r="V19" s="9">
        <f t="shared" si="6"/>
        <v>0</v>
      </c>
      <c r="W19" s="9">
        <f t="shared" si="6"/>
        <v>0</v>
      </c>
      <c r="X19" s="9">
        <f t="shared" si="6"/>
        <v>0</v>
      </c>
      <c r="Y19" s="9">
        <f t="shared" si="6"/>
        <v>0</v>
      </c>
    </row>
    <row r="20">
      <c r="A20" s="6" t="s">
        <v>38</v>
      </c>
      <c r="B20" s="9">
        <f t="shared" ref="B20:Y20" si="7">B5+B10-B15</f>
        <v>0</v>
      </c>
      <c r="C20" s="9">
        <f t="shared" si="7"/>
        <v>0</v>
      </c>
      <c r="D20" s="9">
        <f t="shared" si="7"/>
        <v>0</v>
      </c>
      <c r="E20" s="9">
        <f t="shared" si="7"/>
        <v>0</v>
      </c>
      <c r="F20" s="9">
        <f t="shared" si="7"/>
        <v>500000</v>
      </c>
      <c r="G20" s="9">
        <f t="shared" si="7"/>
        <v>500000</v>
      </c>
      <c r="H20" s="9">
        <f t="shared" si="7"/>
        <v>500000</v>
      </c>
      <c r="I20" s="9">
        <f t="shared" si="7"/>
        <v>500000</v>
      </c>
      <c r="J20" s="9">
        <f t="shared" si="7"/>
        <v>500000</v>
      </c>
      <c r="K20" s="9">
        <f t="shared" si="7"/>
        <v>500000</v>
      </c>
      <c r="L20" s="9">
        <f t="shared" si="7"/>
        <v>500000</v>
      </c>
      <c r="M20" s="9">
        <f t="shared" si="7"/>
        <v>500000</v>
      </c>
      <c r="N20" s="9">
        <f t="shared" si="7"/>
        <v>500000</v>
      </c>
      <c r="O20" s="9">
        <f t="shared" si="7"/>
        <v>500000</v>
      </c>
      <c r="P20" s="9">
        <f t="shared" si="7"/>
        <v>500000</v>
      </c>
      <c r="Q20" s="9">
        <f t="shared" si="7"/>
        <v>500000</v>
      </c>
      <c r="R20" s="9">
        <f t="shared" si="7"/>
        <v>500000</v>
      </c>
      <c r="S20" s="9">
        <f t="shared" si="7"/>
        <v>500000</v>
      </c>
      <c r="T20" s="9">
        <f t="shared" si="7"/>
        <v>0</v>
      </c>
      <c r="U20" s="9">
        <f t="shared" si="7"/>
        <v>0</v>
      </c>
      <c r="V20" s="9">
        <f t="shared" si="7"/>
        <v>0</v>
      </c>
      <c r="W20" s="9">
        <f t="shared" si="7"/>
        <v>0</v>
      </c>
      <c r="X20" s="9">
        <f t="shared" si="7"/>
        <v>0</v>
      </c>
      <c r="Y20" s="9">
        <f t="shared" si="7"/>
        <v>0</v>
      </c>
    </row>
    <row r="21">
      <c r="A21" s="6" t="s">
        <v>69</v>
      </c>
      <c r="B21" s="9">
        <f t="shared" ref="B21:Y21" si="8">SUM(B19:B20)</f>
        <v>1500000</v>
      </c>
      <c r="C21" s="9">
        <f t="shared" si="8"/>
        <v>1500000</v>
      </c>
      <c r="D21" s="9">
        <f t="shared" si="8"/>
        <v>1500000</v>
      </c>
      <c r="E21" s="9">
        <f t="shared" si="8"/>
        <v>1500000</v>
      </c>
      <c r="F21" s="9">
        <f t="shared" si="8"/>
        <v>2000000</v>
      </c>
      <c r="G21" s="9">
        <f t="shared" si="8"/>
        <v>2000000</v>
      </c>
      <c r="H21" s="9">
        <f t="shared" si="8"/>
        <v>2000000</v>
      </c>
      <c r="I21" s="9">
        <f t="shared" si="8"/>
        <v>2000000</v>
      </c>
      <c r="J21" s="9">
        <f t="shared" si="8"/>
        <v>2000000</v>
      </c>
      <c r="K21" s="9">
        <f t="shared" si="8"/>
        <v>2000000</v>
      </c>
      <c r="L21" s="9">
        <f t="shared" si="8"/>
        <v>2000000</v>
      </c>
      <c r="M21" s="9">
        <f t="shared" si="8"/>
        <v>2000000</v>
      </c>
      <c r="N21" s="9">
        <f t="shared" si="8"/>
        <v>500000</v>
      </c>
      <c r="O21" s="9">
        <f t="shared" si="8"/>
        <v>500000</v>
      </c>
      <c r="P21" s="9">
        <f t="shared" si="8"/>
        <v>500000</v>
      </c>
      <c r="Q21" s="9">
        <f t="shared" si="8"/>
        <v>500000</v>
      </c>
      <c r="R21" s="9">
        <f t="shared" si="8"/>
        <v>500000</v>
      </c>
      <c r="S21" s="9">
        <f t="shared" si="8"/>
        <v>500000</v>
      </c>
      <c r="T21" s="9">
        <f t="shared" si="8"/>
        <v>0</v>
      </c>
      <c r="U21" s="9">
        <f t="shared" si="8"/>
        <v>0</v>
      </c>
      <c r="V21" s="9">
        <f t="shared" si="8"/>
        <v>0</v>
      </c>
      <c r="W21" s="9">
        <f t="shared" si="8"/>
        <v>0</v>
      </c>
      <c r="X21" s="9">
        <f t="shared" si="8"/>
        <v>0</v>
      </c>
      <c r="Y21" s="9">
        <f t="shared" si="8"/>
        <v>0</v>
      </c>
    </row>
    <row r="23">
      <c r="A23" s="6" t="s">
        <v>32</v>
      </c>
    </row>
    <row r="24">
      <c r="A24" s="6" t="s">
        <v>36</v>
      </c>
      <c r="B24" s="9">
        <f>B19*Assumptions!$D19/12</f>
        <v>13125</v>
      </c>
      <c r="C24" s="9">
        <f>C19*Assumptions!$D19/12</f>
        <v>13125</v>
      </c>
      <c r="D24" s="9">
        <f>D19*Assumptions!$D19/12</f>
        <v>13125</v>
      </c>
      <c r="E24" s="9">
        <f>E19*Assumptions!$D19/12</f>
        <v>13125</v>
      </c>
      <c r="F24" s="9">
        <f>F19*Assumptions!$D19/12</f>
        <v>13125</v>
      </c>
      <c r="G24" s="9">
        <f>G19*Assumptions!$D19/12</f>
        <v>13125</v>
      </c>
      <c r="H24" s="9">
        <f>H19*Assumptions!$D19/12</f>
        <v>13125</v>
      </c>
      <c r="I24" s="9">
        <f>I19*Assumptions!$D19/12</f>
        <v>13125</v>
      </c>
      <c r="J24" s="9">
        <f>J19*Assumptions!$D19/12</f>
        <v>13125</v>
      </c>
      <c r="K24" s="9">
        <f>K19*Assumptions!$D19/12</f>
        <v>13125</v>
      </c>
      <c r="L24" s="9">
        <f>L19*Assumptions!$D19/12</f>
        <v>13125</v>
      </c>
      <c r="M24" s="9">
        <f>M19*Assumptions!$D19/12</f>
        <v>13125</v>
      </c>
      <c r="N24" s="9">
        <f>N19*Assumptions!$D19/12</f>
        <v>0</v>
      </c>
      <c r="O24" s="9">
        <f>O19*Assumptions!$D19/12</f>
        <v>0</v>
      </c>
      <c r="P24" s="9">
        <f>P19*Assumptions!$D19/12</f>
        <v>0</v>
      </c>
      <c r="Q24" s="9">
        <f>Q19*Assumptions!$D19/12</f>
        <v>0</v>
      </c>
      <c r="R24" s="9">
        <f>R19*Assumptions!$D19/12</f>
        <v>0</v>
      </c>
      <c r="S24" s="9">
        <f>S19*Assumptions!$D19/12</f>
        <v>0</v>
      </c>
      <c r="T24" s="9">
        <f>T19*Assumptions!$D19/12</f>
        <v>0</v>
      </c>
      <c r="U24" s="9">
        <f>U19*Assumptions!$D19/12</f>
        <v>0</v>
      </c>
      <c r="V24" s="9">
        <f>V19*Assumptions!$D19/12</f>
        <v>0</v>
      </c>
      <c r="W24" s="9">
        <f>W19*Assumptions!$D19/12</f>
        <v>0</v>
      </c>
      <c r="X24" s="9">
        <f>X19*Assumptions!$D19/12</f>
        <v>0</v>
      </c>
      <c r="Y24" s="9">
        <f>Y19*Assumptions!$D19/12</f>
        <v>0</v>
      </c>
    </row>
    <row r="25">
      <c r="A25" s="6" t="s">
        <v>38</v>
      </c>
      <c r="B25" s="9">
        <f>B20*Assumptions!$D20/12</f>
        <v>0</v>
      </c>
      <c r="C25" s="9">
        <f>C20*Assumptions!$D20/12</f>
        <v>0</v>
      </c>
      <c r="D25" s="9">
        <f>D20*Assumptions!$D20/12</f>
        <v>0</v>
      </c>
      <c r="E25" s="9">
        <f>E20*Assumptions!$D20/12</f>
        <v>0</v>
      </c>
      <c r="F25" s="9">
        <f>F20*Assumptions!$D20/12</f>
        <v>6875</v>
      </c>
      <c r="G25" s="9">
        <f>G20*Assumptions!$D20/12</f>
        <v>6875</v>
      </c>
      <c r="H25" s="9">
        <f>H20*Assumptions!$D20/12</f>
        <v>6875</v>
      </c>
      <c r="I25" s="9">
        <f>I20*Assumptions!$D20/12</f>
        <v>6875</v>
      </c>
      <c r="J25" s="9">
        <f>J20*Assumptions!$D20/12</f>
        <v>6875</v>
      </c>
      <c r="K25" s="9">
        <f>K20*Assumptions!$D20/12</f>
        <v>6875</v>
      </c>
      <c r="L25" s="9">
        <f>L20*Assumptions!$D20/12</f>
        <v>6875</v>
      </c>
      <c r="M25" s="9">
        <f>M20*Assumptions!$D20/12</f>
        <v>6875</v>
      </c>
      <c r="N25" s="9">
        <f>N20*Assumptions!$D20/12</f>
        <v>6875</v>
      </c>
      <c r="O25" s="9">
        <f>O20*Assumptions!$D20/12</f>
        <v>6875</v>
      </c>
      <c r="P25" s="9">
        <f>P20*Assumptions!$D20/12</f>
        <v>6875</v>
      </c>
      <c r="Q25" s="9">
        <f>Q20*Assumptions!$D20/12</f>
        <v>6875</v>
      </c>
      <c r="R25" s="9">
        <f>R20*Assumptions!$D20/12</f>
        <v>6875</v>
      </c>
      <c r="S25" s="9">
        <f>S20*Assumptions!$D20/12</f>
        <v>6875</v>
      </c>
      <c r="T25" s="9">
        <f>T20*Assumptions!$D20/12</f>
        <v>0</v>
      </c>
      <c r="U25" s="9">
        <f>U20*Assumptions!$D20/12</f>
        <v>0</v>
      </c>
      <c r="V25" s="9">
        <f>V20*Assumptions!$D20/12</f>
        <v>0</v>
      </c>
      <c r="W25" s="9">
        <f>W20*Assumptions!$D20/12</f>
        <v>0</v>
      </c>
      <c r="X25" s="9">
        <f>X20*Assumptions!$D20/12</f>
        <v>0</v>
      </c>
      <c r="Y25" s="9">
        <f>Y20*Assumptions!$D20/12</f>
        <v>0</v>
      </c>
    </row>
    <row r="26">
      <c r="A26" s="6" t="s">
        <v>69</v>
      </c>
      <c r="B26" s="9">
        <f t="shared" ref="B26:Y26" si="9">SUM(B24:B25)</f>
        <v>13125</v>
      </c>
      <c r="C26" s="9">
        <f t="shared" si="9"/>
        <v>13125</v>
      </c>
      <c r="D26" s="9">
        <f t="shared" si="9"/>
        <v>13125</v>
      </c>
      <c r="E26" s="9">
        <f t="shared" si="9"/>
        <v>13125</v>
      </c>
      <c r="F26" s="9">
        <f t="shared" si="9"/>
        <v>20000</v>
      </c>
      <c r="G26" s="9">
        <f t="shared" si="9"/>
        <v>20000</v>
      </c>
      <c r="H26" s="9">
        <f t="shared" si="9"/>
        <v>20000</v>
      </c>
      <c r="I26" s="9">
        <f t="shared" si="9"/>
        <v>20000</v>
      </c>
      <c r="J26" s="9">
        <f t="shared" si="9"/>
        <v>20000</v>
      </c>
      <c r="K26" s="9">
        <f t="shared" si="9"/>
        <v>20000</v>
      </c>
      <c r="L26" s="9">
        <f t="shared" si="9"/>
        <v>20000</v>
      </c>
      <c r="M26" s="9">
        <f t="shared" si="9"/>
        <v>20000</v>
      </c>
      <c r="N26" s="9">
        <f t="shared" si="9"/>
        <v>6875</v>
      </c>
      <c r="O26" s="9">
        <f t="shared" si="9"/>
        <v>6875</v>
      </c>
      <c r="P26" s="9">
        <f t="shared" si="9"/>
        <v>6875</v>
      </c>
      <c r="Q26" s="9">
        <f t="shared" si="9"/>
        <v>6875</v>
      </c>
      <c r="R26" s="9">
        <f t="shared" si="9"/>
        <v>6875</v>
      </c>
      <c r="S26" s="9">
        <f t="shared" si="9"/>
        <v>6875</v>
      </c>
      <c r="T26" s="9">
        <f t="shared" si="9"/>
        <v>0</v>
      </c>
      <c r="U26" s="9">
        <f t="shared" si="9"/>
        <v>0</v>
      </c>
      <c r="V26" s="9">
        <f t="shared" si="9"/>
        <v>0</v>
      </c>
      <c r="W26" s="9">
        <f t="shared" si="9"/>
        <v>0</v>
      </c>
      <c r="X26" s="9">
        <f t="shared" si="9"/>
        <v>0</v>
      </c>
      <c r="Y26" s="9">
        <f t="shared" si="9"/>
        <v>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6" t="s">
        <v>42</v>
      </c>
      <c r="C1" s="6" t="s">
        <v>43</v>
      </c>
      <c r="D1" s="6" t="s">
        <v>44</v>
      </c>
      <c r="E1" s="6" t="s">
        <v>45</v>
      </c>
      <c r="F1" s="6" t="s">
        <v>46</v>
      </c>
      <c r="G1" s="6" t="s">
        <v>47</v>
      </c>
      <c r="H1" s="6" t="s">
        <v>48</v>
      </c>
      <c r="I1" s="6" t="s">
        <v>49</v>
      </c>
      <c r="J1" s="6" t="s">
        <v>50</v>
      </c>
      <c r="K1" s="6" t="s">
        <v>51</v>
      </c>
      <c r="L1" s="6" t="s">
        <v>52</v>
      </c>
      <c r="M1" s="6" t="s">
        <v>53</v>
      </c>
      <c r="N1" s="6" t="s">
        <v>54</v>
      </c>
      <c r="O1" s="6" t="s">
        <v>55</v>
      </c>
      <c r="P1" s="6" t="s">
        <v>56</v>
      </c>
      <c r="Q1" s="6" t="s">
        <v>57</v>
      </c>
      <c r="R1" s="6" t="s">
        <v>58</v>
      </c>
      <c r="S1" s="6" t="s">
        <v>59</v>
      </c>
      <c r="T1" s="6" t="s">
        <v>60</v>
      </c>
      <c r="U1" s="6" t="s">
        <v>61</v>
      </c>
      <c r="V1" s="6" t="s">
        <v>62</v>
      </c>
      <c r="W1" s="6" t="s">
        <v>63</v>
      </c>
      <c r="X1" s="6" t="s">
        <v>64</v>
      </c>
      <c r="Y1" s="6" t="s">
        <v>65</v>
      </c>
    </row>
    <row r="2">
      <c r="A2" s="5" t="s">
        <v>101</v>
      </c>
    </row>
    <row r="3">
      <c r="A3" s="5" t="s">
        <v>102</v>
      </c>
      <c r="B3" s="6">
        <v>75.0</v>
      </c>
      <c r="C3" s="6">
        <v>0.0</v>
      </c>
      <c r="D3" s="6">
        <v>0.0</v>
      </c>
      <c r="E3" s="6">
        <v>0.0</v>
      </c>
      <c r="F3" s="6">
        <v>0.0</v>
      </c>
      <c r="G3" s="6">
        <v>0.0</v>
      </c>
      <c r="H3" s="6">
        <v>0.0</v>
      </c>
      <c r="I3" s="6">
        <v>0.0</v>
      </c>
      <c r="J3" s="6">
        <v>0.0</v>
      </c>
      <c r="K3" s="6">
        <v>0.0</v>
      </c>
      <c r="L3" s="6">
        <v>0.0</v>
      </c>
      <c r="M3" s="6">
        <v>0.0</v>
      </c>
      <c r="N3" s="6">
        <v>0.0</v>
      </c>
      <c r="O3" s="6">
        <v>0.0</v>
      </c>
      <c r="P3" s="6">
        <v>0.0</v>
      </c>
      <c r="Q3" s="6">
        <v>0.0</v>
      </c>
      <c r="R3" s="6">
        <v>0.0</v>
      </c>
      <c r="S3" s="6">
        <v>0.0</v>
      </c>
      <c r="T3" s="6">
        <v>0.0</v>
      </c>
      <c r="U3" s="6">
        <v>0.0</v>
      </c>
      <c r="V3" s="6">
        <v>0.0</v>
      </c>
      <c r="W3" s="6">
        <v>0.0</v>
      </c>
      <c r="X3" s="6">
        <v>0.0</v>
      </c>
      <c r="Y3" s="6">
        <v>0.0</v>
      </c>
    </row>
    <row r="4">
      <c r="A4" s="5" t="s">
        <v>103</v>
      </c>
      <c r="B4" s="6">
        <v>13555.0</v>
      </c>
      <c r="C4" s="6">
        <v>0.0</v>
      </c>
      <c r="D4" s="6">
        <v>0.0</v>
      </c>
      <c r="E4" s="6">
        <v>0.0</v>
      </c>
      <c r="F4" s="6">
        <v>0.0</v>
      </c>
      <c r="G4" s="6">
        <v>0.0</v>
      </c>
      <c r="H4" s="6">
        <v>0.0</v>
      </c>
      <c r="I4" s="6">
        <v>0.0</v>
      </c>
      <c r="J4" s="6">
        <v>0.0</v>
      </c>
      <c r="K4" s="6">
        <v>0.0</v>
      </c>
      <c r="L4" s="6">
        <v>0.0</v>
      </c>
      <c r="M4" s="6">
        <v>0.0</v>
      </c>
      <c r="N4" s="6">
        <v>0.0</v>
      </c>
      <c r="O4" s="6">
        <v>0.0</v>
      </c>
      <c r="P4" s="6">
        <v>0.0</v>
      </c>
      <c r="Q4" s="6">
        <v>0.0</v>
      </c>
      <c r="R4" s="6">
        <v>0.0</v>
      </c>
      <c r="S4" s="6">
        <v>0.0</v>
      </c>
      <c r="T4" s="6">
        <v>0.0</v>
      </c>
      <c r="U4" s="6">
        <v>0.0</v>
      </c>
      <c r="V4" s="6">
        <v>0.0</v>
      </c>
      <c r="W4" s="6">
        <v>0.0</v>
      </c>
      <c r="X4" s="6">
        <v>0.0</v>
      </c>
      <c r="Y4" s="6">
        <v>0.0</v>
      </c>
    </row>
    <row r="5">
      <c r="A5" s="5"/>
    </row>
    <row r="6">
      <c r="A6" s="11" t="s">
        <v>104</v>
      </c>
    </row>
    <row r="7">
      <c r="A7" s="5" t="s">
        <v>105</v>
      </c>
      <c r="B7" s="6">
        <v>0.0</v>
      </c>
      <c r="C7" s="9">
        <f t="shared" ref="C7:Y7" si="1">B9</f>
        <v>13555</v>
      </c>
      <c r="D7" s="9">
        <f t="shared" si="1"/>
        <v>13555</v>
      </c>
      <c r="E7" s="9">
        <f t="shared" si="1"/>
        <v>13555</v>
      </c>
      <c r="F7" s="9">
        <f t="shared" si="1"/>
        <v>13555</v>
      </c>
      <c r="G7" s="9">
        <f t="shared" si="1"/>
        <v>13555</v>
      </c>
      <c r="H7" s="9">
        <f t="shared" si="1"/>
        <v>13555</v>
      </c>
      <c r="I7" s="9">
        <f t="shared" si="1"/>
        <v>13555</v>
      </c>
      <c r="J7" s="9">
        <f t="shared" si="1"/>
        <v>13555</v>
      </c>
      <c r="K7" s="9">
        <f t="shared" si="1"/>
        <v>13555</v>
      </c>
      <c r="L7" s="9">
        <f t="shared" si="1"/>
        <v>13555</v>
      </c>
      <c r="M7" s="9">
        <f t="shared" si="1"/>
        <v>13555</v>
      </c>
      <c r="N7" s="9">
        <f t="shared" si="1"/>
        <v>13555</v>
      </c>
      <c r="O7" s="9">
        <f t="shared" si="1"/>
        <v>13555</v>
      </c>
      <c r="P7" s="9">
        <f t="shared" si="1"/>
        <v>13555</v>
      </c>
      <c r="Q7" s="9">
        <f t="shared" si="1"/>
        <v>13555</v>
      </c>
      <c r="R7" s="9">
        <f t="shared" si="1"/>
        <v>13555</v>
      </c>
      <c r="S7" s="9">
        <f t="shared" si="1"/>
        <v>13555</v>
      </c>
      <c r="T7" s="9">
        <f t="shared" si="1"/>
        <v>13555</v>
      </c>
      <c r="U7" s="9">
        <f t="shared" si="1"/>
        <v>13555</v>
      </c>
      <c r="V7" s="9">
        <f t="shared" si="1"/>
        <v>13555</v>
      </c>
      <c r="W7" s="9">
        <f t="shared" si="1"/>
        <v>13555</v>
      </c>
      <c r="X7" s="9">
        <f t="shared" si="1"/>
        <v>13555</v>
      </c>
      <c r="Y7" s="9">
        <f t="shared" si="1"/>
        <v>13555</v>
      </c>
    </row>
    <row r="8">
      <c r="A8" s="5" t="s">
        <v>106</v>
      </c>
      <c r="B8" s="9">
        <f t="shared" ref="B8:Y8" si="2">B4</f>
        <v>13555</v>
      </c>
      <c r="C8" s="9">
        <f t="shared" si="2"/>
        <v>0</v>
      </c>
      <c r="D8" s="9">
        <f t="shared" si="2"/>
        <v>0</v>
      </c>
      <c r="E8" s="9">
        <f t="shared" si="2"/>
        <v>0</v>
      </c>
      <c r="F8" s="9">
        <f t="shared" si="2"/>
        <v>0</v>
      </c>
      <c r="G8" s="9">
        <f t="shared" si="2"/>
        <v>0</v>
      </c>
      <c r="H8" s="9">
        <f t="shared" si="2"/>
        <v>0</v>
      </c>
      <c r="I8" s="9">
        <f t="shared" si="2"/>
        <v>0</v>
      </c>
      <c r="J8" s="9">
        <f t="shared" si="2"/>
        <v>0</v>
      </c>
      <c r="K8" s="9">
        <f t="shared" si="2"/>
        <v>0</v>
      </c>
      <c r="L8" s="9">
        <f t="shared" si="2"/>
        <v>0</v>
      </c>
      <c r="M8" s="9">
        <f t="shared" si="2"/>
        <v>0</v>
      </c>
      <c r="N8" s="9">
        <f t="shared" si="2"/>
        <v>0</v>
      </c>
      <c r="O8" s="9">
        <f t="shared" si="2"/>
        <v>0</v>
      </c>
      <c r="P8" s="9">
        <f t="shared" si="2"/>
        <v>0</v>
      </c>
      <c r="Q8" s="9">
        <f t="shared" si="2"/>
        <v>0</v>
      </c>
      <c r="R8" s="9">
        <f t="shared" si="2"/>
        <v>0</v>
      </c>
      <c r="S8" s="9">
        <f t="shared" si="2"/>
        <v>0</v>
      </c>
      <c r="T8" s="9">
        <f t="shared" si="2"/>
        <v>0</v>
      </c>
      <c r="U8" s="9">
        <f t="shared" si="2"/>
        <v>0</v>
      </c>
      <c r="V8" s="9">
        <f t="shared" si="2"/>
        <v>0</v>
      </c>
      <c r="W8" s="9">
        <f t="shared" si="2"/>
        <v>0</v>
      </c>
      <c r="X8" s="9">
        <f t="shared" si="2"/>
        <v>0</v>
      </c>
      <c r="Y8" s="9">
        <f t="shared" si="2"/>
        <v>0</v>
      </c>
    </row>
    <row r="9">
      <c r="A9" s="5" t="s">
        <v>107</v>
      </c>
      <c r="B9" s="9">
        <f t="shared" ref="B9:Y9" si="3">SUM(B7:B8)</f>
        <v>13555</v>
      </c>
      <c r="C9" s="9">
        <f t="shared" si="3"/>
        <v>13555</v>
      </c>
      <c r="D9" s="9">
        <f t="shared" si="3"/>
        <v>13555</v>
      </c>
      <c r="E9" s="9">
        <f t="shared" si="3"/>
        <v>13555</v>
      </c>
      <c r="F9" s="9">
        <f t="shared" si="3"/>
        <v>13555</v>
      </c>
      <c r="G9" s="9">
        <f t="shared" si="3"/>
        <v>13555</v>
      </c>
      <c r="H9" s="9">
        <f t="shared" si="3"/>
        <v>13555</v>
      </c>
      <c r="I9" s="9">
        <f t="shared" si="3"/>
        <v>13555</v>
      </c>
      <c r="J9" s="9">
        <f t="shared" si="3"/>
        <v>13555</v>
      </c>
      <c r="K9" s="9">
        <f t="shared" si="3"/>
        <v>13555</v>
      </c>
      <c r="L9" s="9">
        <f t="shared" si="3"/>
        <v>13555</v>
      </c>
      <c r="M9" s="9">
        <f t="shared" si="3"/>
        <v>13555</v>
      </c>
      <c r="N9" s="9">
        <f t="shared" si="3"/>
        <v>13555</v>
      </c>
      <c r="O9" s="9">
        <f t="shared" si="3"/>
        <v>13555</v>
      </c>
      <c r="P9" s="9">
        <f t="shared" si="3"/>
        <v>13555</v>
      </c>
      <c r="Q9" s="9">
        <f t="shared" si="3"/>
        <v>13555</v>
      </c>
      <c r="R9" s="9">
        <f t="shared" si="3"/>
        <v>13555</v>
      </c>
      <c r="S9" s="9">
        <f t="shared" si="3"/>
        <v>13555</v>
      </c>
      <c r="T9" s="9">
        <f t="shared" si="3"/>
        <v>13555</v>
      </c>
      <c r="U9" s="9">
        <f t="shared" si="3"/>
        <v>13555</v>
      </c>
      <c r="V9" s="9">
        <f t="shared" si="3"/>
        <v>13555</v>
      </c>
      <c r="W9" s="9">
        <f t="shared" si="3"/>
        <v>13555</v>
      </c>
      <c r="X9" s="9">
        <f t="shared" si="3"/>
        <v>13555</v>
      </c>
      <c r="Y9" s="9">
        <f t="shared" si="3"/>
        <v>13555</v>
      </c>
    </row>
    <row r="10">
      <c r="A10" s="5"/>
    </row>
    <row r="11">
      <c r="A11" s="11" t="s">
        <v>108</v>
      </c>
    </row>
    <row r="12">
      <c r="A12" s="5" t="s">
        <v>90</v>
      </c>
      <c r="B12" s="6">
        <v>0.0</v>
      </c>
      <c r="C12" s="9">
        <f t="shared" ref="C12:Y12" si="4">B14</f>
        <v>1016625</v>
      </c>
      <c r="D12" s="9">
        <f t="shared" si="4"/>
        <v>1016625</v>
      </c>
      <c r="E12" s="9">
        <f t="shared" si="4"/>
        <v>1016625</v>
      </c>
      <c r="F12" s="9">
        <f t="shared" si="4"/>
        <v>1016625</v>
      </c>
      <c r="G12" s="9">
        <f t="shared" si="4"/>
        <v>1016625</v>
      </c>
      <c r="H12" s="9">
        <f t="shared" si="4"/>
        <v>1016625</v>
      </c>
      <c r="I12" s="9">
        <f t="shared" si="4"/>
        <v>1016625</v>
      </c>
      <c r="J12" s="9">
        <f t="shared" si="4"/>
        <v>1016625</v>
      </c>
      <c r="K12" s="9">
        <f t="shared" si="4"/>
        <v>1016625</v>
      </c>
      <c r="L12" s="9">
        <f t="shared" si="4"/>
        <v>1016625</v>
      </c>
      <c r="M12" s="9">
        <f t="shared" si="4"/>
        <v>1016625</v>
      </c>
      <c r="N12" s="9">
        <f t="shared" si="4"/>
        <v>1016625</v>
      </c>
      <c r="O12" s="9">
        <f t="shared" si="4"/>
        <v>1016625</v>
      </c>
      <c r="P12" s="9">
        <f t="shared" si="4"/>
        <v>1016625</v>
      </c>
      <c r="Q12" s="9">
        <f t="shared" si="4"/>
        <v>1016625</v>
      </c>
      <c r="R12" s="9">
        <f t="shared" si="4"/>
        <v>1016625</v>
      </c>
      <c r="S12" s="9">
        <f t="shared" si="4"/>
        <v>1016625</v>
      </c>
      <c r="T12" s="9">
        <f t="shared" si="4"/>
        <v>1016625</v>
      </c>
      <c r="U12" s="9">
        <f t="shared" si="4"/>
        <v>1016625</v>
      </c>
      <c r="V12" s="9">
        <f t="shared" si="4"/>
        <v>1016625</v>
      </c>
      <c r="W12" s="9">
        <f t="shared" si="4"/>
        <v>1016625</v>
      </c>
      <c r="X12" s="9">
        <f t="shared" si="4"/>
        <v>1016625</v>
      </c>
      <c r="Y12" s="9">
        <f t="shared" si="4"/>
        <v>1016625</v>
      </c>
    </row>
    <row r="13">
      <c r="A13" s="5" t="s">
        <v>109</v>
      </c>
      <c r="B13" s="9">
        <f t="shared" ref="B13:Y13" si="5">B3*B4</f>
        <v>1016625</v>
      </c>
      <c r="C13" s="9">
        <f t="shared" si="5"/>
        <v>0</v>
      </c>
      <c r="D13" s="9">
        <f t="shared" si="5"/>
        <v>0</v>
      </c>
      <c r="E13" s="9">
        <f t="shared" si="5"/>
        <v>0</v>
      </c>
      <c r="F13" s="9">
        <f t="shared" si="5"/>
        <v>0</v>
      </c>
      <c r="G13" s="9">
        <f t="shared" si="5"/>
        <v>0</v>
      </c>
      <c r="H13" s="9">
        <f t="shared" si="5"/>
        <v>0</v>
      </c>
      <c r="I13" s="9">
        <f t="shared" si="5"/>
        <v>0</v>
      </c>
      <c r="J13" s="9">
        <f t="shared" si="5"/>
        <v>0</v>
      </c>
      <c r="K13" s="9">
        <f t="shared" si="5"/>
        <v>0</v>
      </c>
      <c r="L13" s="9">
        <f t="shared" si="5"/>
        <v>0</v>
      </c>
      <c r="M13" s="9">
        <f t="shared" si="5"/>
        <v>0</v>
      </c>
      <c r="N13" s="9">
        <f t="shared" si="5"/>
        <v>0</v>
      </c>
      <c r="O13" s="9">
        <f t="shared" si="5"/>
        <v>0</v>
      </c>
      <c r="P13" s="9">
        <f t="shared" si="5"/>
        <v>0</v>
      </c>
      <c r="Q13" s="9">
        <f t="shared" si="5"/>
        <v>0</v>
      </c>
      <c r="R13" s="9">
        <f t="shared" si="5"/>
        <v>0</v>
      </c>
      <c r="S13" s="9">
        <f t="shared" si="5"/>
        <v>0</v>
      </c>
      <c r="T13" s="9">
        <f t="shared" si="5"/>
        <v>0</v>
      </c>
      <c r="U13" s="9">
        <f t="shared" si="5"/>
        <v>0</v>
      </c>
      <c r="V13" s="9">
        <f t="shared" si="5"/>
        <v>0</v>
      </c>
      <c r="W13" s="9">
        <f t="shared" si="5"/>
        <v>0</v>
      </c>
      <c r="X13" s="9">
        <f t="shared" si="5"/>
        <v>0</v>
      </c>
      <c r="Y13" s="9">
        <f t="shared" si="5"/>
        <v>0</v>
      </c>
    </row>
    <row r="14">
      <c r="A14" s="5" t="s">
        <v>110</v>
      </c>
      <c r="B14" s="9">
        <f t="shared" ref="B14:Y14" si="6">B12+B13</f>
        <v>1016625</v>
      </c>
      <c r="C14" s="9">
        <f t="shared" si="6"/>
        <v>1016625</v>
      </c>
      <c r="D14" s="9">
        <f t="shared" si="6"/>
        <v>1016625</v>
      </c>
      <c r="E14" s="9">
        <f t="shared" si="6"/>
        <v>1016625</v>
      </c>
      <c r="F14" s="9">
        <f t="shared" si="6"/>
        <v>1016625</v>
      </c>
      <c r="G14" s="9">
        <f t="shared" si="6"/>
        <v>1016625</v>
      </c>
      <c r="H14" s="9">
        <f t="shared" si="6"/>
        <v>1016625</v>
      </c>
      <c r="I14" s="9">
        <f t="shared" si="6"/>
        <v>1016625</v>
      </c>
      <c r="J14" s="9">
        <f t="shared" si="6"/>
        <v>1016625</v>
      </c>
      <c r="K14" s="9">
        <f t="shared" si="6"/>
        <v>1016625</v>
      </c>
      <c r="L14" s="9">
        <f t="shared" si="6"/>
        <v>1016625</v>
      </c>
      <c r="M14" s="9">
        <f t="shared" si="6"/>
        <v>1016625</v>
      </c>
      <c r="N14" s="9">
        <f t="shared" si="6"/>
        <v>1016625</v>
      </c>
      <c r="O14" s="9">
        <f t="shared" si="6"/>
        <v>1016625</v>
      </c>
      <c r="P14" s="9">
        <f t="shared" si="6"/>
        <v>1016625</v>
      </c>
      <c r="Q14" s="9">
        <f t="shared" si="6"/>
        <v>1016625</v>
      </c>
      <c r="R14" s="9">
        <f t="shared" si="6"/>
        <v>1016625</v>
      </c>
      <c r="S14" s="9">
        <f t="shared" si="6"/>
        <v>1016625</v>
      </c>
      <c r="T14" s="9">
        <f t="shared" si="6"/>
        <v>1016625</v>
      </c>
      <c r="U14" s="9">
        <f t="shared" si="6"/>
        <v>1016625</v>
      </c>
      <c r="V14" s="9">
        <f t="shared" si="6"/>
        <v>1016625</v>
      </c>
      <c r="W14" s="9">
        <f t="shared" si="6"/>
        <v>1016625</v>
      </c>
      <c r="X14" s="9">
        <f t="shared" si="6"/>
        <v>1016625</v>
      </c>
      <c r="Y14" s="9">
        <f t="shared" si="6"/>
        <v>1016625</v>
      </c>
    </row>
    <row r="15">
      <c r="A15" s="5"/>
    </row>
    <row r="16">
      <c r="A16" s="12" t="s">
        <v>39</v>
      </c>
    </row>
    <row r="17">
      <c r="A17" s="12" t="s">
        <v>41</v>
      </c>
      <c r="B17" s="6">
        <v>0.0</v>
      </c>
      <c r="C17" s="6">
        <v>0.0</v>
      </c>
      <c r="D17" s="6">
        <v>0.0</v>
      </c>
      <c r="E17" s="6">
        <v>0.0</v>
      </c>
      <c r="F17" s="6">
        <v>0.0</v>
      </c>
      <c r="G17" s="9">
        <f>Assumptions!B24</f>
        <v>10</v>
      </c>
      <c r="H17" s="6">
        <v>0.0</v>
      </c>
      <c r="I17" s="6">
        <v>0.0</v>
      </c>
      <c r="J17" s="6">
        <v>0.0</v>
      </c>
      <c r="K17" s="6">
        <v>0.0</v>
      </c>
      <c r="L17" s="6">
        <v>0.0</v>
      </c>
      <c r="M17" s="9">
        <f>Assumptions!C24</f>
        <v>10</v>
      </c>
      <c r="N17" s="6">
        <v>0.0</v>
      </c>
      <c r="O17" s="6">
        <v>0.0</v>
      </c>
      <c r="P17" s="6">
        <v>0.0</v>
      </c>
      <c r="Q17" s="6">
        <v>0.0</v>
      </c>
      <c r="R17" s="6">
        <v>0.0</v>
      </c>
      <c r="S17" s="9">
        <f>Assumptions!D24</f>
        <v>10</v>
      </c>
      <c r="T17" s="6">
        <v>0.0</v>
      </c>
      <c r="U17" s="6">
        <v>0.0</v>
      </c>
      <c r="V17" s="6">
        <v>0.0</v>
      </c>
      <c r="W17" s="6">
        <v>0.0</v>
      </c>
      <c r="X17" s="6">
        <v>0.0</v>
      </c>
      <c r="Y17" s="9">
        <f>Assumptions!E24</f>
        <v>10</v>
      </c>
    </row>
    <row r="18">
      <c r="A18" s="12" t="s">
        <v>111</v>
      </c>
      <c r="B18" s="6">
        <v>0.0</v>
      </c>
      <c r="C18" s="6">
        <v>0.0</v>
      </c>
      <c r="D18" s="6">
        <v>0.0</v>
      </c>
      <c r="E18" s="6">
        <v>0.0</v>
      </c>
      <c r="F18" s="6">
        <v>0.0</v>
      </c>
      <c r="G18" s="6">
        <f>G9*G17</f>
        <v>135550</v>
      </c>
      <c r="H18" s="6">
        <v>0.0</v>
      </c>
      <c r="I18" s="6">
        <v>0.0</v>
      </c>
      <c r="J18" s="6">
        <v>0.0</v>
      </c>
      <c r="K18" s="6">
        <v>0.0</v>
      </c>
      <c r="L18" s="6">
        <v>0.0</v>
      </c>
      <c r="M18" s="6">
        <f>M9*M17</f>
        <v>135550</v>
      </c>
      <c r="N18" s="6">
        <v>0.0</v>
      </c>
      <c r="O18" s="6">
        <v>0.0</v>
      </c>
      <c r="P18" s="6">
        <v>0.0</v>
      </c>
      <c r="Q18" s="6">
        <v>0.0</v>
      </c>
      <c r="R18" s="6">
        <v>0.0</v>
      </c>
      <c r="S18" s="6">
        <f>S9*S17</f>
        <v>135550</v>
      </c>
      <c r="T18" s="6">
        <v>0.0</v>
      </c>
      <c r="U18" s="6">
        <v>0.0</v>
      </c>
      <c r="V18" s="6">
        <v>0.0</v>
      </c>
      <c r="W18" s="6">
        <v>0.0</v>
      </c>
      <c r="X18" s="6">
        <v>0.0</v>
      </c>
      <c r="Y18" s="6">
        <f>Y17*Y9</f>
        <v>135550</v>
      </c>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6" t="s">
        <v>42</v>
      </c>
      <c r="C1" s="6" t="s">
        <v>43</v>
      </c>
      <c r="D1" s="6" t="s">
        <v>44</v>
      </c>
      <c r="E1" s="6" t="s">
        <v>45</v>
      </c>
      <c r="F1" s="6" t="s">
        <v>46</v>
      </c>
      <c r="G1" s="6" t="s">
        <v>47</v>
      </c>
      <c r="H1" s="6" t="s">
        <v>48</v>
      </c>
      <c r="I1" s="6" t="s">
        <v>49</v>
      </c>
      <c r="J1" s="6" t="s">
        <v>50</v>
      </c>
      <c r="K1" s="6" t="s">
        <v>51</v>
      </c>
      <c r="L1" s="6" t="s">
        <v>52</v>
      </c>
      <c r="M1" s="6" t="s">
        <v>53</v>
      </c>
      <c r="N1" s="6" t="s">
        <v>54</v>
      </c>
      <c r="O1" s="6" t="s">
        <v>55</v>
      </c>
      <c r="P1" s="6" t="s">
        <v>56</v>
      </c>
      <c r="Q1" s="6" t="s">
        <v>57</v>
      </c>
      <c r="R1" s="6" t="s">
        <v>58</v>
      </c>
      <c r="S1" s="6" t="s">
        <v>59</v>
      </c>
      <c r="T1" s="6" t="s">
        <v>60</v>
      </c>
      <c r="U1" s="6" t="s">
        <v>61</v>
      </c>
      <c r="V1" s="6" t="s">
        <v>62</v>
      </c>
      <c r="W1" s="6" t="s">
        <v>63</v>
      </c>
      <c r="X1" s="6" t="s">
        <v>64</v>
      </c>
      <c r="Y1" s="6" t="s">
        <v>65</v>
      </c>
    </row>
    <row r="2">
      <c r="A2" s="5" t="s">
        <v>112</v>
      </c>
    </row>
    <row r="3">
      <c r="A3" s="5" t="s">
        <v>113</v>
      </c>
      <c r="B3" s="9">
        <f>Collections!B8</f>
        <v>0</v>
      </c>
      <c r="C3" s="9">
        <f>Collections!C8</f>
        <v>1990500</v>
      </c>
      <c r="D3" s="9">
        <f>Collections!D8</f>
        <v>1990500</v>
      </c>
      <c r="E3" s="9">
        <f>Collections!E8</f>
        <v>1990500</v>
      </c>
      <c r="F3" s="9">
        <f>Collections!F8</f>
        <v>1990500</v>
      </c>
      <c r="G3" s="9">
        <f>Collections!G8</f>
        <v>1990500</v>
      </c>
      <c r="H3" s="9">
        <f>Collections!H8</f>
        <v>1990500</v>
      </c>
      <c r="I3" s="9">
        <f>Collections!I8</f>
        <v>1990500</v>
      </c>
      <c r="J3" s="9">
        <f>Collections!J8</f>
        <v>1990500</v>
      </c>
      <c r="K3" s="9">
        <f>Collections!K8</f>
        <v>1990500</v>
      </c>
      <c r="L3" s="9">
        <f>Collections!L8</f>
        <v>1990500</v>
      </c>
      <c r="M3" s="9">
        <f>Collections!M8</f>
        <v>1990500</v>
      </c>
      <c r="N3" s="9">
        <f>Collections!N8</f>
        <v>1990500</v>
      </c>
      <c r="O3" s="9">
        <f>Collections!O8</f>
        <v>1990500</v>
      </c>
      <c r="P3" s="9">
        <f>Collections!P8</f>
        <v>1990500</v>
      </c>
      <c r="Q3" s="9">
        <f>Collections!Q8</f>
        <v>1990500</v>
      </c>
      <c r="R3" s="9">
        <f>Collections!R8</f>
        <v>1990500</v>
      </c>
      <c r="S3" s="9">
        <f>Collections!S8</f>
        <v>1990500</v>
      </c>
      <c r="T3" s="9">
        <f>Collections!T8</f>
        <v>1990500</v>
      </c>
      <c r="U3" s="9">
        <f>Collections!U8</f>
        <v>1990500</v>
      </c>
      <c r="V3" s="9">
        <f>Collections!V8</f>
        <v>1990500</v>
      </c>
      <c r="W3" s="9">
        <f>Collections!W8</f>
        <v>1990500</v>
      </c>
      <c r="X3" s="9">
        <f>Collections!X8</f>
        <v>1990500</v>
      </c>
      <c r="Y3" s="9">
        <f>Collections!Y8</f>
        <v>1990500</v>
      </c>
    </row>
    <row r="4">
      <c r="A4" s="5" t="s">
        <v>114</v>
      </c>
      <c r="B4" s="9">
        <f>'Loan and Interest'!B11</f>
        <v>1500000</v>
      </c>
      <c r="C4" s="9">
        <f>'Loan and Interest'!C11</f>
        <v>0</v>
      </c>
      <c r="D4" s="9">
        <f>'Loan and Interest'!D11</f>
        <v>0</v>
      </c>
      <c r="E4" s="9">
        <f>'Loan and Interest'!E11</f>
        <v>0</v>
      </c>
      <c r="F4" s="9">
        <f>'Loan and Interest'!F11</f>
        <v>500000</v>
      </c>
      <c r="G4" s="9">
        <f>'Loan and Interest'!G11</f>
        <v>0</v>
      </c>
      <c r="H4" s="9">
        <f>'Loan and Interest'!H11</f>
        <v>0</v>
      </c>
      <c r="I4" s="9">
        <f>'Loan and Interest'!I11</f>
        <v>0</v>
      </c>
      <c r="J4" s="9">
        <f>'Loan and Interest'!J11</f>
        <v>0</v>
      </c>
      <c r="K4" s="9">
        <f>'Loan and Interest'!K11</f>
        <v>0</v>
      </c>
      <c r="L4" s="9">
        <f>'Loan and Interest'!L11</f>
        <v>0</v>
      </c>
      <c r="M4" s="9">
        <f>'Loan and Interest'!M11</f>
        <v>0</v>
      </c>
      <c r="N4" s="9">
        <f>'Loan and Interest'!N11</f>
        <v>0</v>
      </c>
      <c r="O4" s="9">
        <f>'Loan and Interest'!O11</f>
        <v>0</v>
      </c>
      <c r="P4" s="9">
        <f>'Loan and Interest'!P11</f>
        <v>0</v>
      </c>
      <c r="Q4" s="9">
        <f>'Loan and Interest'!Q11</f>
        <v>0</v>
      </c>
      <c r="R4" s="9">
        <f>'Loan and Interest'!R11</f>
        <v>0</v>
      </c>
      <c r="S4" s="9">
        <f>'Loan and Interest'!S11</f>
        <v>0</v>
      </c>
      <c r="T4" s="9">
        <f>'Loan and Interest'!T11</f>
        <v>0</v>
      </c>
      <c r="U4" s="9">
        <f>'Loan and Interest'!U11</f>
        <v>0</v>
      </c>
      <c r="V4" s="9">
        <f>'Loan and Interest'!V11</f>
        <v>0</v>
      </c>
      <c r="W4" s="9">
        <f>'Loan and Interest'!W11</f>
        <v>0</v>
      </c>
      <c r="X4" s="9">
        <f>'Loan and Interest'!X11</f>
        <v>0</v>
      </c>
      <c r="Y4" s="9">
        <f>'Loan and Interest'!Y11</f>
        <v>0</v>
      </c>
    </row>
    <row r="5">
      <c r="A5" s="5" t="s">
        <v>115</v>
      </c>
      <c r="B5" s="9">
        <f>Capital!B13</f>
        <v>1016625</v>
      </c>
      <c r="C5" s="9">
        <f>Capital!C13</f>
        <v>0</v>
      </c>
      <c r="D5" s="9">
        <f>Capital!D13</f>
        <v>0</v>
      </c>
      <c r="E5" s="9">
        <f>Capital!E13</f>
        <v>0</v>
      </c>
      <c r="F5" s="9">
        <f>Capital!F13</f>
        <v>0</v>
      </c>
      <c r="G5" s="9">
        <f>Capital!G13</f>
        <v>0</v>
      </c>
      <c r="H5" s="9">
        <f>Capital!H13</f>
        <v>0</v>
      </c>
      <c r="I5" s="9">
        <f>Capital!I13</f>
        <v>0</v>
      </c>
      <c r="J5" s="9">
        <f>Capital!J13</f>
        <v>0</v>
      </c>
      <c r="K5" s="9">
        <f>Capital!K13</f>
        <v>0</v>
      </c>
      <c r="L5" s="9">
        <f>Capital!L13</f>
        <v>0</v>
      </c>
      <c r="M5" s="9">
        <f>Capital!M13</f>
        <v>0</v>
      </c>
      <c r="N5" s="9">
        <f>Capital!N13</f>
        <v>0</v>
      </c>
      <c r="O5" s="9">
        <f>Capital!O13</f>
        <v>0</v>
      </c>
      <c r="P5" s="9">
        <f>Capital!P13</f>
        <v>0</v>
      </c>
      <c r="Q5" s="9">
        <f>Capital!Q13</f>
        <v>0</v>
      </c>
      <c r="R5" s="9">
        <f>Capital!R13</f>
        <v>0</v>
      </c>
      <c r="S5" s="9">
        <f>Capital!S13</f>
        <v>0</v>
      </c>
      <c r="T5" s="9">
        <f>Capital!T13</f>
        <v>0</v>
      </c>
      <c r="U5" s="9">
        <f>Capital!U13</f>
        <v>0</v>
      </c>
      <c r="V5" s="9">
        <f>Capital!V13</f>
        <v>0</v>
      </c>
      <c r="W5" s="9">
        <f>Capital!W13</f>
        <v>0</v>
      </c>
      <c r="X5" s="9">
        <f>Capital!X13</f>
        <v>0</v>
      </c>
      <c r="Y5" s="9">
        <f>Capital!Y13</f>
        <v>0</v>
      </c>
    </row>
    <row r="6">
      <c r="A6" s="5" t="s">
        <v>69</v>
      </c>
      <c r="B6" s="9">
        <f t="shared" ref="B6:Y6" si="1">SUM(B3:B5)</f>
        <v>2516625</v>
      </c>
      <c r="C6" s="9">
        <f t="shared" si="1"/>
        <v>1990500</v>
      </c>
      <c r="D6" s="9">
        <f t="shared" si="1"/>
        <v>1990500</v>
      </c>
      <c r="E6" s="9">
        <f t="shared" si="1"/>
        <v>1990500</v>
      </c>
      <c r="F6" s="9">
        <f t="shared" si="1"/>
        <v>2490500</v>
      </c>
      <c r="G6" s="9">
        <f t="shared" si="1"/>
        <v>1990500</v>
      </c>
      <c r="H6" s="9">
        <f t="shared" si="1"/>
        <v>1990500</v>
      </c>
      <c r="I6" s="9">
        <f t="shared" si="1"/>
        <v>1990500</v>
      </c>
      <c r="J6" s="9">
        <f t="shared" si="1"/>
        <v>1990500</v>
      </c>
      <c r="K6" s="9">
        <f t="shared" si="1"/>
        <v>1990500</v>
      </c>
      <c r="L6" s="9">
        <f t="shared" si="1"/>
        <v>1990500</v>
      </c>
      <c r="M6" s="9">
        <f t="shared" si="1"/>
        <v>1990500</v>
      </c>
      <c r="N6" s="9">
        <f t="shared" si="1"/>
        <v>1990500</v>
      </c>
      <c r="O6" s="9">
        <f t="shared" si="1"/>
        <v>1990500</v>
      </c>
      <c r="P6" s="9">
        <f t="shared" si="1"/>
        <v>1990500</v>
      </c>
      <c r="Q6" s="9">
        <f t="shared" si="1"/>
        <v>1990500</v>
      </c>
      <c r="R6" s="9">
        <f t="shared" si="1"/>
        <v>1990500</v>
      </c>
      <c r="S6" s="9">
        <f t="shared" si="1"/>
        <v>1990500</v>
      </c>
      <c r="T6" s="9">
        <f t="shared" si="1"/>
        <v>1990500</v>
      </c>
      <c r="U6" s="9">
        <f t="shared" si="1"/>
        <v>1990500</v>
      </c>
      <c r="V6" s="9">
        <f t="shared" si="1"/>
        <v>1990500</v>
      </c>
      <c r="W6" s="9">
        <f t="shared" si="1"/>
        <v>1990500</v>
      </c>
      <c r="X6" s="9">
        <f t="shared" si="1"/>
        <v>1990500</v>
      </c>
      <c r="Y6" s="9">
        <f t="shared" si="1"/>
        <v>1990500</v>
      </c>
    </row>
    <row r="7">
      <c r="A7" s="5"/>
    </row>
    <row r="8">
      <c r="A8" s="5" t="s">
        <v>116</v>
      </c>
    </row>
    <row r="9">
      <c r="A9" s="5" t="s">
        <v>117</v>
      </c>
      <c r="B9" s="9">
        <f>'Fixed Asset Balance'!B10</f>
        <v>762900</v>
      </c>
      <c r="C9" s="9">
        <f>'Fixed Asset Balance'!C10</f>
        <v>0</v>
      </c>
      <c r="D9" s="9">
        <f>'Fixed Asset Balance'!D10</f>
        <v>0</v>
      </c>
      <c r="E9" s="9">
        <f>'Fixed Asset Balance'!E10</f>
        <v>0</v>
      </c>
      <c r="F9" s="9">
        <f>'Fixed Asset Balance'!F10</f>
        <v>0</v>
      </c>
      <c r="G9" s="9">
        <f>'Fixed Asset Balance'!G10</f>
        <v>0</v>
      </c>
      <c r="H9" s="9">
        <f>'Fixed Asset Balance'!H10</f>
        <v>0</v>
      </c>
      <c r="I9" s="9">
        <f>'Fixed Asset Balance'!I10</f>
        <v>0</v>
      </c>
      <c r="J9" s="9">
        <f>'Fixed Asset Balance'!J10</f>
        <v>0</v>
      </c>
      <c r="K9" s="9">
        <f>'Fixed Asset Balance'!K10</f>
        <v>0</v>
      </c>
      <c r="L9" s="9">
        <f>'Fixed Asset Balance'!L10</f>
        <v>0</v>
      </c>
      <c r="M9" s="9">
        <f>'Fixed Asset Balance'!M10</f>
        <v>0</v>
      </c>
      <c r="N9" s="9">
        <f>'Fixed Asset Balance'!N10</f>
        <v>0</v>
      </c>
      <c r="O9" s="9">
        <f>'Fixed Asset Balance'!O10</f>
        <v>0</v>
      </c>
      <c r="P9" s="9">
        <f>'Fixed Asset Balance'!P10</f>
        <v>0</v>
      </c>
      <c r="Q9" s="9">
        <f>'Fixed Asset Balance'!Q10</f>
        <v>0</v>
      </c>
      <c r="R9" s="9">
        <f>'Fixed Asset Balance'!R10</f>
        <v>0</v>
      </c>
      <c r="S9" s="9">
        <f>'Fixed Asset Balance'!S10</f>
        <v>0</v>
      </c>
      <c r="T9" s="9">
        <f>'Fixed Asset Balance'!T10</f>
        <v>0</v>
      </c>
      <c r="U9" s="9">
        <f>'Fixed Asset Balance'!U10</f>
        <v>0</v>
      </c>
      <c r="V9" s="9">
        <f>'Fixed Asset Balance'!V10</f>
        <v>0</v>
      </c>
      <c r="W9" s="9">
        <f>'Fixed Asset Balance'!W10</f>
        <v>0</v>
      </c>
      <c r="X9" s="9">
        <f>'Fixed Asset Balance'!X10</f>
        <v>0</v>
      </c>
      <c r="Y9" s="9">
        <f>'Fixed Asset Balance'!Y10</f>
        <v>0</v>
      </c>
    </row>
    <row r="10">
      <c r="A10" s="5" t="s">
        <v>118</v>
      </c>
      <c r="B10" s="9">
        <f>Purchases!B8</f>
        <v>0</v>
      </c>
      <c r="C10" s="9">
        <f>Purchases!C8</f>
        <v>1453000</v>
      </c>
      <c r="D10" s="9">
        <f>Purchases!D8</f>
        <v>1453000</v>
      </c>
      <c r="E10" s="9">
        <f>Purchases!E8</f>
        <v>1453000</v>
      </c>
      <c r="F10" s="9">
        <f>Purchases!F8</f>
        <v>1453000</v>
      </c>
      <c r="G10" s="9">
        <f>Purchases!G8</f>
        <v>1453000</v>
      </c>
      <c r="H10" s="9">
        <f>Purchases!H8</f>
        <v>1453000</v>
      </c>
      <c r="I10" s="9">
        <f>Purchases!I8</f>
        <v>1453000</v>
      </c>
      <c r="J10" s="9">
        <f>Purchases!J8</f>
        <v>1453000</v>
      </c>
      <c r="K10" s="9">
        <f>Purchases!K8</f>
        <v>1453000</v>
      </c>
      <c r="L10" s="9">
        <f>Purchases!L8</f>
        <v>1453000</v>
      </c>
      <c r="M10" s="9">
        <f>Purchases!M8</f>
        <v>1453000</v>
      </c>
      <c r="N10" s="9">
        <f>Purchases!N8</f>
        <v>1453000</v>
      </c>
      <c r="O10" s="9">
        <f>Purchases!O8</f>
        <v>1453000</v>
      </c>
      <c r="P10" s="9">
        <f>Purchases!P8</f>
        <v>1453000</v>
      </c>
      <c r="Q10" s="9">
        <f>Purchases!Q8</f>
        <v>1453000</v>
      </c>
      <c r="R10" s="9">
        <f>Purchases!R8</f>
        <v>1453000</v>
      </c>
      <c r="S10" s="9">
        <f>Purchases!S8</f>
        <v>1453000</v>
      </c>
      <c r="T10" s="9">
        <f>Purchases!T8</f>
        <v>1453000</v>
      </c>
      <c r="U10" s="9">
        <f>Purchases!U8</f>
        <v>1453000</v>
      </c>
      <c r="V10" s="9">
        <f>Purchases!V8</f>
        <v>1453000</v>
      </c>
      <c r="W10" s="9">
        <f>Purchases!W8</f>
        <v>1453000</v>
      </c>
      <c r="X10" s="9">
        <f>Purchases!X8</f>
        <v>1453000</v>
      </c>
      <c r="Y10" s="9">
        <f>Purchases!Y8</f>
        <v>1453000</v>
      </c>
    </row>
    <row r="11">
      <c r="A11" s="5" t="s">
        <v>74</v>
      </c>
      <c r="B11" s="9">
        <f>'Expenses-Payments'!B16</f>
        <v>52500</v>
      </c>
      <c r="C11" s="9">
        <f>'Expenses-Payments'!C16</f>
        <v>133994</v>
      </c>
      <c r="D11" s="9">
        <f>'Expenses-Payments'!D16</f>
        <v>178994</v>
      </c>
      <c r="E11" s="9">
        <f>'Expenses-Payments'!E16</f>
        <v>133994</v>
      </c>
      <c r="F11" s="9">
        <f>'Expenses-Payments'!F16</f>
        <v>133994</v>
      </c>
      <c r="G11" s="9">
        <f>'Expenses-Payments'!G16</f>
        <v>178994</v>
      </c>
      <c r="H11" s="9">
        <f>'Expenses-Payments'!H16</f>
        <v>133994</v>
      </c>
      <c r="I11" s="9">
        <f>'Expenses-Payments'!I16</f>
        <v>133994</v>
      </c>
      <c r="J11" s="9">
        <f>'Expenses-Payments'!J16</f>
        <v>178994</v>
      </c>
      <c r="K11" s="9">
        <f>'Expenses-Payments'!K16</f>
        <v>133994</v>
      </c>
      <c r="L11" s="9">
        <f>'Expenses-Payments'!L16</f>
        <v>133994</v>
      </c>
      <c r="M11" s="9">
        <f>'Expenses-Payments'!M16</f>
        <v>178994</v>
      </c>
      <c r="N11" s="9">
        <f>'Expenses-Payments'!N16</f>
        <v>133994</v>
      </c>
      <c r="O11" s="9">
        <f>'Expenses-Payments'!O16</f>
        <v>133994</v>
      </c>
      <c r="P11" s="9">
        <f>'Expenses-Payments'!P16</f>
        <v>178994</v>
      </c>
      <c r="Q11" s="9">
        <f>'Expenses-Payments'!Q16</f>
        <v>133994</v>
      </c>
      <c r="R11" s="9">
        <f>'Expenses-Payments'!R16</f>
        <v>133994</v>
      </c>
      <c r="S11" s="9">
        <f>'Expenses-Payments'!S16</f>
        <v>178994</v>
      </c>
      <c r="T11" s="9">
        <f>'Expenses-Payments'!T16</f>
        <v>133994</v>
      </c>
      <c r="U11" s="9">
        <f>'Expenses-Payments'!U16</f>
        <v>133994</v>
      </c>
      <c r="V11" s="9">
        <f>'Expenses-Payments'!V16</f>
        <v>178994</v>
      </c>
      <c r="W11" s="9">
        <f>'Expenses-Payments'!W16</f>
        <v>133994</v>
      </c>
      <c r="X11" s="9">
        <f>'Expenses-Payments'!X16</f>
        <v>133994</v>
      </c>
      <c r="Y11" s="9">
        <f>'Expenses-Payments'!Y16</f>
        <v>178994</v>
      </c>
    </row>
    <row r="12">
      <c r="A12" s="12" t="s">
        <v>100</v>
      </c>
      <c r="B12" s="9">
        <f>'Loan and Interest'!B16</f>
        <v>0</v>
      </c>
      <c r="C12" s="9">
        <f>'Loan and Interest'!C16</f>
        <v>0</v>
      </c>
      <c r="D12" s="9">
        <f>'Loan and Interest'!D16</f>
        <v>0</v>
      </c>
      <c r="E12" s="9">
        <f>'Loan and Interest'!E16</f>
        <v>0</v>
      </c>
      <c r="F12" s="9">
        <f>'Loan and Interest'!F16</f>
        <v>0</v>
      </c>
      <c r="G12" s="9">
        <f>'Loan and Interest'!G16</f>
        <v>0</v>
      </c>
      <c r="H12" s="9">
        <f>'Loan and Interest'!H16</f>
        <v>0</v>
      </c>
      <c r="I12" s="9">
        <f>'Loan and Interest'!I16</f>
        <v>0</v>
      </c>
      <c r="J12" s="9">
        <f>'Loan and Interest'!J16</f>
        <v>0</v>
      </c>
      <c r="K12" s="9">
        <f>'Loan and Interest'!K16</f>
        <v>0</v>
      </c>
      <c r="L12" s="9">
        <f>'Loan and Interest'!L16</f>
        <v>0</v>
      </c>
      <c r="M12" s="9">
        <f>'Loan and Interest'!M16</f>
        <v>0</v>
      </c>
      <c r="N12" s="9">
        <f>'Loan and Interest'!N16</f>
        <v>1500000</v>
      </c>
      <c r="O12" s="9">
        <f>'Loan and Interest'!O16</f>
        <v>0</v>
      </c>
      <c r="P12" s="9">
        <f>'Loan and Interest'!P16</f>
        <v>0</v>
      </c>
      <c r="Q12" s="9">
        <f>'Loan and Interest'!Q16</f>
        <v>0</v>
      </c>
      <c r="R12" s="9">
        <f>'Loan and Interest'!R16</f>
        <v>0</v>
      </c>
      <c r="S12" s="9">
        <f>'Loan and Interest'!S16</f>
        <v>0</v>
      </c>
      <c r="T12" s="9">
        <f>'Loan and Interest'!T16</f>
        <v>500000</v>
      </c>
      <c r="U12" s="9">
        <f>'Loan and Interest'!U16</f>
        <v>0</v>
      </c>
      <c r="V12" s="9">
        <f>'Loan and Interest'!V16</f>
        <v>0</v>
      </c>
      <c r="W12" s="9">
        <f>'Loan and Interest'!W16</f>
        <v>0</v>
      </c>
      <c r="X12" s="9">
        <f>'Loan and Interest'!X16</f>
        <v>0</v>
      </c>
      <c r="Y12" s="9">
        <f>'Loan and Interest'!Y16</f>
        <v>0</v>
      </c>
    </row>
    <row r="13">
      <c r="A13" s="12" t="s">
        <v>119</v>
      </c>
      <c r="B13" s="9">
        <f>'Loan and Interest'!B26</f>
        <v>13125</v>
      </c>
      <c r="C13" s="9">
        <f>'Loan and Interest'!C26</f>
        <v>13125</v>
      </c>
      <c r="D13" s="9">
        <f>'Loan and Interest'!D26</f>
        <v>13125</v>
      </c>
      <c r="E13" s="9">
        <f>'Loan and Interest'!E26</f>
        <v>13125</v>
      </c>
      <c r="F13" s="9">
        <f>'Loan and Interest'!F26</f>
        <v>20000</v>
      </c>
      <c r="G13" s="9">
        <f>'Loan and Interest'!G26</f>
        <v>20000</v>
      </c>
      <c r="H13" s="9">
        <f>'Loan and Interest'!H26</f>
        <v>20000</v>
      </c>
      <c r="I13" s="9">
        <f>'Loan and Interest'!I26</f>
        <v>20000</v>
      </c>
      <c r="J13" s="9">
        <f>'Loan and Interest'!J26</f>
        <v>20000</v>
      </c>
      <c r="K13" s="9">
        <f>'Loan and Interest'!K26</f>
        <v>20000</v>
      </c>
      <c r="L13" s="9">
        <f>'Loan and Interest'!L26</f>
        <v>20000</v>
      </c>
      <c r="M13" s="9">
        <f>'Loan and Interest'!M26</f>
        <v>20000</v>
      </c>
      <c r="N13" s="9">
        <f>'Loan and Interest'!N26</f>
        <v>6875</v>
      </c>
      <c r="O13" s="9">
        <f>'Loan and Interest'!O26</f>
        <v>6875</v>
      </c>
      <c r="P13" s="9">
        <f>'Loan and Interest'!P26</f>
        <v>6875</v>
      </c>
      <c r="Q13" s="9">
        <f>'Loan and Interest'!Q26</f>
        <v>6875</v>
      </c>
      <c r="R13" s="9">
        <f>'Loan and Interest'!R26</f>
        <v>6875</v>
      </c>
      <c r="S13" s="9">
        <f>'Loan and Interest'!S26</f>
        <v>6875</v>
      </c>
      <c r="T13" s="9">
        <f>'Loan and Interest'!T26</f>
        <v>0</v>
      </c>
      <c r="U13" s="9">
        <f>'Loan and Interest'!U26</f>
        <v>0</v>
      </c>
      <c r="V13" s="9">
        <f>'Loan and Interest'!V26</f>
        <v>0</v>
      </c>
      <c r="W13" s="9">
        <f>'Loan and Interest'!W26</f>
        <v>0</v>
      </c>
      <c r="X13" s="9">
        <f>'Loan and Interest'!X26</f>
        <v>0</v>
      </c>
      <c r="Y13" s="9">
        <f>'Loan and Interest'!Y26</f>
        <v>0</v>
      </c>
    </row>
    <row r="14">
      <c r="A14" s="12" t="s">
        <v>111</v>
      </c>
      <c r="B14" s="9">
        <f>Capital!B18</f>
        <v>0</v>
      </c>
      <c r="C14" s="9">
        <f>Capital!C18</f>
        <v>0</v>
      </c>
      <c r="D14" s="9">
        <f>Capital!D18</f>
        <v>0</v>
      </c>
      <c r="E14" s="9">
        <f>Capital!E18</f>
        <v>0</v>
      </c>
      <c r="F14" s="9">
        <f>Capital!F18</f>
        <v>0</v>
      </c>
      <c r="G14" s="9">
        <f>Capital!G18</f>
        <v>135550</v>
      </c>
      <c r="H14" s="9">
        <f>Capital!H18</f>
        <v>0</v>
      </c>
      <c r="I14" s="9">
        <f>Capital!I18</f>
        <v>0</v>
      </c>
      <c r="J14" s="9">
        <f>Capital!J18</f>
        <v>0</v>
      </c>
      <c r="K14" s="9">
        <f>Capital!K18</f>
        <v>0</v>
      </c>
      <c r="L14" s="9">
        <f>Capital!L18</f>
        <v>0</v>
      </c>
      <c r="M14" s="9">
        <f>Capital!M18</f>
        <v>135550</v>
      </c>
      <c r="N14" s="9">
        <f>Capital!N18</f>
        <v>0</v>
      </c>
      <c r="O14" s="9">
        <f>Capital!O18</f>
        <v>0</v>
      </c>
      <c r="P14" s="9">
        <f>Capital!P18</f>
        <v>0</v>
      </c>
      <c r="Q14" s="9">
        <f>Capital!Q18</f>
        <v>0</v>
      </c>
      <c r="R14" s="9">
        <f>Capital!R18</f>
        <v>0</v>
      </c>
      <c r="S14" s="9">
        <f>Capital!S18</f>
        <v>135550</v>
      </c>
      <c r="T14" s="9">
        <f>Capital!T18</f>
        <v>0</v>
      </c>
      <c r="U14" s="9">
        <f>Capital!U18</f>
        <v>0</v>
      </c>
      <c r="V14" s="9">
        <f>Capital!V18</f>
        <v>0</v>
      </c>
      <c r="W14" s="9">
        <f>Capital!W18</f>
        <v>0</v>
      </c>
      <c r="X14" s="9">
        <f>Capital!X18</f>
        <v>0</v>
      </c>
      <c r="Y14" s="9">
        <f>Capital!Y18</f>
        <v>135550</v>
      </c>
    </row>
    <row r="15">
      <c r="A15" s="5" t="s">
        <v>120</v>
      </c>
      <c r="B15" s="10">
        <f>'Sales and Costs'!B21</f>
        <v>127506.9911</v>
      </c>
      <c r="C15" s="10">
        <f>'Sales and Costs'!C21</f>
        <v>127506.9911</v>
      </c>
      <c r="D15" s="10">
        <f>'Sales and Costs'!D21</f>
        <v>127506.9911</v>
      </c>
      <c r="E15" s="10">
        <f>'Sales and Costs'!E21</f>
        <v>127506.9911</v>
      </c>
      <c r="F15" s="10">
        <f>'Sales and Costs'!F21</f>
        <v>125581.9911</v>
      </c>
      <c r="G15" s="10">
        <f>'Sales and Costs'!G21</f>
        <v>125581.9911</v>
      </c>
      <c r="H15" s="10">
        <f>'Sales and Costs'!H21</f>
        <v>125581.9911</v>
      </c>
      <c r="I15" s="10">
        <f>'Sales and Costs'!I21</f>
        <v>125581.9911</v>
      </c>
      <c r="J15" s="10">
        <f>'Sales and Costs'!J21</f>
        <v>125581.9911</v>
      </c>
      <c r="K15" s="10">
        <f>'Sales and Costs'!K21</f>
        <v>125581.9911</v>
      </c>
      <c r="L15" s="10">
        <f>'Sales and Costs'!L21</f>
        <v>125581.9911</v>
      </c>
      <c r="M15" s="10">
        <f>'Sales and Costs'!M21</f>
        <v>125581.9911</v>
      </c>
      <c r="N15" s="10">
        <f>'Sales and Costs'!N21</f>
        <v>129256.9911</v>
      </c>
      <c r="O15" s="10">
        <f>'Sales and Costs'!O21</f>
        <v>129256.9911</v>
      </c>
      <c r="P15" s="10">
        <f>'Sales and Costs'!P21</f>
        <v>129256.9911</v>
      </c>
      <c r="Q15" s="10">
        <f>'Sales and Costs'!Q21</f>
        <v>135331.1244</v>
      </c>
      <c r="R15" s="10">
        <f>'Sales and Costs'!R21</f>
        <v>135331.1244</v>
      </c>
      <c r="S15" s="10">
        <f>'Sales and Costs'!S21</f>
        <v>135331.1244</v>
      </c>
      <c r="T15" s="10">
        <f>'Sales and Costs'!T21</f>
        <v>144061.68</v>
      </c>
      <c r="U15" s="10">
        <f>'Sales and Costs'!U21</f>
        <v>144061.68</v>
      </c>
      <c r="V15" s="10">
        <f>'Sales and Costs'!V21</f>
        <v>144061.68</v>
      </c>
      <c r="W15" s="10">
        <f>'Sales and Costs'!W21</f>
        <v>144061.68</v>
      </c>
      <c r="X15" s="10">
        <f>'Sales and Costs'!X21</f>
        <v>144061.68</v>
      </c>
      <c r="Y15" s="10">
        <f>'Sales and Costs'!Y21</f>
        <v>144061.68</v>
      </c>
    </row>
    <row r="16">
      <c r="A16" s="5" t="s">
        <v>69</v>
      </c>
      <c r="B16" s="10">
        <f t="shared" ref="B16:Y16" si="2">SUM(B9:B15)</f>
        <v>956031.9911</v>
      </c>
      <c r="C16" s="10">
        <f t="shared" si="2"/>
        <v>1727625.991</v>
      </c>
      <c r="D16" s="10">
        <f t="shared" si="2"/>
        <v>1772625.991</v>
      </c>
      <c r="E16" s="10">
        <f t="shared" si="2"/>
        <v>1727625.991</v>
      </c>
      <c r="F16" s="10">
        <f t="shared" si="2"/>
        <v>1732575.991</v>
      </c>
      <c r="G16" s="10">
        <f t="shared" si="2"/>
        <v>1913125.991</v>
      </c>
      <c r="H16" s="10">
        <f t="shared" si="2"/>
        <v>1732575.991</v>
      </c>
      <c r="I16" s="10">
        <f t="shared" si="2"/>
        <v>1732575.991</v>
      </c>
      <c r="J16" s="10">
        <f t="shared" si="2"/>
        <v>1777575.991</v>
      </c>
      <c r="K16" s="10">
        <f t="shared" si="2"/>
        <v>1732575.991</v>
      </c>
      <c r="L16" s="10">
        <f t="shared" si="2"/>
        <v>1732575.991</v>
      </c>
      <c r="M16" s="10">
        <f t="shared" si="2"/>
        <v>1913125.991</v>
      </c>
      <c r="N16" s="10">
        <f t="shared" si="2"/>
        <v>3223125.991</v>
      </c>
      <c r="O16" s="10">
        <f t="shared" si="2"/>
        <v>1723125.991</v>
      </c>
      <c r="P16" s="10">
        <f t="shared" si="2"/>
        <v>1768125.991</v>
      </c>
      <c r="Q16" s="10">
        <f t="shared" si="2"/>
        <v>1729200.124</v>
      </c>
      <c r="R16" s="10">
        <f t="shared" si="2"/>
        <v>1729200.124</v>
      </c>
      <c r="S16" s="10">
        <f t="shared" si="2"/>
        <v>1909750.124</v>
      </c>
      <c r="T16" s="10">
        <f t="shared" si="2"/>
        <v>2231055.68</v>
      </c>
      <c r="U16" s="10">
        <f t="shared" si="2"/>
        <v>1731055.68</v>
      </c>
      <c r="V16" s="10">
        <f t="shared" si="2"/>
        <v>1776055.68</v>
      </c>
      <c r="W16" s="10">
        <f t="shared" si="2"/>
        <v>1731055.68</v>
      </c>
      <c r="X16" s="10">
        <f t="shared" si="2"/>
        <v>1731055.68</v>
      </c>
      <c r="Y16" s="10">
        <f t="shared" si="2"/>
        <v>1911605.68</v>
      </c>
    </row>
    <row r="17">
      <c r="A17" s="5"/>
    </row>
    <row r="18">
      <c r="A18" s="5" t="s">
        <v>121</v>
      </c>
      <c r="B18" s="10">
        <f t="shared" ref="B18:Y18" si="3">B6-B16</f>
        <v>1560593.009</v>
      </c>
      <c r="C18" s="10">
        <f t="shared" si="3"/>
        <v>262874.0089</v>
      </c>
      <c r="D18" s="10">
        <f t="shared" si="3"/>
        <v>217874.0089</v>
      </c>
      <c r="E18" s="10">
        <f t="shared" si="3"/>
        <v>262874.0089</v>
      </c>
      <c r="F18" s="10">
        <f t="shared" si="3"/>
        <v>757924.0089</v>
      </c>
      <c r="G18" s="10">
        <f t="shared" si="3"/>
        <v>77374.00889</v>
      </c>
      <c r="H18" s="10">
        <f t="shared" si="3"/>
        <v>257924.0089</v>
      </c>
      <c r="I18" s="10">
        <f t="shared" si="3"/>
        <v>257924.0089</v>
      </c>
      <c r="J18" s="10">
        <f t="shared" si="3"/>
        <v>212924.0089</v>
      </c>
      <c r="K18" s="10">
        <f t="shared" si="3"/>
        <v>257924.0089</v>
      </c>
      <c r="L18" s="10">
        <f t="shared" si="3"/>
        <v>257924.0089</v>
      </c>
      <c r="M18" s="10">
        <f t="shared" si="3"/>
        <v>77374.00889</v>
      </c>
      <c r="N18" s="10">
        <f t="shared" si="3"/>
        <v>-1232625.991</v>
      </c>
      <c r="O18" s="10">
        <f t="shared" si="3"/>
        <v>267374.0089</v>
      </c>
      <c r="P18" s="10">
        <f t="shared" si="3"/>
        <v>222374.0089</v>
      </c>
      <c r="Q18" s="10">
        <f t="shared" si="3"/>
        <v>261299.8756</v>
      </c>
      <c r="R18" s="10">
        <f t="shared" si="3"/>
        <v>261299.8756</v>
      </c>
      <c r="S18" s="10">
        <f t="shared" si="3"/>
        <v>80749.87556</v>
      </c>
      <c r="T18" s="10">
        <f t="shared" si="3"/>
        <v>-240555.68</v>
      </c>
      <c r="U18" s="10">
        <f t="shared" si="3"/>
        <v>259444.32</v>
      </c>
      <c r="V18" s="10">
        <f t="shared" si="3"/>
        <v>214444.32</v>
      </c>
      <c r="W18" s="10">
        <f t="shared" si="3"/>
        <v>259444.32</v>
      </c>
      <c r="X18" s="10">
        <f t="shared" si="3"/>
        <v>259444.32</v>
      </c>
      <c r="Y18" s="10">
        <f t="shared" si="3"/>
        <v>78894.32</v>
      </c>
    </row>
    <row r="19">
      <c r="A19" s="5"/>
    </row>
    <row r="20">
      <c r="A20" s="5" t="s">
        <v>122</v>
      </c>
    </row>
    <row r="21">
      <c r="A21" s="5" t="s">
        <v>123</v>
      </c>
      <c r="B21" s="6">
        <v>0.0</v>
      </c>
      <c r="C21" s="10">
        <f t="shared" ref="C21:Y21" si="4">B23</f>
        <v>1560593.009</v>
      </c>
      <c r="D21" s="10">
        <f t="shared" si="4"/>
        <v>1823467.018</v>
      </c>
      <c r="E21" s="10">
        <f t="shared" si="4"/>
        <v>2041341.027</v>
      </c>
      <c r="F21" s="10">
        <f t="shared" si="4"/>
        <v>2304215.036</v>
      </c>
      <c r="G21" s="10">
        <f t="shared" si="4"/>
        <v>3062139.044</v>
      </c>
      <c r="H21" s="10">
        <f t="shared" si="4"/>
        <v>3139513.053</v>
      </c>
      <c r="I21" s="10">
        <f t="shared" si="4"/>
        <v>3397437.062</v>
      </c>
      <c r="J21" s="10">
        <f t="shared" si="4"/>
        <v>3655361.071</v>
      </c>
      <c r="K21" s="10">
        <f t="shared" si="4"/>
        <v>3868285.08</v>
      </c>
      <c r="L21" s="10">
        <f t="shared" si="4"/>
        <v>4126209.089</v>
      </c>
      <c r="M21" s="10">
        <f t="shared" si="4"/>
        <v>4384133.098</v>
      </c>
      <c r="N21" s="10">
        <f t="shared" si="4"/>
        <v>4461507.107</v>
      </c>
      <c r="O21" s="10">
        <f t="shared" si="4"/>
        <v>3228881.116</v>
      </c>
      <c r="P21" s="10">
        <f t="shared" si="4"/>
        <v>3496255.124</v>
      </c>
      <c r="Q21" s="10">
        <f t="shared" si="4"/>
        <v>3718629.133</v>
      </c>
      <c r="R21" s="10">
        <f t="shared" si="4"/>
        <v>3979929.009</v>
      </c>
      <c r="S21" s="10">
        <f t="shared" si="4"/>
        <v>4241228.884</v>
      </c>
      <c r="T21" s="10">
        <f t="shared" si="4"/>
        <v>4321978.76</v>
      </c>
      <c r="U21" s="10">
        <f t="shared" si="4"/>
        <v>4081423.08</v>
      </c>
      <c r="V21" s="10">
        <f t="shared" si="4"/>
        <v>4340867.4</v>
      </c>
      <c r="W21" s="10">
        <f t="shared" si="4"/>
        <v>4555311.72</v>
      </c>
      <c r="X21" s="10">
        <f t="shared" si="4"/>
        <v>4814756.04</v>
      </c>
      <c r="Y21" s="10">
        <f t="shared" si="4"/>
        <v>5074200.36</v>
      </c>
    </row>
    <row r="22">
      <c r="A22" s="5" t="s">
        <v>121</v>
      </c>
      <c r="B22" s="10">
        <f t="shared" ref="B22:Y22" si="5">B18</f>
        <v>1560593.009</v>
      </c>
      <c r="C22" s="10">
        <f t="shared" si="5"/>
        <v>262874.0089</v>
      </c>
      <c r="D22" s="10">
        <f t="shared" si="5"/>
        <v>217874.0089</v>
      </c>
      <c r="E22" s="10">
        <f t="shared" si="5"/>
        <v>262874.0089</v>
      </c>
      <c r="F22" s="10">
        <f t="shared" si="5"/>
        <v>757924.0089</v>
      </c>
      <c r="G22" s="10">
        <f t="shared" si="5"/>
        <v>77374.00889</v>
      </c>
      <c r="H22" s="10">
        <f t="shared" si="5"/>
        <v>257924.0089</v>
      </c>
      <c r="I22" s="10">
        <f t="shared" si="5"/>
        <v>257924.0089</v>
      </c>
      <c r="J22" s="10">
        <f t="shared" si="5"/>
        <v>212924.0089</v>
      </c>
      <c r="K22" s="10">
        <f t="shared" si="5"/>
        <v>257924.0089</v>
      </c>
      <c r="L22" s="10">
        <f t="shared" si="5"/>
        <v>257924.0089</v>
      </c>
      <c r="M22" s="10">
        <f t="shared" si="5"/>
        <v>77374.00889</v>
      </c>
      <c r="N22" s="10">
        <f t="shared" si="5"/>
        <v>-1232625.991</v>
      </c>
      <c r="O22" s="10">
        <f t="shared" si="5"/>
        <v>267374.0089</v>
      </c>
      <c r="P22" s="10">
        <f t="shared" si="5"/>
        <v>222374.0089</v>
      </c>
      <c r="Q22" s="10">
        <f t="shared" si="5"/>
        <v>261299.8756</v>
      </c>
      <c r="R22" s="10">
        <f t="shared" si="5"/>
        <v>261299.8756</v>
      </c>
      <c r="S22" s="10">
        <f t="shared" si="5"/>
        <v>80749.87556</v>
      </c>
      <c r="T22" s="10">
        <f t="shared" si="5"/>
        <v>-240555.68</v>
      </c>
      <c r="U22" s="10">
        <f t="shared" si="5"/>
        <v>259444.32</v>
      </c>
      <c r="V22" s="10">
        <f t="shared" si="5"/>
        <v>214444.32</v>
      </c>
      <c r="W22" s="10">
        <f t="shared" si="5"/>
        <v>259444.32</v>
      </c>
      <c r="X22" s="10">
        <f t="shared" si="5"/>
        <v>259444.32</v>
      </c>
      <c r="Y22" s="10">
        <f t="shared" si="5"/>
        <v>78894.32</v>
      </c>
    </row>
    <row r="23">
      <c r="A23" s="5" t="s">
        <v>124</v>
      </c>
      <c r="B23" s="10">
        <f t="shared" ref="B23:Y23" si="6">SUM(B21:B22)</f>
        <v>1560593.009</v>
      </c>
      <c r="C23" s="10">
        <f t="shared" si="6"/>
        <v>1823467.018</v>
      </c>
      <c r="D23" s="10">
        <f t="shared" si="6"/>
        <v>2041341.027</v>
      </c>
      <c r="E23" s="10">
        <f t="shared" si="6"/>
        <v>2304215.036</v>
      </c>
      <c r="F23" s="10">
        <f t="shared" si="6"/>
        <v>3062139.044</v>
      </c>
      <c r="G23" s="10">
        <f t="shared" si="6"/>
        <v>3139513.053</v>
      </c>
      <c r="H23" s="10">
        <f t="shared" si="6"/>
        <v>3397437.062</v>
      </c>
      <c r="I23" s="10">
        <f t="shared" si="6"/>
        <v>3655361.071</v>
      </c>
      <c r="J23" s="10">
        <f t="shared" si="6"/>
        <v>3868285.08</v>
      </c>
      <c r="K23" s="10">
        <f t="shared" si="6"/>
        <v>4126209.089</v>
      </c>
      <c r="L23" s="10">
        <f t="shared" si="6"/>
        <v>4384133.098</v>
      </c>
      <c r="M23" s="10">
        <f t="shared" si="6"/>
        <v>4461507.107</v>
      </c>
      <c r="N23" s="10">
        <f t="shared" si="6"/>
        <v>3228881.116</v>
      </c>
      <c r="O23" s="10">
        <f t="shared" si="6"/>
        <v>3496255.124</v>
      </c>
      <c r="P23" s="10">
        <f t="shared" si="6"/>
        <v>3718629.133</v>
      </c>
      <c r="Q23" s="10">
        <f t="shared" si="6"/>
        <v>3979929.009</v>
      </c>
      <c r="R23" s="10">
        <f t="shared" si="6"/>
        <v>4241228.884</v>
      </c>
      <c r="S23" s="10">
        <f t="shared" si="6"/>
        <v>4321978.76</v>
      </c>
      <c r="T23" s="10">
        <f t="shared" si="6"/>
        <v>4081423.08</v>
      </c>
      <c r="U23" s="10">
        <f t="shared" si="6"/>
        <v>4340867.4</v>
      </c>
      <c r="V23" s="10">
        <f t="shared" si="6"/>
        <v>4555311.72</v>
      </c>
      <c r="W23" s="10">
        <f t="shared" si="6"/>
        <v>4814756.04</v>
      </c>
      <c r="X23" s="10">
        <f t="shared" si="6"/>
        <v>5074200.36</v>
      </c>
      <c r="Y23" s="10">
        <f t="shared" si="6"/>
        <v>5153094.68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6" t="s">
        <v>42</v>
      </c>
      <c r="C1" s="6" t="s">
        <v>43</v>
      </c>
      <c r="D1" s="6" t="s">
        <v>44</v>
      </c>
      <c r="E1" s="6" t="s">
        <v>45</v>
      </c>
      <c r="F1" s="6" t="s">
        <v>46</v>
      </c>
      <c r="G1" s="6" t="s">
        <v>47</v>
      </c>
      <c r="H1" s="6" t="s">
        <v>48</v>
      </c>
      <c r="I1" s="6" t="s">
        <v>49</v>
      </c>
      <c r="J1" s="6" t="s">
        <v>50</v>
      </c>
      <c r="K1" s="6" t="s">
        <v>51</v>
      </c>
      <c r="L1" s="6" t="s">
        <v>52</v>
      </c>
      <c r="M1" s="6" t="s">
        <v>53</v>
      </c>
      <c r="N1" s="6" t="s">
        <v>54</v>
      </c>
      <c r="O1" s="6" t="s">
        <v>55</v>
      </c>
      <c r="P1" s="6" t="s">
        <v>56</v>
      </c>
      <c r="Q1" s="6" t="s">
        <v>57</v>
      </c>
      <c r="R1" s="6" t="s">
        <v>58</v>
      </c>
      <c r="S1" s="6" t="s">
        <v>59</v>
      </c>
      <c r="T1" s="6" t="s">
        <v>60</v>
      </c>
      <c r="U1" s="6" t="s">
        <v>61</v>
      </c>
      <c r="V1" s="6" t="s">
        <v>62</v>
      </c>
      <c r="W1" s="6" t="s">
        <v>63</v>
      </c>
      <c r="X1" s="6" t="s">
        <v>64</v>
      </c>
      <c r="Y1" s="6" t="s">
        <v>65</v>
      </c>
    </row>
    <row r="2">
      <c r="A2" s="5" t="s">
        <v>125</v>
      </c>
    </row>
    <row r="3">
      <c r="A3" s="5" t="s">
        <v>126</v>
      </c>
      <c r="B3" s="10">
        <f>'Fixed Asset Balance'!B20-Depreciation!B20</f>
        <v>716901.1111</v>
      </c>
      <c r="C3" s="10">
        <f>'Fixed Asset Balance'!C20-Depreciation!C20</f>
        <v>670902.2222</v>
      </c>
      <c r="D3" s="10">
        <f>'Fixed Asset Balance'!D20-Depreciation!D20</f>
        <v>624903.3333</v>
      </c>
      <c r="E3" s="10">
        <f>'Fixed Asset Balance'!E20-Depreciation!E20</f>
        <v>578904.4444</v>
      </c>
      <c r="F3" s="10">
        <f>'Fixed Asset Balance'!F20-Depreciation!F20</f>
        <v>532905.5556</v>
      </c>
      <c r="G3" s="10">
        <f>'Fixed Asset Balance'!G20-Depreciation!G20</f>
        <v>486906.6667</v>
      </c>
      <c r="H3" s="10">
        <f>'Fixed Asset Balance'!H20-Depreciation!H20</f>
        <v>440907.7778</v>
      </c>
      <c r="I3" s="10">
        <f>'Fixed Asset Balance'!I20-Depreciation!I20</f>
        <v>394908.8889</v>
      </c>
      <c r="J3" s="10">
        <f>'Fixed Asset Balance'!J20-Depreciation!J20</f>
        <v>348910</v>
      </c>
      <c r="K3" s="10">
        <f>'Fixed Asset Balance'!K20-Depreciation!K20</f>
        <v>302911.1111</v>
      </c>
      <c r="L3" s="10">
        <f>'Fixed Asset Balance'!L20-Depreciation!L20</f>
        <v>256912.2222</v>
      </c>
      <c r="M3" s="10">
        <f>'Fixed Asset Balance'!M20-Depreciation!M20</f>
        <v>210913.3333</v>
      </c>
      <c r="N3" s="10">
        <f>'Fixed Asset Balance'!N20-Depreciation!N20</f>
        <v>164914.4444</v>
      </c>
      <c r="O3" s="10">
        <f>'Fixed Asset Balance'!O20-Depreciation!O20</f>
        <v>118915.5556</v>
      </c>
      <c r="P3" s="10">
        <f>'Fixed Asset Balance'!P20-Depreciation!P20</f>
        <v>72916.66667</v>
      </c>
      <c r="Q3" s="10">
        <f>'Fixed Asset Balance'!Q20-Depreciation!Q20</f>
        <v>48611.11111</v>
      </c>
      <c r="R3" s="10">
        <f>'Fixed Asset Balance'!R20-Depreciation!R20</f>
        <v>24305.55556</v>
      </c>
      <c r="S3" s="10">
        <f>'Fixed Asset Balance'!S20-Depreciation!S20</f>
        <v>0</v>
      </c>
      <c r="T3" s="10">
        <f>'Fixed Asset Balance'!T20-Depreciation!T20</f>
        <v>0</v>
      </c>
      <c r="U3" s="10">
        <f>'Fixed Asset Balance'!U20-Depreciation!U20</f>
        <v>0</v>
      </c>
      <c r="V3" s="10">
        <f>'Fixed Asset Balance'!V20-Depreciation!V20</f>
        <v>0</v>
      </c>
      <c r="W3" s="10">
        <f>'Fixed Asset Balance'!W20-Depreciation!W20</f>
        <v>0</v>
      </c>
      <c r="X3" s="10">
        <f>'Fixed Asset Balance'!X20-Depreciation!X20</f>
        <v>0</v>
      </c>
      <c r="Y3" s="10">
        <f>'Fixed Asset Balance'!Y20-Depreciation!Y20</f>
        <v>0</v>
      </c>
    </row>
    <row r="4">
      <c r="A4" s="5" t="s">
        <v>122</v>
      </c>
      <c r="B4" s="10">
        <f>'Cash Detail'!B23</f>
        <v>1560593.009</v>
      </c>
      <c r="C4" s="10">
        <f>'Cash Detail'!C23</f>
        <v>1823467.018</v>
      </c>
      <c r="D4" s="10">
        <f>'Cash Detail'!D23</f>
        <v>2041341.027</v>
      </c>
      <c r="E4" s="10">
        <f>'Cash Detail'!E23</f>
        <v>2304215.036</v>
      </c>
      <c r="F4" s="10">
        <f>'Cash Detail'!F23</f>
        <v>3062139.044</v>
      </c>
      <c r="G4" s="10">
        <f>'Cash Detail'!G23</f>
        <v>3139513.053</v>
      </c>
      <c r="H4" s="10">
        <f>'Cash Detail'!H23</f>
        <v>3397437.062</v>
      </c>
      <c r="I4" s="10">
        <f>'Cash Detail'!I23</f>
        <v>3655361.071</v>
      </c>
      <c r="J4" s="10">
        <f>'Cash Detail'!J23</f>
        <v>3868285.08</v>
      </c>
      <c r="K4" s="10">
        <f>'Cash Detail'!K23</f>
        <v>4126209.089</v>
      </c>
      <c r="L4" s="10">
        <f>'Cash Detail'!L23</f>
        <v>4384133.098</v>
      </c>
      <c r="M4" s="10">
        <f>'Cash Detail'!M23</f>
        <v>4461507.107</v>
      </c>
      <c r="N4" s="10">
        <f>'Cash Detail'!N23</f>
        <v>3228881.116</v>
      </c>
      <c r="O4" s="10">
        <f>'Cash Detail'!O23</f>
        <v>3496255.124</v>
      </c>
      <c r="P4" s="10">
        <f>'Cash Detail'!P23</f>
        <v>3718629.133</v>
      </c>
      <c r="Q4" s="10">
        <f>'Cash Detail'!Q23</f>
        <v>3979929.009</v>
      </c>
      <c r="R4" s="10">
        <f>'Cash Detail'!R23</f>
        <v>4241228.884</v>
      </c>
      <c r="S4" s="10">
        <f>'Cash Detail'!S23</f>
        <v>4321978.76</v>
      </c>
      <c r="T4" s="10">
        <f>'Cash Detail'!T23</f>
        <v>4081423.08</v>
      </c>
      <c r="U4" s="10">
        <f>'Cash Detail'!U23</f>
        <v>4340867.4</v>
      </c>
      <c r="V4" s="10">
        <f>'Cash Detail'!V23</f>
        <v>4555311.72</v>
      </c>
      <c r="W4" s="10">
        <f>'Cash Detail'!W23</f>
        <v>4814756.04</v>
      </c>
      <c r="X4" s="10">
        <f>'Cash Detail'!X23</f>
        <v>5074200.36</v>
      </c>
      <c r="Y4" s="10">
        <f>'Cash Detail'!Y23</f>
        <v>5153094.68</v>
      </c>
    </row>
    <row r="5">
      <c r="A5" s="5" t="s">
        <v>127</v>
      </c>
      <c r="B5" s="9">
        <f>Stocks!B13</f>
        <v>126000</v>
      </c>
      <c r="C5" s="9">
        <f>Stocks!C13</f>
        <v>252000</v>
      </c>
      <c r="D5" s="9">
        <f>Stocks!D13</f>
        <v>378000</v>
      </c>
      <c r="E5" s="9">
        <f>Stocks!E13</f>
        <v>504000</v>
      </c>
      <c r="F5" s="9">
        <f>Stocks!F13</f>
        <v>630000</v>
      </c>
      <c r="G5" s="9">
        <f>Stocks!G13</f>
        <v>756000</v>
      </c>
      <c r="H5" s="9">
        <f>Stocks!H13</f>
        <v>882000</v>
      </c>
      <c r="I5" s="9">
        <f>Stocks!I13</f>
        <v>1008000</v>
      </c>
      <c r="J5" s="9">
        <f>Stocks!J13</f>
        <v>1134000</v>
      </c>
      <c r="K5" s="9">
        <f>Stocks!K13</f>
        <v>1260000</v>
      </c>
      <c r="L5" s="9">
        <f>Stocks!L13</f>
        <v>1386000</v>
      </c>
      <c r="M5" s="9">
        <f>Stocks!M13</f>
        <v>1512000</v>
      </c>
      <c r="N5" s="9">
        <f>Stocks!N13</f>
        <v>1638000</v>
      </c>
      <c r="O5" s="9">
        <f>Stocks!O13</f>
        <v>1764000</v>
      </c>
      <c r="P5" s="9">
        <f>Stocks!P13</f>
        <v>1890000</v>
      </c>
      <c r="Q5" s="9">
        <f>Stocks!Q13</f>
        <v>2016000</v>
      </c>
      <c r="R5" s="9">
        <f>Stocks!R13</f>
        <v>2142000</v>
      </c>
      <c r="S5" s="9">
        <f>Stocks!S13</f>
        <v>2268000</v>
      </c>
      <c r="T5" s="9">
        <f>Stocks!T13</f>
        <v>2394000</v>
      </c>
      <c r="U5" s="9">
        <f>Stocks!U13</f>
        <v>2520000</v>
      </c>
      <c r="V5" s="9">
        <f>Stocks!V13</f>
        <v>2646000</v>
      </c>
      <c r="W5" s="9">
        <f>Stocks!W13</f>
        <v>2772000</v>
      </c>
      <c r="X5" s="9">
        <f>Stocks!X13</f>
        <v>2898000</v>
      </c>
      <c r="Y5" s="9">
        <f>Stocks!Y13</f>
        <v>3024000</v>
      </c>
    </row>
    <row r="6">
      <c r="A6" s="5" t="s">
        <v>97</v>
      </c>
      <c r="B6" s="9">
        <f>Collections!B12</f>
        <v>1990500</v>
      </c>
      <c r="C6" s="9">
        <f>Collections!C12</f>
        <v>1990500</v>
      </c>
      <c r="D6" s="9">
        <f>Collections!D12</f>
        <v>1990500</v>
      </c>
      <c r="E6" s="9">
        <f>Collections!E12</f>
        <v>1990500</v>
      </c>
      <c r="F6" s="9">
        <f>Collections!F12</f>
        <v>1990500</v>
      </c>
      <c r="G6" s="9">
        <f>Collections!G12</f>
        <v>1990500</v>
      </c>
      <c r="H6" s="9">
        <f>Collections!H12</f>
        <v>1990500</v>
      </c>
      <c r="I6" s="9">
        <f>Collections!I12</f>
        <v>1990500</v>
      </c>
      <c r="J6" s="9">
        <f>Collections!J12</f>
        <v>1990500</v>
      </c>
      <c r="K6" s="9">
        <f>Collections!K12</f>
        <v>1990500</v>
      </c>
      <c r="L6" s="9">
        <f>Collections!L12</f>
        <v>1990500</v>
      </c>
      <c r="M6" s="9">
        <f>Collections!M12</f>
        <v>1990500</v>
      </c>
      <c r="N6" s="9">
        <f>Collections!N12</f>
        <v>1990500</v>
      </c>
      <c r="O6" s="9">
        <f>Collections!O12</f>
        <v>1990500</v>
      </c>
      <c r="P6" s="9">
        <f>Collections!P12</f>
        <v>1990500</v>
      </c>
      <c r="Q6" s="9">
        <f>Collections!Q12</f>
        <v>1990500</v>
      </c>
      <c r="R6" s="9">
        <f>Collections!R12</f>
        <v>1990500</v>
      </c>
      <c r="S6" s="9">
        <f>Collections!S12</f>
        <v>1990500</v>
      </c>
      <c r="T6" s="9">
        <f>Collections!T12</f>
        <v>1990500</v>
      </c>
      <c r="U6" s="9">
        <f>Collections!U12</f>
        <v>1990500</v>
      </c>
      <c r="V6" s="9">
        <f>Collections!V12</f>
        <v>1990500</v>
      </c>
      <c r="W6" s="9">
        <f>Collections!W12</f>
        <v>1990500</v>
      </c>
      <c r="X6" s="9">
        <f>Collections!X12</f>
        <v>1990500</v>
      </c>
      <c r="Y6" s="9">
        <f>Collections!Y12</f>
        <v>1990500</v>
      </c>
    </row>
    <row r="7">
      <c r="A7" s="5" t="s">
        <v>128</v>
      </c>
      <c r="B7" s="10">
        <f t="shared" ref="B7:Y7" si="1">SUM(B3:B6)</f>
        <v>4393994.12</v>
      </c>
      <c r="C7" s="10">
        <f t="shared" si="1"/>
        <v>4736869.24</v>
      </c>
      <c r="D7" s="10">
        <f t="shared" si="1"/>
        <v>5034744.36</v>
      </c>
      <c r="E7" s="10">
        <f t="shared" si="1"/>
        <v>5377619.48</v>
      </c>
      <c r="F7" s="10">
        <f t="shared" si="1"/>
        <v>6215544.6</v>
      </c>
      <c r="G7" s="10">
        <f t="shared" si="1"/>
        <v>6372919.72</v>
      </c>
      <c r="H7" s="10">
        <f t="shared" si="1"/>
        <v>6710844.84</v>
      </c>
      <c r="I7" s="10">
        <f t="shared" si="1"/>
        <v>7048769.96</v>
      </c>
      <c r="J7" s="10">
        <f t="shared" si="1"/>
        <v>7341695.08</v>
      </c>
      <c r="K7" s="10">
        <f t="shared" si="1"/>
        <v>7679620.2</v>
      </c>
      <c r="L7" s="10">
        <f t="shared" si="1"/>
        <v>8017545.32</v>
      </c>
      <c r="M7" s="10">
        <f t="shared" si="1"/>
        <v>8174920.44</v>
      </c>
      <c r="N7" s="10">
        <f t="shared" si="1"/>
        <v>7022295.56</v>
      </c>
      <c r="O7" s="10">
        <f t="shared" si="1"/>
        <v>7369670.68</v>
      </c>
      <c r="P7" s="10">
        <f t="shared" si="1"/>
        <v>7672045.8</v>
      </c>
      <c r="Q7" s="10">
        <f t="shared" si="1"/>
        <v>8035040.12</v>
      </c>
      <c r="R7" s="10">
        <f t="shared" si="1"/>
        <v>8398034.44</v>
      </c>
      <c r="S7" s="10">
        <f t="shared" si="1"/>
        <v>8580478.76</v>
      </c>
      <c r="T7" s="10">
        <f t="shared" si="1"/>
        <v>8465923.08</v>
      </c>
      <c r="U7" s="10">
        <f t="shared" si="1"/>
        <v>8851367.4</v>
      </c>
      <c r="V7" s="10">
        <f t="shared" si="1"/>
        <v>9191811.72</v>
      </c>
      <c r="W7" s="10">
        <f t="shared" si="1"/>
        <v>9577256.04</v>
      </c>
      <c r="X7" s="10">
        <f t="shared" si="1"/>
        <v>9962700.36</v>
      </c>
      <c r="Y7" s="10">
        <f t="shared" si="1"/>
        <v>10167594.68</v>
      </c>
    </row>
    <row r="8">
      <c r="A8" s="5"/>
    </row>
    <row r="9">
      <c r="A9" s="5" t="s">
        <v>129</v>
      </c>
    </row>
    <row r="10">
      <c r="A10" s="5" t="s">
        <v>79</v>
      </c>
      <c r="B10" s="9">
        <f>Purchases!B12</f>
        <v>1453000</v>
      </c>
      <c r="C10" s="9">
        <f>Purchases!C12</f>
        <v>1453000</v>
      </c>
      <c r="D10" s="9">
        <f>Purchases!D12</f>
        <v>1453000</v>
      </c>
      <c r="E10" s="9">
        <f>Purchases!E12</f>
        <v>1453000</v>
      </c>
      <c r="F10" s="9">
        <f>Purchases!F12</f>
        <v>1453000</v>
      </c>
      <c r="G10" s="9">
        <f>Purchases!G12</f>
        <v>1453000</v>
      </c>
      <c r="H10" s="9">
        <f>Purchases!H12</f>
        <v>1453000</v>
      </c>
      <c r="I10" s="9">
        <f>Purchases!I12</f>
        <v>1453000</v>
      </c>
      <c r="J10" s="9">
        <f>Purchases!J12</f>
        <v>1453000</v>
      </c>
      <c r="K10" s="9">
        <f>Purchases!K12</f>
        <v>1453000</v>
      </c>
      <c r="L10" s="9">
        <f>Purchases!L12</f>
        <v>1453000</v>
      </c>
      <c r="M10" s="9">
        <f>Purchases!M12</f>
        <v>1453000</v>
      </c>
      <c r="N10" s="9">
        <f>Purchases!N12</f>
        <v>1453000</v>
      </c>
      <c r="O10" s="9">
        <f>Purchases!O12</f>
        <v>1453000</v>
      </c>
      <c r="P10" s="9">
        <f>Purchases!P12</f>
        <v>1453000</v>
      </c>
      <c r="Q10" s="9">
        <f>Purchases!Q12</f>
        <v>1453000</v>
      </c>
      <c r="R10" s="9">
        <f>Purchases!R12</f>
        <v>1453000</v>
      </c>
      <c r="S10" s="9">
        <f>Purchases!S12</f>
        <v>1453000</v>
      </c>
      <c r="T10" s="9">
        <f>Purchases!T12</f>
        <v>1453000</v>
      </c>
      <c r="U10" s="9">
        <f>Purchases!U12</f>
        <v>1453000</v>
      </c>
      <c r="V10" s="9">
        <f>Purchases!V12</f>
        <v>1453000</v>
      </c>
      <c r="W10" s="9">
        <f>Purchases!W12</f>
        <v>1453000</v>
      </c>
      <c r="X10" s="9">
        <f>Purchases!X12</f>
        <v>1453000</v>
      </c>
      <c r="Y10" s="9">
        <f>Purchases!Y12</f>
        <v>1453000</v>
      </c>
    </row>
    <row r="11">
      <c r="A11" s="12" t="s">
        <v>130</v>
      </c>
      <c r="B11" s="6">
        <f>'Expenses-Payments'!B24</f>
        <v>96494</v>
      </c>
      <c r="C11" s="6">
        <f>'Expenses-Payments'!C24</f>
        <v>111494</v>
      </c>
      <c r="D11" s="6">
        <f>'Expenses-Payments'!D24</f>
        <v>81494</v>
      </c>
      <c r="E11" s="6">
        <f>'Expenses-Payments'!E24</f>
        <v>96494</v>
      </c>
      <c r="F11" s="6">
        <f>'Expenses-Payments'!F24</f>
        <v>111494</v>
      </c>
      <c r="G11" s="6">
        <f>'Expenses-Payments'!G24</f>
        <v>81494</v>
      </c>
      <c r="H11" s="6">
        <f>'Expenses-Payments'!H24</f>
        <v>96494</v>
      </c>
      <c r="I11" s="6">
        <f>'Expenses-Payments'!I24</f>
        <v>111494</v>
      </c>
      <c r="J11" s="6">
        <f>'Expenses-Payments'!J24</f>
        <v>81494</v>
      </c>
      <c r="K11" s="6">
        <f>'Expenses-Payments'!K24</f>
        <v>96494</v>
      </c>
      <c r="L11" s="6">
        <f>'Expenses-Payments'!L24</f>
        <v>111494</v>
      </c>
      <c r="M11" s="6">
        <f>'Expenses-Payments'!M24</f>
        <v>81494</v>
      </c>
      <c r="N11" s="6">
        <f>'Expenses-Payments'!N24</f>
        <v>96494</v>
      </c>
      <c r="O11" s="6">
        <f>'Expenses-Payments'!O24</f>
        <v>111494</v>
      </c>
      <c r="P11" s="6">
        <f>'Expenses-Payments'!P24</f>
        <v>81494</v>
      </c>
      <c r="Q11" s="6">
        <f>'Expenses-Payments'!Q24</f>
        <v>96494</v>
      </c>
      <c r="R11" s="6">
        <f>'Expenses-Payments'!R24</f>
        <v>111494</v>
      </c>
      <c r="S11" s="6">
        <f>'Expenses-Payments'!S24</f>
        <v>81494</v>
      </c>
      <c r="T11" s="6">
        <f>'Expenses-Payments'!T24</f>
        <v>96494</v>
      </c>
      <c r="U11" s="6">
        <f>'Expenses-Payments'!U24</f>
        <v>111494</v>
      </c>
      <c r="V11" s="6">
        <f>'Expenses-Payments'!V24</f>
        <v>81494</v>
      </c>
      <c r="W11" s="6">
        <f>'Expenses-Payments'!W24</f>
        <v>96494</v>
      </c>
      <c r="X11" s="6">
        <f>'Expenses-Payments'!X24</f>
        <v>111494</v>
      </c>
      <c r="Y11" s="6">
        <f>'Expenses-Payments'!Y24</f>
        <v>81494</v>
      </c>
    </row>
    <row r="12">
      <c r="A12" s="5" t="s">
        <v>131</v>
      </c>
      <c r="B12" s="9">
        <f>'Loan and Interest'!B21</f>
        <v>1500000</v>
      </c>
      <c r="C12" s="9">
        <f>'Loan and Interest'!C21</f>
        <v>1500000</v>
      </c>
      <c r="D12" s="9">
        <f>'Loan and Interest'!D21</f>
        <v>1500000</v>
      </c>
      <c r="E12" s="9">
        <f>'Loan and Interest'!E21</f>
        <v>1500000</v>
      </c>
      <c r="F12" s="9">
        <f>'Loan and Interest'!F21</f>
        <v>2000000</v>
      </c>
      <c r="G12" s="9">
        <f>'Loan and Interest'!G21</f>
        <v>2000000</v>
      </c>
      <c r="H12" s="9">
        <f>'Loan and Interest'!H21</f>
        <v>2000000</v>
      </c>
      <c r="I12" s="9">
        <f>'Loan and Interest'!I21</f>
        <v>2000000</v>
      </c>
      <c r="J12" s="9">
        <f>'Loan and Interest'!J21</f>
        <v>2000000</v>
      </c>
      <c r="K12" s="9">
        <f>'Loan and Interest'!K21</f>
        <v>2000000</v>
      </c>
      <c r="L12" s="9">
        <f>'Loan and Interest'!L21</f>
        <v>2000000</v>
      </c>
      <c r="M12" s="9">
        <f>'Loan and Interest'!M21</f>
        <v>2000000</v>
      </c>
      <c r="N12" s="9">
        <f>'Loan and Interest'!N21</f>
        <v>500000</v>
      </c>
      <c r="O12" s="9">
        <f>'Loan and Interest'!O21</f>
        <v>500000</v>
      </c>
      <c r="P12" s="9">
        <f>'Loan and Interest'!P21</f>
        <v>500000</v>
      </c>
      <c r="Q12" s="9">
        <f>'Loan and Interest'!Q21</f>
        <v>500000</v>
      </c>
      <c r="R12" s="9">
        <f>'Loan and Interest'!R21</f>
        <v>500000</v>
      </c>
      <c r="S12" s="9">
        <f>'Loan and Interest'!S21</f>
        <v>500000</v>
      </c>
      <c r="T12" s="9">
        <f>'Loan and Interest'!T21</f>
        <v>0</v>
      </c>
      <c r="U12" s="9">
        <f>'Loan and Interest'!U21</f>
        <v>0</v>
      </c>
      <c r="V12" s="9">
        <f>'Loan and Interest'!V21</f>
        <v>0</v>
      </c>
      <c r="W12" s="9">
        <f>'Loan and Interest'!W21</f>
        <v>0</v>
      </c>
      <c r="X12" s="9">
        <f>'Loan and Interest'!X21</f>
        <v>0</v>
      </c>
      <c r="Y12" s="9">
        <f>'Loan and Interest'!Y21</f>
        <v>0</v>
      </c>
    </row>
    <row r="13">
      <c r="A13" s="5" t="s">
        <v>132</v>
      </c>
      <c r="B13" s="9">
        <f t="shared" ref="B13:Y13" si="2">SUM(B10:B12)</f>
        <v>3049494</v>
      </c>
      <c r="C13" s="9">
        <f t="shared" si="2"/>
        <v>3064494</v>
      </c>
      <c r="D13" s="9">
        <f t="shared" si="2"/>
        <v>3034494</v>
      </c>
      <c r="E13" s="9">
        <f t="shared" si="2"/>
        <v>3049494</v>
      </c>
      <c r="F13" s="9">
        <f t="shared" si="2"/>
        <v>3564494</v>
      </c>
      <c r="G13" s="9">
        <f t="shared" si="2"/>
        <v>3534494</v>
      </c>
      <c r="H13" s="9">
        <f t="shared" si="2"/>
        <v>3549494</v>
      </c>
      <c r="I13" s="9">
        <f t="shared" si="2"/>
        <v>3564494</v>
      </c>
      <c r="J13" s="9">
        <f t="shared" si="2"/>
        <v>3534494</v>
      </c>
      <c r="K13" s="9">
        <f t="shared" si="2"/>
        <v>3549494</v>
      </c>
      <c r="L13" s="9">
        <f t="shared" si="2"/>
        <v>3564494</v>
      </c>
      <c r="M13" s="9">
        <f t="shared" si="2"/>
        <v>3534494</v>
      </c>
      <c r="N13" s="9">
        <f t="shared" si="2"/>
        <v>2049494</v>
      </c>
      <c r="O13" s="9">
        <f t="shared" si="2"/>
        <v>2064494</v>
      </c>
      <c r="P13" s="9">
        <f t="shared" si="2"/>
        <v>2034494</v>
      </c>
      <c r="Q13" s="9">
        <f t="shared" si="2"/>
        <v>2049494</v>
      </c>
      <c r="R13" s="9">
        <f t="shared" si="2"/>
        <v>2064494</v>
      </c>
      <c r="S13" s="9">
        <f t="shared" si="2"/>
        <v>2034494</v>
      </c>
      <c r="T13" s="9">
        <f t="shared" si="2"/>
        <v>1549494</v>
      </c>
      <c r="U13" s="9">
        <f t="shared" si="2"/>
        <v>1564494</v>
      </c>
      <c r="V13" s="9">
        <f t="shared" si="2"/>
        <v>1534494</v>
      </c>
      <c r="W13" s="9">
        <f t="shared" si="2"/>
        <v>1549494</v>
      </c>
      <c r="X13" s="9">
        <f t="shared" si="2"/>
        <v>1564494</v>
      </c>
      <c r="Y13" s="9">
        <f t="shared" si="2"/>
        <v>1534494</v>
      </c>
    </row>
    <row r="14">
      <c r="A14" s="5"/>
    </row>
    <row r="15">
      <c r="A15" s="5" t="s">
        <v>133</v>
      </c>
      <c r="B15" s="10">
        <f t="shared" ref="B15:Y15" si="3">B7-B13</f>
        <v>1344500.12</v>
      </c>
      <c r="C15" s="10">
        <f t="shared" si="3"/>
        <v>1672375.24</v>
      </c>
      <c r="D15" s="10">
        <f t="shared" si="3"/>
        <v>2000250.36</v>
      </c>
      <c r="E15" s="10">
        <f t="shared" si="3"/>
        <v>2328125.48</v>
      </c>
      <c r="F15" s="10">
        <f t="shared" si="3"/>
        <v>2651050.6</v>
      </c>
      <c r="G15" s="10">
        <f t="shared" si="3"/>
        <v>2838425.72</v>
      </c>
      <c r="H15" s="10">
        <f t="shared" si="3"/>
        <v>3161350.84</v>
      </c>
      <c r="I15" s="10">
        <f t="shared" si="3"/>
        <v>3484275.96</v>
      </c>
      <c r="J15" s="10">
        <f t="shared" si="3"/>
        <v>3807201.08</v>
      </c>
      <c r="K15" s="10">
        <f t="shared" si="3"/>
        <v>4130126.2</v>
      </c>
      <c r="L15" s="10">
        <f t="shared" si="3"/>
        <v>4453051.32</v>
      </c>
      <c r="M15" s="10">
        <f t="shared" si="3"/>
        <v>4640426.44</v>
      </c>
      <c r="N15" s="10">
        <f t="shared" si="3"/>
        <v>4972801.56</v>
      </c>
      <c r="O15" s="10">
        <f t="shared" si="3"/>
        <v>5305176.68</v>
      </c>
      <c r="P15" s="10">
        <f t="shared" si="3"/>
        <v>5637551.8</v>
      </c>
      <c r="Q15" s="10">
        <f t="shared" si="3"/>
        <v>5985546.12</v>
      </c>
      <c r="R15" s="10">
        <f t="shared" si="3"/>
        <v>6333540.44</v>
      </c>
      <c r="S15" s="10">
        <f t="shared" si="3"/>
        <v>6545984.76</v>
      </c>
      <c r="T15" s="10">
        <f t="shared" si="3"/>
        <v>6916429.08</v>
      </c>
      <c r="U15" s="10">
        <f t="shared" si="3"/>
        <v>7286873.4</v>
      </c>
      <c r="V15" s="10">
        <f t="shared" si="3"/>
        <v>7657317.72</v>
      </c>
      <c r="W15" s="10">
        <f t="shared" si="3"/>
        <v>8027762.04</v>
      </c>
      <c r="X15" s="10">
        <f t="shared" si="3"/>
        <v>8398206.36</v>
      </c>
      <c r="Y15" s="10">
        <f t="shared" si="3"/>
        <v>8633100.68</v>
      </c>
    </row>
    <row r="16">
      <c r="A16" s="5"/>
    </row>
    <row r="17">
      <c r="A17" s="5" t="s">
        <v>134</v>
      </c>
    </row>
    <row r="18">
      <c r="A18" s="5" t="s">
        <v>135</v>
      </c>
      <c r="B18" s="9">
        <f>Capital!B14</f>
        <v>1016625</v>
      </c>
      <c r="C18" s="9">
        <f>Capital!C14</f>
        <v>1016625</v>
      </c>
      <c r="D18" s="9">
        <f>Capital!D14</f>
        <v>1016625</v>
      </c>
      <c r="E18" s="9">
        <f>Capital!E14</f>
        <v>1016625</v>
      </c>
      <c r="F18" s="9">
        <f>Capital!F14</f>
        <v>1016625</v>
      </c>
      <c r="G18" s="9">
        <f>Capital!G14</f>
        <v>1016625</v>
      </c>
      <c r="H18" s="9">
        <f>Capital!H14</f>
        <v>1016625</v>
      </c>
      <c r="I18" s="9">
        <f>Capital!I14</f>
        <v>1016625</v>
      </c>
      <c r="J18" s="9">
        <f>Capital!J14</f>
        <v>1016625</v>
      </c>
      <c r="K18" s="9">
        <f>Capital!K14</f>
        <v>1016625</v>
      </c>
      <c r="L18" s="9">
        <f>Capital!L14</f>
        <v>1016625</v>
      </c>
      <c r="M18" s="9">
        <f>Capital!M14</f>
        <v>1016625</v>
      </c>
      <c r="N18" s="9">
        <f>Capital!N14</f>
        <v>1016625</v>
      </c>
      <c r="O18" s="9">
        <f>Capital!O14</f>
        <v>1016625</v>
      </c>
      <c r="P18" s="9">
        <f>Capital!P14</f>
        <v>1016625</v>
      </c>
      <c r="Q18" s="9">
        <f>Capital!Q14</f>
        <v>1016625</v>
      </c>
      <c r="R18" s="9">
        <f>Capital!R14</f>
        <v>1016625</v>
      </c>
      <c r="S18" s="9">
        <f>Capital!S14</f>
        <v>1016625</v>
      </c>
      <c r="T18" s="9">
        <f>Capital!T14</f>
        <v>1016625</v>
      </c>
      <c r="U18" s="9">
        <f>Capital!U14</f>
        <v>1016625</v>
      </c>
      <c r="V18" s="9">
        <f>Capital!V14</f>
        <v>1016625</v>
      </c>
      <c r="W18" s="9">
        <f>Capital!W14</f>
        <v>1016625</v>
      </c>
      <c r="X18" s="9">
        <f>Capital!X14</f>
        <v>1016625</v>
      </c>
      <c r="Y18" s="9">
        <f>Capital!Y14</f>
        <v>1016625</v>
      </c>
    </row>
    <row r="19">
      <c r="A19" s="5" t="s">
        <v>69</v>
      </c>
      <c r="B19" s="9">
        <f t="shared" ref="B19:Y19" si="4">SUM(B18)</f>
        <v>1016625</v>
      </c>
      <c r="C19" s="9">
        <f t="shared" si="4"/>
        <v>1016625</v>
      </c>
      <c r="D19" s="9">
        <f t="shared" si="4"/>
        <v>1016625</v>
      </c>
      <c r="E19" s="9">
        <f t="shared" si="4"/>
        <v>1016625</v>
      </c>
      <c r="F19" s="9">
        <f t="shared" si="4"/>
        <v>1016625</v>
      </c>
      <c r="G19" s="9">
        <f t="shared" si="4"/>
        <v>1016625</v>
      </c>
      <c r="H19" s="9">
        <f t="shared" si="4"/>
        <v>1016625</v>
      </c>
      <c r="I19" s="9">
        <f t="shared" si="4"/>
        <v>1016625</v>
      </c>
      <c r="J19" s="9">
        <f t="shared" si="4"/>
        <v>1016625</v>
      </c>
      <c r="K19" s="9">
        <f t="shared" si="4"/>
        <v>1016625</v>
      </c>
      <c r="L19" s="9">
        <f t="shared" si="4"/>
        <v>1016625</v>
      </c>
      <c r="M19" s="9">
        <f t="shared" si="4"/>
        <v>1016625</v>
      </c>
      <c r="N19" s="9">
        <f t="shared" si="4"/>
        <v>1016625</v>
      </c>
      <c r="O19" s="9">
        <f t="shared" si="4"/>
        <v>1016625</v>
      </c>
      <c r="P19" s="9">
        <f t="shared" si="4"/>
        <v>1016625</v>
      </c>
      <c r="Q19" s="9">
        <f t="shared" si="4"/>
        <v>1016625</v>
      </c>
      <c r="R19" s="9">
        <f t="shared" si="4"/>
        <v>1016625</v>
      </c>
      <c r="S19" s="9">
        <f t="shared" si="4"/>
        <v>1016625</v>
      </c>
      <c r="T19" s="9">
        <f t="shared" si="4"/>
        <v>1016625</v>
      </c>
      <c r="U19" s="9">
        <f t="shared" si="4"/>
        <v>1016625</v>
      </c>
      <c r="V19" s="9">
        <f t="shared" si="4"/>
        <v>1016625</v>
      </c>
      <c r="W19" s="9">
        <f t="shared" si="4"/>
        <v>1016625</v>
      </c>
      <c r="X19" s="9">
        <f t="shared" si="4"/>
        <v>1016625</v>
      </c>
      <c r="Y19" s="9">
        <f t="shared" si="4"/>
        <v>1016625</v>
      </c>
    </row>
    <row r="20">
      <c r="A20" s="5"/>
    </row>
    <row r="21">
      <c r="A21" s="11" t="s">
        <v>136</v>
      </c>
    </row>
    <row r="22">
      <c r="A22" s="5" t="s">
        <v>137</v>
      </c>
      <c r="B22" s="6">
        <v>0.0</v>
      </c>
      <c r="C22" s="10">
        <f t="shared" ref="C22:Y22" si="5">B25</f>
        <v>327875.12</v>
      </c>
      <c r="D22" s="10">
        <f t="shared" si="5"/>
        <v>655750.24</v>
      </c>
      <c r="E22" s="10">
        <f t="shared" si="5"/>
        <v>983625.36</v>
      </c>
      <c r="F22" s="10">
        <f t="shared" si="5"/>
        <v>1311500.48</v>
      </c>
      <c r="G22" s="10">
        <f t="shared" si="5"/>
        <v>1634425.6</v>
      </c>
      <c r="H22" s="10">
        <f t="shared" si="5"/>
        <v>1821800.72</v>
      </c>
      <c r="I22" s="10">
        <f t="shared" si="5"/>
        <v>2144725.84</v>
      </c>
      <c r="J22" s="10">
        <f t="shared" si="5"/>
        <v>2467650.96</v>
      </c>
      <c r="K22" s="10">
        <f t="shared" si="5"/>
        <v>2790576.08</v>
      </c>
      <c r="L22" s="10">
        <f t="shared" si="5"/>
        <v>3113501.2</v>
      </c>
      <c r="M22" s="10">
        <f t="shared" si="5"/>
        <v>3436426.32</v>
      </c>
      <c r="N22" s="10">
        <f t="shared" si="5"/>
        <v>3623801.44</v>
      </c>
      <c r="O22" s="10">
        <f t="shared" si="5"/>
        <v>3956176.56</v>
      </c>
      <c r="P22" s="10">
        <f t="shared" si="5"/>
        <v>4288551.68</v>
      </c>
      <c r="Q22" s="10">
        <f t="shared" si="5"/>
        <v>4620926.8</v>
      </c>
      <c r="R22" s="10">
        <f t="shared" si="5"/>
        <v>4968921.12</v>
      </c>
      <c r="S22" s="10">
        <f t="shared" si="5"/>
        <v>5316915.44</v>
      </c>
      <c r="T22" s="10">
        <f t="shared" si="5"/>
        <v>5529359.76</v>
      </c>
      <c r="U22" s="10">
        <f t="shared" si="5"/>
        <v>5899804.08</v>
      </c>
      <c r="V22" s="10">
        <f t="shared" si="5"/>
        <v>6270248.4</v>
      </c>
      <c r="W22" s="10">
        <f t="shared" si="5"/>
        <v>6640692.72</v>
      </c>
      <c r="X22" s="10">
        <f t="shared" si="5"/>
        <v>7011137.04</v>
      </c>
      <c r="Y22" s="10">
        <f t="shared" si="5"/>
        <v>7381581.36</v>
      </c>
    </row>
    <row r="23">
      <c r="A23" s="5" t="s">
        <v>138</v>
      </c>
      <c r="B23" s="10">
        <f>'Sales and Costs'!B23</f>
        <v>327875.12</v>
      </c>
      <c r="C23" s="10">
        <f>'Sales and Costs'!C23</f>
        <v>327875.12</v>
      </c>
      <c r="D23" s="10">
        <f>'Sales and Costs'!D23</f>
        <v>327875.12</v>
      </c>
      <c r="E23" s="10">
        <f>'Sales and Costs'!E23</f>
        <v>327875.12</v>
      </c>
      <c r="F23" s="10">
        <f>'Sales and Costs'!F23</f>
        <v>322925.12</v>
      </c>
      <c r="G23" s="10">
        <f>'Sales and Costs'!G23</f>
        <v>322925.12</v>
      </c>
      <c r="H23" s="10">
        <f>'Sales and Costs'!H23</f>
        <v>322925.12</v>
      </c>
      <c r="I23" s="10">
        <f>'Sales and Costs'!I23</f>
        <v>322925.12</v>
      </c>
      <c r="J23" s="10">
        <f>'Sales and Costs'!J23</f>
        <v>322925.12</v>
      </c>
      <c r="K23" s="10">
        <f>'Sales and Costs'!K23</f>
        <v>322925.12</v>
      </c>
      <c r="L23" s="10">
        <f>'Sales and Costs'!L23</f>
        <v>322925.12</v>
      </c>
      <c r="M23" s="10">
        <f>'Sales and Costs'!M23</f>
        <v>322925.12</v>
      </c>
      <c r="N23" s="10">
        <f>'Sales and Costs'!N23</f>
        <v>332375.12</v>
      </c>
      <c r="O23" s="10">
        <f>'Sales and Costs'!O23</f>
        <v>332375.12</v>
      </c>
      <c r="P23" s="10">
        <f>'Sales and Costs'!P23</f>
        <v>332375.12</v>
      </c>
      <c r="Q23" s="10">
        <f>'Sales and Costs'!Q23</f>
        <v>347994.32</v>
      </c>
      <c r="R23" s="10">
        <f>'Sales and Costs'!R23</f>
        <v>347994.32</v>
      </c>
      <c r="S23" s="10">
        <f>'Sales and Costs'!S23</f>
        <v>347994.32</v>
      </c>
      <c r="T23" s="10">
        <f>'Sales and Costs'!T23</f>
        <v>370444.32</v>
      </c>
      <c r="U23" s="10">
        <f>'Sales and Costs'!U23</f>
        <v>370444.32</v>
      </c>
      <c r="V23" s="10">
        <f>'Sales and Costs'!V23</f>
        <v>370444.32</v>
      </c>
      <c r="W23" s="10">
        <f>'Sales and Costs'!W23</f>
        <v>370444.32</v>
      </c>
      <c r="X23" s="10">
        <f>'Sales and Costs'!X23</f>
        <v>370444.32</v>
      </c>
      <c r="Y23" s="10">
        <f>'Sales and Costs'!Y23</f>
        <v>370444.32</v>
      </c>
    </row>
    <row r="24">
      <c r="A24" s="5" t="s">
        <v>111</v>
      </c>
      <c r="B24" s="9">
        <f>Capital!B18</f>
        <v>0</v>
      </c>
      <c r="C24" s="9">
        <f>Capital!C18</f>
        <v>0</v>
      </c>
      <c r="D24" s="9">
        <f>Capital!D18</f>
        <v>0</v>
      </c>
      <c r="E24" s="9">
        <f>Capital!E18</f>
        <v>0</v>
      </c>
      <c r="F24" s="9">
        <f>Capital!F18</f>
        <v>0</v>
      </c>
      <c r="G24" s="9">
        <f>Capital!G18</f>
        <v>135550</v>
      </c>
      <c r="H24" s="9">
        <f>Capital!H18</f>
        <v>0</v>
      </c>
      <c r="I24" s="9">
        <f>Capital!I18</f>
        <v>0</v>
      </c>
      <c r="J24" s="9">
        <f>Capital!J18</f>
        <v>0</v>
      </c>
      <c r="K24" s="9">
        <f>Capital!K18</f>
        <v>0</v>
      </c>
      <c r="L24" s="9">
        <f>Capital!L18</f>
        <v>0</v>
      </c>
      <c r="M24" s="9">
        <f>Capital!M18</f>
        <v>135550</v>
      </c>
      <c r="N24" s="9">
        <f>Capital!N18</f>
        <v>0</v>
      </c>
      <c r="O24" s="9">
        <f>Capital!O18</f>
        <v>0</v>
      </c>
      <c r="P24" s="9">
        <f>Capital!P18</f>
        <v>0</v>
      </c>
      <c r="Q24" s="9">
        <f>Capital!Q18</f>
        <v>0</v>
      </c>
      <c r="R24" s="9">
        <f>Capital!R18</f>
        <v>0</v>
      </c>
      <c r="S24" s="9">
        <f>Capital!S18</f>
        <v>135550</v>
      </c>
      <c r="T24" s="9">
        <f>Capital!T18</f>
        <v>0</v>
      </c>
      <c r="U24" s="9">
        <f>Capital!U18</f>
        <v>0</v>
      </c>
      <c r="V24" s="9">
        <f>Capital!V18</f>
        <v>0</v>
      </c>
      <c r="W24" s="9">
        <f>Capital!W18</f>
        <v>0</v>
      </c>
      <c r="X24" s="9">
        <f>Capital!X18</f>
        <v>0</v>
      </c>
      <c r="Y24" s="9">
        <f>Capital!Y18</f>
        <v>135550</v>
      </c>
    </row>
    <row r="25">
      <c r="A25" s="5" t="s">
        <v>136</v>
      </c>
      <c r="B25" s="10">
        <f t="shared" ref="B25:Y25" si="6">B22+B23-B24</f>
        <v>327875.12</v>
      </c>
      <c r="C25" s="10">
        <f t="shared" si="6"/>
        <v>655750.24</v>
      </c>
      <c r="D25" s="10">
        <f t="shared" si="6"/>
        <v>983625.36</v>
      </c>
      <c r="E25" s="10">
        <f t="shared" si="6"/>
        <v>1311500.48</v>
      </c>
      <c r="F25" s="10">
        <f t="shared" si="6"/>
        <v>1634425.6</v>
      </c>
      <c r="G25" s="10">
        <f t="shared" si="6"/>
        <v>1821800.72</v>
      </c>
      <c r="H25" s="10">
        <f t="shared" si="6"/>
        <v>2144725.84</v>
      </c>
      <c r="I25" s="10">
        <f t="shared" si="6"/>
        <v>2467650.96</v>
      </c>
      <c r="J25" s="10">
        <f t="shared" si="6"/>
        <v>2790576.08</v>
      </c>
      <c r="K25" s="10">
        <f t="shared" si="6"/>
        <v>3113501.2</v>
      </c>
      <c r="L25" s="10">
        <f t="shared" si="6"/>
        <v>3436426.32</v>
      </c>
      <c r="M25" s="10">
        <f t="shared" si="6"/>
        <v>3623801.44</v>
      </c>
      <c r="N25" s="10">
        <f t="shared" si="6"/>
        <v>3956176.56</v>
      </c>
      <c r="O25" s="10">
        <f t="shared" si="6"/>
        <v>4288551.68</v>
      </c>
      <c r="P25" s="10">
        <f t="shared" si="6"/>
        <v>4620926.8</v>
      </c>
      <c r="Q25" s="10">
        <f t="shared" si="6"/>
        <v>4968921.12</v>
      </c>
      <c r="R25" s="10">
        <f t="shared" si="6"/>
        <v>5316915.44</v>
      </c>
      <c r="S25" s="10">
        <f t="shared" si="6"/>
        <v>5529359.76</v>
      </c>
      <c r="T25" s="10">
        <f t="shared" si="6"/>
        <v>5899804.08</v>
      </c>
      <c r="U25" s="10">
        <f t="shared" si="6"/>
        <v>6270248.4</v>
      </c>
      <c r="V25" s="10">
        <f t="shared" si="6"/>
        <v>6640692.72</v>
      </c>
      <c r="W25" s="10">
        <f t="shared" si="6"/>
        <v>7011137.04</v>
      </c>
      <c r="X25" s="10">
        <f t="shared" si="6"/>
        <v>7381581.36</v>
      </c>
      <c r="Y25" s="10">
        <f t="shared" si="6"/>
        <v>7616475.68</v>
      </c>
    </row>
    <row r="26">
      <c r="A26" s="5"/>
    </row>
    <row r="27">
      <c r="A27" s="5" t="s">
        <v>69</v>
      </c>
      <c r="B27" s="10">
        <f t="shared" ref="B27:Y27" si="7">B25+B19</f>
        <v>1344500.12</v>
      </c>
      <c r="C27" s="10">
        <f t="shared" si="7"/>
        <v>1672375.24</v>
      </c>
      <c r="D27" s="10">
        <f t="shared" si="7"/>
        <v>2000250.36</v>
      </c>
      <c r="E27" s="10">
        <f t="shared" si="7"/>
        <v>2328125.48</v>
      </c>
      <c r="F27" s="10">
        <f t="shared" si="7"/>
        <v>2651050.6</v>
      </c>
      <c r="G27" s="10">
        <f t="shared" si="7"/>
        <v>2838425.72</v>
      </c>
      <c r="H27" s="10">
        <f t="shared" si="7"/>
        <v>3161350.84</v>
      </c>
      <c r="I27" s="10">
        <f t="shared" si="7"/>
        <v>3484275.96</v>
      </c>
      <c r="J27" s="10">
        <f t="shared" si="7"/>
        <v>3807201.08</v>
      </c>
      <c r="K27" s="10">
        <f t="shared" si="7"/>
        <v>4130126.2</v>
      </c>
      <c r="L27" s="10">
        <f t="shared" si="7"/>
        <v>4453051.32</v>
      </c>
      <c r="M27" s="10">
        <f t="shared" si="7"/>
        <v>4640426.44</v>
      </c>
      <c r="N27" s="10">
        <f t="shared" si="7"/>
        <v>4972801.56</v>
      </c>
      <c r="O27" s="10">
        <f t="shared" si="7"/>
        <v>5305176.68</v>
      </c>
      <c r="P27" s="10">
        <f t="shared" si="7"/>
        <v>5637551.8</v>
      </c>
      <c r="Q27" s="10">
        <f t="shared" si="7"/>
        <v>5985546.12</v>
      </c>
      <c r="R27" s="10">
        <f t="shared" si="7"/>
        <v>6333540.44</v>
      </c>
      <c r="S27" s="10">
        <f t="shared" si="7"/>
        <v>6545984.76</v>
      </c>
      <c r="T27" s="10">
        <f t="shared" si="7"/>
        <v>6916429.08</v>
      </c>
      <c r="U27" s="10">
        <f t="shared" si="7"/>
        <v>7286873.4</v>
      </c>
      <c r="V27" s="10">
        <f t="shared" si="7"/>
        <v>7657317.72</v>
      </c>
      <c r="W27" s="10">
        <f t="shared" si="7"/>
        <v>8027762.04</v>
      </c>
      <c r="X27" s="10">
        <f t="shared" si="7"/>
        <v>8398206.36</v>
      </c>
      <c r="Y27" s="10">
        <f t="shared" si="7"/>
        <v>8633100.68</v>
      </c>
    </row>
    <row r="28">
      <c r="A28" s="5"/>
    </row>
    <row r="29">
      <c r="A29" s="5" t="s">
        <v>139</v>
      </c>
      <c r="B29" s="10">
        <f t="shared" ref="B29:Y29" si="8">B27-B15</f>
        <v>-0.0000000002328306437</v>
      </c>
      <c r="C29" s="10">
        <f t="shared" si="8"/>
        <v>-0.0000000004656612873</v>
      </c>
      <c r="D29" s="10">
        <f t="shared" si="8"/>
        <v>0.0000000002328306437</v>
      </c>
      <c r="E29" s="10">
        <f t="shared" si="8"/>
        <v>-0.0000000009313225746</v>
      </c>
      <c r="F29" s="10">
        <f t="shared" si="8"/>
        <v>0</v>
      </c>
      <c r="G29" s="10">
        <f t="shared" si="8"/>
        <v>-0.000000001396983862</v>
      </c>
      <c r="H29" s="10">
        <f t="shared" si="8"/>
        <v>-0.000000001862645149</v>
      </c>
      <c r="I29" s="10">
        <f t="shared" si="8"/>
        <v>-0.000000001862645149</v>
      </c>
      <c r="J29" s="10">
        <f t="shared" si="8"/>
        <v>-0.000000001862645149</v>
      </c>
      <c r="K29" s="10">
        <f t="shared" si="8"/>
        <v>-0.000000001862645149</v>
      </c>
      <c r="L29" s="10">
        <f t="shared" si="8"/>
        <v>-0.000000001862645149</v>
      </c>
      <c r="M29" s="10">
        <f t="shared" si="8"/>
        <v>-0.000000001862645149</v>
      </c>
      <c r="N29" s="10">
        <f t="shared" si="8"/>
        <v>-0.000000002793967724</v>
      </c>
      <c r="O29" s="10">
        <f t="shared" si="8"/>
        <v>-0.000000001862645149</v>
      </c>
      <c r="P29" s="10">
        <f t="shared" si="8"/>
        <v>-0.000000002793967724</v>
      </c>
      <c r="Q29" s="10">
        <f t="shared" si="8"/>
        <v>-0.000000001862645149</v>
      </c>
      <c r="R29" s="10">
        <f t="shared" si="8"/>
        <v>-0.0000000009313225746</v>
      </c>
      <c r="S29" s="10">
        <f t="shared" si="8"/>
        <v>-0.0000000009313225746</v>
      </c>
      <c r="T29" s="10">
        <f t="shared" si="8"/>
        <v>-0.0000000009313225746</v>
      </c>
      <c r="U29" s="10">
        <f t="shared" si="8"/>
        <v>-0.0000000009313225746</v>
      </c>
      <c r="V29" s="10">
        <f t="shared" si="8"/>
        <v>-0.0000000009313225746</v>
      </c>
      <c r="W29" s="10">
        <f t="shared" si="8"/>
        <v>-0.0000000009313225746</v>
      </c>
      <c r="X29" s="10">
        <f t="shared" si="8"/>
        <v>0</v>
      </c>
      <c r="Y29" s="10">
        <f t="shared" si="8"/>
        <v>0</v>
      </c>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row r="1001">
      <c r="A1001" s="13"/>
    </row>
    <row r="1002">
      <c r="A1002" s="13"/>
    </row>
    <row r="1003">
      <c r="A1003"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9</v>
      </c>
      <c r="C1" s="6" t="s">
        <v>10</v>
      </c>
      <c r="D1" s="6" t="s">
        <v>11</v>
      </c>
    </row>
    <row r="2">
      <c r="A2" s="6" t="s">
        <v>12</v>
      </c>
      <c r="B2" s="6">
        <v>1453.0</v>
      </c>
      <c r="C2" s="6">
        <v>1000.0</v>
      </c>
      <c r="D2" s="6" t="s">
        <v>13</v>
      </c>
    </row>
    <row r="4">
      <c r="A4" s="6" t="s">
        <v>14</v>
      </c>
      <c r="B4" s="6" t="s">
        <v>9</v>
      </c>
      <c r="C4" s="6" t="s">
        <v>15</v>
      </c>
      <c r="D4" s="6" t="s">
        <v>16</v>
      </c>
    </row>
    <row r="5">
      <c r="A5" s="6" t="s">
        <v>12</v>
      </c>
      <c r="B5" s="6">
        <v>1327.0</v>
      </c>
      <c r="C5" s="6">
        <v>1500.0</v>
      </c>
      <c r="D5" s="6" t="s">
        <v>13</v>
      </c>
    </row>
    <row r="7">
      <c r="A7" s="6" t="s">
        <v>17</v>
      </c>
    </row>
    <row r="8">
      <c r="A8" s="6" t="s">
        <v>18</v>
      </c>
      <c r="B8" s="6">
        <v>2.0</v>
      </c>
      <c r="C8" s="6">
        <v>25320.0</v>
      </c>
      <c r="D8" s="6" t="s">
        <v>19</v>
      </c>
    </row>
    <row r="10">
      <c r="A10" s="6" t="s">
        <v>20</v>
      </c>
    </row>
    <row r="11">
      <c r="A11" s="6" t="s">
        <v>21</v>
      </c>
      <c r="B11" s="6">
        <v>52500.0</v>
      </c>
      <c r="C11" s="6" t="s">
        <v>22</v>
      </c>
    </row>
    <row r="12">
      <c r="A12" s="6" t="s">
        <v>23</v>
      </c>
      <c r="B12" s="6">
        <v>27654.0</v>
      </c>
      <c r="C12" s="6" t="s">
        <v>19</v>
      </c>
    </row>
    <row r="13">
      <c r="A13" s="6" t="s">
        <v>24</v>
      </c>
      <c r="B13" s="6">
        <v>15000.0</v>
      </c>
      <c r="C13" s="6" t="s">
        <v>25</v>
      </c>
    </row>
    <row r="14">
      <c r="A14" s="6" t="s">
        <v>26</v>
      </c>
      <c r="B14" s="6">
        <v>3200.0</v>
      </c>
      <c r="C14" s="6" t="s">
        <v>13</v>
      </c>
    </row>
    <row r="16">
      <c r="A16" s="6" t="s">
        <v>27</v>
      </c>
      <c r="B16" s="7">
        <v>0.28</v>
      </c>
      <c r="C16" s="6" t="s">
        <v>28</v>
      </c>
    </row>
    <row r="18">
      <c r="A18" s="6" t="s">
        <v>29</v>
      </c>
      <c r="B18" s="6" t="s">
        <v>30</v>
      </c>
      <c r="C18" s="6" t="s">
        <v>31</v>
      </c>
      <c r="D18" s="6" t="s">
        <v>32</v>
      </c>
      <c r="E18" s="6" t="s">
        <v>33</v>
      </c>
      <c r="F18" s="6" t="s">
        <v>34</v>
      </c>
      <c r="G18" s="6" t="s">
        <v>35</v>
      </c>
    </row>
    <row r="19">
      <c r="A19" s="6" t="s">
        <v>36</v>
      </c>
      <c r="B19" s="6">
        <v>1.0</v>
      </c>
      <c r="C19" s="6">
        <v>1500000.0</v>
      </c>
      <c r="D19" s="8">
        <v>0.105</v>
      </c>
      <c r="E19" s="6" t="s">
        <v>37</v>
      </c>
      <c r="F19" s="6">
        <v>12.0</v>
      </c>
      <c r="G19" s="9">
        <f t="shared" ref="G19:G20" si="1">F19+B19</f>
        <v>13</v>
      </c>
    </row>
    <row r="20">
      <c r="A20" s="6" t="s">
        <v>38</v>
      </c>
      <c r="B20" s="6">
        <v>5.0</v>
      </c>
      <c r="C20" s="6">
        <v>500000.0</v>
      </c>
      <c r="D20" s="8">
        <v>0.165</v>
      </c>
      <c r="E20" s="6" t="s">
        <v>37</v>
      </c>
      <c r="F20" s="6">
        <v>14.0</v>
      </c>
      <c r="G20" s="9">
        <f t="shared" si="1"/>
        <v>19</v>
      </c>
    </row>
    <row r="22">
      <c r="A22" s="6" t="s">
        <v>39</v>
      </c>
    </row>
    <row r="23">
      <c r="A23" s="6" t="s">
        <v>40</v>
      </c>
      <c r="B23" s="6">
        <v>6.0</v>
      </c>
      <c r="C23" s="6">
        <v>12.0</v>
      </c>
      <c r="D23" s="6">
        <v>18.0</v>
      </c>
      <c r="E23" s="6">
        <v>24.0</v>
      </c>
    </row>
    <row r="24">
      <c r="A24" s="6" t="s">
        <v>41</v>
      </c>
      <c r="B24" s="6">
        <v>10.0</v>
      </c>
      <c r="C24" s="6">
        <v>10.0</v>
      </c>
      <c r="D24" s="6">
        <v>10.0</v>
      </c>
      <c r="E24" s="6">
        <v>10.0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42</v>
      </c>
      <c r="C1" s="6" t="s">
        <v>43</v>
      </c>
      <c r="D1" s="6" t="s">
        <v>44</v>
      </c>
      <c r="E1" s="6" t="s">
        <v>45</v>
      </c>
      <c r="F1" s="6" t="s">
        <v>46</v>
      </c>
      <c r="G1" s="6" t="s">
        <v>47</v>
      </c>
      <c r="H1" s="6" t="s">
        <v>48</v>
      </c>
      <c r="I1" s="6" t="s">
        <v>49</v>
      </c>
      <c r="J1" s="6" t="s">
        <v>50</v>
      </c>
      <c r="K1" s="6" t="s">
        <v>51</v>
      </c>
      <c r="L1" s="6" t="s">
        <v>52</v>
      </c>
      <c r="M1" s="6" t="s">
        <v>53</v>
      </c>
      <c r="N1" s="6" t="s">
        <v>54</v>
      </c>
      <c r="O1" s="6" t="s">
        <v>55</v>
      </c>
      <c r="P1" s="6" t="s">
        <v>56</v>
      </c>
      <c r="Q1" s="6" t="s">
        <v>57</v>
      </c>
      <c r="R1" s="6" t="s">
        <v>58</v>
      </c>
      <c r="S1" s="6" t="s">
        <v>59</v>
      </c>
      <c r="T1" s="6" t="s">
        <v>60</v>
      </c>
      <c r="U1" s="6" t="s">
        <v>61</v>
      </c>
      <c r="V1" s="6" t="s">
        <v>62</v>
      </c>
      <c r="W1" s="6" t="s">
        <v>63</v>
      </c>
      <c r="X1" s="6" t="s">
        <v>64</v>
      </c>
      <c r="Y1" s="6" t="s">
        <v>65</v>
      </c>
    </row>
    <row r="2">
      <c r="A2" s="6" t="s">
        <v>66</v>
      </c>
    </row>
    <row r="3">
      <c r="A3" s="6" t="s">
        <v>12</v>
      </c>
      <c r="B3" s="9">
        <f>Assumptions!$B2</f>
        <v>1453</v>
      </c>
      <c r="C3" s="9">
        <f>Assumptions!$B2</f>
        <v>1453</v>
      </c>
      <c r="D3" s="9">
        <f>Assumptions!$B2</f>
        <v>1453</v>
      </c>
      <c r="E3" s="9">
        <f>Assumptions!$B2</f>
        <v>1453</v>
      </c>
      <c r="F3" s="9">
        <f>Assumptions!$B2</f>
        <v>1453</v>
      </c>
      <c r="G3" s="9">
        <f>Assumptions!$B2</f>
        <v>1453</v>
      </c>
      <c r="H3" s="9">
        <f>Assumptions!$B2</f>
        <v>1453</v>
      </c>
      <c r="I3" s="9">
        <f>Assumptions!$B2</f>
        <v>1453</v>
      </c>
      <c r="J3" s="9">
        <f>Assumptions!$B2</f>
        <v>1453</v>
      </c>
      <c r="K3" s="9">
        <f>Assumptions!$B2</f>
        <v>1453</v>
      </c>
      <c r="L3" s="9">
        <f>Assumptions!$B2</f>
        <v>1453</v>
      </c>
      <c r="M3" s="9">
        <f>Assumptions!$B2</f>
        <v>1453</v>
      </c>
      <c r="N3" s="9">
        <f>Assumptions!$B2</f>
        <v>1453</v>
      </c>
      <c r="O3" s="9">
        <f>Assumptions!$B2</f>
        <v>1453</v>
      </c>
      <c r="P3" s="9">
        <f>Assumptions!$B2</f>
        <v>1453</v>
      </c>
      <c r="Q3" s="9">
        <f>Assumptions!$B2</f>
        <v>1453</v>
      </c>
      <c r="R3" s="9">
        <f>Assumptions!$B2</f>
        <v>1453</v>
      </c>
      <c r="S3" s="9">
        <f>Assumptions!$B2</f>
        <v>1453</v>
      </c>
      <c r="T3" s="9">
        <f>Assumptions!$B2</f>
        <v>1453</v>
      </c>
      <c r="U3" s="9">
        <f>Assumptions!$B2</f>
        <v>1453</v>
      </c>
      <c r="V3" s="9">
        <f>Assumptions!$B2</f>
        <v>1453</v>
      </c>
      <c r="W3" s="9">
        <f>Assumptions!$B2</f>
        <v>1453</v>
      </c>
      <c r="X3" s="9">
        <f>Assumptions!$B2</f>
        <v>1453</v>
      </c>
      <c r="Y3" s="9">
        <f>Assumptions!$B2</f>
        <v>1453</v>
      </c>
    </row>
    <row r="5">
      <c r="A5" s="6" t="s">
        <v>14</v>
      </c>
    </row>
    <row r="6">
      <c r="A6" s="6" t="s">
        <v>12</v>
      </c>
      <c r="B6" s="9">
        <f>Assumptions!$B5</f>
        <v>1327</v>
      </c>
      <c r="C6" s="9">
        <f>Assumptions!$B5</f>
        <v>1327</v>
      </c>
      <c r="D6" s="9">
        <f>Assumptions!$B5</f>
        <v>1327</v>
      </c>
      <c r="E6" s="9">
        <f>Assumptions!$B5</f>
        <v>1327</v>
      </c>
      <c r="F6" s="9">
        <f>Assumptions!$B5</f>
        <v>1327</v>
      </c>
      <c r="G6" s="9">
        <f>Assumptions!$B5</f>
        <v>1327</v>
      </c>
      <c r="H6" s="9">
        <f>Assumptions!$B5</f>
        <v>1327</v>
      </c>
      <c r="I6" s="9">
        <f>Assumptions!$B5</f>
        <v>1327</v>
      </c>
      <c r="J6" s="9">
        <f>Assumptions!$B5</f>
        <v>1327</v>
      </c>
      <c r="K6" s="9">
        <f>Assumptions!$B5</f>
        <v>1327</v>
      </c>
      <c r="L6" s="9">
        <f>Assumptions!$B5</f>
        <v>1327</v>
      </c>
      <c r="M6" s="9">
        <f>Assumptions!$B5</f>
        <v>1327</v>
      </c>
      <c r="N6" s="9">
        <f>Assumptions!$B5</f>
        <v>1327</v>
      </c>
      <c r="O6" s="9">
        <f>Assumptions!$B5</f>
        <v>1327</v>
      </c>
      <c r="P6" s="9">
        <f>Assumptions!$B5</f>
        <v>1327</v>
      </c>
      <c r="Q6" s="9">
        <f>Assumptions!$B5</f>
        <v>1327</v>
      </c>
      <c r="R6" s="9">
        <f>Assumptions!$B5</f>
        <v>1327</v>
      </c>
      <c r="S6" s="9">
        <f>Assumptions!$B5</f>
        <v>1327</v>
      </c>
      <c r="T6" s="9">
        <f>Assumptions!$B5</f>
        <v>1327</v>
      </c>
      <c r="U6" s="9">
        <f>Assumptions!$B5</f>
        <v>1327</v>
      </c>
      <c r="V6" s="9">
        <f>Assumptions!$B5</f>
        <v>1327</v>
      </c>
      <c r="W6" s="9">
        <f>Assumptions!$B5</f>
        <v>1327</v>
      </c>
      <c r="X6" s="9">
        <f>Assumptions!$B5</f>
        <v>1327</v>
      </c>
      <c r="Y6" s="9">
        <f>Assumptions!$B5</f>
        <v>1327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42</v>
      </c>
      <c r="C1" s="6" t="s">
        <v>43</v>
      </c>
      <c r="D1" s="6" t="s">
        <v>44</v>
      </c>
      <c r="E1" s="6" t="s">
        <v>45</v>
      </c>
      <c r="F1" s="6" t="s">
        <v>46</v>
      </c>
      <c r="G1" s="6" t="s">
        <v>47</v>
      </c>
      <c r="H1" s="6" t="s">
        <v>48</v>
      </c>
      <c r="I1" s="6" t="s">
        <v>49</v>
      </c>
      <c r="J1" s="6" t="s">
        <v>50</v>
      </c>
      <c r="K1" s="6" t="s">
        <v>51</v>
      </c>
      <c r="L1" s="6" t="s">
        <v>52</v>
      </c>
      <c r="M1" s="6" t="s">
        <v>53</v>
      </c>
      <c r="N1" s="6" t="s">
        <v>54</v>
      </c>
      <c r="O1" s="6" t="s">
        <v>55</v>
      </c>
      <c r="P1" s="6" t="s">
        <v>56</v>
      </c>
      <c r="Q1" s="6" t="s">
        <v>57</v>
      </c>
      <c r="R1" s="6" t="s">
        <v>58</v>
      </c>
      <c r="S1" s="6" t="s">
        <v>59</v>
      </c>
      <c r="T1" s="6" t="s">
        <v>60</v>
      </c>
      <c r="U1" s="6" t="s">
        <v>61</v>
      </c>
      <c r="V1" s="6" t="s">
        <v>62</v>
      </c>
      <c r="W1" s="6" t="s">
        <v>63</v>
      </c>
      <c r="X1" s="6" t="s">
        <v>64</v>
      </c>
      <c r="Y1" s="6" t="s">
        <v>65</v>
      </c>
    </row>
    <row r="2">
      <c r="A2" s="6" t="s">
        <v>67</v>
      </c>
    </row>
    <row r="3">
      <c r="A3" s="6" t="s">
        <v>68</v>
      </c>
      <c r="B3" s="9">
        <f>Assumptions!$B8*Assumptions!$C8</f>
        <v>50640</v>
      </c>
      <c r="C3" s="9">
        <f>Assumptions!$B8*Assumptions!$C8</f>
        <v>50640</v>
      </c>
      <c r="D3" s="9">
        <f>Assumptions!$B8*Assumptions!$C8</f>
        <v>50640</v>
      </c>
      <c r="E3" s="9">
        <f>Assumptions!$B8*Assumptions!$C8</f>
        <v>50640</v>
      </c>
      <c r="F3" s="9">
        <f>Assumptions!$B8*Assumptions!$C8</f>
        <v>50640</v>
      </c>
      <c r="G3" s="9">
        <f>Assumptions!$B8*Assumptions!$C8</f>
        <v>50640</v>
      </c>
      <c r="H3" s="9">
        <f>Assumptions!$B8*Assumptions!$C8</f>
        <v>50640</v>
      </c>
      <c r="I3" s="9">
        <f>Assumptions!$B8*Assumptions!$C8</f>
        <v>50640</v>
      </c>
      <c r="J3" s="9">
        <f>Assumptions!$B8*Assumptions!$C8</f>
        <v>50640</v>
      </c>
      <c r="K3" s="9">
        <f>Assumptions!$B8*Assumptions!$C8</f>
        <v>50640</v>
      </c>
      <c r="L3" s="9">
        <f>Assumptions!$B8*Assumptions!$C8</f>
        <v>50640</v>
      </c>
      <c r="M3" s="9">
        <f>Assumptions!$B8*Assumptions!$C8</f>
        <v>50640</v>
      </c>
      <c r="N3" s="9">
        <f>Assumptions!$B8*Assumptions!$C8</f>
        <v>50640</v>
      </c>
      <c r="O3" s="9">
        <f>Assumptions!$B8*Assumptions!$C8</f>
        <v>50640</v>
      </c>
      <c r="P3" s="9">
        <f>Assumptions!$B8*Assumptions!$C8</f>
        <v>50640</v>
      </c>
      <c r="Q3" s="9">
        <f>Assumptions!$B8*Assumptions!$C8</f>
        <v>50640</v>
      </c>
      <c r="R3" s="9">
        <f>Assumptions!$B8*Assumptions!$C8</f>
        <v>50640</v>
      </c>
      <c r="S3" s="9">
        <f>Assumptions!$B8*Assumptions!$C8</f>
        <v>50640</v>
      </c>
      <c r="T3" s="9">
        <f>Assumptions!$B8*Assumptions!$C8</f>
        <v>50640</v>
      </c>
      <c r="U3" s="9">
        <f>Assumptions!$B8*Assumptions!$C8</f>
        <v>50640</v>
      </c>
      <c r="V3" s="9">
        <f>Assumptions!$B8*Assumptions!$C8</f>
        <v>50640</v>
      </c>
      <c r="W3" s="9">
        <f>Assumptions!$B8*Assumptions!$C8</f>
        <v>50640</v>
      </c>
      <c r="X3" s="9">
        <f>Assumptions!$B8*Assumptions!$C8</f>
        <v>50640</v>
      </c>
      <c r="Y3" s="9">
        <f>Assumptions!$B8*Assumptions!$C8</f>
        <v>50640</v>
      </c>
    </row>
    <row r="4">
      <c r="A4" s="6" t="s">
        <v>21</v>
      </c>
      <c r="B4" s="9">
        <f>Assumptions!$B11</f>
        <v>52500</v>
      </c>
      <c r="C4" s="9">
        <f>Assumptions!$B11</f>
        <v>52500</v>
      </c>
      <c r="D4" s="9">
        <f>Assumptions!$B11</f>
        <v>52500</v>
      </c>
      <c r="E4" s="9">
        <f>Assumptions!$B11</f>
        <v>52500</v>
      </c>
      <c r="F4" s="9">
        <f>Assumptions!$B11</f>
        <v>52500</v>
      </c>
      <c r="G4" s="9">
        <f>Assumptions!$B11</f>
        <v>52500</v>
      </c>
      <c r="H4" s="9">
        <f>Assumptions!$B11</f>
        <v>52500</v>
      </c>
      <c r="I4" s="9">
        <f>Assumptions!$B11</f>
        <v>52500</v>
      </c>
      <c r="J4" s="9">
        <f>Assumptions!$B11</f>
        <v>52500</v>
      </c>
      <c r="K4" s="9">
        <f>Assumptions!$B11</f>
        <v>52500</v>
      </c>
      <c r="L4" s="9">
        <f>Assumptions!$B11</f>
        <v>52500</v>
      </c>
      <c r="M4" s="9">
        <f>Assumptions!$B11</f>
        <v>52500</v>
      </c>
      <c r="N4" s="9">
        <f>Assumptions!$B11</f>
        <v>52500</v>
      </c>
      <c r="O4" s="9">
        <f>Assumptions!$B11</f>
        <v>52500</v>
      </c>
      <c r="P4" s="9">
        <f>Assumptions!$B11</f>
        <v>52500</v>
      </c>
      <c r="Q4" s="9">
        <f>Assumptions!$B11</f>
        <v>52500</v>
      </c>
      <c r="R4" s="9">
        <f>Assumptions!$B11</f>
        <v>52500</v>
      </c>
      <c r="S4" s="9">
        <f>Assumptions!$B11</f>
        <v>52500</v>
      </c>
      <c r="T4" s="9">
        <f>Assumptions!$B11</f>
        <v>52500</v>
      </c>
      <c r="U4" s="9">
        <f>Assumptions!$B11</f>
        <v>52500</v>
      </c>
      <c r="V4" s="9">
        <f>Assumptions!$B11</f>
        <v>52500</v>
      </c>
      <c r="W4" s="9">
        <f>Assumptions!$B11</f>
        <v>52500</v>
      </c>
      <c r="X4" s="9">
        <f>Assumptions!$B11</f>
        <v>52500</v>
      </c>
      <c r="Y4" s="9">
        <f>Assumptions!$B11</f>
        <v>52500</v>
      </c>
    </row>
    <row r="5">
      <c r="A5" s="6" t="s">
        <v>23</v>
      </c>
      <c r="B5" s="9">
        <f>Assumptions!$B12</f>
        <v>27654</v>
      </c>
      <c r="C5" s="9">
        <f>Assumptions!$B12</f>
        <v>27654</v>
      </c>
      <c r="D5" s="9">
        <f>Assumptions!$B12</f>
        <v>27654</v>
      </c>
      <c r="E5" s="9">
        <f>Assumptions!$B12</f>
        <v>27654</v>
      </c>
      <c r="F5" s="9">
        <f>Assumptions!$B12</f>
        <v>27654</v>
      </c>
      <c r="G5" s="9">
        <f>Assumptions!$B12</f>
        <v>27654</v>
      </c>
      <c r="H5" s="9">
        <f>Assumptions!$B12</f>
        <v>27654</v>
      </c>
      <c r="I5" s="9">
        <f>Assumptions!$B12</f>
        <v>27654</v>
      </c>
      <c r="J5" s="9">
        <f>Assumptions!$B12</f>
        <v>27654</v>
      </c>
      <c r="K5" s="9">
        <f>Assumptions!$B12</f>
        <v>27654</v>
      </c>
      <c r="L5" s="9">
        <f>Assumptions!$B12</f>
        <v>27654</v>
      </c>
      <c r="M5" s="9">
        <f>Assumptions!$B12</f>
        <v>27654</v>
      </c>
      <c r="N5" s="9">
        <f>Assumptions!$B12</f>
        <v>27654</v>
      </c>
      <c r="O5" s="9">
        <f>Assumptions!$B12</f>
        <v>27654</v>
      </c>
      <c r="P5" s="9">
        <f>Assumptions!$B12</f>
        <v>27654</v>
      </c>
      <c r="Q5" s="9">
        <f>Assumptions!$B12</f>
        <v>27654</v>
      </c>
      <c r="R5" s="9">
        <f>Assumptions!$B12</f>
        <v>27654</v>
      </c>
      <c r="S5" s="9">
        <f>Assumptions!$B12</f>
        <v>27654</v>
      </c>
      <c r="T5" s="9">
        <f>Assumptions!$B12</f>
        <v>27654</v>
      </c>
      <c r="U5" s="9">
        <f>Assumptions!$B12</f>
        <v>27654</v>
      </c>
      <c r="V5" s="9">
        <f>Assumptions!$B12</f>
        <v>27654</v>
      </c>
      <c r="W5" s="9">
        <f>Assumptions!$B12</f>
        <v>27654</v>
      </c>
      <c r="X5" s="9">
        <f>Assumptions!$B12</f>
        <v>27654</v>
      </c>
      <c r="Y5" s="9">
        <f>Assumptions!$B12</f>
        <v>27654</v>
      </c>
    </row>
    <row r="6">
      <c r="A6" s="6" t="s">
        <v>24</v>
      </c>
      <c r="B6" s="9">
        <f>Assumptions!$B13</f>
        <v>15000</v>
      </c>
      <c r="C6" s="9">
        <f>Assumptions!$B13</f>
        <v>15000</v>
      </c>
      <c r="D6" s="9">
        <f>Assumptions!$B13</f>
        <v>15000</v>
      </c>
      <c r="E6" s="9">
        <f>Assumptions!$B13</f>
        <v>15000</v>
      </c>
      <c r="F6" s="9">
        <f>Assumptions!$B13</f>
        <v>15000</v>
      </c>
      <c r="G6" s="9">
        <f>Assumptions!$B13</f>
        <v>15000</v>
      </c>
      <c r="H6" s="9">
        <f>Assumptions!$B13</f>
        <v>15000</v>
      </c>
      <c r="I6" s="9">
        <f>Assumptions!$B13</f>
        <v>15000</v>
      </c>
      <c r="J6" s="9">
        <f>Assumptions!$B13</f>
        <v>15000</v>
      </c>
      <c r="K6" s="9">
        <f>Assumptions!$B13</f>
        <v>15000</v>
      </c>
      <c r="L6" s="9">
        <f>Assumptions!$B13</f>
        <v>15000</v>
      </c>
      <c r="M6" s="9">
        <f>Assumptions!$B13</f>
        <v>15000</v>
      </c>
      <c r="N6" s="9">
        <f>Assumptions!$B13</f>
        <v>15000</v>
      </c>
      <c r="O6" s="9">
        <f>Assumptions!$B13</f>
        <v>15000</v>
      </c>
      <c r="P6" s="9">
        <f>Assumptions!$B13</f>
        <v>15000</v>
      </c>
      <c r="Q6" s="9">
        <f>Assumptions!$B13</f>
        <v>15000</v>
      </c>
      <c r="R6" s="9">
        <f>Assumptions!$B13</f>
        <v>15000</v>
      </c>
      <c r="S6" s="9">
        <f>Assumptions!$B13</f>
        <v>15000</v>
      </c>
      <c r="T6" s="9">
        <f>Assumptions!$B13</f>
        <v>15000</v>
      </c>
      <c r="U6" s="9">
        <f>Assumptions!$B13</f>
        <v>15000</v>
      </c>
      <c r="V6" s="9">
        <f>Assumptions!$B13</f>
        <v>15000</v>
      </c>
      <c r="W6" s="9">
        <f>Assumptions!$B13</f>
        <v>15000</v>
      </c>
      <c r="X6" s="9">
        <f>Assumptions!$B13</f>
        <v>15000</v>
      </c>
      <c r="Y6" s="9">
        <f>Assumptions!$B13</f>
        <v>15000</v>
      </c>
    </row>
    <row r="7">
      <c r="A7" s="6" t="s">
        <v>26</v>
      </c>
      <c r="B7" s="9">
        <f>Assumptions!$B14</f>
        <v>3200</v>
      </c>
      <c r="C7" s="9">
        <f>Assumptions!$B14</f>
        <v>3200</v>
      </c>
      <c r="D7" s="9">
        <f>Assumptions!$B14</f>
        <v>3200</v>
      </c>
      <c r="E7" s="9">
        <f>Assumptions!$B14</f>
        <v>3200</v>
      </c>
      <c r="F7" s="9">
        <f>Assumptions!$B14</f>
        <v>3200</v>
      </c>
      <c r="G7" s="9">
        <f>Assumptions!$B14</f>
        <v>3200</v>
      </c>
      <c r="H7" s="9">
        <f>Assumptions!$B14</f>
        <v>3200</v>
      </c>
      <c r="I7" s="9">
        <f>Assumptions!$B14</f>
        <v>3200</v>
      </c>
      <c r="J7" s="9">
        <f>Assumptions!$B14</f>
        <v>3200</v>
      </c>
      <c r="K7" s="9">
        <f>Assumptions!$B14</f>
        <v>3200</v>
      </c>
      <c r="L7" s="9">
        <f>Assumptions!$B14</f>
        <v>3200</v>
      </c>
      <c r="M7" s="9">
        <f>Assumptions!$B14</f>
        <v>3200</v>
      </c>
      <c r="N7" s="9">
        <f>Assumptions!$B14</f>
        <v>3200</v>
      </c>
      <c r="O7" s="9">
        <f>Assumptions!$B14</f>
        <v>3200</v>
      </c>
      <c r="P7" s="9">
        <f>Assumptions!$B14</f>
        <v>3200</v>
      </c>
      <c r="Q7" s="9">
        <f>Assumptions!$B14</f>
        <v>3200</v>
      </c>
      <c r="R7" s="9">
        <f>Assumptions!$B14</f>
        <v>3200</v>
      </c>
      <c r="S7" s="9">
        <f>Assumptions!$B14</f>
        <v>3200</v>
      </c>
      <c r="T7" s="9">
        <f>Assumptions!$B14</f>
        <v>3200</v>
      </c>
      <c r="U7" s="9">
        <f>Assumptions!$B14</f>
        <v>3200</v>
      </c>
      <c r="V7" s="9">
        <f>Assumptions!$B14</f>
        <v>3200</v>
      </c>
      <c r="W7" s="9">
        <f>Assumptions!$B14</f>
        <v>3200</v>
      </c>
      <c r="X7" s="9">
        <f>Assumptions!$B14</f>
        <v>3200</v>
      </c>
      <c r="Y7" s="9">
        <f>Assumptions!$B14</f>
        <v>3200</v>
      </c>
    </row>
    <row r="8">
      <c r="A8" s="6" t="s">
        <v>69</v>
      </c>
      <c r="B8" s="9">
        <f t="shared" ref="B8:Y8" si="1">SUM(B3:B7)</f>
        <v>148994</v>
      </c>
      <c r="C8" s="9">
        <f t="shared" si="1"/>
        <v>148994</v>
      </c>
      <c r="D8" s="9">
        <f t="shared" si="1"/>
        <v>148994</v>
      </c>
      <c r="E8" s="9">
        <f t="shared" si="1"/>
        <v>148994</v>
      </c>
      <c r="F8" s="9">
        <f t="shared" si="1"/>
        <v>148994</v>
      </c>
      <c r="G8" s="9">
        <f t="shared" si="1"/>
        <v>148994</v>
      </c>
      <c r="H8" s="9">
        <f t="shared" si="1"/>
        <v>148994</v>
      </c>
      <c r="I8" s="9">
        <f t="shared" si="1"/>
        <v>148994</v>
      </c>
      <c r="J8" s="9">
        <f t="shared" si="1"/>
        <v>148994</v>
      </c>
      <c r="K8" s="9">
        <f t="shared" si="1"/>
        <v>148994</v>
      </c>
      <c r="L8" s="9">
        <f t="shared" si="1"/>
        <v>148994</v>
      </c>
      <c r="M8" s="9">
        <f t="shared" si="1"/>
        <v>148994</v>
      </c>
      <c r="N8" s="9">
        <f t="shared" si="1"/>
        <v>148994</v>
      </c>
      <c r="O8" s="9">
        <f t="shared" si="1"/>
        <v>148994</v>
      </c>
      <c r="P8" s="9">
        <f t="shared" si="1"/>
        <v>148994</v>
      </c>
      <c r="Q8" s="9">
        <f t="shared" si="1"/>
        <v>148994</v>
      </c>
      <c r="R8" s="9">
        <f t="shared" si="1"/>
        <v>148994</v>
      </c>
      <c r="S8" s="9">
        <f t="shared" si="1"/>
        <v>148994</v>
      </c>
      <c r="T8" s="9">
        <f t="shared" si="1"/>
        <v>148994</v>
      </c>
      <c r="U8" s="9">
        <f t="shared" si="1"/>
        <v>148994</v>
      </c>
      <c r="V8" s="9">
        <f t="shared" si="1"/>
        <v>148994</v>
      </c>
      <c r="W8" s="9">
        <f t="shared" si="1"/>
        <v>148994</v>
      </c>
      <c r="X8" s="9">
        <f t="shared" si="1"/>
        <v>148994</v>
      </c>
      <c r="Y8" s="9">
        <f t="shared" si="1"/>
        <v>148994</v>
      </c>
    </row>
    <row r="10">
      <c r="A10" s="6" t="s">
        <v>70</v>
      </c>
    </row>
    <row r="11">
      <c r="A11" s="6" t="s">
        <v>68</v>
      </c>
      <c r="B11" s="6">
        <v>0.0</v>
      </c>
      <c r="C11" s="9">
        <f t="shared" ref="C11:Y11" si="2">B3</f>
        <v>50640</v>
      </c>
      <c r="D11" s="9">
        <f t="shared" si="2"/>
        <v>50640</v>
      </c>
      <c r="E11" s="9">
        <f t="shared" si="2"/>
        <v>50640</v>
      </c>
      <c r="F11" s="9">
        <f t="shared" si="2"/>
        <v>50640</v>
      </c>
      <c r="G11" s="9">
        <f t="shared" si="2"/>
        <v>50640</v>
      </c>
      <c r="H11" s="9">
        <f t="shared" si="2"/>
        <v>50640</v>
      </c>
      <c r="I11" s="9">
        <f t="shared" si="2"/>
        <v>50640</v>
      </c>
      <c r="J11" s="9">
        <f t="shared" si="2"/>
        <v>50640</v>
      </c>
      <c r="K11" s="9">
        <f t="shared" si="2"/>
        <v>50640</v>
      </c>
      <c r="L11" s="9">
        <f t="shared" si="2"/>
        <v>50640</v>
      </c>
      <c r="M11" s="9">
        <f t="shared" si="2"/>
        <v>50640</v>
      </c>
      <c r="N11" s="9">
        <f t="shared" si="2"/>
        <v>50640</v>
      </c>
      <c r="O11" s="9">
        <f t="shared" si="2"/>
        <v>50640</v>
      </c>
      <c r="P11" s="9">
        <f t="shared" si="2"/>
        <v>50640</v>
      </c>
      <c r="Q11" s="9">
        <f t="shared" si="2"/>
        <v>50640</v>
      </c>
      <c r="R11" s="9">
        <f t="shared" si="2"/>
        <v>50640</v>
      </c>
      <c r="S11" s="9">
        <f t="shared" si="2"/>
        <v>50640</v>
      </c>
      <c r="T11" s="9">
        <f t="shared" si="2"/>
        <v>50640</v>
      </c>
      <c r="U11" s="9">
        <f t="shared" si="2"/>
        <v>50640</v>
      </c>
      <c r="V11" s="9">
        <f t="shared" si="2"/>
        <v>50640</v>
      </c>
      <c r="W11" s="9">
        <f t="shared" si="2"/>
        <v>50640</v>
      </c>
      <c r="X11" s="9">
        <f t="shared" si="2"/>
        <v>50640</v>
      </c>
      <c r="Y11" s="9">
        <f t="shared" si="2"/>
        <v>50640</v>
      </c>
    </row>
    <row r="12">
      <c r="A12" s="6" t="s">
        <v>21</v>
      </c>
      <c r="B12" s="9">
        <f t="shared" ref="B12:Y12" si="3">B4</f>
        <v>52500</v>
      </c>
      <c r="C12" s="9">
        <f t="shared" si="3"/>
        <v>52500</v>
      </c>
      <c r="D12" s="9">
        <f t="shared" si="3"/>
        <v>52500</v>
      </c>
      <c r="E12" s="9">
        <f t="shared" si="3"/>
        <v>52500</v>
      </c>
      <c r="F12" s="9">
        <f t="shared" si="3"/>
        <v>52500</v>
      </c>
      <c r="G12" s="9">
        <f t="shared" si="3"/>
        <v>52500</v>
      </c>
      <c r="H12" s="9">
        <f t="shared" si="3"/>
        <v>52500</v>
      </c>
      <c r="I12" s="9">
        <f t="shared" si="3"/>
        <v>52500</v>
      </c>
      <c r="J12" s="9">
        <f t="shared" si="3"/>
        <v>52500</v>
      </c>
      <c r="K12" s="9">
        <f t="shared" si="3"/>
        <v>52500</v>
      </c>
      <c r="L12" s="9">
        <f t="shared" si="3"/>
        <v>52500</v>
      </c>
      <c r="M12" s="9">
        <f t="shared" si="3"/>
        <v>52500</v>
      </c>
      <c r="N12" s="9">
        <f t="shared" si="3"/>
        <v>52500</v>
      </c>
      <c r="O12" s="9">
        <f t="shared" si="3"/>
        <v>52500</v>
      </c>
      <c r="P12" s="9">
        <f t="shared" si="3"/>
        <v>52500</v>
      </c>
      <c r="Q12" s="9">
        <f t="shared" si="3"/>
        <v>52500</v>
      </c>
      <c r="R12" s="9">
        <f t="shared" si="3"/>
        <v>52500</v>
      </c>
      <c r="S12" s="9">
        <f t="shared" si="3"/>
        <v>52500</v>
      </c>
      <c r="T12" s="9">
        <f t="shared" si="3"/>
        <v>52500</v>
      </c>
      <c r="U12" s="9">
        <f t="shared" si="3"/>
        <v>52500</v>
      </c>
      <c r="V12" s="9">
        <f t="shared" si="3"/>
        <v>52500</v>
      </c>
      <c r="W12" s="9">
        <f t="shared" si="3"/>
        <v>52500</v>
      </c>
      <c r="X12" s="9">
        <f t="shared" si="3"/>
        <v>52500</v>
      </c>
      <c r="Y12" s="9">
        <f t="shared" si="3"/>
        <v>52500</v>
      </c>
    </row>
    <row r="13">
      <c r="A13" s="6" t="s">
        <v>23</v>
      </c>
      <c r="B13" s="6">
        <v>0.0</v>
      </c>
      <c r="C13" s="9">
        <f t="shared" ref="C13:Y13" si="4">B5</f>
        <v>27654</v>
      </c>
      <c r="D13" s="9">
        <f t="shared" si="4"/>
        <v>27654</v>
      </c>
      <c r="E13" s="9">
        <f t="shared" si="4"/>
        <v>27654</v>
      </c>
      <c r="F13" s="9">
        <f t="shared" si="4"/>
        <v>27654</v>
      </c>
      <c r="G13" s="9">
        <f t="shared" si="4"/>
        <v>27654</v>
      </c>
      <c r="H13" s="9">
        <f t="shared" si="4"/>
        <v>27654</v>
      </c>
      <c r="I13" s="9">
        <f t="shared" si="4"/>
        <v>27654</v>
      </c>
      <c r="J13" s="9">
        <f t="shared" si="4"/>
        <v>27654</v>
      </c>
      <c r="K13" s="9">
        <f t="shared" si="4"/>
        <v>27654</v>
      </c>
      <c r="L13" s="9">
        <f t="shared" si="4"/>
        <v>27654</v>
      </c>
      <c r="M13" s="9">
        <f t="shared" si="4"/>
        <v>27654</v>
      </c>
      <c r="N13" s="9">
        <f t="shared" si="4"/>
        <v>27654</v>
      </c>
      <c r="O13" s="9">
        <f t="shared" si="4"/>
        <v>27654</v>
      </c>
      <c r="P13" s="9">
        <f t="shared" si="4"/>
        <v>27654</v>
      </c>
      <c r="Q13" s="9">
        <f t="shared" si="4"/>
        <v>27654</v>
      </c>
      <c r="R13" s="9">
        <f t="shared" si="4"/>
        <v>27654</v>
      </c>
      <c r="S13" s="9">
        <f t="shared" si="4"/>
        <v>27654</v>
      </c>
      <c r="T13" s="9">
        <f t="shared" si="4"/>
        <v>27654</v>
      </c>
      <c r="U13" s="9">
        <f t="shared" si="4"/>
        <v>27654</v>
      </c>
      <c r="V13" s="9">
        <f t="shared" si="4"/>
        <v>27654</v>
      </c>
      <c r="W13" s="9">
        <f t="shared" si="4"/>
        <v>27654</v>
      </c>
      <c r="X13" s="9">
        <f t="shared" si="4"/>
        <v>27654</v>
      </c>
      <c r="Y13" s="9">
        <f t="shared" si="4"/>
        <v>27654</v>
      </c>
    </row>
    <row r="14">
      <c r="A14" s="6" t="s">
        <v>71</v>
      </c>
      <c r="B14" s="6">
        <v>0.0</v>
      </c>
      <c r="C14" s="6">
        <v>0.0</v>
      </c>
      <c r="D14" s="9">
        <f>B6+C6+D6</f>
        <v>45000</v>
      </c>
      <c r="E14" s="6">
        <v>0.0</v>
      </c>
      <c r="F14" s="6">
        <v>0.0</v>
      </c>
      <c r="G14" s="9">
        <f>E6+F6+G6</f>
        <v>45000</v>
      </c>
      <c r="H14" s="6">
        <v>0.0</v>
      </c>
      <c r="I14" s="6">
        <v>0.0</v>
      </c>
      <c r="J14" s="9">
        <f>H6+I6+J6</f>
        <v>45000</v>
      </c>
      <c r="K14" s="6">
        <v>0.0</v>
      </c>
      <c r="L14" s="6">
        <v>0.0</v>
      </c>
      <c r="M14" s="9">
        <f>K6+L6+M6</f>
        <v>45000</v>
      </c>
      <c r="N14" s="6">
        <v>0.0</v>
      </c>
      <c r="O14" s="6">
        <v>0.0</v>
      </c>
      <c r="P14" s="9">
        <f>N6+O6+P6</f>
        <v>45000</v>
      </c>
      <c r="Q14" s="6">
        <v>0.0</v>
      </c>
      <c r="R14" s="6">
        <v>0.0</v>
      </c>
      <c r="S14" s="9">
        <f>Q6+R6+S6</f>
        <v>45000</v>
      </c>
      <c r="T14" s="6">
        <v>0.0</v>
      </c>
      <c r="U14" s="6">
        <v>0.0</v>
      </c>
      <c r="V14" s="9">
        <f>T6+U6+V6</f>
        <v>45000</v>
      </c>
      <c r="W14" s="6">
        <v>0.0</v>
      </c>
      <c r="X14" s="6">
        <v>0.0</v>
      </c>
      <c r="Y14" s="9">
        <f>W6+X6+Y6</f>
        <v>45000</v>
      </c>
    </row>
    <row r="15">
      <c r="A15" s="6" t="s">
        <v>26</v>
      </c>
      <c r="B15" s="6">
        <v>0.0</v>
      </c>
      <c r="C15" s="9">
        <f t="shared" ref="C15:Y15" si="5">B7</f>
        <v>3200</v>
      </c>
      <c r="D15" s="9">
        <f t="shared" si="5"/>
        <v>3200</v>
      </c>
      <c r="E15" s="9">
        <f t="shared" si="5"/>
        <v>3200</v>
      </c>
      <c r="F15" s="9">
        <f t="shared" si="5"/>
        <v>3200</v>
      </c>
      <c r="G15" s="9">
        <f t="shared" si="5"/>
        <v>3200</v>
      </c>
      <c r="H15" s="9">
        <f t="shared" si="5"/>
        <v>3200</v>
      </c>
      <c r="I15" s="9">
        <f t="shared" si="5"/>
        <v>3200</v>
      </c>
      <c r="J15" s="9">
        <f t="shared" si="5"/>
        <v>3200</v>
      </c>
      <c r="K15" s="9">
        <f t="shared" si="5"/>
        <v>3200</v>
      </c>
      <c r="L15" s="9">
        <f t="shared" si="5"/>
        <v>3200</v>
      </c>
      <c r="M15" s="9">
        <f t="shared" si="5"/>
        <v>3200</v>
      </c>
      <c r="N15" s="9">
        <f t="shared" si="5"/>
        <v>3200</v>
      </c>
      <c r="O15" s="9">
        <f t="shared" si="5"/>
        <v>3200</v>
      </c>
      <c r="P15" s="9">
        <f t="shared" si="5"/>
        <v>3200</v>
      </c>
      <c r="Q15" s="9">
        <f t="shared" si="5"/>
        <v>3200</v>
      </c>
      <c r="R15" s="9">
        <f t="shared" si="5"/>
        <v>3200</v>
      </c>
      <c r="S15" s="9">
        <f t="shared" si="5"/>
        <v>3200</v>
      </c>
      <c r="T15" s="9">
        <f t="shared" si="5"/>
        <v>3200</v>
      </c>
      <c r="U15" s="9">
        <f t="shared" si="5"/>
        <v>3200</v>
      </c>
      <c r="V15" s="9">
        <f t="shared" si="5"/>
        <v>3200</v>
      </c>
      <c r="W15" s="9">
        <f t="shared" si="5"/>
        <v>3200</v>
      </c>
      <c r="X15" s="9">
        <f t="shared" si="5"/>
        <v>3200</v>
      </c>
      <c r="Y15" s="9">
        <f t="shared" si="5"/>
        <v>3200</v>
      </c>
    </row>
    <row r="16">
      <c r="A16" s="6" t="s">
        <v>69</v>
      </c>
      <c r="B16" s="9">
        <f t="shared" ref="B16:Y16" si="6">SUM(B11:B15)</f>
        <v>52500</v>
      </c>
      <c r="C16" s="9">
        <f t="shared" si="6"/>
        <v>133994</v>
      </c>
      <c r="D16" s="9">
        <f t="shared" si="6"/>
        <v>178994</v>
      </c>
      <c r="E16" s="9">
        <f t="shared" si="6"/>
        <v>133994</v>
      </c>
      <c r="F16" s="9">
        <f t="shared" si="6"/>
        <v>133994</v>
      </c>
      <c r="G16" s="9">
        <f t="shared" si="6"/>
        <v>178994</v>
      </c>
      <c r="H16" s="9">
        <f t="shared" si="6"/>
        <v>133994</v>
      </c>
      <c r="I16" s="9">
        <f t="shared" si="6"/>
        <v>133994</v>
      </c>
      <c r="J16" s="9">
        <f t="shared" si="6"/>
        <v>178994</v>
      </c>
      <c r="K16" s="9">
        <f t="shared" si="6"/>
        <v>133994</v>
      </c>
      <c r="L16" s="9">
        <f t="shared" si="6"/>
        <v>133994</v>
      </c>
      <c r="M16" s="9">
        <f t="shared" si="6"/>
        <v>178994</v>
      </c>
      <c r="N16" s="9">
        <f t="shared" si="6"/>
        <v>133994</v>
      </c>
      <c r="O16" s="9">
        <f t="shared" si="6"/>
        <v>133994</v>
      </c>
      <c r="P16" s="9">
        <f t="shared" si="6"/>
        <v>178994</v>
      </c>
      <c r="Q16" s="9">
        <f t="shared" si="6"/>
        <v>133994</v>
      </c>
      <c r="R16" s="9">
        <f t="shared" si="6"/>
        <v>133994</v>
      </c>
      <c r="S16" s="9">
        <f t="shared" si="6"/>
        <v>178994</v>
      </c>
      <c r="T16" s="9">
        <f t="shared" si="6"/>
        <v>133994</v>
      </c>
      <c r="U16" s="9">
        <f t="shared" si="6"/>
        <v>133994</v>
      </c>
      <c r="V16" s="9">
        <f t="shared" si="6"/>
        <v>178994</v>
      </c>
      <c r="W16" s="9">
        <f t="shared" si="6"/>
        <v>133994</v>
      </c>
      <c r="X16" s="9">
        <f t="shared" si="6"/>
        <v>133994</v>
      </c>
      <c r="Y16" s="9">
        <f t="shared" si="6"/>
        <v>178994</v>
      </c>
    </row>
    <row r="18">
      <c r="A18" s="6" t="s">
        <v>72</v>
      </c>
    </row>
    <row r="19">
      <c r="A19" s="6" t="s">
        <v>68</v>
      </c>
      <c r="B19" s="9">
        <f t="shared" ref="B19:B23" si="8">B3-B11</f>
        <v>50640</v>
      </c>
      <c r="C19" s="9">
        <f t="shared" ref="C19:Y19" si="7">B19+C3-C11</f>
        <v>50640</v>
      </c>
      <c r="D19" s="9">
        <f t="shared" si="7"/>
        <v>50640</v>
      </c>
      <c r="E19" s="9">
        <f t="shared" si="7"/>
        <v>50640</v>
      </c>
      <c r="F19" s="9">
        <f t="shared" si="7"/>
        <v>50640</v>
      </c>
      <c r="G19" s="9">
        <f t="shared" si="7"/>
        <v>50640</v>
      </c>
      <c r="H19" s="9">
        <f t="shared" si="7"/>
        <v>50640</v>
      </c>
      <c r="I19" s="9">
        <f t="shared" si="7"/>
        <v>50640</v>
      </c>
      <c r="J19" s="9">
        <f t="shared" si="7"/>
        <v>50640</v>
      </c>
      <c r="K19" s="9">
        <f t="shared" si="7"/>
        <v>50640</v>
      </c>
      <c r="L19" s="9">
        <f t="shared" si="7"/>
        <v>50640</v>
      </c>
      <c r="M19" s="9">
        <f t="shared" si="7"/>
        <v>50640</v>
      </c>
      <c r="N19" s="9">
        <f t="shared" si="7"/>
        <v>50640</v>
      </c>
      <c r="O19" s="9">
        <f t="shared" si="7"/>
        <v>50640</v>
      </c>
      <c r="P19" s="9">
        <f t="shared" si="7"/>
        <v>50640</v>
      </c>
      <c r="Q19" s="9">
        <f t="shared" si="7"/>
        <v>50640</v>
      </c>
      <c r="R19" s="9">
        <f t="shared" si="7"/>
        <v>50640</v>
      </c>
      <c r="S19" s="9">
        <f t="shared" si="7"/>
        <v>50640</v>
      </c>
      <c r="T19" s="9">
        <f t="shared" si="7"/>
        <v>50640</v>
      </c>
      <c r="U19" s="9">
        <f t="shared" si="7"/>
        <v>50640</v>
      </c>
      <c r="V19" s="9">
        <f t="shared" si="7"/>
        <v>50640</v>
      </c>
      <c r="W19" s="9">
        <f t="shared" si="7"/>
        <v>50640</v>
      </c>
      <c r="X19" s="9">
        <f t="shared" si="7"/>
        <v>50640</v>
      </c>
      <c r="Y19" s="9">
        <f t="shared" si="7"/>
        <v>50640</v>
      </c>
    </row>
    <row r="20">
      <c r="A20" s="6" t="s">
        <v>21</v>
      </c>
      <c r="B20" s="9">
        <f t="shared" si="8"/>
        <v>0</v>
      </c>
      <c r="C20" s="9">
        <f t="shared" ref="C20:Y20" si="9">B20+C4-C12</f>
        <v>0</v>
      </c>
      <c r="D20" s="9">
        <f t="shared" si="9"/>
        <v>0</v>
      </c>
      <c r="E20" s="9">
        <f t="shared" si="9"/>
        <v>0</v>
      </c>
      <c r="F20" s="9">
        <f t="shared" si="9"/>
        <v>0</v>
      </c>
      <c r="G20" s="9">
        <f t="shared" si="9"/>
        <v>0</v>
      </c>
      <c r="H20" s="9">
        <f t="shared" si="9"/>
        <v>0</v>
      </c>
      <c r="I20" s="9">
        <f t="shared" si="9"/>
        <v>0</v>
      </c>
      <c r="J20" s="9">
        <f t="shared" si="9"/>
        <v>0</v>
      </c>
      <c r="K20" s="9">
        <f t="shared" si="9"/>
        <v>0</v>
      </c>
      <c r="L20" s="9">
        <f t="shared" si="9"/>
        <v>0</v>
      </c>
      <c r="M20" s="9">
        <f t="shared" si="9"/>
        <v>0</v>
      </c>
      <c r="N20" s="9">
        <f t="shared" si="9"/>
        <v>0</v>
      </c>
      <c r="O20" s="9">
        <f t="shared" si="9"/>
        <v>0</v>
      </c>
      <c r="P20" s="9">
        <f t="shared" si="9"/>
        <v>0</v>
      </c>
      <c r="Q20" s="9">
        <f t="shared" si="9"/>
        <v>0</v>
      </c>
      <c r="R20" s="9">
        <f t="shared" si="9"/>
        <v>0</v>
      </c>
      <c r="S20" s="9">
        <f t="shared" si="9"/>
        <v>0</v>
      </c>
      <c r="T20" s="9">
        <f t="shared" si="9"/>
        <v>0</v>
      </c>
      <c r="U20" s="9">
        <f t="shared" si="9"/>
        <v>0</v>
      </c>
      <c r="V20" s="9">
        <f t="shared" si="9"/>
        <v>0</v>
      </c>
      <c r="W20" s="9">
        <f t="shared" si="9"/>
        <v>0</v>
      </c>
      <c r="X20" s="9">
        <f t="shared" si="9"/>
        <v>0</v>
      </c>
      <c r="Y20" s="9">
        <f t="shared" si="9"/>
        <v>0</v>
      </c>
    </row>
    <row r="21">
      <c r="A21" s="6" t="s">
        <v>23</v>
      </c>
      <c r="B21" s="9">
        <f t="shared" si="8"/>
        <v>27654</v>
      </c>
      <c r="C21" s="9">
        <f t="shared" ref="C21:Y21" si="10">B21+C5-C13</f>
        <v>27654</v>
      </c>
      <c r="D21" s="9">
        <f t="shared" si="10"/>
        <v>27654</v>
      </c>
      <c r="E21" s="9">
        <f t="shared" si="10"/>
        <v>27654</v>
      </c>
      <c r="F21" s="9">
        <f t="shared" si="10"/>
        <v>27654</v>
      </c>
      <c r="G21" s="9">
        <f t="shared" si="10"/>
        <v>27654</v>
      </c>
      <c r="H21" s="9">
        <f t="shared" si="10"/>
        <v>27654</v>
      </c>
      <c r="I21" s="9">
        <f t="shared" si="10"/>
        <v>27654</v>
      </c>
      <c r="J21" s="9">
        <f t="shared" si="10"/>
        <v>27654</v>
      </c>
      <c r="K21" s="9">
        <f t="shared" si="10"/>
        <v>27654</v>
      </c>
      <c r="L21" s="9">
        <f t="shared" si="10"/>
        <v>27654</v>
      </c>
      <c r="M21" s="9">
        <f t="shared" si="10"/>
        <v>27654</v>
      </c>
      <c r="N21" s="9">
        <f t="shared" si="10"/>
        <v>27654</v>
      </c>
      <c r="O21" s="9">
        <f t="shared" si="10"/>
        <v>27654</v>
      </c>
      <c r="P21" s="9">
        <f t="shared" si="10"/>
        <v>27654</v>
      </c>
      <c r="Q21" s="9">
        <f t="shared" si="10"/>
        <v>27654</v>
      </c>
      <c r="R21" s="9">
        <f t="shared" si="10"/>
        <v>27654</v>
      </c>
      <c r="S21" s="9">
        <f t="shared" si="10"/>
        <v>27654</v>
      </c>
      <c r="T21" s="9">
        <f t="shared" si="10"/>
        <v>27654</v>
      </c>
      <c r="U21" s="9">
        <f t="shared" si="10"/>
        <v>27654</v>
      </c>
      <c r="V21" s="9">
        <f t="shared" si="10"/>
        <v>27654</v>
      </c>
      <c r="W21" s="9">
        <f t="shared" si="10"/>
        <v>27654</v>
      </c>
      <c r="X21" s="9">
        <f t="shared" si="10"/>
        <v>27654</v>
      </c>
      <c r="Y21" s="9">
        <f t="shared" si="10"/>
        <v>27654</v>
      </c>
    </row>
    <row r="22">
      <c r="A22" s="6" t="s">
        <v>71</v>
      </c>
      <c r="B22" s="9">
        <f t="shared" si="8"/>
        <v>15000</v>
      </c>
      <c r="C22" s="9">
        <f t="shared" ref="C22:Y22" si="11">B22+C6-C14</f>
        <v>30000</v>
      </c>
      <c r="D22" s="9">
        <f t="shared" si="11"/>
        <v>0</v>
      </c>
      <c r="E22" s="9">
        <f t="shared" si="11"/>
        <v>15000</v>
      </c>
      <c r="F22" s="9">
        <f t="shared" si="11"/>
        <v>30000</v>
      </c>
      <c r="G22" s="9">
        <f t="shared" si="11"/>
        <v>0</v>
      </c>
      <c r="H22" s="9">
        <f t="shared" si="11"/>
        <v>15000</v>
      </c>
      <c r="I22" s="9">
        <f t="shared" si="11"/>
        <v>30000</v>
      </c>
      <c r="J22" s="9">
        <f t="shared" si="11"/>
        <v>0</v>
      </c>
      <c r="K22" s="9">
        <f t="shared" si="11"/>
        <v>15000</v>
      </c>
      <c r="L22" s="9">
        <f t="shared" si="11"/>
        <v>30000</v>
      </c>
      <c r="M22" s="9">
        <f t="shared" si="11"/>
        <v>0</v>
      </c>
      <c r="N22" s="9">
        <f t="shared" si="11"/>
        <v>15000</v>
      </c>
      <c r="O22" s="9">
        <f t="shared" si="11"/>
        <v>30000</v>
      </c>
      <c r="P22" s="9">
        <f t="shared" si="11"/>
        <v>0</v>
      </c>
      <c r="Q22" s="9">
        <f t="shared" si="11"/>
        <v>15000</v>
      </c>
      <c r="R22" s="9">
        <f t="shared" si="11"/>
        <v>30000</v>
      </c>
      <c r="S22" s="9">
        <f t="shared" si="11"/>
        <v>0</v>
      </c>
      <c r="T22" s="9">
        <f t="shared" si="11"/>
        <v>15000</v>
      </c>
      <c r="U22" s="9">
        <f t="shared" si="11"/>
        <v>30000</v>
      </c>
      <c r="V22" s="9">
        <f t="shared" si="11"/>
        <v>0</v>
      </c>
      <c r="W22" s="9">
        <f t="shared" si="11"/>
        <v>15000</v>
      </c>
      <c r="X22" s="9">
        <f t="shared" si="11"/>
        <v>30000</v>
      </c>
      <c r="Y22" s="9">
        <f t="shared" si="11"/>
        <v>0</v>
      </c>
    </row>
    <row r="23">
      <c r="A23" s="6" t="s">
        <v>26</v>
      </c>
      <c r="B23" s="9">
        <f t="shared" si="8"/>
        <v>3200</v>
      </c>
      <c r="C23" s="9">
        <f t="shared" ref="C23:Y23" si="12">B23+C7-C15</f>
        <v>3200</v>
      </c>
      <c r="D23" s="9">
        <f t="shared" si="12"/>
        <v>3200</v>
      </c>
      <c r="E23" s="9">
        <f t="shared" si="12"/>
        <v>3200</v>
      </c>
      <c r="F23" s="9">
        <f t="shared" si="12"/>
        <v>3200</v>
      </c>
      <c r="G23" s="9">
        <f t="shared" si="12"/>
        <v>3200</v>
      </c>
      <c r="H23" s="9">
        <f t="shared" si="12"/>
        <v>3200</v>
      </c>
      <c r="I23" s="9">
        <f t="shared" si="12"/>
        <v>3200</v>
      </c>
      <c r="J23" s="9">
        <f t="shared" si="12"/>
        <v>3200</v>
      </c>
      <c r="K23" s="9">
        <f t="shared" si="12"/>
        <v>3200</v>
      </c>
      <c r="L23" s="9">
        <f t="shared" si="12"/>
        <v>3200</v>
      </c>
      <c r="M23" s="9">
        <f t="shared" si="12"/>
        <v>3200</v>
      </c>
      <c r="N23" s="9">
        <f t="shared" si="12"/>
        <v>3200</v>
      </c>
      <c r="O23" s="9">
        <f t="shared" si="12"/>
        <v>3200</v>
      </c>
      <c r="P23" s="9">
        <f t="shared" si="12"/>
        <v>3200</v>
      </c>
      <c r="Q23" s="9">
        <f t="shared" si="12"/>
        <v>3200</v>
      </c>
      <c r="R23" s="9">
        <f t="shared" si="12"/>
        <v>3200</v>
      </c>
      <c r="S23" s="9">
        <f t="shared" si="12"/>
        <v>3200</v>
      </c>
      <c r="T23" s="9">
        <f t="shared" si="12"/>
        <v>3200</v>
      </c>
      <c r="U23" s="9">
        <f t="shared" si="12"/>
        <v>3200</v>
      </c>
      <c r="V23" s="9">
        <f t="shared" si="12"/>
        <v>3200</v>
      </c>
      <c r="W23" s="9">
        <f t="shared" si="12"/>
        <v>3200</v>
      </c>
      <c r="X23" s="9">
        <f t="shared" si="12"/>
        <v>3200</v>
      </c>
      <c r="Y23" s="9">
        <f t="shared" si="12"/>
        <v>3200</v>
      </c>
    </row>
    <row r="24">
      <c r="A24" s="6" t="s">
        <v>69</v>
      </c>
      <c r="B24" s="9">
        <f t="shared" ref="B24:Y24" si="13">SUM(B19:B23)</f>
        <v>96494</v>
      </c>
      <c r="C24" s="9">
        <f t="shared" si="13"/>
        <v>111494</v>
      </c>
      <c r="D24" s="9">
        <f t="shared" si="13"/>
        <v>81494</v>
      </c>
      <c r="E24" s="9">
        <f t="shared" si="13"/>
        <v>96494</v>
      </c>
      <c r="F24" s="9">
        <f t="shared" si="13"/>
        <v>111494</v>
      </c>
      <c r="G24" s="9">
        <f t="shared" si="13"/>
        <v>81494</v>
      </c>
      <c r="H24" s="9">
        <f t="shared" si="13"/>
        <v>96494</v>
      </c>
      <c r="I24" s="9">
        <f t="shared" si="13"/>
        <v>111494</v>
      </c>
      <c r="J24" s="9">
        <f t="shared" si="13"/>
        <v>81494</v>
      </c>
      <c r="K24" s="9">
        <f t="shared" si="13"/>
        <v>96494</v>
      </c>
      <c r="L24" s="9">
        <f t="shared" si="13"/>
        <v>111494</v>
      </c>
      <c r="M24" s="9">
        <f t="shared" si="13"/>
        <v>81494</v>
      </c>
      <c r="N24" s="9">
        <f t="shared" si="13"/>
        <v>96494</v>
      </c>
      <c r="O24" s="9">
        <f t="shared" si="13"/>
        <v>111494</v>
      </c>
      <c r="P24" s="9">
        <f t="shared" si="13"/>
        <v>81494</v>
      </c>
      <c r="Q24" s="9">
        <f t="shared" si="13"/>
        <v>96494</v>
      </c>
      <c r="R24" s="9">
        <f t="shared" si="13"/>
        <v>111494</v>
      </c>
      <c r="S24" s="9">
        <f t="shared" si="13"/>
        <v>81494</v>
      </c>
      <c r="T24" s="9">
        <f t="shared" si="13"/>
        <v>96494</v>
      </c>
      <c r="U24" s="9">
        <f t="shared" si="13"/>
        <v>111494</v>
      </c>
      <c r="V24" s="9">
        <f t="shared" si="13"/>
        <v>81494</v>
      </c>
      <c r="W24" s="9">
        <f t="shared" si="13"/>
        <v>96494</v>
      </c>
      <c r="X24" s="9">
        <f t="shared" si="13"/>
        <v>111494</v>
      </c>
      <c r="Y24" s="9">
        <f t="shared" si="13"/>
        <v>81494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42</v>
      </c>
      <c r="C1" s="6" t="s">
        <v>43</v>
      </c>
      <c r="D1" s="6" t="s">
        <v>44</v>
      </c>
      <c r="E1" s="6" t="s">
        <v>45</v>
      </c>
      <c r="F1" s="6" t="s">
        <v>46</v>
      </c>
      <c r="G1" s="6" t="s">
        <v>47</v>
      </c>
      <c r="H1" s="6" t="s">
        <v>48</v>
      </c>
      <c r="I1" s="6" t="s">
        <v>49</v>
      </c>
      <c r="J1" s="6" t="s">
        <v>50</v>
      </c>
      <c r="K1" s="6" t="s">
        <v>51</v>
      </c>
      <c r="L1" s="6" t="s">
        <v>52</v>
      </c>
      <c r="M1" s="6" t="s">
        <v>53</v>
      </c>
      <c r="N1" s="6" t="s">
        <v>54</v>
      </c>
      <c r="O1" s="6" t="s">
        <v>55</v>
      </c>
      <c r="P1" s="6" t="s">
        <v>56</v>
      </c>
      <c r="Q1" s="6" t="s">
        <v>57</v>
      </c>
      <c r="R1" s="6" t="s">
        <v>58</v>
      </c>
      <c r="S1" s="6" t="s">
        <v>59</v>
      </c>
      <c r="T1" s="6" t="s">
        <v>60</v>
      </c>
      <c r="U1" s="6" t="s">
        <v>61</v>
      </c>
      <c r="V1" s="6" t="s">
        <v>62</v>
      </c>
      <c r="W1" s="6" t="s">
        <v>63</v>
      </c>
      <c r="X1" s="6" t="s">
        <v>64</v>
      </c>
      <c r="Y1" s="6" t="s">
        <v>65</v>
      </c>
    </row>
    <row r="2">
      <c r="A2" s="6" t="s">
        <v>14</v>
      </c>
    </row>
    <row r="3">
      <c r="A3" s="6" t="s">
        <v>12</v>
      </c>
      <c r="B3" s="9">
        <f>'Calcs-1'!B6*Assumptions!$C5</f>
        <v>1990500</v>
      </c>
      <c r="C3" s="9">
        <f>'Calcs-1'!C6*Assumptions!$C5</f>
        <v>1990500</v>
      </c>
      <c r="D3" s="9">
        <f>'Calcs-1'!D6*Assumptions!$C5</f>
        <v>1990500</v>
      </c>
      <c r="E3" s="9">
        <f>'Calcs-1'!E6*Assumptions!$C5</f>
        <v>1990500</v>
      </c>
      <c r="F3" s="9">
        <f>'Calcs-1'!F6*Assumptions!$C5</f>
        <v>1990500</v>
      </c>
      <c r="G3" s="9">
        <f>'Calcs-1'!G6*Assumptions!$C5</f>
        <v>1990500</v>
      </c>
      <c r="H3" s="9">
        <f>'Calcs-1'!H6*Assumptions!$C5</f>
        <v>1990500</v>
      </c>
      <c r="I3" s="9">
        <f>'Calcs-1'!I6*Assumptions!$C5</f>
        <v>1990500</v>
      </c>
      <c r="J3" s="9">
        <f>'Calcs-1'!J6*Assumptions!$C5</f>
        <v>1990500</v>
      </c>
      <c r="K3" s="9">
        <f>'Calcs-1'!K6*Assumptions!$C5</f>
        <v>1990500</v>
      </c>
      <c r="L3" s="9">
        <f>'Calcs-1'!L6*Assumptions!$C5</f>
        <v>1990500</v>
      </c>
      <c r="M3" s="9">
        <f>'Calcs-1'!M6*Assumptions!$C5</f>
        <v>1990500</v>
      </c>
      <c r="N3" s="9">
        <f>'Calcs-1'!N6*Assumptions!$C5</f>
        <v>1990500</v>
      </c>
      <c r="O3" s="9">
        <f>'Calcs-1'!O6*Assumptions!$C5</f>
        <v>1990500</v>
      </c>
      <c r="P3" s="9">
        <f>'Calcs-1'!P6*Assumptions!$C5</f>
        <v>1990500</v>
      </c>
      <c r="Q3" s="9">
        <f>'Calcs-1'!Q6*Assumptions!$C5</f>
        <v>1990500</v>
      </c>
      <c r="R3" s="9">
        <f>'Calcs-1'!R6*Assumptions!$C5</f>
        <v>1990500</v>
      </c>
      <c r="S3" s="9">
        <f>'Calcs-1'!S6*Assumptions!$C5</f>
        <v>1990500</v>
      </c>
      <c r="T3" s="9">
        <f>'Calcs-1'!T6*Assumptions!$C5</f>
        <v>1990500</v>
      </c>
      <c r="U3" s="9">
        <f>'Calcs-1'!U6*Assumptions!$C5</f>
        <v>1990500</v>
      </c>
      <c r="V3" s="9">
        <f>'Calcs-1'!V6*Assumptions!$C5</f>
        <v>1990500</v>
      </c>
      <c r="W3" s="9">
        <f>'Calcs-1'!W6*Assumptions!$C5</f>
        <v>1990500</v>
      </c>
      <c r="X3" s="9">
        <f>'Calcs-1'!X6*Assumptions!$C5</f>
        <v>1990500</v>
      </c>
      <c r="Y3" s="9">
        <f>'Calcs-1'!Y6*Assumptions!$C5</f>
        <v>1990500</v>
      </c>
    </row>
    <row r="4">
      <c r="A4" s="6" t="s">
        <v>69</v>
      </c>
      <c r="B4" s="9">
        <f t="shared" ref="B4:Y4" si="1">SUM(B3)</f>
        <v>1990500</v>
      </c>
      <c r="C4" s="9">
        <f t="shared" si="1"/>
        <v>1990500</v>
      </c>
      <c r="D4" s="9">
        <f t="shared" si="1"/>
        <v>1990500</v>
      </c>
      <c r="E4" s="9">
        <f t="shared" si="1"/>
        <v>1990500</v>
      </c>
      <c r="F4" s="9">
        <f t="shared" si="1"/>
        <v>1990500</v>
      </c>
      <c r="G4" s="9">
        <f t="shared" si="1"/>
        <v>1990500</v>
      </c>
      <c r="H4" s="9">
        <f t="shared" si="1"/>
        <v>1990500</v>
      </c>
      <c r="I4" s="9">
        <f t="shared" si="1"/>
        <v>1990500</v>
      </c>
      <c r="J4" s="9">
        <f t="shared" si="1"/>
        <v>1990500</v>
      </c>
      <c r="K4" s="9">
        <f t="shared" si="1"/>
        <v>1990500</v>
      </c>
      <c r="L4" s="9">
        <f t="shared" si="1"/>
        <v>1990500</v>
      </c>
      <c r="M4" s="9">
        <f t="shared" si="1"/>
        <v>1990500</v>
      </c>
      <c r="N4" s="9">
        <f t="shared" si="1"/>
        <v>1990500</v>
      </c>
      <c r="O4" s="9">
        <f t="shared" si="1"/>
        <v>1990500</v>
      </c>
      <c r="P4" s="9">
        <f t="shared" si="1"/>
        <v>1990500</v>
      </c>
      <c r="Q4" s="9">
        <f t="shared" si="1"/>
        <v>1990500</v>
      </c>
      <c r="R4" s="9">
        <f t="shared" si="1"/>
        <v>1990500</v>
      </c>
      <c r="S4" s="9">
        <f t="shared" si="1"/>
        <v>1990500</v>
      </c>
      <c r="T4" s="9">
        <f t="shared" si="1"/>
        <v>1990500</v>
      </c>
      <c r="U4" s="9">
        <f t="shared" si="1"/>
        <v>1990500</v>
      </c>
      <c r="V4" s="9">
        <f t="shared" si="1"/>
        <v>1990500</v>
      </c>
      <c r="W4" s="9">
        <f t="shared" si="1"/>
        <v>1990500</v>
      </c>
      <c r="X4" s="9">
        <f t="shared" si="1"/>
        <v>1990500</v>
      </c>
      <c r="Y4" s="9">
        <f t="shared" si="1"/>
        <v>1990500</v>
      </c>
    </row>
    <row r="6">
      <c r="A6" s="6" t="s">
        <v>73</v>
      </c>
    </row>
    <row r="7">
      <c r="A7" s="6" t="s">
        <v>12</v>
      </c>
      <c r="B7" s="9">
        <f>'Calcs-1'!B6*Assumptions!$C2</f>
        <v>1327000</v>
      </c>
      <c r="C7" s="9">
        <f>'Calcs-1'!C6*Assumptions!$C2</f>
        <v>1327000</v>
      </c>
      <c r="D7" s="9">
        <f>'Calcs-1'!D6*Assumptions!$C2</f>
        <v>1327000</v>
      </c>
      <c r="E7" s="9">
        <f>'Calcs-1'!E6*Assumptions!$C2</f>
        <v>1327000</v>
      </c>
      <c r="F7" s="9">
        <f>'Calcs-1'!F6*Assumptions!$C2</f>
        <v>1327000</v>
      </c>
      <c r="G7" s="9">
        <f>'Calcs-1'!G6*Assumptions!$C2</f>
        <v>1327000</v>
      </c>
      <c r="H7" s="9">
        <f>'Calcs-1'!H6*Assumptions!$C2</f>
        <v>1327000</v>
      </c>
      <c r="I7" s="9">
        <f>'Calcs-1'!I6*Assumptions!$C2</f>
        <v>1327000</v>
      </c>
      <c r="J7" s="9">
        <f>'Calcs-1'!J6*Assumptions!$C2</f>
        <v>1327000</v>
      </c>
      <c r="K7" s="9">
        <f>'Calcs-1'!K6*Assumptions!$C2</f>
        <v>1327000</v>
      </c>
      <c r="L7" s="9">
        <f>'Calcs-1'!L6*Assumptions!$C2</f>
        <v>1327000</v>
      </c>
      <c r="M7" s="9">
        <f>'Calcs-1'!M6*Assumptions!$C2</f>
        <v>1327000</v>
      </c>
      <c r="N7" s="9">
        <f>'Calcs-1'!N6*Assumptions!$C2</f>
        <v>1327000</v>
      </c>
      <c r="O7" s="9">
        <f>'Calcs-1'!O6*Assumptions!$C2</f>
        <v>1327000</v>
      </c>
      <c r="P7" s="9">
        <f>'Calcs-1'!P6*Assumptions!$C2</f>
        <v>1327000</v>
      </c>
      <c r="Q7" s="9">
        <f>'Calcs-1'!Q6*Assumptions!$C2</f>
        <v>1327000</v>
      </c>
      <c r="R7" s="9">
        <f>'Calcs-1'!R6*Assumptions!$C2</f>
        <v>1327000</v>
      </c>
      <c r="S7" s="9">
        <f>'Calcs-1'!S6*Assumptions!$C2</f>
        <v>1327000</v>
      </c>
      <c r="T7" s="9">
        <f>'Calcs-1'!T6*Assumptions!$C2</f>
        <v>1327000</v>
      </c>
      <c r="U7" s="9">
        <f>'Calcs-1'!U6*Assumptions!$C2</f>
        <v>1327000</v>
      </c>
      <c r="V7" s="9">
        <f>'Calcs-1'!V6*Assumptions!$C2</f>
        <v>1327000</v>
      </c>
      <c r="W7" s="9">
        <f>'Calcs-1'!W6*Assumptions!$C2</f>
        <v>1327000</v>
      </c>
      <c r="X7" s="9">
        <f>'Calcs-1'!X6*Assumptions!$C2</f>
        <v>1327000</v>
      </c>
      <c r="Y7" s="9">
        <f>'Calcs-1'!Y6*Assumptions!$C2</f>
        <v>1327000</v>
      </c>
    </row>
    <row r="8">
      <c r="A8" s="6" t="s">
        <v>69</v>
      </c>
      <c r="B8" s="9">
        <f t="shared" ref="B8:Y8" si="2">SUM(B7)</f>
        <v>1327000</v>
      </c>
      <c r="C8" s="9">
        <f t="shared" si="2"/>
        <v>1327000</v>
      </c>
      <c r="D8" s="9">
        <f t="shared" si="2"/>
        <v>1327000</v>
      </c>
      <c r="E8" s="9">
        <f t="shared" si="2"/>
        <v>1327000</v>
      </c>
      <c r="F8" s="9">
        <f t="shared" si="2"/>
        <v>1327000</v>
      </c>
      <c r="G8" s="9">
        <f t="shared" si="2"/>
        <v>1327000</v>
      </c>
      <c r="H8" s="9">
        <f t="shared" si="2"/>
        <v>1327000</v>
      </c>
      <c r="I8" s="9">
        <f t="shared" si="2"/>
        <v>1327000</v>
      </c>
      <c r="J8" s="9">
        <f t="shared" si="2"/>
        <v>1327000</v>
      </c>
      <c r="K8" s="9">
        <f t="shared" si="2"/>
        <v>1327000</v>
      </c>
      <c r="L8" s="9">
        <f t="shared" si="2"/>
        <v>1327000</v>
      </c>
      <c r="M8" s="9">
        <f t="shared" si="2"/>
        <v>1327000</v>
      </c>
      <c r="N8" s="9">
        <f t="shared" si="2"/>
        <v>1327000</v>
      </c>
      <c r="O8" s="9">
        <f t="shared" si="2"/>
        <v>1327000</v>
      </c>
      <c r="P8" s="9">
        <f t="shared" si="2"/>
        <v>1327000</v>
      </c>
      <c r="Q8" s="9">
        <f t="shared" si="2"/>
        <v>1327000</v>
      </c>
      <c r="R8" s="9">
        <f t="shared" si="2"/>
        <v>1327000</v>
      </c>
      <c r="S8" s="9">
        <f t="shared" si="2"/>
        <v>1327000</v>
      </c>
      <c r="T8" s="9">
        <f t="shared" si="2"/>
        <v>1327000</v>
      </c>
      <c r="U8" s="9">
        <f t="shared" si="2"/>
        <v>1327000</v>
      </c>
      <c r="V8" s="9">
        <f t="shared" si="2"/>
        <v>1327000</v>
      </c>
      <c r="W8" s="9">
        <f t="shared" si="2"/>
        <v>1327000</v>
      </c>
      <c r="X8" s="9">
        <f t="shared" si="2"/>
        <v>1327000</v>
      </c>
      <c r="Y8" s="9">
        <f t="shared" si="2"/>
        <v>1327000</v>
      </c>
    </row>
    <row r="10">
      <c r="A10" s="6" t="s">
        <v>74</v>
      </c>
      <c r="B10" s="9">
        <f>'Expenses-Payments'!B8</f>
        <v>148994</v>
      </c>
      <c r="C10" s="9">
        <f>'Expenses-Payments'!C8</f>
        <v>148994</v>
      </c>
      <c r="D10" s="9">
        <f>'Expenses-Payments'!D8</f>
        <v>148994</v>
      </c>
      <c r="E10" s="9">
        <f>'Expenses-Payments'!E8</f>
        <v>148994</v>
      </c>
      <c r="F10" s="9">
        <f>'Expenses-Payments'!F8</f>
        <v>148994</v>
      </c>
      <c r="G10" s="9">
        <f>'Expenses-Payments'!G8</f>
        <v>148994</v>
      </c>
      <c r="H10" s="9">
        <f>'Expenses-Payments'!H8</f>
        <v>148994</v>
      </c>
      <c r="I10" s="9">
        <f>'Expenses-Payments'!I8</f>
        <v>148994</v>
      </c>
      <c r="J10" s="9">
        <f>'Expenses-Payments'!J8</f>
        <v>148994</v>
      </c>
      <c r="K10" s="9">
        <f>'Expenses-Payments'!K8</f>
        <v>148994</v>
      </c>
      <c r="L10" s="9">
        <f>'Expenses-Payments'!L8</f>
        <v>148994</v>
      </c>
      <c r="M10" s="9">
        <f>'Expenses-Payments'!M8</f>
        <v>148994</v>
      </c>
      <c r="N10" s="9">
        <f>'Expenses-Payments'!N8</f>
        <v>148994</v>
      </c>
      <c r="O10" s="9">
        <f>'Expenses-Payments'!O8</f>
        <v>148994</v>
      </c>
      <c r="P10" s="9">
        <f>'Expenses-Payments'!P8</f>
        <v>148994</v>
      </c>
      <c r="Q10" s="9">
        <f>'Expenses-Payments'!Q8</f>
        <v>148994</v>
      </c>
      <c r="R10" s="9">
        <f>'Expenses-Payments'!R8</f>
        <v>148994</v>
      </c>
      <c r="S10" s="9">
        <f>'Expenses-Payments'!S8</f>
        <v>148994</v>
      </c>
      <c r="T10" s="9">
        <f>'Expenses-Payments'!T8</f>
        <v>148994</v>
      </c>
      <c r="U10" s="9">
        <f>'Expenses-Payments'!U8</f>
        <v>148994</v>
      </c>
      <c r="V10" s="9">
        <f>'Expenses-Payments'!V8</f>
        <v>148994</v>
      </c>
      <c r="W10" s="9">
        <f>'Expenses-Payments'!W8</f>
        <v>148994</v>
      </c>
      <c r="X10" s="9">
        <f>'Expenses-Payments'!X8</f>
        <v>148994</v>
      </c>
      <c r="Y10" s="9">
        <f>'Expenses-Payments'!Y8</f>
        <v>148994</v>
      </c>
    </row>
    <row r="11">
      <c r="A11" s="6" t="s">
        <v>75</v>
      </c>
      <c r="B11" s="10">
        <f>Depreciation!B10</f>
        <v>45998.88889</v>
      </c>
      <c r="C11" s="10">
        <f>Depreciation!C10</f>
        <v>45998.88889</v>
      </c>
      <c r="D11" s="10">
        <f>Depreciation!D10</f>
        <v>45998.88889</v>
      </c>
      <c r="E11" s="10">
        <f>Depreciation!E10</f>
        <v>45998.88889</v>
      </c>
      <c r="F11" s="10">
        <f>Depreciation!F10</f>
        <v>45998.88889</v>
      </c>
      <c r="G11" s="10">
        <f>Depreciation!G10</f>
        <v>45998.88889</v>
      </c>
      <c r="H11" s="10">
        <f>Depreciation!H10</f>
        <v>45998.88889</v>
      </c>
      <c r="I11" s="10">
        <f>Depreciation!I10</f>
        <v>45998.88889</v>
      </c>
      <c r="J11" s="10">
        <f>Depreciation!J10</f>
        <v>45998.88889</v>
      </c>
      <c r="K11" s="10">
        <f>Depreciation!K10</f>
        <v>45998.88889</v>
      </c>
      <c r="L11" s="10">
        <f>Depreciation!L10</f>
        <v>45998.88889</v>
      </c>
      <c r="M11" s="10">
        <f>Depreciation!M10</f>
        <v>45998.88889</v>
      </c>
      <c r="N11" s="10">
        <f>Depreciation!N10</f>
        <v>45998.88889</v>
      </c>
      <c r="O11" s="10">
        <f>Depreciation!O10</f>
        <v>45998.88889</v>
      </c>
      <c r="P11" s="10">
        <f>Depreciation!P10</f>
        <v>45998.88889</v>
      </c>
      <c r="Q11" s="10">
        <f>Depreciation!Q10</f>
        <v>24305.55556</v>
      </c>
      <c r="R11" s="10">
        <f>Depreciation!R10</f>
        <v>24305.55556</v>
      </c>
      <c r="S11" s="10">
        <f>Depreciation!S10</f>
        <v>24305.55556</v>
      </c>
      <c r="T11" s="10">
        <f>Depreciation!T10</f>
        <v>0</v>
      </c>
      <c r="U11" s="10">
        <f>Depreciation!U10</f>
        <v>0</v>
      </c>
      <c r="V11" s="10">
        <f>Depreciation!V10</f>
        <v>0</v>
      </c>
      <c r="W11" s="10">
        <f>Depreciation!W10</f>
        <v>0</v>
      </c>
      <c r="X11" s="10">
        <f>Depreciation!X10</f>
        <v>0</v>
      </c>
      <c r="Y11" s="10">
        <f>Depreciation!Y10</f>
        <v>0</v>
      </c>
    </row>
    <row r="12">
      <c r="A12" s="6"/>
    </row>
    <row r="13">
      <c r="A13" s="6" t="s">
        <v>69</v>
      </c>
      <c r="B13" s="10">
        <f t="shared" ref="B13:Y13" si="3">B8+B10+B11</f>
        <v>1521992.889</v>
      </c>
      <c r="C13" s="10">
        <f t="shared" si="3"/>
        <v>1521992.889</v>
      </c>
      <c r="D13" s="10">
        <f t="shared" si="3"/>
        <v>1521992.889</v>
      </c>
      <c r="E13" s="10">
        <f t="shared" si="3"/>
        <v>1521992.889</v>
      </c>
      <c r="F13" s="10">
        <f t="shared" si="3"/>
        <v>1521992.889</v>
      </c>
      <c r="G13" s="10">
        <f t="shared" si="3"/>
        <v>1521992.889</v>
      </c>
      <c r="H13" s="10">
        <f t="shared" si="3"/>
        <v>1521992.889</v>
      </c>
      <c r="I13" s="10">
        <f t="shared" si="3"/>
        <v>1521992.889</v>
      </c>
      <c r="J13" s="10">
        <f t="shared" si="3"/>
        <v>1521992.889</v>
      </c>
      <c r="K13" s="10">
        <f t="shared" si="3"/>
        <v>1521992.889</v>
      </c>
      <c r="L13" s="10">
        <f t="shared" si="3"/>
        <v>1521992.889</v>
      </c>
      <c r="M13" s="10">
        <f t="shared" si="3"/>
        <v>1521992.889</v>
      </c>
      <c r="N13" s="10">
        <f t="shared" si="3"/>
        <v>1521992.889</v>
      </c>
      <c r="O13" s="10">
        <f t="shared" si="3"/>
        <v>1521992.889</v>
      </c>
      <c r="P13" s="10">
        <f t="shared" si="3"/>
        <v>1521992.889</v>
      </c>
      <c r="Q13" s="10">
        <f t="shared" si="3"/>
        <v>1500299.556</v>
      </c>
      <c r="R13" s="10">
        <f t="shared" si="3"/>
        <v>1500299.556</v>
      </c>
      <c r="S13" s="10">
        <f t="shared" si="3"/>
        <v>1500299.556</v>
      </c>
      <c r="T13" s="10">
        <f t="shared" si="3"/>
        <v>1475994</v>
      </c>
      <c r="U13" s="10">
        <f t="shared" si="3"/>
        <v>1475994</v>
      </c>
      <c r="V13" s="10">
        <f t="shared" si="3"/>
        <v>1475994</v>
      </c>
      <c r="W13" s="10">
        <f t="shared" si="3"/>
        <v>1475994</v>
      </c>
      <c r="X13" s="10">
        <f t="shared" si="3"/>
        <v>1475994</v>
      </c>
      <c r="Y13" s="10">
        <f t="shared" si="3"/>
        <v>1475994</v>
      </c>
    </row>
    <row r="15">
      <c r="A15" s="6" t="s">
        <v>76</v>
      </c>
      <c r="B15" s="10">
        <f t="shared" ref="B15:Y15" si="4">B4-B13</f>
        <v>468507.1111</v>
      </c>
      <c r="C15" s="10">
        <f t="shared" si="4"/>
        <v>468507.1111</v>
      </c>
      <c r="D15" s="10">
        <f t="shared" si="4"/>
        <v>468507.1111</v>
      </c>
      <c r="E15" s="10">
        <f t="shared" si="4"/>
        <v>468507.1111</v>
      </c>
      <c r="F15" s="10">
        <f t="shared" si="4"/>
        <v>468507.1111</v>
      </c>
      <c r="G15" s="10">
        <f t="shared" si="4"/>
        <v>468507.1111</v>
      </c>
      <c r="H15" s="10">
        <f t="shared" si="4"/>
        <v>468507.1111</v>
      </c>
      <c r="I15" s="10">
        <f t="shared" si="4"/>
        <v>468507.1111</v>
      </c>
      <c r="J15" s="10">
        <f t="shared" si="4"/>
        <v>468507.1111</v>
      </c>
      <c r="K15" s="10">
        <f t="shared" si="4"/>
        <v>468507.1111</v>
      </c>
      <c r="L15" s="10">
        <f t="shared" si="4"/>
        <v>468507.1111</v>
      </c>
      <c r="M15" s="10">
        <f t="shared" si="4"/>
        <v>468507.1111</v>
      </c>
      <c r="N15" s="10">
        <f t="shared" si="4"/>
        <v>468507.1111</v>
      </c>
      <c r="O15" s="10">
        <f t="shared" si="4"/>
        <v>468507.1111</v>
      </c>
      <c r="P15" s="10">
        <f t="shared" si="4"/>
        <v>468507.1111</v>
      </c>
      <c r="Q15" s="10">
        <f t="shared" si="4"/>
        <v>490200.4444</v>
      </c>
      <c r="R15" s="10">
        <f t="shared" si="4"/>
        <v>490200.4444</v>
      </c>
      <c r="S15" s="10">
        <f t="shared" si="4"/>
        <v>490200.4444</v>
      </c>
      <c r="T15" s="10">
        <f t="shared" si="4"/>
        <v>514506</v>
      </c>
      <c r="U15" s="10">
        <f t="shared" si="4"/>
        <v>514506</v>
      </c>
      <c r="V15" s="10">
        <f t="shared" si="4"/>
        <v>514506</v>
      </c>
      <c r="W15" s="10">
        <f t="shared" si="4"/>
        <v>514506</v>
      </c>
      <c r="X15" s="10">
        <f t="shared" si="4"/>
        <v>514506</v>
      </c>
      <c r="Y15" s="10">
        <f t="shared" si="4"/>
        <v>514506</v>
      </c>
    </row>
    <row r="17">
      <c r="A17" s="6" t="s">
        <v>32</v>
      </c>
      <c r="B17" s="9">
        <f>'Loan and Interest'!B26</f>
        <v>13125</v>
      </c>
      <c r="C17" s="9">
        <f>'Loan and Interest'!C26</f>
        <v>13125</v>
      </c>
      <c r="D17" s="9">
        <f>'Loan and Interest'!D26</f>
        <v>13125</v>
      </c>
      <c r="E17" s="9">
        <f>'Loan and Interest'!E26</f>
        <v>13125</v>
      </c>
      <c r="F17" s="9">
        <f>'Loan and Interest'!F26</f>
        <v>20000</v>
      </c>
      <c r="G17" s="9">
        <f>'Loan and Interest'!G26</f>
        <v>20000</v>
      </c>
      <c r="H17" s="9">
        <f>'Loan and Interest'!H26</f>
        <v>20000</v>
      </c>
      <c r="I17" s="9">
        <f>'Loan and Interest'!I26</f>
        <v>20000</v>
      </c>
      <c r="J17" s="9">
        <f>'Loan and Interest'!J26</f>
        <v>20000</v>
      </c>
      <c r="K17" s="9">
        <f>'Loan and Interest'!K26</f>
        <v>20000</v>
      </c>
      <c r="L17" s="9">
        <f>'Loan and Interest'!L26</f>
        <v>20000</v>
      </c>
      <c r="M17" s="9">
        <f>'Loan and Interest'!M26</f>
        <v>20000</v>
      </c>
      <c r="N17" s="9">
        <f>'Loan and Interest'!N26</f>
        <v>6875</v>
      </c>
      <c r="O17" s="9">
        <f>'Loan and Interest'!O26</f>
        <v>6875</v>
      </c>
      <c r="P17" s="9">
        <f>'Loan and Interest'!P26</f>
        <v>6875</v>
      </c>
      <c r="Q17" s="9">
        <f>'Loan and Interest'!Q26</f>
        <v>6875</v>
      </c>
      <c r="R17" s="9">
        <f>'Loan and Interest'!R26</f>
        <v>6875</v>
      </c>
      <c r="S17" s="9">
        <f>'Loan and Interest'!S26</f>
        <v>6875</v>
      </c>
      <c r="T17" s="9">
        <f>'Loan and Interest'!T26</f>
        <v>0</v>
      </c>
      <c r="U17" s="9">
        <f>'Loan and Interest'!U26</f>
        <v>0</v>
      </c>
      <c r="V17" s="9">
        <f>'Loan and Interest'!V26</f>
        <v>0</v>
      </c>
      <c r="W17" s="9">
        <f>'Loan and Interest'!W26</f>
        <v>0</v>
      </c>
      <c r="X17" s="9">
        <f>'Loan and Interest'!X26</f>
        <v>0</v>
      </c>
      <c r="Y17" s="9">
        <f>'Loan and Interest'!Y26</f>
        <v>0</v>
      </c>
    </row>
    <row r="19">
      <c r="A19" s="6" t="s">
        <v>76</v>
      </c>
      <c r="B19" s="10">
        <f t="shared" ref="B19:Y19" si="5">B15-B17</f>
        <v>455382.1111</v>
      </c>
      <c r="C19" s="10">
        <f t="shared" si="5"/>
        <v>455382.1111</v>
      </c>
      <c r="D19" s="10">
        <f t="shared" si="5"/>
        <v>455382.1111</v>
      </c>
      <c r="E19" s="10">
        <f t="shared" si="5"/>
        <v>455382.1111</v>
      </c>
      <c r="F19" s="10">
        <f t="shared" si="5"/>
        <v>448507.1111</v>
      </c>
      <c r="G19" s="10">
        <f t="shared" si="5"/>
        <v>448507.1111</v>
      </c>
      <c r="H19" s="10">
        <f t="shared" si="5"/>
        <v>448507.1111</v>
      </c>
      <c r="I19" s="10">
        <f t="shared" si="5"/>
        <v>448507.1111</v>
      </c>
      <c r="J19" s="10">
        <f t="shared" si="5"/>
        <v>448507.1111</v>
      </c>
      <c r="K19" s="10">
        <f t="shared" si="5"/>
        <v>448507.1111</v>
      </c>
      <c r="L19" s="10">
        <f t="shared" si="5"/>
        <v>448507.1111</v>
      </c>
      <c r="M19" s="10">
        <f t="shared" si="5"/>
        <v>448507.1111</v>
      </c>
      <c r="N19" s="10">
        <f t="shared" si="5"/>
        <v>461632.1111</v>
      </c>
      <c r="O19" s="10">
        <f t="shared" si="5"/>
        <v>461632.1111</v>
      </c>
      <c r="P19" s="10">
        <f t="shared" si="5"/>
        <v>461632.1111</v>
      </c>
      <c r="Q19" s="10">
        <f t="shared" si="5"/>
        <v>483325.4444</v>
      </c>
      <c r="R19" s="10">
        <f t="shared" si="5"/>
        <v>483325.4444</v>
      </c>
      <c r="S19" s="10">
        <f t="shared" si="5"/>
        <v>483325.4444</v>
      </c>
      <c r="T19" s="10">
        <f t="shared" si="5"/>
        <v>514506</v>
      </c>
      <c r="U19" s="10">
        <f t="shared" si="5"/>
        <v>514506</v>
      </c>
      <c r="V19" s="10">
        <f t="shared" si="5"/>
        <v>514506</v>
      </c>
      <c r="W19" s="10">
        <f t="shared" si="5"/>
        <v>514506</v>
      </c>
      <c r="X19" s="10">
        <f t="shared" si="5"/>
        <v>514506</v>
      </c>
      <c r="Y19" s="10">
        <f t="shared" si="5"/>
        <v>514506</v>
      </c>
    </row>
    <row r="21">
      <c r="A21" s="6" t="s">
        <v>27</v>
      </c>
      <c r="B21" s="10">
        <f>B19*Assumptions!$B16</f>
        <v>127506.9911</v>
      </c>
      <c r="C21" s="10">
        <f>C19*Assumptions!$B16</f>
        <v>127506.9911</v>
      </c>
      <c r="D21" s="10">
        <f>D19*Assumptions!$B16</f>
        <v>127506.9911</v>
      </c>
      <c r="E21" s="10">
        <f>E19*Assumptions!$B16</f>
        <v>127506.9911</v>
      </c>
      <c r="F21" s="10">
        <f>F19*Assumptions!$B16</f>
        <v>125581.9911</v>
      </c>
      <c r="G21" s="10">
        <f>G19*Assumptions!$B16</f>
        <v>125581.9911</v>
      </c>
      <c r="H21" s="10">
        <f>H19*Assumptions!$B16</f>
        <v>125581.9911</v>
      </c>
      <c r="I21" s="10">
        <f>I19*Assumptions!$B16</f>
        <v>125581.9911</v>
      </c>
      <c r="J21" s="10">
        <f>J19*Assumptions!$B16</f>
        <v>125581.9911</v>
      </c>
      <c r="K21" s="10">
        <f>K19*Assumptions!$B16</f>
        <v>125581.9911</v>
      </c>
      <c r="L21" s="10">
        <f>L19*Assumptions!$B16</f>
        <v>125581.9911</v>
      </c>
      <c r="M21" s="10">
        <f>M19*Assumptions!$B16</f>
        <v>125581.9911</v>
      </c>
      <c r="N21" s="10">
        <f>N19*Assumptions!$B16</f>
        <v>129256.9911</v>
      </c>
      <c r="O21" s="10">
        <f>O19*Assumptions!$B16</f>
        <v>129256.9911</v>
      </c>
      <c r="P21" s="10">
        <f>P19*Assumptions!$B16</f>
        <v>129256.9911</v>
      </c>
      <c r="Q21" s="10">
        <f>Q19*Assumptions!$B16</f>
        <v>135331.1244</v>
      </c>
      <c r="R21" s="10">
        <f>R19*Assumptions!$B16</f>
        <v>135331.1244</v>
      </c>
      <c r="S21" s="10">
        <f>S19*Assumptions!$B16</f>
        <v>135331.1244</v>
      </c>
      <c r="T21" s="10">
        <f>T19*Assumptions!$B16</f>
        <v>144061.68</v>
      </c>
      <c r="U21" s="10">
        <f>U19*Assumptions!$B16</f>
        <v>144061.68</v>
      </c>
      <c r="V21" s="10">
        <f>V19*Assumptions!$B16</f>
        <v>144061.68</v>
      </c>
      <c r="W21" s="10">
        <f>W19*Assumptions!$B16</f>
        <v>144061.68</v>
      </c>
      <c r="X21" s="10">
        <f>X19*Assumptions!$B16</f>
        <v>144061.68</v>
      </c>
      <c r="Y21" s="10">
        <f>Y19*Assumptions!$B16</f>
        <v>144061.68</v>
      </c>
    </row>
    <row r="23">
      <c r="A23" s="6" t="s">
        <v>76</v>
      </c>
      <c r="B23" s="10">
        <f t="shared" ref="B23:Y23" si="6">B19-B21</f>
        <v>327875.12</v>
      </c>
      <c r="C23" s="10">
        <f t="shared" si="6"/>
        <v>327875.12</v>
      </c>
      <c r="D23" s="10">
        <f t="shared" si="6"/>
        <v>327875.12</v>
      </c>
      <c r="E23" s="10">
        <f t="shared" si="6"/>
        <v>327875.12</v>
      </c>
      <c r="F23" s="10">
        <f t="shared" si="6"/>
        <v>322925.12</v>
      </c>
      <c r="G23" s="10">
        <f t="shared" si="6"/>
        <v>322925.12</v>
      </c>
      <c r="H23" s="10">
        <f t="shared" si="6"/>
        <v>322925.12</v>
      </c>
      <c r="I23" s="10">
        <f t="shared" si="6"/>
        <v>322925.12</v>
      </c>
      <c r="J23" s="10">
        <f t="shared" si="6"/>
        <v>322925.12</v>
      </c>
      <c r="K23" s="10">
        <f t="shared" si="6"/>
        <v>322925.12</v>
      </c>
      <c r="L23" s="10">
        <f t="shared" si="6"/>
        <v>322925.12</v>
      </c>
      <c r="M23" s="10">
        <f t="shared" si="6"/>
        <v>322925.12</v>
      </c>
      <c r="N23" s="10">
        <f t="shared" si="6"/>
        <v>332375.12</v>
      </c>
      <c r="O23" s="10">
        <f t="shared" si="6"/>
        <v>332375.12</v>
      </c>
      <c r="P23" s="10">
        <f t="shared" si="6"/>
        <v>332375.12</v>
      </c>
      <c r="Q23" s="10">
        <f t="shared" si="6"/>
        <v>347994.32</v>
      </c>
      <c r="R23" s="10">
        <f t="shared" si="6"/>
        <v>347994.32</v>
      </c>
      <c r="S23" s="10">
        <f t="shared" si="6"/>
        <v>347994.32</v>
      </c>
      <c r="T23" s="10">
        <f t="shared" si="6"/>
        <v>370444.32</v>
      </c>
      <c r="U23" s="10">
        <f t="shared" si="6"/>
        <v>370444.32</v>
      </c>
      <c r="V23" s="10">
        <f t="shared" si="6"/>
        <v>370444.32</v>
      </c>
      <c r="W23" s="10">
        <f t="shared" si="6"/>
        <v>370444.32</v>
      </c>
      <c r="X23" s="10">
        <f t="shared" si="6"/>
        <v>370444.32</v>
      </c>
      <c r="Y23" s="10">
        <f t="shared" si="6"/>
        <v>370444.32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42</v>
      </c>
      <c r="C1" s="6" t="s">
        <v>43</v>
      </c>
      <c r="D1" s="6" t="s">
        <v>44</v>
      </c>
      <c r="E1" s="6" t="s">
        <v>45</v>
      </c>
      <c r="F1" s="6" t="s">
        <v>46</v>
      </c>
      <c r="G1" s="6" t="s">
        <v>47</v>
      </c>
      <c r="H1" s="6" t="s">
        <v>48</v>
      </c>
      <c r="I1" s="6" t="s">
        <v>49</v>
      </c>
      <c r="J1" s="6" t="s">
        <v>50</v>
      </c>
      <c r="K1" s="6" t="s">
        <v>51</v>
      </c>
      <c r="L1" s="6" t="s">
        <v>52</v>
      </c>
      <c r="M1" s="6" t="s">
        <v>53</v>
      </c>
      <c r="N1" s="6" t="s">
        <v>54</v>
      </c>
      <c r="O1" s="6" t="s">
        <v>55</v>
      </c>
      <c r="P1" s="6" t="s">
        <v>56</v>
      </c>
      <c r="Q1" s="6" t="s">
        <v>57</v>
      </c>
      <c r="R1" s="6" t="s">
        <v>58</v>
      </c>
      <c r="S1" s="6" t="s">
        <v>59</v>
      </c>
      <c r="T1" s="6" t="s">
        <v>60</v>
      </c>
      <c r="U1" s="6" t="s">
        <v>61</v>
      </c>
      <c r="V1" s="6" t="s">
        <v>62</v>
      </c>
      <c r="W1" s="6" t="s">
        <v>63</v>
      </c>
      <c r="X1" s="6" t="s">
        <v>64</v>
      </c>
      <c r="Y1" s="6" t="s">
        <v>65</v>
      </c>
    </row>
    <row r="2">
      <c r="A2" s="6" t="s">
        <v>66</v>
      </c>
    </row>
    <row r="3">
      <c r="A3" s="6" t="s">
        <v>77</v>
      </c>
      <c r="B3" s="9">
        <f>'Calcs-1'!B3*Assumptions!$C2</f>
        <v>1453000</v>
      </c>
      <c r="C3" s="9">
        <f>'Calcs-1'!C3*Assumptions!$C2</f>
        <v>1453000</v>
      </c>
      <c r="D3" s="9">
        <f>'Calcs-1'!D3*Assumptions!$C2</f>
        <v>1453000</v>
      </c>
      <c r="E3" s="9">
        <f>'Calcs-1'!E3*Assumptions!$C2</f>
        <v>1453000</v>
      </c>
      <c r="F3" s="9">
        <f>'Calcs-1'!F3*Assumptions!$C2</f>
        <v>1453000</v>
      </c>
      <c r="G3" s="9">
        <f>'Calcs-1'!G3*Assumptions!$C2</f>
        <v>1453000</v>
      </c>
      <c r="H3" s="9">
        <f>'Calcs-1'!H3*Assumptions!$C2</f>
        <v>1453000</v>
      </c>
      <c r="I3" s="9">
        <f>'Calcs-1'!I3*Assumptions!$C2</f>
        <v>1453000</v>
      </c>
      <c r="J3" s="9">
        <f>'Calcs-1'!J3*Assumptions!$C2</f>
        <v>1453000</v>
      </c>
      <c r="K3" s="9">
        <f>'Calcs-1'!K3*Assumptions!$C2</f>
        <v>1453000</v>
      </c>
      <c r="L3" s="9">
        <f>'Calcs-1'!L3*Assumptions!$C2</f>
        <v>1453000</v>
      </c>
      <c r="M3" s="9">
        <f>'Calcs-1'!M3*Assumptions!$C2</f>
        <v>1453000</v>
      </c>
      <c r="N3" s="9">
        <f>'Calcs-1'!N3*Assumptions!$C2</f>
        <v>1453000</v>
      </c>
      <c r="O3" s="9">
        <f>'Calcs-1'!O3*Assumptions!$C2</f>
        <v>1453000</v>
      </c>
      <c r="P3" s="9">
        <f>'Calcs-1'!P3*Assumptions!$C2</f>
        <v>1453000</v>
      </c>
      <c r="Q3" s="9">
        <f>'Calcs-1'!Q3*Assumptions!$C2</f>
        <v>1453000</v>
      </c>
      <c r="R3" s="9">
        <f>'Calcs-1'!R3*Assumptions!$C2</f>
        <v>1453000</v>
      </c>
      <c r="S3" s="9">
        <f>'Calcs-1'!S3*Assumptions!$C2</f>
        <v>1453000</v>
      </c>
      <c r="T3" s="9">
        <f>'Calcs-1'!T3*Assumptions!$C2</f>
        <v>1453000</v>
      </c>
      <c r="U3" s="9">
        <f>'Calcs-1'!U3*Assumptions!$C2</f>
        <v>1453000</v>
      </c>
      <c r="V3" s="9">
        <f>'Calcs-1'!V3*Assumptions!$C2</f>
        <v>1453000</v>
      </c>
      <c r="W3" s="9">
        <f>'Calcs-1'!W3*Assumptions!$C2</f>
        <v>1453000</v>
      </c>
      <c r="X3" s="9">
        <f>'Calcs-1'!X3*Assumptions!$C2</f>
        <v>1453000</v>
      </c>
      <c r="Y3" s="9">
        <f>'Calcs-1'!Y3*Assumptions!$C2</f>
        <v>1453000</v>
      </c>
    </row>
    <row r="4">
      <c r="A4" s="6" t="s">
        <v>69</v>
      </c>
      <c r="B4" s="9">
        <f t="shared" ref="B4:Y4" si="1">SUM(B3)</f>
        <v>1453000</v>
      </c>
      <c r="C4" s="9">
        <f t="shared" si="1"/>
        <v>1453000</v>
      </c>
      <c r="D4" s="9">
        <f t="shared" si="1"/>
        <v>1453000</v>
      </c>
      <c r="E4" s="9">
        <f t="shared" si="1"/>
        <v>1453000</v>
      </c>
      <c r="F4" s="9">
        <f t="shared" si="1"/>
        <v>1453000</v>
      </c>
      <c r="G4" s="9">
        <f t="shared" si="1"/>
        <v>1453000</v>
      </c>
      <c r="H4" s="9">
        <f t="shared" si="1"/>
        <v>1453000</v>
      </c>
      <c r="I4" s="9">
        <f t="shared" si="1"/>
        <v>1453000</v>
      </c>
      <c r="J4" s="9">
        <f t="shared" si="1"/>
        <v>1453000</v>
      </c>
      <c r="K4" s="9">
        <f t="shared" si="1"/>
        <v>1453000</v>
      </c>
      <c r="L4" s="9">
        <f t="shared" si="1"/>
        <v>1453000</v>
      </c>
      <c r="M4" s="9">
        <f t="shared" si="1"/>
        <v>1453000</v>
      </c>
      <c r="N4" s="9">
        <f t="shared" si="1"/>
        <v>1453000</v>
      </c>
      <c r="O4" s="9">
        <f t="shared" si="1"/>
        <v>1453000</v>
      </c>
      <c r="P4" s="9">
        <f t="shared" si="1"/>
        <v>1453000</v>
      </c>
      <c r="Q4" s="9">
        <f t="shared" si="1"/>
        <v>1453000</v>
      </c>
      <c r="R4" s="9">
        <f t="shared" si="1"/>
        <v>1453000</v>
      </c>
      <c r="S4" s="9">
        <f t="shared" si="1"/>
        <v>1453000</v>
      </c>
      <c r="T4" s="9">
        <f t="shared" si="1"/>
        <v>1453000</v>
      </c>
      <c r="U4" s="9">
        <f t="shared" si="1"/>
        <v>1453000</v>
      </c>
      <c r="V4" s="9">
        <f t="shared" si="1"/>
        <v>1453000</v>
      </c>
      <c r="W4" s="9">
        <f t="shared" si="1"/>
        <v>1453000</v>
      </c>
      <c r="X4" s="9">
        <f t="shared" si="1"/>
        <v>1453000</v>
      </c>
      <c r="Y4" s="9">
        <f t="shared" si="1"/>
        <v>1453000</v>
      </c>
    </row>
    <row r="6">
      <c r="A6" s="6" t="s">
        <v>78</v>
      </c>
    </row>
    <row r="7">
      <c r="A7" s="6" t="s">
        <v>77</v>
      </c>
      <c r="B7" s="6">
        <v>0.0</v>
      </c>
      <c r="C7" s="9">
        <f t="shared" ref="C7:Y7" si="2">B3</f>
        <v>1453000</v>
      </c>
      <c r="D7" s="9">
        <f t="shared" si="2"/>
        <v>1453000</v>
      </c>
      <c r="E7" s="9">
        <f t="shared" si="2"/>
        <v>1453000</v>
      </c>
      <c r="F7" s="9">
        <f t="shared" si="2"/>
        <v>1453000</v>
      </c>
      <c r="G7" s="9">
        <f t="shared" si="2"/>
        <v>1453000</v>
      </c>
      <c r="H7" s="9">
        <f t="shared" si="2"/>
        <v>1453000</v>
      </c>
      <c r="I7" s="9">
        <f t="shared" si="2"/>
        <v>1453000</v>
      </c>
      <c r="J7" s="9">
        <f t="shared" si="2"/>
        <v>1453000</v>
      </c>
      <c r="K7" s="9">
        <f t="shared" si="2"/>
        <v>1453000</v>
      </c>
      <c r="L7" s="9">
        <f t="shared" si="2"/>
        <v>1453000</v>
      </c>
      <c r="M7" s="9">
        <f t="shared" si="2"/>
        <v>1453000</v>
      </c>
      <c r="N7" s="9">
        <f t="shared" si="2"/>
        <v>1453000</v>
      </c>
      <c r="O7" s="9">
        <f t="shared" si="2"/>
        <v>1453000</v>
      </c>
      <c r="P7" s="9">
        <f t="shared" si="2"/>
        <v>1453000</v>
      </c>
      <c r="Q7" s="9">
        <f t="shared" si="2"/>
        <v>1453000</v>
      </c>
      <c r="R7" s="9">
        <f t="shared" si="2"/>
        <v>1453000</v>
      </c>
      <c r="S7" s="9">
        <f t="shared" si="2"/>
        <v>1453000</v>
      </c>
      <c r="T7" s="9">
        <f t="shared" si="2"/>
        <v>1453000</v>
      </c>
      <c r="U7" s="9">
        <f t="shared" si="2"/>
        <v>1453000</v>
      </c>
      <c r="V7" s="9">
        <f t="shared" si="2"/>
        <v>1453000</v>
      </c>
      <c r="W7" s="9">
        <f t="shared" si="2"/>
        <v>1453000</v>
      </c>
      <c r="X7" s="9">
        <f t="shared" si="2"/>
        <v>1453000</v>
      </c>
      <c r="Y7" s="9">
        <f t="shared" si="2"/>
        <v>1453000</v>
      </c>
    </row>
    <row r="8">
      <c r="A8" s="6" t="s">
        <v>69</v>
      </c>
      <c r="B8" s="9">
        <f t="shared" ref="B8:Y8" si="3">SUM(B7)</f>
        <v>0</v>
      </c>
      <c r="C8" s="9">
        <f t="shared" si="3"/>
        <v>1453000</v>
      </c>
      <c r="D8" s="9">
        <f t="shared" si="3"/>
        <v>1453000</v>
      </c>
      <c r="E8" s="9">
        <f t="shared" si="3"/>
        <v>1453000</v>
      </c>
      <c r="F8" s="9">
        <f t="shared" si="3"/>
        <v>1453000</v>
      </c>
      <c r="G8" s="9">
        <f t="shared" si="3"/>
        <v>1453000</v>
      </c>
      <c r="H8" s="9">
        <f t="shared" si="3"/>
        <v>1453000</v>
      </c>
      <c r="I8" s="9">
        <f t="shared" si="3"/>
        <v>1453000</v>
      </c>
      <c r="J8" s="9">
        <f t="shared" si="3"/>
        <v>1453000</v>
      </c>
      <c r="K8" s="9">
        <f t="shared" si="3"/>
        <v>1453000</v>
      </c>
      <c r="L8" s="9">
        <f t="shared" si="3"/>
        <v>1453000</v>
      </c>
      <c r="M8" s="9">
        <f t="shared" si="3"/>
        <v>1453000</v>
      </c>
      <c r="N8" s="9">
        <f t="shared" si="3"/>
        <v>1453000</v>
      </c>
      <c r="O8" s="9">
        <f t="shared" si="3"/>
        <v>1453000</v>
      </c>
      <c r="P8" s="9">
        <f t="shared" si="3"/>
        <v>1453000</v>
      </c>
      <c r="Q8" s="9">
        <f t="shared" si="3"/>
        <v>1453000</v>
      </c>
      <c r="R8" s="9">
        <f t="shared" si="3"/>
        <v>1453000</v>
      </c>
      <c r="S8" s="9">
        <f t="shared" si="3"/>
        <v>1453000</v>
      </c>
      <c r="T8" s="9">
        <f t="shared" si="3"/>
        <v>1453000</v>
      </c>
      <c r="U8" s="9">
        <f t="shared" si="3"/>
        <v>1453000</v>
      </c>
      <c r="V8" s="9">
        <f t="shared" si="3"/>
        <v>1453000</v>
      </c>
      <c r="W8" s="9">
        <f t="shared" si="3"/>
        <v>1453000</v>
      </c>
      <c r="X8" s="9">
        <f t="shared" si="3"/>
        <v>1453000</v>
      </c>
      <c r="Y8" s="9">
        <f t="shared" si="3"/>
        <v>1453000</v>
      </c>
    </row>
    <row r="10">
      <c r="A10" s="6" t="s">
        <v>79</v>
      </c>
    </row>
    <row r="11">
      <c r="A11" s="6" t="s">
        <v>77</v>
      </c>
      <c r="B11" s="9">
        <f>B3-B7</f>
        <v>1453000</v>
      </c>
      <c r="C11" s="9">
        <f t="shared" ref="C11:Y11" si="4">B11+C3-C7</f>
        <v>1453000</v>
      </c>
      <c r="D11" s="9">
        <f t="shared" si="4"/>
        <v>1453000</v>
      </c>
      <c r="E11" s="9">
        <f t="shared" si="4"/>
        <v>1453000</v>
      </c>
      <c r="F11" s="9">
        <f t="shared" si="4"/>
        <v>1453000</v>
      </c>
      <c r="G11" s="9">
        <f t="shared" si="4"/>
        <v>1453000</v>
      </c>
      <c r="H11" s="9">
        <f t="shared" si="4"/>
        <v>1453000</v>
      </c>
      <c r="I11" s="9">
        <f t="shared" si="4"/>
        <v>1453000</v>
      </c>
      <c r="J11" s="9">
        <f t="shared" si="4"/>
        <v>1453000</v>
      </c>
      <c r="K11" s="9">
        <f t="shared" si="4"/>
        <v>1453000</v>
      </c>
      <c r="L11" s="9">
        <f t="shared" si="4"/>
        <v>1453000</v>
      </c>
      <c r="M11" s="9">
        <f t="shared" si="4"/>
        <v>1453000</v>
      </c>
      <c r="N11" s="9">
        <f t="shared" si="4"/>
        <v>1453000</v>
      </c>
      <c r="O11" s="9">
        <f t="shared" si="4"/>
        <v>1453000</v>
      </c>
      <c r="P11" s="9">
        <f t="shared" si="4"/>
        <v>1453000</v>
      </c>
      <c r="Q11" s="9">
        <f t="shared" si="4"/>
        <v>1453000</v>
      </c>
      <c r="R11" s="9">
        <f t="shared" si="4"/>
        <v>1453000</v>
      </c>
      <c r="S11" s="9">
        <f t="shared" si="4"/>
        <v>1453000</v>
      </c>
      <c r="T11" s="9">
        <f t="shared" si="4"/>
        <v>1453000</v>
      </c>
      <c r="U11" s="9">
        <f t="shared" si="4"/>
        <v>1453000</v>
      </c>
      <c r="V11" s="9">
        <f t="shared" si="4"/>
        <v>1453000</v>
      </c>
      <c r="W11" s="9">
        <f t="shared" si="4"/>
        <v>1453000</v>
      </c>
      <c r="X11" s="9">
        <f t="shared" si="4"/>
        <v>1453000</v>
      </c>
      <c r="Y11" s="9">
        <f t="shared" si="4"/>
        <v>1453000</v>
      </c>
    </row>
    <row r="12">
      <c r="A12" s="6" t="s">
        <v>69</v>
      </c>
      <c r="B12" s="9">
        <f t="shared" ref="B12:Y12" si="5">SUM(B11)</f>
        <v>1453000</v>
      </c>
      <c r="C12" s="9">
        <f t="shared" si="5"/>
        <v>1453000</v>
      </c>
      <c r="D12" s="9">
        <f t="shared" si="5"/>
        <v>1453000</v>
      </c>
      <c r="E12" s="9">
        <f t="shared" si="5"/>
        <v>1453000</v>
      </c>
      <c r="F12" s="9">
        <f t="shared" si="5"/>
        <v>1453000</v>
      </c>
      <c r="G12" s="9">
        <f t="shared" si="5"/>
        <v>1453000</v>
      </c>
      <c r="H12" s="9">
        <f t="shared" si="5"/>
        <v>1453000</v>
      </c>
      <c r="I12" s="9">
        <f t="shared" si="5"/>
        <v>1453000</v>
      </c>
      <c r="J12" s="9">
        <f t="shared" si="5"/>
        <v>1453000</v>
      </c>
      <c r="K12" s="9">
        <f t="shared" si="5"/>
        <v>1453000</v>
      </c>
      <c r="L12" s="9">
        <f t="shared" si="5"/>
        <v>1453000</v>
      </c>
      <c r="M12" s="9">
        <f t="shared" si="5"/>
        <v>1453000</v>
      </c>
      <c r="N12" s="9">
        <f t="shared" si="5"/>
        <v>1453000</v>
      </c>
      <c r="O12" s="9">
        <f t="shared" si="5"/>
        <v>1453000</v>
      </c>
      <c r="P12" s="9">
        <f t="shared" si="5"/>
        <v>1453000</v>
      </c>
      <c r="Q12" s="9">
        <f t="shared" si="5"/>
        <v>1453000</v>
      </c>
      <c r="R12" s="9">
        <f t="shared" si="5"/>
        <v>1453000</v>
      </c>
      <c r="S12" s="9">
        <f t="shared" si="5"/>
        <v>1453000</v>
      </c>
      <c r="T12" s="9">
        <f t="shared" si="5"/>
        <v>1453000</v>
      </c>
      <c r="U12" s="9">
        <f t="shared" si="5"/>
        <v>1453000</v>
      </c>
      <c r="V12" s="9">
        <f t="shared" si="5"/>
        <v>1453000</v>
      </c>
      <c r="W12" s="9">
        <f t="shared" si="5"/>
        <v>1453000</v>
      </c>
      <c r="X12" s="9">
        <f t="shared" si="5"/>
        <v>1453000</v>
      </c>
      <c r="Y12" s="9">
        <f t="shared" si="5"/>
        <v>1453000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80</v>
      </c>
      <c r="B1" s="6" t="s">
        <v>81</v>
      </c>
      <c r="C1" s="6" t="s">
        <v>82</v>
      </c>
      <c r="D1" s="6" t="s">
        <v>83</v>
      </c>
      <c r="E1" s="6" t="s">
        <v>84</v>
      </c>
      <c r="F1" s="6" t="s">
        <v>85</v>
      </c>
      <c r="G1" s="6" t="s">
        <v>86</v>
      </c>
      <c r="H1" s="6" t="s">
        <v>87</v>
      </c>
    </row>
    <row r="2">
      <c r="B2" s="6" t="s">
        <v>88</v>
      </c>
      <c r="D2" s="6">
        <v>1.0</v>
      </c>
      <c r="E2" s="6">
        <v>437500.0</v>
      </c>
      <c r="F2" s="6">
        <v>18.0</v>
      </c>
      <c r="G2" s="9">
        <f t="shared" ref="G2:G3" si="1">F2+D2</f>
        <v>19</v>
      </c>
      <c r="H2" s="9">
        <f t="shared" ref="H2:H3" si="2">E2/F2*F2</f>
        <v>437500</v>
      </c>
    </row>
    <row r="3">
      <c r="B3" s="6" t="s">
        <v>89</v>
      </c>
      <c r="D3" s="6">
        <v>1.0</v>
      </c>
      <c r="E3" s="6">
        <v>325400.0</v>
      </c>
      <c r="F3" s="6">
        <v>15.0</v>
      </c>
      <c r="G3" s="9">
        <f t="shared" si="1"/>
        <v>16</v>
      </c>
      <c r="H3" s="9">
        <f t="shared" si="2"/>
        <v>325400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42</v>
      </c>
      <c r="C1" s="6" t="s">
        <v>43</v>
      </c>
      <c r="D1" s="6" t="s">
        <v>44</v>
      </c>
      <c r="E1" s="6" t="s">
        <v>45</v>
      </c>
      <c r="F1" s="6" t="s">
        <v>46</v>
      </c>
      <c r="G1" s="6" t="s">
        <v>47</v>
      </c>
      <c r="H1" s="6" t="s">
        <v>48</v>
      </c>
      <c r="I1" s="6" t="s">
        <v>49</v>
      </c>
      <c r="J1" s="6" t="s">
        <v>50</v>
      </c>
      <c r="K1" s="6" t="s">
        <v>51</v>
      </c>
      <c r="L1" s="6" t="s">
        <v>52</v>
      </c>
      <c r="M1" s="6" t="s">
        <v>53</v>
      </c>
      <c r="N1" s="6" t="s">
        <v>54</v>
      </c>
      <c r="O1" s="6" t="s">
        <v>55</v>
      </c>
      <c r="P1" s="6" t="s">
        <v>56</v>
      </c>
      <c r="Q1" s="6" t="s">
        <v>57</v>
      </c>
      <c r="R1" s="6" t="s">
        <v>58</v>
      </c>
      <c r="S1" s="6" t="s">
        <v>59</v>
      </c>
      <c r="T1" s="6" t="s">
        <v>60</v>
      </c>
      <c r="U1" s="6" t="s">
        <v>61</v>
      </c>
      <c r="V1" s="6" t="s">
        <v>62</v>
      </c>
      <c r="W1" s="6" t="s">
        <v>63</v>
      </c>
      <c r="X1" s="6" t="s">
        <v>64</v>
      </c>
      <c r="Y1" s="6" t="s">
        <v>65</v>
      </c>
    </row>
    <row r="2">
      <c r="A2" s="6" t="s">
        <v>90</v>
      </c>
    </row>
    <row r="3">
      <c r="A3" s="6" t="s">
        <v>88</v>
      </c>
      <c r="B3" s="6">
        <v>0.0</v>
      </c>
      <c r="C3" s="9">
        <f t="shared" ref="C3:Y3" si="1">B18</f>
        <v>437500</v>
      </c>
      <c r="D3" s="9">
        <f t="shared" si="1"/>
        <v>437500</v>
      </c>
      <c r="E3" s="9">
        <f t="shared" si="1"/>
        <v>437500</v>
      </c>
      <c r="F3" s="9">
        <f t="shared" si="1"/>
        <v>437500</v>
      </c>
      <c r="G3" s="9">
        <f t="shared" si="1"/>
        <v>437500</v>
      </c>
      <c r="H3" s="9">
        <f t="shared" si="1"/>
        <v>437500</v>
      </c>
      <c r="I3" s="9">
        <f t="shared" si="1"/>
        <v>437500</v>
      </c>
      <c r="J3" s="9">
        <f t="shared" si="1"/>
        <v>437500</v>
      </c>
      <c r="K3" s="9">
        <f t="shared" si="1"/>
        <v>437500</v>
      </c>
      <c r="L3" s="9">
        <f t="shared" si="1"/>
        <v>437500</v>
      </c>
      <c r="M3" s="9">
        <f t="shared" si="1"/>
        <v>437500</v>
      </c>
      <c r="N3" s="9">
        <f t="shared" si="1"/>
        <v>437500</v>
      </c>
      <c r="O3" s="9">
        <f t="shared" si="1"/>
        <v>437500</v>
      </c>
      <c r="P3" s="9">
        <f t="shared" si="1"/>
        <v>437500</v>
      </c>
      <c r="Q3" s="9">
        <f t="shared" si="1"/>
        <v>437500</v>
      </c>
      <c r="R3" s="9">
        <f t="shared" si="1"/>
        <v>437500</v>
      </c>
      <c r="S3" s="9">
        <f t="shared" si="1"/>
        <v>437500</v>
      </c>
      <c r="T3" s="9">
        <f t="shared" si="1"/>
        <v>437500</v>
      </c>
      <c r="U3" s="9">
        <f t="shared" si="1"/>
        <v>0</v>
      </c>
      <c r="V3" s="9">
        <f t="shared" si="1"/>
        <v>0</v>
      </c>
      <c r="W3" s="9">
        <f t="shared" si="1"/>
        <v>0</v>
      </c>
      <c r="X3" s="9">
        <f t="shared" si="1"/>
        <v>0</v>
      </c>
      <c r="Y3" s="9">
        <f t="shared" si="1"/>
        <v>0</v>
      </c>
    </row>
    <row r="4">
      <c r="A4" s="6" t="s">
        <v>89</v>
      </c>
      <c r="B4" s="6">
        <v>0.0</v>
      </c>
      <c r="C4" s="9">
        <f t="shared" ref="C4:Y4" si="2">B19</f>
        <v>325400</v>
      </c>
      <c r="D4" s="9">
        <f t="shared" si="2"/>
        <v>325400</v>
      </c>
      <c r="E4" s="9">
        <f t="shared" si="2"/>
        <v>325400</v>
      </c>
      <c r="F4" s="9">
        <f t="shared" si="2"/>
        <v>325400</v>
      </c>
      <c r="G4" s="9">
        <f t="shared" si="2"/>
        <v>325400</v>
      </c>
      <c r="H4" s="9">
        <f t="shared" si="2"/>
        <v>325400</v>
      </c>
      <c r="I4" s="9">
        <f t="shared" si="2"/>
        <v>325400</v>
      </c>
      <c r="J4" s="9">
        <f t="shared" si="2"/>
        <v>325400</v>
      </c>
      <c r="K4" s="9">
        <f t="shared" si="2"/>
        <v>325400</v>
      </c>
      <c r="L4" s="9">
        <f t="shared" si="2"/>
        <v>325400</v>
      </c>
      <c r="M4" s="9">
        <f t="shared" si="2"/>
        <v>325400</v>
      </c>
      <c r="N4" s="9">
        <f t="shared" si="2"/>
        <v>325400</v>
      </c>
      <c r="O4" s="9">
        <f t="shared" si="2"/>
        <v>325400</v>
      </c>
      <c r="P4" s="9">
        <f t="shared" si="2"/>
        <v>325400</v>
      </c>
      <c r="Q4" s="9">
        <f t="shared" si="2"/>
        <v>325400</v>
      </c>
      <c r="R4" s="9">
        <f t="shared" si="2"/>
        <v>0</v>
      </c>
      <c r="S4" s="9">
        <f t="shared" si="2"/>
        <v>0</v>
      </c>
      <c r="T4" s="9">
        <f t="shared" si="2"/>
        <v>0</v>
      </c>
      <c r="U4" s="9">
        <f t="shared" si="2"/>
        <v>0</v>
      </c>
      <c r="V4" s="9">
        <f t="shared" si="2"/>
        <v>0</v>
      </c>
      <c r="W4" s="9">
        <f t="shared" si="2"/>
        <v>0</v>
      </c>
      <c r="X4" s="9">
        <f t="shared" si="2"/>
        <v>0</v>
      </c>
      <c r="Y4" s="9">
        <f t="shared" si="2"/>
        <v>0</v>
      </c>
    </row>
    <row r="5">
      <c r="A5" s="6" t="s">
        <v>69</v>
      </c>
      <c r="B5" s="9">
        <f t="shared" ref="B5:Y5" si="3">SUM(B3:B4)</f>
        <v>0</v>
      </c>
      <c r="C5" s="9">
        <f t="shared" si="3"/>
        <v>762900</v>
      </c>
      <c r="D5" s="9">
        <f t="shared" si="3"/>
        <v>762900</v>
      </c>
      <c r="E5" s="9">
        <f t="shared" si="3"/>
        <v>762900</v>
      </c>
      <c r="F5" s="9">
        <f t="shared" si="3"/>
        <v>762900</v>
      </c>
      <c r="G5" s="9">
        <f t="shared" si="3"/>
        <v>762900</v>
      </c>
      <c r="H5" s="9">
        <f t="shared" si="3"/>
        <v>762900</v>
      </c>
      <c r="I5" s="9">
        <f t="shared" si="3"/>
        <v>762900</v>
      </c>
      <c r="J5" s="9">
        <f t="shared" si="3"/>
        <v>762900</v>
      </c>
      <c r="K5" s="9">
        <f t="shared" si="3"/>
        <v>762900</v>
      </c>
      <c r="L5" s="9">
        <f t="shared" si="3"/>
        <v>762900</v>
      </c>
      <c r="M5" s="9">
        <f t="shared" si="3"/>
        <v>762900</v>
      </c>
      <c r="N5" s="9">
        <f t="shared" si="3"/>
        <v>762900</v>
      </c>
      <c r="O5" s="9">
        <f t="shared" si="3"/>
        <v>762900</v>
      </c>
      <c r="P5" s="9">
        <f t="shared" si="3"/>
        <v>762900</v>
      </c>
      <c r="Q5" s="9">
        <f t="shared" si="3"/>
        <v>762900</v>
      </c>
      <c r="R5" s="9">
        <f t="shared" si="3"/>
        <v>437500</v>
      </c>
      <c r="S5" s="9">
        <f t="shared" si="3"/>
        <v>437500</v>
      </c>
      <c r="T5" s="9">
        <f t="shared" si="3"/>
        <v>437500</v>
      </c>
      <c r="U5" s="9">
        <f t="shared" si="3"/>
        <v>0</v>
      </c>
      <c r="V5" s="9">
        <f t="shared" si="3"/>
        <v>0</v>
      </c>
      <c r="W5" s="9">
        <f t="shared" si="3"/>
        <v>0</v>
      </c>
      <c r="X5" s="9">
        <f t="shared" si="3"/>
        <v>0</v>
      </c>
      <c r="Y5" s="9">
        <f t="shared" si="3"/>
        <v>0</v>
      </c>
    </row>
    <row r="7">
      <c r="A7" s="6" t="s">
        <v>66</v>
      </c>
    </row>
    <row r="8">
      <c r="A8" s="6" t="s">
        <v>88</v>
      </c>
      <c r="B8" s="9">
        <f>FAR!E2</f>
        <v>437500</v>
      </c>
      <c r="C8" s="6">
        <v>0.0</v>
      </c>
      <c r="D8" s="6">
        <v>0.0</v>
      </c>
      <c r="E8" s="6">
        <v>0.0</v>
      </c>
      <c r="F8" s="6">
        <v>0.0</v>
      </c>
      <c r="G8" s="6">
        <v>0.0</v>
      </c>
      <c r="H8" s="6">
        <v>0.0</v>
      </c>
      <c r="I8" s="6">
        <v>0.0</v>
      </c>
      <c r="J8" s="6">
        <v>0.0</v>
      </c>
      <c r="K8" s="6">
        <v>0.0</v>
      </c>
      <c r="L8" s="6">
        <v>0.0</v>
      </c>
      <c r="M8" s="6">
        <v>0.0</v>
      </c>
      <c r="N8" s="6">
        <v>0.0</v>
      </c>
      <c r="O8" s="6">
        <v>0.0</v>
      </c>
      <c r="P8" s="6">
        <v>0.0</v>
      </c>
      <c r="Q8" s="6">
        <v>0.0</v>
      </c>
      <c r="R8" s="6">
        <v>0.0</v>
      </c>
      <c r="S8" s="6">
        <v>0.0</v>
      </c>
      <c r="T8" s="6">
        <v>0.0</v>
      </c>
      <c r="U8" s="6">
        <v>0.0</v>
      </c>
      <c r="V8" s="6">
        <v>0.0</v>
      </c>
      <c r="W8" s="6">
        <v>0.0</v>
      </c>
      <c r="X8" s="6">
        <v>0.0</v>
      </c>
      <c r="Y8" s="6">
        <v>0.0</v>
      </c>
    </row>
    <row r="9">
      <c r="A9" s="6" t="s">
        <v>89</v>
      </c>
      <c r="B9" s="6">
        <f>FAR!E3</f>
        <v>325400</v>
      </c>
      <c r="C9" s="6">
        <v>0.0</v>
      </c>
      <c r="D9" s="6">
        <v>0.0</v>
      </c>
      <c r="E9" s="6">
        <v>0.0</v>
      </c>
      <c r="F9" s="6">
        <v>0.0</v>
      </c>
      <c r="G9" s="6">
        <v>0.0</v>
      </c>
      <c r="H9" s="6">
        <v>0.0</v>
      </c>
      <c r="I9" s="6">
        <v>0.0</v>
      </c>
      <c r="J9" s="6">
        <v>0.0</v>
      </c>
      <c r="K9" s="6">
        <v>0.0</v>
      </c>
      <c r="L9" s="6">
        <v>0.0</v>
      </c>
      <c r="M9" s="6">
        <v>0.0</v>
      </c>
      <c r="N9" s="6">
        <v>0.0</v>
      </c>
      <c r="O9" s="6">
        <v>0.0</v>
      </c>
      <c r="P9" s="6">
        <v>0.0</v>
      </c>
      <c r="Q9" s="6">
        <v>0.0</v>
      </c>
      <c r="R9" s="6">
        <v>0.0</v>
      </c>
      <c r="S9" s="6">
        <v>0.0</v>
      </c>
      <c r="T9" s="6">
        <v>0.0</v>
      </c>
      <c r="U9" s="6">
        <v>0.0</v>
      </c>
      <c r="V9" s="6">
        <v>0.0</v>
      </c>
      <c r="W9" s="6">
        <v>0.0</v>
      </c>
      <c r="X9" s="6">
        <v>0.0</v>
      </c>
      <c r="Y9" s="6">
        <v>0.0</v>
      </c>
    </row>
    <row r="10">
      <c r="A10" s="6" t="s">
        <v>69</v>
      </c>
      <c r="B10" s="9">
        <f t="shared" ref="B10:Y10" si="4">SUM(B8:B9)</f>
        <v>762900</v>
      </c>
      <c r="C10" s="9">
        <f t="shared" si="4"/>
        <v>0</v>
      </c>
      <c r="D10" s="9">
        <f t="shared" si="4"/>
        <v>0</v>
      </c>
      <c r="E10" s="9">
        <f t="shared" si="4"/>
        <v>0</v>
      </c>
      <c r="F10" s="9">
        <f t="shared" si="4"/>
        <v>0</v>
      </c>
      <c r="G10" s="9">
        <f t="shared" si="4"/>
        <v>0</v>
      </c>
      <c r="H10" s="9">
        <f t="shared" si="4"/>
        <v>0</v>
      </c>
      <c r="I10" s="9">
        <f t="shared" si="4"/>
        <v>0</v>
      </c>
      <c r="J10" s="9">
        <f t="shared" si="4"/>
        <v>0</v>
      </c>
      <c r="K10" s="9">
        <f t="shared" si="4"/>
        <v>0</v>
      </c>
      <c r="L10" s="9">
        <f t="shared" si="4"/>
        <v>0</v>
      </c>
      <c r="M10" s="9">
        <f t="shared" si="4"/>
        <v>0</v>
      </c>
      <c r="N10" s="9">
        <f t="shared" si="4"/>
        <v>0</v>
      </c>
      <c r="O10" s="9">
        <f t="shared" si="4"/>
        <v>0</v>
      </c>
      <c r="P10" s="9">
        <f t="shared" si="4"/>
        <v>0</v>
      </c>
      <c r="Q10" s="9">
        <f t="shared" si="4"/>
        <v>0</v>
      </c>
      <c r="R10" s="9">
        <f t="shared" si="4"/>
        <v>0</v>
      </c>
      <c r="S10" s="9">
        <f t="shared" si="4"/>
        <v>0</v>
      </c>
      <c r="T10" s="9">
        <f t="shared" si="4"/>
        <v>0</v>
      </c>
      <c r="U10" s="9">
        <f t="shared" si="4"/>
        <v>0</v>
      </c>
      <c r="V10" s="9">
        <f t="shared" si="4"/>
        <v>0</v>
      </c>
      <c r="W10" s="9">
        <f t="shared" si="4"/>
        <v>0</v>
      </c>
      <c r="X10" s="9">
        <f t="shared" si="4"/>
        <v>0</v>
      </c>
      <c r="Y10" s="9">
        <f t="shared" si="4"/>
        <v>0</v>
      </c>
    </row>
    <row r="12">
      <c r="A12" s="6" t="s">
        <v>91</v>
      </c>
    </row>
    <row r="13">
      <c r="A13" s="6" t="s">
        <v>88</v>
      </c>
      <c r="B13" s="6">
        <v>0.0</v>
      </c>
      <c r="C13" s="6">
        <v>0.0</v>
      </c>
      <c r="D13" s="6">
        <v>0.0</v>
      </c>
      <c r="E13" s="6">
        <v>0.0</v>
      </c>
      <c r="F13" s="6">
        <v>0.0</v>
      </c>
      <c r="G13" s="6">
        <v>0.0</v>
      </c>
      <c r="H13" s="6">
        <v>0.0</v>
      </c>
      <c r="I13" s="6">
        <v>0.0</v>
      </c>
      <c r="J13" s="6">
        <v>0.0</v>
      </c>
      <c r="K13" s="6">
        <v>0.0</v>
      </c>
      <c r="L13" s="6">
        <v>0.0</v>
      </c>
      <c r="M13" s="6">
        <v>0.0</v>
      </c>
      <c r="N13" s="6">
        <v>0.0</v>
      </c>
      <c r="O13" s="6">
        <v>0.0</v>
      </c>
      <c r="P13" s="6">
        <v>0.0</v>
      </c>
      <c r="Q13" s="6">
        <v>0.0</v>
      </c>
      <c r="R13" s="6">
        <v>0.0</v>
      </c>
      <c r="S13" s="6">
        <v>0.0</v>
      </c>
      <c r="T13" s="9">
        <f>FAR!E2</f>
        <v>437500</v>
      </c>
      <c r="U13" s="6">
        <v>0.0</v>
      </c>
      <c r="V13" s="6">
        <v>0.0</v>
      </c>
      <c r="W13" s="6">
        <v>0.0</v>
      </c>
      <c r="X13" s="6">
        <v>0.0</v>
      </c>
      <c r="Y13" s="6">
        <v>0.0</v>
      </c>
    </row>
    <row r="14">
      <c r="A14" s="6" t="s">
        <v>89</v>
      </c>
      <c r="B14" s="6">
        <v>0.0</v>
      </c>
      <c r="C14" s="6">
        <v>0.0</v>
      </c>
      <c r="D14" s="6">
        <v>0.0</v>
      </c>
      <c r="E14" s="6">
        <v>0.0</v>
      </c>
      <c r="F14" s="6">
        <v>0.0</v>
      </c>
      <c r="G14" s="6">
        <v>0.0</v>
      </c>
      <c r="H14" s="6">
        <v>0.0</v>
      </c>
      <c r="I14" s="6">
        <v>0.0</v>
      </c>
      <c r="J14" s="6">
        <v>0.0</v>
      </c>
      <c r="K14" s="6">
        <v>0.0</v>
      </c>
      <c r="L14" s="6">
        <v>0.0</v>
      </c>
      <c r="M14" s="6">
        <v>0.0</v>
      </c>
      <c r="N14" s="6">
        <v>0.0</v>
      </c>
      <c r="O14" s="6">
        <v>0.0</v>
      </c>
      <c r="P14" s="6">
        <v>0.0</v>
      </c>
      <c r="Q14" s="9">
        <f>FAR!E3</f>
        <v>325400</v>
      </c>
      <c r="R14" s="6">
        <v>0.0</v>
      </c>
      <c r="S14" s="6">
        <v>0.0</v>
      </c>
      <c r="T14" s="6">
        <v>0.0</v>
      </c>
      <c r="U14" s="6">
        <v>0.0</v>
      </c>
      <c r="V14" s="6">
        <v>0.0</v>
      </c>
      <c r="W14" s="6">
        <v>0.0</v>
      </c>
      <c r="X14" s="6">
        <v>0.0</v>
      </c>
      <c r="Y14" s="6">
        <v>0.0</v>
      </c>
    </row>
    <row r="15">
      <c r="A15" s="6" t="s">
        <v>69</v>
      </c>
      <c r="B15" s="9">
        <f t="shared" ref="B15:Y15" si="5">SUM(B13:B14)</f>
        <v>0</v>
      </c>
      <c r="C15" s="9">
        <f t="shared" si="5"/>
        <v>0</v>
      </c>
      <c r="D15" s="9">
        <f t="shared" si="5"/>
        <v>0</v>
      </c>
      <c r="E15" s="9">
        <f t="shared" si="5"/>
        <v>0</v>
      </c>
      <c r="F15" s="9">
        <f t="shared" si="5"/>
        <v>0</v>
      </c>
      <c r="G15" s="9">
        <f t="shared" si="5"/>
        <v>0</v>
      </c>
      <c r="H15" s="9">
        <f t="shared" si="5"/>
        <v>0</v>
      </c>
      <c r="I15" s="9">
        <f t="shared" si="5"/>
        <v>0</v>
      </c>
      <c r="J15" s="9">
        <f t="shared" si="5"/>
        <v>0</v>
      </c>
      <c r="K15" s="9">
        <f t="shared" si="5"/>
        <v>0</v>
      </c>
      <c r="L15" s="9">
        <f t="shared" si="5"/>
        <v>0</v>
      </c>
      <c r="M15" s="9">
        <f t="shared" si="5"/>
        <v>0</v>
      </c>
      <c r="N15" s="9">
        <f t="shared" si="5"/>
        <v>0</v>
      </c>
      <c r="O15" s="9">
        <f t="shared" si="5"/>
        <v>0</v>
      </c>
      <c r="P15" s="9">
        <f t="shared" si="5"/>
        <v>0</v>
      </c>
      <c r="Q15" s="9">
        <f t="shared" si="5"/>
        <v>325400</v>
      </c>
      <c r="R15" s="9">
        <f t="shared" si="5"/>
        <v>0</v>
      </c>
      <c r="S15" s="9">
        <f t="shared" si="5"/>
        <v>0</v>
      </c>
      <c r="T15" s="9">
        <f t="shared" si="5"/>
        <v>437500</v>
      </c>
      <c r="U15" s="9">
        <f t="shared" si="5"/>
        <v>0</v>
      </c>
      <c r="V15" s="9">
        <f t="shared" si="5"/>
        <v>0</v>
      </c>
      <c r="W15" s="9">
        <f t="shared" si="5"/>
        <v>0</v>
      </c>
      <c r="X15" s="9">
        <f t="shared" si="5"/>
        <v>0</v>
      </c>
      <c r="Y15" s="9">
        <f t="shared" si="5"/>
        <v>0</v>
      </c>
    </row>
    <row r="17">
      <c r="A17" s="6" t="s">
        <v>92</v>
      </c>
    </row>
    <row r="18">
      <c r="A18" s="6" t="s">
        <v>88</v>
      </c>
      <c r="B18" s="9">
        <f t="shared" ref="B18:Y18" si="6">B3+B8-B13</f>
        <v>437500</v>
      </c>
      <c r="C18" s="9">
        <f t="shared" si="6"/>
        <v>437500</v>
      </c>
      <c r="D18" s="9">
        <f t="shared" si="6"/>
        <v>437500</v>
      </c>
      <c r="E18" s="9">
        <f t="shared" si="6"/>
        <v>437500</v>
      </c>
      <c r="F18" s="9">
        <f t="shared" si="6"/>
        <v>437500</v>
      </c>
      <c r="G18" s="9">
        <f t="shared" si="6"/>
        <v>437500</v>
      </c>
      <c r="H18" s="9">
        <f t="shared" si="6"/>
        <v>437500</v>
      </c>
      <c r="I18" s="9">
        <f t="shared" si="6"/>
        <v>437500</v>
      </c>
      <c r="J18" s="9">
        <f t="shared" si="6"/>
        <v>437500</v>
      </c>
      <c r="K18" s="9">
        <f t="shared" si="6"/>
        <v>437500</v>
      </c>
      <c r="L18" s="9">
        <f t="shared" si="6"/>
        <v>437500</v>
      </c>
      <c r="M18" s="9">
        <f t="shared" si="6"/>
        <v>437500</v>
      </c>
      <c r="N18" s="9">
        <f t="shared" si="6"/>
        <v>437500</v>
      </c>
      <c r="O18" s="9">
        <f t="shared" si="6"/>
        <v>437500</v>
      </c>
      <c r="P18" s="9">
        <f t="shared" si="6"/>
        <v>437500</v>
      </c>
      <c r="Q18" s="9">
        <f t="shared" si="6"/>
        <v>437500</v>
      </c>
      <c r="R18" s="9">
        <f t="shared" si="6"/>
        <v>437500</v>
      </c>
      <c r="S18" s="9">
        <f t="shared" si="6"/>
        <v>437500</v>
      </c>
      <c r="T18" s="9">
        <f t="shared" si="6"/>
        <v>0</v>
      </c>
      <c r="U18" s="9">
        <f t="shared" si="6"/>
        <v>0</v>
      </c>
      <c r="V18" s="9">
        <f t="shared" si="6"/>
        <v>0</v>
      </c>
      <c r="W18" s="9">
        <f t="shared" si="6"/>
        <v>0</v>
      </c>
      <c r="X18" s="9">
        <f t="shared" si="6"/>
        <v>0</v>
      </c>
      <c r="Y18" s="9">
        <f t="shared" si="6"/>
        <v>0</v>
      </c>
    </row>
    <row r="19">
      <c r="A19" s="6" t="s">
        <v>89</v>
      </c>
      <c r="B19" s="9">
        <f t="shared" ref="B19:Y19" si="7">B4+B9-B14</f>
        <v>325400</v>
      </c>
      <c r="C19" s="9">
        <f t="shared" si="7"/>
        <v>325400</v>
      </c>
      <c r="D19" s="9">
        <f t="shared" si="7"/>
        <v>325400</v>
      </c>
      <c r="E19" s="9">
        <f t="shared" si="7"/>
        <v>325400</v>
      </c>
      <c r="F19" s="9">
        <f t="shared" si="7"/>
        <v>325400</v>
      </c>
      <c r="G19" s="9">
        <f t="shared" si="7"/>
        <v>325400</v>
      </c>
      <c r="H19" s="9">
        <f t="shared" si="7"/>
        <v>325400</v>
      </c>
      <c r="I19" s="9">
        <f t="shared" si="7"/>
        <v>325400</v>
      </c>
      <c r="J19" s="9">
        <f t="shared" si="7"/>
        <v>325400</v>
      </c>
      <c r="K19" s="9">
        <f t="shared" si="7"/>
        <v>325400</v>
      </c>
      <c r="L19" s="9">
        <f t="shared" si="7"/>
        <v>325400</v>
      </c>
      <c r="M19" s="9">
        <f t="shared" si="7"/>
        <v>325400</v>
      </c>
      <c r="N19" s="9">
        <f t="shared" si="7"/>
        <v>325400</v>
      </c>
      <c r="O19" s="9">
        <f t="shared" si="7"/>
        <v>325400</v>
      </c>
      <c r="P19" s="9">
        <f t="shared" si="7"/>
        <v>325400</v>
      </c>
      <c r="Q19" s="9">
        <f t="shared" si="7"/>
        <v>0</v>
      </c>
      <c r="R19" s="9">
        <f t="shared" si="7"/>
        <v>0</v>
      </c>
      <c r="S19" s="9">
        <f t="shared" si="7"/>
        <v>0</v>
      </c>
      <c r="T19" s="9">
        <f t="shared" si="7"/>
        <v>0</v>
      </c>
      <c r="U19" s="9">
        <f t="shared" si="7"/>
        <v>0</v>
      </c>
      <c r="V19" s="9">
        <f t="shared" si="7"/>
        <v>0</v>
      </c>
      <c r="W19" s="9">
        <f t="shared" si="7"/>
        <v>0</v>
      </c>
      <c r="X19" s="9">
        <f t="shared" si="7"/>
        <v>0</v>
      </c>
      <c r="Y19" s="9">
        <f t="shared" si="7"/>
        <v>0</v>
      </c>
    </row>
    <row r="20">
      <c r="A20" s="6" t="s">
        <v>69</v>
      </c>
      <c r="B20" s="9">
        <f t="shared" ref="B20:Y20" si="8">SUM(B18:B19)</f>
        <v>762900</v>
      </c>
      <c r="C20" s="9">
        <f t="shared" si="8"/>
        <v>762900</v>
      </c>
      <c r="D20" s="9">
        <f t="shared" si="8"/>
        <v>762900</v>
      </c>
      <c r="E20" s="9">
        <f t="shared" si="8"/>
        <v>762900</v>
      </c>
      <c r="F20" s="9">
        <f t="shared" si="8"/>
        <v>762900</v>
      </c>
      <c r="G20" s="9">
        <f t="shared" si="8"/>
        <v>762900</v>
      </c>
      <c r="H20" s="9">
        <f t="shared" si="8"/>
        <v>762900</v>
      </c>
      <c r="I20" s="9">
        <f t="shared" si="8"/>
        <v>762900</v>
      </c>
      <c r="J20" s="9">
        <f t="shared" si="8"/>
        <v>762900</v>
      </c>
      <c r="K20" s="9">
        <f t="shared" si="8"/>
        <v>762900</v>
      </c>
      <c r="L20" s="9">
        <f t="shared" si="8"/>
        <v>762900</v>
      </c>
      <c r="M20" s="9">
        <f t="shared" si="8"/>
        <v>762900</v>
      </c>
      <c r="N20" s="9">
        <f t="shared" si="8"/>
        <v>762900</v>
      </c>
      <c r="O20" s="9">
        <f t="shared" si="8"/>
        <v>762900</v>
      </c>
      <c r="P20" s="9">
        <f t="shared" si="8"/>
        <v>762900</v>
      </c>
      <c r="Q20" s="9">
        <f t="shared" si="8"/>
        <v>437500</v>
      </c>
      <c r="R20" s="9">
        <f t="shared" si="8"/>
        <v>437500</v>
      </c>
      <c r="S20" s="9">
        <f t="shared" si="8"/>
        <v>437500</v>
      </c>
      <c r="T20" s="9">
        <f t="shared" si="8"/>
        <v>0</v>
      </c>
      <c r="U20" s="9">
        <f t="shared" si="8"/>
        <v>0</v>
      </c>
      <c r="V20" s="9">
        <f t="shared" si="8"/>
        <v>0</v>
      </c>
      <c r="W20" s="9">
        <f t="shared" si="8"/>
        <v>0</v>
      </c>
      <c r="X20" s="9">
        <f t="shared" si="8"/>
        <v>0</v>
      </c>
      <c r="Y20" s="9">
        <f t="shared" si="8"/>
        <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42</v>
      </c>
      <c r="C1" s="6" t="s">
        <v>43</v>
      </c>
      <c r="D1" s="6" t="s">
        <v>44</v>
      </c>
      <c r="E1" s="6" t="s">
        <v>45</v>
      </c>
      <c r="F1" s="6" t="s">
        <v>46</v>
      </c>
      <c r="G1" s="6" t="s">
        <v>47</v>
      </c>
      <c r="H1" s="6" t="s">
        <v>48</v>
      </c>
      <c r="I1" s="6" t="s">
        <v>49</v>
      </c>
      <c r="J1" s="6" t="s">
        <v>50</v>
      </c>
      <c r="K1" s="6" t="s">
        <v>51</v>
      </c>
      <c r="L1" s="6" t="s">
        <v>52</v>
      </c>
      <c r="M1" s="6" t="s">
        <v>53</v>
      </c>
      <c r="N1" s="6" t="s">
        <v>54</v>
      </c>
      <c r="O1" s="6" t="s">
        <v>55</v>
      </c>
      <c r="P1" s="6" t="s">
        <v>56</v>
      </c>
      <c r="Q1" s="6" t="s">
        <v>57</v>
      </c>
      <c r="R1" s="6" t="s">
        <v>58</v>
      </c>
      <c r="S1" s="6" t="s">
        <v>59</v>
      </c>
      <c r="T1" s="6" t="s">
        <v>60</v>
      </c>
      <c r="U1" s="6" t="s">
        <v>61</v>
      </c>
      <c r="V1" s="6" t="s">
        <v>62</v>
      </c>
      <c r="W1" s="6" t="s">
        <v>63</v>
      </c>
      <c r="X1" s="6" t="s">
        <v>64</v>
      </c>
      <c r="Y1" s="6" t="s">
        <v>65</v>
      </c>
    </row>
    <row r="2">
      <c r="A2" s="6" t="s">
        <v>90</v>
      </c>
    </row>
    <row r="3">
      <c r="A3" s="6" t="s">
        <v>88</v>
      </c>
      <c r="B3" s="6">
        <v>0.0</v>
      </c>
      <c r="C3" s="10">
        <f t="shared" ref="C3:Y3" si="1">B18</f>
        <v>24305.55556</v>
      </c>
      <c r="D3" s="10">
        <f t="shared" si="1"/>
        <v>48611.11111</v>
      </c>
      <c r="E3" s="10">
        <f t="shared" si="1"/>
        <v>72916.66667</v>
      </c>
      <c r="F3" s="10">
        <f t="shared" si="1"/>
        <v>97222.22222</v>
      </c>
      <c r="G3" s="10">
        <f t="shared" si="1"/>
        <v>121527.7778</v>
      </c>
      <c r="H3" s="10">
        <f t="shared" si="1"/>
        <v>145833.3333</v>
      </c>
      <c r="I3" s="10">
        <f t="shared" si="1"/>
        <v>170138.8889</v>
      </c>
      <c r="J3" s="10">
        <f t="shared" si="1"/>
        <v>194444.4444</v>
      </c>
      <c r="K3" s="10">
        <f t="shared" si="1"/>
        <v>218750</v>
      </c>
      <c r="L3" s="10">
        <f t="shared" si="1"/>
        <v>243055.5556</v>
      </c>
      <c r="M3" s="10">
        <f t="shared" si="1"/>
        <v>267361.1111</v>
      </c>
      <c r="N3" s="10">
        <f t="shared" si="1"/>
        <v>291666.6667</v>
      </c>
      <c r="O3" s="10">
        <f t="shared" si="1"/>
        <v>315972.2222</v>
      </c>
      <c r="P3" s="10">
        <f t="shared" si="1"/>
        <v>340277.7778</v>
      </c>
      <c r="Q3" s="10">
        <f t="shared" si="1"/>
        <v>364583.3333</v>
      </c>
      <c r="R3" s="10">
        <f t="shared" si="1"/>
        <v>388888.8889</v>
      </c>
      <c r="S3" s="10">
        <f t="shared" si="1"/>
        <v>413194.4444</v>
      </c>
      <c r="T3" s="10">
        <f t="shared" si="1"/>
        <v>437500</v>
      </c>
      <c r="U3" s="10">
        <f t="shared" si="1"/>
        <v>0</v>
      </c>
      <c r="V3" s="10">
        <f t="shared" si="1"/>
        <v>0</v>
      </c>
      <c r="W3" s="10">
        <f t="shared" si="1"/>
        <v>0</v>
      </c>
      <c r="X3" s="10">
        <f t="shared" si="1"/>
        <v>0</v>
      </c>
      <c r="Y3" s="10">
        <f t="shared" si="1"/>
        <v>0</v>
      </c>
    </row>
    <row r="4">
      <c r="A4" s="6" t="s">
        <v>89</v>
      </c>
      <c r="B4" s="6">
        <v>0.0</v>
      </c>
      <c r="C4" s="10">
        <f t="shared" ref="C4:Y4" si="2">B19</f>
        <v>21693.33333</v>
      </c>
      <c r="D4" s="10">
        <f t="shared" si="2"/>
        <v>43386.66667</v>
      </c>
      <c r="E4" s="10">
        <f t="shared" si="2"/>
        <v>65080</v>
      </c>
      <c r="F4" s="10">
        <f t="shared" si="2"/>
        <v>86773.33333</v>
      </c>
      <c r="G4" s="10">
        <f t="shared" si="2"/>
        <v>108466.6667</v>
      </c>
      <c r="H4" s="10">
        <f t="shared" si="2"/>
        <v>130160</v>
      </c>
      <c r="I4" s="10">
        <f t="shared" si="2"/>
        <v>151853.3333</v>
      </c>
      <c r="J4" s="10">
        <f t="shared" si="2"/>
        <v>173546.6667</v>
      </c>
      <c r="K4" s="10">
        <f t="shared" si="2"/>
        <v>195240</v>
      </c>
      <c r="L4" s="10">
        <f t="shared" si="2"/>
        <v>216933.3333</v>
      </c>
      <c r="M4" s="10">
        <f t="shared" si="2"/>
        <v>238626.6667</v>
      </c>
      <c r="N4" s="10">
        <f t="shared" si="2"/>
        <v>260320</v>
      </c>
      <c r="O4" s="10">
        <f t="shared" si="2"/>
        <v>282013.3333</v>
      </c>
      <c r="P4" s="10">
        <f t="shared" si="2"/>
        <v>303706.6667</v>
      </c>
      <c r="Q4" s="10">
        <f t="shared" si="2"/>
        <v>325400</v>
      </c>
      <c r="R4" s="10">
        <f t="shared" si="2"/>
        <v>0</v>
      </c>
      <c r="S4" s="10">
        <f t="shared" si="2"/>
        <v>0</v>
      </c>
      <c r="T4" s="10">
        <f t="shared" si="2"/>
        <v>0</v>
      </c>
      <c r="U4" s="10">
        <f t="shared" si="2"/>
        <v>0</v>
      </c>
      <c r="V4" s="10">
        <f t="shared" si="2"/>
        <v>0</v>
      </c>
      <c r="W4" s="10">
        <f t="shared" si="2"/>
        <v>0</v>
      </c>
      <c r="X4" s="10">
        <f t="shared" si="2"/>
        <v>0</v>
      </c>
      <c r="Y4" s="10">
        <f t="shared" si="2"/>
        <v>0</v>
      </c>
    </row>
    <row r="5">
      <c r="A5" s="6" t="s">
        <v>69</v>
      </c>
      <c r="B5" s="9">
        <f t="shared" ref="B5:Y5" si="3">SUM(B3:B4)</f>
        <v>0</v>
      </c>
      <c r="C5" s="10">
        <f t="shared" si="3"/>
        <v>45998.88889</v>
      </c>
      <c r="D5" s="10">
        <f t="shared" si="3"/>
        <v>91997.77778</v>
      </c>
      <c r="E5" s="10">
        <f t="shared" si="3"/>
        <v>137996.6667</v>
      </c>
      <c r="F5" s="10">
        <f t="shared" si="3"/>
        <v>183995.5556</v>
      </c>
      <c r="G5" s="10">
        <f t="shared" si="3"/>
        <v>229994.4444</v>
      </c>
      <c r="H5" s="10">
        <f t="shared" si="3"/>
        <v>275993.3333</v>
      </c>
      <c r="I5" s="10">
        <f t="shared" si="3"/>
        <v>321992.2222</v>
      </c>
      <c r="J5" s="10">
        <f t="shared" si="3"/>
        <v>367991.1111</v>
      </c>
      <c r="K5" s="10">
        <f t="shared" si="3"/>
        <v>413990</v>
      </c>
      <c r="L5" s="10">
        <f t="shared" si="3"/>
        <v>459988.8889</v>
      </c>
      <c r="M5" s="10">
        <f t="shared" si="3"/>
        <v>505987.7778</v>
      </c>
      <c r="N5" s="10">
        <f t="shared" si="3"/>
        <v>551986.6667</v>
      </c>
      <c r="O5" s="10">
        <f t="shared" si="3"/>
        <v>597985.5556</v>
      </c>
      <c r="P5" s="10">
        <f t="shared" si="3"/>
        <v>643984.4444</v>
      </c>
      <c r="Q5" s="10">
        <f t="shared" si="3"/>
        <v>689983.3333</v>
      </c>
      <c r="R5" s="10">
        <f t="shared" si="3"/>
        <v>388888.8889</v>
      </c>
      <c r="S5" s="10">
        <f t="shared" si="3"/>
        <v>413194.4444</v>
      </c>
      <c r="T5" s="10">
        <f t="shared" si="3"/>
        <v>437500</v>
      </c>
      <c r="U5" s="10">
        <f t="shared" si="3"/>
        <v>0</v>
      </c>
      <c r="V5" s="10">
        <f t="shared" si="3"/>
        <v>0</v>
      </c>
      <c r="W5" s="10">
        <f t="shared" si="3"/>
        <v>0</v>
      </c>
      <c r="X5" s="10">
        <f t="shared" si="3"/>
        <v>0</v>
      </c>
      <c r="Y5" s="10">
        <f t="shared" si="3"/>
        <v>0</v>
      </c>
    </row>
    <row r="7">
      <c r="A7" s="6" t="s">
        <v>75</v>
      </c>
    </row>
    <row r="8">
      <c r="A8" s="6" t="s">
        <v>88</v>
      </c>
      <c r="B8" s="10">
        <f>'Fixed Asset Balance'!B18/FAR!$F2</f>
        <v>24305.55556</v>
      </c>
      <c r="C8" s="10">
        <f>'Fixed Asset Balance'!C18/FAR!$F2</f>
        <v>24305.55556</v>
      </c>
      <c r="D8" s="10">
        <f>'Fixed Asset Balance'!D18/FAR!$F2</f>
        <v>24305.55556</v>
      </c>
      <c r="E8" s="10">
        <f>'Fixed Asset Balance'!E18/FAR!$F2</f>
        <v>24305.55556</v>
      </c>
      <c r="F8" s="10">
        <f>'Fixed Asset Balance'!F18/FAR!$F2</f>
        <v>24305.55556</v>
      </c>
      <c r="G8" s="10">
        <f>'Fixed Asset Balance'!G18/FAR!$F2</f>
        <v>24305.55556</v>
      </c>
      <c r="H8" s="10">
        <f>'Fixed Asset Balance'!H18/FAR!$F2</f>
        <v>24305.55556</v>
      </c>
      <c r="I8" s="10">
        <f>'Fixed Asset Balance'!I18/FAR!$F2</f>
        <v>24305.55556</v>
      </c>
      <c r="J8" s="10">
        <f>'Fixed Asset Balance'!J18/FAR!$F2</f>
        <v>24305.55556</v>
      </c>
      <c r="K8" s="10">
        <f>'Fixed Asset Balance'!K18/FAR!$F2</f>
        <v>24305.55556</v>
      </c>
      <c r="L8" s="10">
        <f>'Fixed Asset Balance'!L18/FAR!$F2</f>
        <v>24305.55556</v>
      </c>
      <c r="M8" s="10">
        <f>'Fixed Asset Balance'!M18/FAR!$F2</f>
        <v>24305.55556</v>
      </c>
      <c r="N8" s="10">
        <f>'Fixed Asset Balance'!N18/FAR!$F2</f>
        <v>24305.55556</v>
      </c>
      <c r="O8" s="10">
        <f>'Fixed Asset Balance'!O18/FAR!$F2</f>
        <v>24305.55556</v>
      </c>
      <c r="P8" s="10">
        <f>'Fixed Asset Balance'!P18/FAR!$F2</f>
        <v>24305.55556</v>
      </c>
      <c r="Q8" s="10">
        <f>'Fixed Asset Balance'!Q18/FAR!$F2</f>
        <v>24305.55556</v>
      </c>
      <c r="R8" s="10">
        <f>'Fixed Asset Balance'!R18/FAR!$F2</f>
        <v>24305.55556</v>
      </c>
      <c r="S8" s="10">
        <f>'Fixed Asset Balance'!S18/FAR!$F2</f>
        <v>24305.55556</v>
      </c>
      <c r="T8" s="10">
        <f>'Fixed Asset Balance'!T18/FAR!$F2</f>
        <v>0</v>
      </c>
      <c r="U8" s="10">
        <f>'Fixed Asset Balance'!U18/FAR!$F2</f>
        <v>0</v>
      </c>
      <c r="V8" s="10">
        <f>'Fixed Asset Balance'!V18/FAR!$F2</f>
        <v>0</v>
      </c>
      <c r="W8" s="10">
        <f>'Fixed Asset Balance'!W18/FAR!$F2</f>
        <v>0</v>
      </c>
      <c r="X8" s="10">
        <f>'Fixed Asset Balance'!X18/FAR!$F2</f>
        <v>0</v>
      </c>
      <c r="Y8" s="10">
        <f>'Fixed Asset Balance'!Y18/FAR!$F2</f>
        <v>0</v>
      </c>
    </row>
    <row r="9">
      <c r="A9" s="6" t="s">
        <v>89</v>
      </c>
      <c r="B9" s="10">
        <f>'Fixed Asset Balance'!B19/FAR!$F3</f>
        <v>21693.33333</v>
      </c>
      <c r="C9" s="10">
        <f>'Fixed Asset Balance'!C19/FAR!$F3</f>
        <v>21693.33333</v>
      </c>
      <c r="D9" s="10">
        <f>'Fixed Asset Balance'!D19/FAR!$F3</f>
        <v>21693.33333</v>
      </c>
      <c r="E9" s="10">
        <f>'Fixed Asset Balance'!E19/FAR!$F3</f>
        <v>21693.33333</v>
      </c>
      <c r="F9" s="10">
        <f>'Fixed Asset Balance'!F19/FAR!$F3</f>
        <v>21693.33333</v>
      </c>
      <c r="G9" s="10">
        <f>'Fixed Asset Balance'!G19/FAR!$F3</f>
        <v>21693.33333</v>
      </c>
      <c r="H9" s="10">
        <f>'Fixed Asset Balance'!H19/FAR!$F3</f>
        <v>21693.33333</v>
      </c>
      <c r="I9" s="10">
        <f>'Fixed Asset Balance'!I19/FAR!$F3</f>
        <v>21693.33333</v>
      </c>
      <c r="J9" s="10">
        <f>'Fixed Asset Balance'!J19/FAR!$F3</f>
        <v>21693.33333</v>
      </c>
      <c r="K9" s="10">
        <f>'Fixed Asset Balance'!K19/FAR!$F3</f>
        <v>21693.33333</v>
      </c>
      <c r="L9" s="10">
        <f>'Fixed Asset Balance'!L19/FAR!$F3</f>
        <v>21693.33333</v>
      </c>
      <c r="M9" s="10">
        <f>'Fixed Asset Balance'!M19/FAR!$F3</f>
        <v>21693.33333</v>
      </c>
      <c r="N9" s="10">
        <f>'Fixed Asset Balance'!N19/FAR!$F3</f>
        <v>21693.33333</v>
      </c>
      <c r="O9" s="10">
        <f>'Fixed Asset Balance'!O19/FAR!$F3</f>
        <v>21693.33333</v>
      </c>
      <c r="P9" s="10">
        <f>'Fixed Asset Balance'!P19/FAR!$F3</f>
        <v>21693.33333</v>
      </c>
      <c r="Q9" s="10">
        <f>'Fixed Asset Balance'!Q19/FAR!$F3</f>
        <v>0</v>
      </c>
      <c r="R9" s="10">
        <f>'Fixed Asset Balance'!R19/FAR!$F3</f>
        <v>0</v>
      </c>
      <c r="S9" s="10">
        <f>'Fixed Asset Balance'!S19/FAR!$F3</f>
        <v>0</v>
      </c>
      <c r="T9" s="10">
        <f>'Fixed Asset Balance'!T19/FAR!$F3</f>
        <v>0</v>
      </c>
      <c r="U9" s="10">
        <f>'Fixed Asset Balance'!U19/FAR!$F3</f>
        <v>0</v>
      </c>
      <c r="V9" s="10">
        <f>'Fixed Asset Balance'!V19/FAR!$F3</f>
        <v>0</v>
      </c>
      <c r="W9" s="10">
        <f>'Fixed Asset Balance'!W19/FAR!$F3</f>
        <v>0</v>
      </c>
      <c r="X9" s="10">
        <f>'Fixed Asset Balance'!X19/FAR!$F3</f>
        <v>0</v>
      </c>
      <c r="Y9" s="10">
        <f>'Fixed Asset Balance'!Y19/FAR!$F3</f>
        <v>0</v>
      </c>
    </row>
    <row r="10">
      <c r="A10" s="6" t="s">
        <v>69</v>
      </c>
      <c r="B10" s="10">
        <f t="shared" ref="B10:Y10" si="4">SUM(B8:B9)</f>
        <v>45998.88889</v>
      </c>
      <c r="C10" s="10">
        <f t="shared" si="4"/>
        <v>45998.88889</v>
      </c>
      <c r="D10" s="10">
        <f t="shared" si="4"/>
        <v>45998.88889</v>
      </c>
      <c r="E10" s="10">
        <f t="shared" si="4"/>
        <v>45998.88889</v>
      </c>
      <c r="F10" s="10">
        <f t="shared" si="4"/>
        <v>45998.88889</v>
      </c>
      <c r="G10" s="10">
        <f t="shared" si="4"/>
        <v>45998.88889</v>
      </c>
      <c r="H10" s="10">
        <f t="shared" si="4"/>
        <v>45998.88889</v>
      </c>
      <c r="I10" s="10">
        <f t="shared" si="4"/>
        <v>45998.88889</v>
      </c>
      <c r="J10" s="10">
        <f t="shared" si="4"/>
        <v>45998.88889</v>
      </c>
      <c r="K10" s="10">
        <f t="shared" si="4"/>
        <v>45998.88889</v>
      </c>
      <c r="L10" s="10">
        <f t="shared" si="4"/>
        <v>45998.88889</v>
      </c>
      <c r="M10" s="10">
        <f t="shared" si="4"/>
        <v>45998.88889</v>
      </c>
      <c r="N10" s="10">
        <f t="shared" si="4"/>
        <v>45998.88889</v>
      </c>
      <c r="O10" s="10">
        <f t="shared" si="4"/>
        <v>45998.88889</v>
      </c>
      <c r="P10" s="10">
        <f t="shared" si="4"/>
        <v>45998.88889</v>
      </c>
      <c r="Q10" s="10">
        <f t="shared" si="4"/>
        <v>24305.55556</v>
      </c>
      <c r="R10" s="10">
        <f t="shared" si="4"/>
        <v>24305.55556</v>
      </c>
      <c r="S10" s="10">
        <f t="shared" si="4"/>
        <v>24305.55556</v>
      </c>
      <c r="T10" s="10">
        <f t="shared" si="4"/>
        <v>0</v>
      </c>
      <c r="U10" s="10">
        <f t="shared" si="4"/>
        <v>0</v>
      </c>
      <c r="V10" s="10">
        <f t="shared" si="4"/>
        <v>0</v>
      </c>
      <c r="W10" s="10">
        <f t="shared" si="4"/>
        <v>0</v>
      </c>
      <c r="X10" s="10">
        <f t="shared" si="4"/>
        <v>0</v>
      </c>
      <c r="Y10" s="10">
        <f t="shared" si="4"/>
        <v>0</v>
      </c>
    </row>
    <row r="12">
      <c r="A12" s="6" t="s">
        <v>91</v>
      </c>
    </row>
    <row r="13">
      <c r="A13" s="6" t="s">
        <v>88</v>
      </c>
      <c r="B13" s="6">
        <v>0.0</v>
      </c>
      <c r="C13" s="6">
        <v>0.0</v>
      </c>
      <c r="D13" s="6">
        <v>0.0</v>
      </c>
      <c r="E13" s="6">
        <v>0.0</v>
      </c>
      <c r="F13" s="6">
        <v>0.0</v>
      </c>
      <c r="G13" s="6">
        <v>0.0</v>
      </c>
      <c r="H13" s="6">
        <v>0.0</v>
      </c>
      <c r="I13" s="6">
        <v>0.0</v>
      </c>
      <c r="J13" s="6">
        <v>0.0</v>
      </c>
      <c r="K13" s="6">
        <v>0.0</v>
      </c>
      <c r="L13" s="6">
        <v>0.0</v>
      </c>
      <c r="M13" s="6">
        <v>0.0</v>
      </c>
      <c r="N13" s="6">
        <v>0.0</v>
      </c>
      <c r="O13" s="6">
        <v>0.0</v>
      </c>
      <c r="P13" s="6">
        <v>0.0</v>
      </c>
      <c r="Q13" s="6">
        <v>0.0</v>
      </c>
      <c r="R13" s="6">
        <v>0.0</v>
      </c>
      <c r="S13" s="6">
        <v>0.0</v>
      </c>
      <c r="T13" s="9">
        <f>FAR!H2</f>
        <v>437500</v>
      </c>
      <c r="U13" s="6">
        <v>0.0</v>
      </c>
      <c r="V13" s="6">
        <v>0.0</v>
      </c>
      <c r="W13" s="6">
        <v>0.0</v>
      </c>
      <c r="X13" s="6">
        <v>0.0</v>
      </c>
      <c r="Y13" s="6">
        <v>0.0</v>
      </c>
    </row>
    <row r="14">
      <c r="A14" s="6" t="s">
        <v>89</v>
      </c>
      <c r="B14" s="6">
        <v>0.0</v>
      </c>
      <c r="C14" s="6">
        <v>0.0</v>
      </c>
      <c r="D14" s="6">
        <v>0.0</v>
      </c>
      <c r="E14" s="6">
        <v>0.0</v>
      </c>
      <c r="F14" s="6">
        <v>0.0</v>
      </c>
      <c r="G14" s="6">
        <v>0.0</v>
      </c>
      <c r="H14" s="6">
        <v>0.0</v>
      </c>
      <c r="I14" s="6">
        <v>0.0</v>
      </c>
      <c r="J14" s="6">
        <v>0.0</v>
      </c>
      <c r="K14" s="6">
        <v>0.0</v>
      </c>
      <c r="L14" s="6">
        <v>0.0</v>
      </c>
      <c r="M14" s="6">
        <v>0.0</v>
      </c>
      <c r="N14" s="6">
        <v>0.0</v>
      </c>
      <c r="O14" s="6">
        <v>0.0</v>
      </c>
      <c r="P14" s="6">
        <v>0.0</v>
      </c>
      <c r="Q14" s="9">
        <f>FAR!H3</f>
        <v>325400</v>
      </c>
      <c r="R14" s="6">
        <v>0.0</v>
      </c>
      <c r="S14" s="6">
        <v>0.0</v>
      </c>
      <c r="T14" s="6">
        <v>0.0</v>
      </c>
      <c r="U14" s="6">
        <v>0.0</v>
      </c>
      <c r="V14" s="6">
        <v>0.0</v>
      </c>
      <c r="W14" s="6">
        <v>0.0</v>
      </c>
      <c r="X14" s="6">
        <v>0.0</v>
      </c>
      <c r="Y14" s="6">
        <v>0.0</v>
      </c>
    </row>
    <row r="15">
      <c r="A15" s="6" t="s">
        <v>69</v>
      </c>
      <c r="B15" s="9">
        <f t="shared" ref="B15:Y15" si="5">SUM(B13:B14)</f>
        <v>0</v>
      </c>
      <c r="C15" s="9">
        <f t="shared" si="5"/>
        <v>0</v>
      </c>
      <c r="D15" s="9">
        <f t="shared" si="5"/>
        <v>0</v>
      </c>
      <c r="E15" s="9">
        <f t="shared" si="5"/>
        <v>0</v>
      </c>
      <c r="F15" s="9">
        <f t="shared" si="5"/>
        <v>0</v>
      </c>
      <c r="G15" s="9">
        <f t="shared" si="5"/>
        <v>0</v>
      </c>
      <c r="H15" s="9">
        <f t="shared" si="5"/>
        <v>0</v>
      </c>
      <c r="I15" s="9">
        <f t="shared" si="5"/>
        <v>0</v>
      </c>
      <c r="J15" s="9">
        <f t="shared" si="5"/>
        <v>0</v>
      </c>
      <c r="K15" s="9">
        <f t="shared" si="5"/>
        <v>0</v>
      </c>
      <c r="L15" s="9">
        <f t="shared" si="5"/>
        <v>0</v>
      </c>
      <c r="M15" s="9">
        <f t="shared" si="5"/>
        <v>0</v>
      </c>
      <c r="N15" s="9">
        <f t="shared" si="5"/>
        <v>0</v>
      </c>
      <c r="O15" s="9">
        <f t="shared" si="5"/>
        <v>0</v>
      </c>
      <c r="P15" s="9">
        <f t="shared" si="5"/>
        <v>0</v>
      </c>
      <c r="Q15" s="9">
        <f t="shared" si="5"/>
        <v>325400</v>
      </c>
      <c r="R15" s="9">
        <f t="shared" si="5"/>
        <v>0</v>
      </c>
      <c r="S15" s="9">
        <f t="shared" si="5"/>
        <v>0</v>
      </c>
      <c r="T15" s="9">
        <f t="shared" si="5"/>
        <v>437500</v>
      </c>
      <c r="U15" s="9">
        <f t="shared" si="5"/>
        <v>0</v>
      </c>
      <c r="V15" s="9">
        <f t="shared" si="5"/>
        <v>0</v>
      </c>
      <c r="W15" s="9">
        <f t="shared" si="5"/>
        <v>0</v>
      </c>
      <c r="X15" s="9">
        <f t="shared" si="5"/>
        <v>0</v>
      </c>
      <c r="Y15" s="9">
        <f t="shared" si="5"/>
        <v>0</v>
      </c>
    </row>
    <row r="17">
      <c r="A17" s="6" t="s">
        <v>92</v>
      </c>
    </row>
    <row r="18">
      <c r="A18" s="6" t="s">
        <v>88</v>
      </c>
      <c r="B18" s="10">
        <f t="shared" ref="B18:Y18" si="6">B3+B8-B13</f>
        <v>24305.55556</v>
      </c>
      <c r="C18" s="10">
        <f t="shared" si="6"/>
        <v>48611.11111</v>
      </c>
      <c r="D18" s="10">
        <f t="shared" si="6"/>
        <v>72916.66667</v>
      </c>
      <c r="E18" s="10">
        <f t="shared" si="6"/>
        <v>97222.22222</v>
      </c>
      <c r="F18" s="10">
        <f t="shared" si="6"/>
        <v>121527.7778</v>
      </c>
      <c r="G18" s="10">
        <f t="shared" si="6"/>
        <v>145833.3333</v>
      </c>
      <c r="H18" s="10">
        <f t="shared" si="6"/>
        <v>170138.8889</v>
      </c>
      <c r="I18" s="10">
        <f t="shared" si="6"/>
        <v>194444.4444</v>
      </c>
      <c r="J18" s="10">
        <f t="shared" si="6"/>
        <v>218750</v>
      </c>
      <c r="K18" s="10">
        <f t="shared" si="6"/>
        <v>243055.5556</v>
      </c>
      <c r="L18" s="10">
        <f t="shared" si="6"/>
        <v>267361.1111</v>
      </c>
      <c r="M18" s="10">
        <f t="shared" si="6"/>
        <v>291666.6667</v>
      </c>
      <c r="N18" s="10">
        <f t="shared" si="6"/>
        <v>315972.2222</v>
      </c>
      <c r="O18" s="10">
        <f t="shared" si="6"/>
        <v>340277.7778</v>
      </c>
      <c r="P18" s="10">
        <f t="shared" si="6"/>
        <v>364583.3333</v>
      </c>
      <c r="Q18" s="10">
        <f t="shared" si="6"/>
        <v>388888.8889</v>
      </c>
      <c r="R18" s="10">
        <f t="shared" si="6"/>
        <v>413194.4444</v>
      </c>
      <c r="S18" s="10">
        <f t="shared" si="6"/>
        <v>437500</v>
      </c>
      <c r="T18" s="10">
        <f t="shared" si="6"/>
        <v>0</v>
      </c>
      <c r="U18" s="10">
        <f t="shared" si="6"/>
        <v>0</v>
      </c>
      <c r="V18" s="10">
        <f t="shared" si="6"/>
        <v>0</v>
      </c>
      <c r="W18" s="10">
        <f t="shared" si="6"/>
        <v>0</v>
      </c>
      <c r="X18" s="10">
        <f t="shared" si="6"/>
        <v>0</v>
      </c>
      <c r="Y18" s="10">
        <f t="shared" si="6"/>
        <v>0</v>
      </c>
    </row>
    <row r="19">
      <c r="A19" s="6" t="s">
        <v>89</v>
      </c>
      <c r="B19" s="10">
        <f t="shared" ref="B19:Y19" si="7">B4+B9-B14</f>
        <v>21693.33333</v>
      </c>
      <c r="C19" s="10">
        <f t="shared" si="7"/>
        <v>43386.66667</v>
      </c>
      <c r="D19" s="10">
        <f t="shared" si="7"/>
        <v>65080</v>
      </c>
      <c r="E19" s="10">
        <f t="shared" si="7"/>
        <v>86773.33333</v>
      </c>
      <c r="F19" s="10">
        <f t="shared" si="7"/>
        <v>108466.6667</v>
      </c>
      <c r="G19" s="10">
        <f t="shared" si="7"/>
        <v>130160</v>
      </c>
      <c r="H19" s="10">
        <f t="shared" si="7"/>
        <v>151853.3333</v>
      </c>
      <c r="I19" s="10">
        <f t="shared" si="7"/>
        <v>173546.6667</v>
      </c>
      <c r="J19" s="10">
        <f t="shared" si="7"/>
        <v>195240</v>
      </c>
      <c r="K19" s="10">
        <f t="shared" si="7"/>
        <v>216933.3333</v>
      </c>
      <c r="L19" s="10">
        <f t="shared" si="7"/>
        <v>238626.6667</v>
      </c>
      <c r="M19" s="10">
        <f t="shared" si="7"/>
        <v>260320</v>
      </c>
      <c r="N19" s="10">
        <f t="shared" si="7"/>
        <v>282013.3333</v>
      </c>
      <c r="O19" s="10">
        <f t="shared" si="7"/>
        <v>303706.6667</v>
      </c>
      <c r="P19" s="10">
        <f t="shared" si="7"/>
        <v>325400</v>
      </c>
      <c r="Q19" s="10">
        <f t="shared" si="7"/>
        <v>0</v>
      </c>
      <c r="R19" s="10">
        <f t="shared" si="7"/>
        <v>0</v>
      </c>
      <c r="S19" s="10">
        <f t="shared" si="7"/>
        <v>0</v>
      </c>
      <c r="T19" s="10">
        <f t="shared" si="7"/>
        <v>0</v>
      </c>
      <c r="U19" s="10">
        <f t="shared" si="7"/>
        <v>0</v>
      </c>
      <c r="V19" s="10">
        <f t="shared" si="7"/>
        <v>0</v>
      </c>
      <c r="W19" s="10">
        <f t="shared" si="7"/>
        <v>0</v>
      </c>
      <c r="X19" s="10">
        <f t="shared" si="7"/>
        <v>0</v>
      </c>
      <c r="Y19" s="10">
        <f t="shared" si="7"/>
        <v>0</v>
      </c>
    </row>
    <row r="20">
      <c r="A20" s="6" t="s">
        <v>69</v>
      </c>
      <c r="B20" s="10">
        <f t="shared" ref="B20:Y20" si="8">SUM(B18:B19)</f>
        <v>45998.88889</v>
      </c>
      <c r="C20" s="10">
        <f t="shared" si="8"/>
        <v>91997.77778</v>
      </c>
      <c r="D20" s="10">
        <f t="shared" si="8"/>
        <v>137996.6667</v>
      </c>
      <c r="E20" s="10">
        <f t="shared" si="8"/>
        <v>183995.5556</v>
      </c>
      <c r="F20" s="10">
        <f t="shared" si="8"/>
        <v>229994.4444</v>
      </c>
      <c r="G20" s="10">
        <f t="shared" si="8"/>
        <v>275993.3333</v>
      </c>
      <c r="H20" s="10">
        <f t="shared" si="8"/>
        <v>321992.2222</v>
      </c>
      <c r="I20" s="10">
        <f t="shared" si="8"/>
        <v>367991.1111</v>
      </c>
      <c r="J20" s="10">
        <f t="shared" si="8"/>
        <v>413990</v>
      </c>
      <c r="K20" s="10">
        <f t="shared" si="8"/>
        <v>459988.8889</v>
      </c>
      <c r="L20" s="10">
        <f t="shared" si="8"/>
        <v>505987.7778</v>
      </c>
      <c r="M20" s="10">
        <f t="shared" si="8"/>
        <v>551986.6667</v>
      </c>
      <c r="N20" s="10">
        <f t="shared" si="8"/>
        <v>597985.5556</v>
      </c>
      <c r="O20" s="10">
        <f t="shared" si="8"/>
        <v>643984.4444</v>
      </c>
      <c r="P20" s="10">
        <f t="shared" si="8"/>
        <v>689983.3333</v>
      </c>
      <c r="Q20" s="10">
        <f t="shared" si="8"/>
        <v>388888.8889</v>
      </c>
      <c r="R20" s="10">
        <f t="shared" si="8"/>
        <v>413194.4444</v>
      </c>
      <c r="S20" s="10">
        <f t="shared" si="8"/>
        <v>437500</v>
      </c>
      <c r="T20" s="10">
        <f t="shared" si="8"/>
        <v>0</v>
      </c>
      <c r="U20" s="10">
        <f t="shared" si="8"/>
        <v>0</v>
      </c>
      <c r="V20" s="10">
        <f t="shared" si="8"/>
        <v>0</v>
      </c>
      <c r="W20" s="10">
        <f t="shared" si="8"/>
        <v>0</v>
      </c>
      <c r="X20" s="10">
        <f t="shared" si="8"/>
        <v>0</v>
      </c>
      <c r="Y20" s="10">
        <f t="shared" si="8"/>
        <v>0</v>
      </c>
    </row>
  </sheetData>
  <drawing r:id="rId1"/>
</worksheet>
</file>