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Expenses-payments" sheetId="3" r:id="rId6"/>
    <sheet state="visible" name="FAR" sheetId="4" r:id="rId7"/>
    <sheet state="visible" name="Fixed Asset Balance" sheetId="5" r:id="rId8"/>
    <sheet state="visible" name="Depreciation" sheetId="6" r:id="rId9"/>
    <sheet state="visible" name="Calcs-1" sheetId="7" r:id="rId10"/>
    <sheet state="visible" name="Sales and Costs" sheetId="8" r:id="rId11"/>
    <sheet state="visible" name="Purchases" sheetId="9" r:id="rId12"/>
    <sheet state="visible" name="Stocks" sheetId="10" r:id="rId13"/>
    <sheet state="visible" name="Collections" sheetId="11" r:id="rId14"/>
    <sheet state="visible" name="Capital" sheetId="12" r:id="rId15"/>
    <sheet state="visible" name="Loan and Interest" sheetId="13" r:id="rId16"/>
    <sheet state="visible" name="Cash Detail" sheetId="14" r:id="rId17"/>
    <sheet state="visible" name="Balances" sheetId="15" r:id="rId18"/>
  </sheets>
  <definedNames/>
  <calcPr/>
</workbook>
</file>

<file path=xl/sharedStrings.xml><?xml version="1.0" encoding="utf-8"?>
<sst xmlns="http://schemas.openxmlformats.org/spreadsheetml/2006/main" count="565" uniqueCount="161">
  <si>
    <t>Description</t>
  </si>
  <si>
    <t xml:space="preserve">Glitters Ltd. sells Dolls and Teddy bears. </t>
  </si>
  <si>
    <t>They sell one Doll for Rs. 599 and purchase it for Rs.345.</t>
  </si>
  <si>
    <t>They sell Teddy bear for Rs. 749 and purchase it for Rs. 500.</t>
  </si>
  <si>
    <t>40% of the total sales to Customer1 who make payment every 2 months and make their balance 0.</t>
  </si>
  <si>
    <t>60% of the total sales to Customer2 who make payment every 4 months and make their balance 0.</t>
  </si>
  <si>
    <t>Every month they purchase 845 dolls and 540 teddy bears. Every month they sell 814 dolls and 535 teddy bears.</t>
  </si>
  <si>
    <t>The company pays for dolls after 1 month and for teddy bears after 3 months.</t>
  </si>
  <si>
    <t>In Month 1 Glitters Ltd. issued 54768 shares of Rs. 7.2 each to its shareholders who paid for these shares in cash.</t>
  </si>
  <si>
    <t>Glitters Ltd. also employs 3 sales persons to each of whom Rs. 22540 salary per month is paid. The salary of a given month is paid after 2 months. The rent of the showroom is Rs. 50000 per month which is paid in the same month. Electricity bill is Rs. 8960 per month, the payment for which is made every 3 months making the balance 0.</t>
  </si>
  <si>
    <t>The company has a security guard service from a security agency for which monthly expense is 9450 per month. The amount is paid in the same month.</t>
  </si>
  <si>
    <t>Broadband bill of Glitters Ltd. is 7590 per month. They pay the bill after 1 month.</t>
  </si>
  <si>
    <t>The company has purchased Packaging Machine (PKM675) in Month 1 for Rs. 397860, which has a life of 24 months. It also purchased a Vehicle (VCL294) in month 5 which costs Rs. 406579 and has a life of 16 months. They purchased another Vehicle (VCL294) in Month 20, which has the same cost and life as the first Vehicle.</t>
  </si>
  <si>
    <t>In month 1 Glitters Ltd. takes a 15 months term loan of Rs. 940250 from BOI with interest rate of 8.45% Per Annum. They are paying the Interest on a monthly basis at the end of the month. Loan is repaid in the beginning of the repayment month.</t>
  </si>
  <si>
    <t>In month 5 Glitters Ltd. takes a 20 months term loan of Rs. 1054200 from HSBC with interest rate of 11.6% Per Annum. They are paying the Interest on a monthly basis at the end of the month. Loan is repaid in the beginning of the repayment month.</t>
  </si>
  <si>
    <t>In month 10 Glitters Ltd. takes a 12 months term loan of Rs. 430795 from SBI with interest rate of 12.9% Per Annum. They are paying the Interest on a monthly basis at the end of the month. Loan is repaid in the beginning of the repayment month.</t>
  </si>
  <si>
    <t>Glitters Ltd. paid dividend of Rs. 2.4 per share in month 6, Rs. 3.2 per share in month 12, Rs. 1.5 per share in month 18 and Rs. 2.6 per share in month 24. It is paid on all the shares issued upto that day.</t>
  </si>
  <si>
    <t>They paid 26.7% tax on the profit after interest.</t>
  </si>
  <si>
    <t>Make a model for 24 months.</t>
  </si>
  <si>
    <t>Sales</t>
  </si>
  <si>
    <t>Quantity</t>
  </si>
  <si>
    <t>Selling Price</t>
  </si>
  <si>
    <t>Doll</t>
  </si>
  <si>
    <t>Teddy Bear</t>
  </si>
  <si>
    <t>Purchase</t>
  </si>
  <si>
    <t>Purchase Price</t>
  </si>
  <si>
    <t>Payments</t>
  </si>
  <si>
    <t>After 1 month</t>
  </si>
  <si>
    <t>After 3 months</t>
  </si>
  <si>
    <t>% of Sales</t>
  </si>
  <si>
    <t>Collections</t>
  </si>
  <si>
    <t>Customer 1</t>
  </si>
  <si>
    <t>Every 2 months</t>
  </si>
  <si>
    <t>Customer 2</t>
  </si>
  <si>
    <t>Every 4 months</t>
  </si>
  <si>
    <t>Share Issued</t>
  </si>
  <si>
    <t>Month 1</t>
  </si>
  <si>
    <t>Issue Price</t>
  </si>
  <si>
    <t>Number of Shares</t>
  </si>
  <si>
    <t>Staff</t>
  </si>
  <si>
    <t>Sales Person</t>
  </si>
  <si>
    <t>Paid after 2 months</t>
  </si>
  <si>
    <t>Expenses</t>
  </si>
  <si>
    <t>Rent</t>
  </si>
  <si>
    <t>Same month</t>
  </si>
  <si>
    <t>Electricity</t>
  </si>
  <si>
    <t>every 3 months</t>
  </si>
  <si>
    <t>Security Service</t>
  </si>
  <si>
    <t>Broadband</t>
  </si>
  <si>
    <t>Paid after 1 month</t>
  </si>
  <si>
    <t>Loan</t>
  </si>
  <si>
    <t>Taken Month</t>
  </si>
  <si>
    <t>Loan Amount</t>
  </si>
  <si>
    <t>Interest</t>
  </si>
  <si>
    <t>Payment</t>
  </si>
  <si>
    <t>Loan Period</t>
  </si>
  <si>
    <t>Loan Repaid</t>
  </si>
  <si>
    <t>15-month-BOI</t>
  </si>
  <si>
    <t>Monthly</t>
  </si>
  <si>
    <t>20-month-HSBC</t>
  </si>
  <si>
    <t>12-month-SBI</t>
  </si>
  <si>
    <t>Dividend</t>
  </si>
  <si>
    <t>Dividend Month</t>
  </si>
  <si>
    <t>Dividend Per Share</t>
  </si>
  <si>
    <t>Tax</t>
  </si>
  <si>
    <t>Profit After interest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</si>
  <si>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</si>
  <si>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</si>
  <si>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</si>
  <si>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</si>
  <si>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</si>
  <si>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</si>
  <si>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</si>
  <si>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</si>
  <si>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</si>
  <si>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</si>
  <si>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</si>
  <si>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</si>
  <si>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</si>
  <si>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</si>
  <si>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</si>
  <si>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</si>
  <si>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</si>
  <si>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</si>
  <si>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</si>
  <si>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</si>
  <si>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</si>
  <si>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</si>
  <si>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</si>
  <si>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</si>
  <si>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Salary</t>
  </si>
  <si>
    <t>Total</t>
  </si>
  <si>
    <t>Payment for Expenses</t>
  </si>
  <si>
    <t>Expenses to be paid</t>
  </si>
  <si>
    <t>Item Code</t>
  </si>
  <si>
    <t>Item Type</t>
  </si>
  <si>
    <t>Item Details</t>
  </si>
  <si>
    <t>Month Of Purchase</t>
  </si>
  <si>
    <t>Price</t>
  </si>
  <si>
    <t>Life Time</t>
  </si>
  <si>
    <t>Month of Disposal</t>
  </si>
  <si>
    <t>Disposal Depreciation</t>
  </si>
  <si>
    <t>Packaging Machine</t>
  </si>
  <si>
    <t>Vehicle</t>
  </si>
  <si>
    <t>Opening Balance</t>
  </si>
  <si>
    <t>Vehicel</t>
  </si>
  <si>
    <t>Purchases</t>
  </si>
  <si>
    <t>Disposal</t>
  </si>
  <si>
    <t>Closing Balance</t>
  </si>
  <si>
    <t>Depreciation</t>
  </si>
  <si>
    <t>Cost of goods sold</t>
  </si>
  <si>
    <t>Other Costs</t>
  </si>
  <si>
    <t>Total Cost</t>
  </si>
  <si>
    <t>Profit</t>
  </si>
  <si>
    <t>Payments for Purchases</t>
  </si>
  <si>
    <t>Payment Outstanding</t>
  </si>
  <si>
    <t>Opening Stock</t>
  </si>
  <si>
    <t>Change in Stock</t>
  </si>
  <si>
    <t>Closing Stock</t>
  </si>
  <si>
    <t>Cash to be collected</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</si>
  <si>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</si>
  <si>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</si>
  <si>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</si>
  <si>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</si>
  <si>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</si>
  <si>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</si>
  <si>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</si>
  <si>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</si>
  <si>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</si>
  <si>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Dividend Per share</t>
  </si>
  <si>
    <t>Dividend Paid</t>
  </si>
  <si>
    <t xml:space="preserve">Loans </t>
  </si>
  <si>
    <t>Loan Taken</t>
  </si>
  <si>
    <t>Cash Inflow</t>
  </si>
  <si>
    <t>Collections from Customers</t>
  </si>
  <si>
    <t>Cash from Loan</t>
  </si>
  <si>
    <t>Cash Received from Equity Share Capital</t>
  </si>
  <si>
    <t>Cash Outflow</t>
  </si>
  <si>
    <t>Fixed Asset</t>
  </si>
  <si>
    <t>Payment for purchases</t>
  </si>
  <si>
    <t>Interest Paid</t>
  </si>
  <si>
    <t>Tax Paid</t>
  </si>
  <si>
    <t>Net Cash for the month</t>
  </si>
  <si>
    <t>Cash Inhand</t>
  </si>
  <si>
    <t>Opening Cash</t>
  </si>
  <si>
    <t>Closing Cash</t>
  </si>
  <si>
    <t>Assets</t>
  </si>
  <si>
    <t>Fixed asset</t>
  </si>
  <si>
    <t>Stocks</t>
  </si>
  <si>
    <t>Total Assets</t>
  </si>
  <si>
    <t>Liabilities</t>
  </si>
  <si>
    <t>Expenses paid</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</si>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</sst>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3" numFmtId="0" xfId="0" applyAlignment="1" applyFont="1">
      <alignment vertical="bottom"/>
    </xf>
    <xf borderId="0" fillId="0" fontId="3" numFmtId="0" xfId="0" applyAlignment="1" applyFont="1">
      <alignment vertical="bottom"/>
    </xf>
    <xf borderId="0" fillId="2" fontId="3" numFmtId="0" xfId="0" applyAlignment="1" applyFont="1">
      <alignment vertical="bottom"/>
    </xf>
    <xf borderId="0" fillId="2" fontId="2" numFmtId="0" xfId="0" applyAlignment="1" applyFont="1">
      <alignment shrinkToFit="0" vertical="bottom" wrapText="1"/>
    </xf>
    <xf borderId="0" fillId="2" fontId="3" numFmtId="0" xfId="0" applyAlignment="1" applyFont="1">
      <alignment vertical="bottom"/>
    </xf>
    <xf borderId="0" fillId="0" fontId="3" numFmtId="0" xfId="0" applyAlignment="1" applyFont="1">
      <alignment shrinkToFit="0" vertical="bottom" wrapText="1"/>
    </xf>
    <xf borderId="0" fillId="0" fontId="4" numFmtId="0" xfId="0" applyAlignment="1" applyFont="1">
      <alignment readingOrder="0"/>
    </xf>
    <xf borderId="0" fillId="0" fontId="4" numFmtId="9" xfId="0" applyAlignment="1" applyFont="1" applyNumberFormat="1">
      <alignment readingOrder="0"/>
    </xf>
    <xf borderId="0" fillId="0" fontId="4" numFmtId="10" xfId="0" applyAlignment="1" applyFont="1" applyNumberFormat="1">
      <alignment readingOrder="0"/>
    </xf>
    <xf borderId="0" fillId="0" fontId="4" numFmtId="0" xfId="0" applyFont="1"/>
    <xf borderId="0" fillId="0" fontId="4" numFmtId="1" xfId="0" applyFont="1" applyNumberFormat="1"/>
    <xf borderId="0" fillId="0" fontId="3" numFmtId="0" xfId="0" applyAlignment="1" applyFont="1">
      <alignment shrinkToFit="0" vertical="bottom" wrapText="0"/>
    </xf>
    <xf borderId="0" fillId="0" fontId="4" numFmtId="1" xfId="0" applyAlignment="1" applyFont="1" applyNumberFormat="1">
      <alignment readingOrder="0"/>
    </xf>
    <xf borderId="0" fillId="3" fontId="3"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88"/>
    <col customWidth="1" min="2" max="2" width="63.88"/>
  </cols>
  <sheetData>
    <row r="1">
      <c r="A1" s="1" t="s">
        <v>0</v>
      </c>
      <c r="B1" s="2"/>
    </row>
    <row r="2">
      <c r="A2" s="3" t="s">
        <v>1</v>
      </c>
    </row>
    <row r="3">
      <c r="A3" s="4" t="s">
        <v>2</v>
      </c>
    </row>
    <row r="4">
      <c r="A4" s="3" t="s">
        <v>3</v>
      </c>
    </row>
    <row r="5">
      <c r="A5" s="5"/>
    </row>
    <row r="6">
      <c r="A6" s="3" t="s">
        <v>4</v>
      </c>
    </row>
    <row r="7">
      <c r="A7" s="3" t="s">
        <v>5</v>
      </c>
    </row>
    <row r="8">
      <c r="A8" s="6"/>
    </row>
    <row r="9">
      <c r="A9" s="3" t="s">
        <v>6</v>
      </c>
    </row>
    <row r="10">
      <c r="A10" s="4" t="s">
        <v>7</v>
      </c>
    </row>
    <row r="11">
      <c r="A11" s="7"/>
    </row>
    <row r="12">
      <c r="A12" s="3" t="s">
        <v>8</v>
      </c>
    </row>
    <row r="13">
      <c r="A13" s="5"/>
    </row>
    <row r="14">
      <c r="A14" s="3" t="s">
        <v>9</v>
      </c>
    </row>
    <row r="15">
      <c r="A15" s="5"/>
    </row>
    <row r="16">
      <c r="A16" s="3" t="s">
        <v>10</v>
      </c>
    </row>
    <row r="17">
      <c r="A17" s="4" t="s">
        <v>11</v>
      </c>
    </row>
    <row r="18">
      <c r="A18" s="7"/>
    </row>
    <row r="19">
      <c r="A19" s="8" t="s">
        <v>12</v>
      </c>
    </row>
    <row r="20">
      <c r="A20" s="9"/>
    </row>
    <row r="21">
      <c r="A21" s="8" t="s">
        <v>13</v>
      </c>
    </row>
    <row r="22">
      <c r="A22" s="9"/>
    </row>
    <row r="23">
      <c r="A23" s="8" t="s">
        <v>14</v>
      </c>
    </row>
    <row r="24">
      <c r="A24" s="5"/>
    </row>
    <row r="25">
      <c r="A25" s="8" t="s">
        <v>15</v>
      </c>
    </row>
    <row r="26">
      <c r="A26" s="5"/>
    </row>
    <row r="27">
      <c r="A27" s="8" t="s">
        <v>16</v>
      </c>
    </row>
    <row r="28">
      <c r="A28" s="5"/>
    </row>
    <row r="29">
      <c r="A29" s="8" t="s">
        <v>17</v>
      </c>
    </row>
    <row r="30">
      <c r="A30" s="5"/>
    </row>
    <row r="31">
      <c r="A31" s="8" t="s">
        <v>18</v>
      </c>
    </row>
    <row r="37">
      <c r="A37" s="5"/>
    </row>
    <row r="39">
      <c r="A39" s="5"/>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row r="1001">
      <c r="A1001" s="10"/>
    </row>
    <row r="1002">
      <c r="A1002" s="10"/>
    </row>
    <row r="1003">
      <c r="A1003" s="10"/>
    </row>
    <row r="1004">
      <c r="A1004" s="10"/>
    </row>
    <row r="1005">
      <c r="A1005" s="10"/>
    </row>
    <row r="1006">
      <c r="A1006" s="10"/>
    </row>
    <row r="1007">
      <c r="A1007" s="10"/>
    </row>
    <row r="1008">
      <c r="A1008" s="10"/>
    </row>
    <row r="1009">
      <c r="A1009" s="10"/>
    </row>
    <row r="1010">
      <c r="A1010" s="10"/>
    </row>
    <row r="1011">
      <c r="A1011" s="10"/>
    </row>
    <row r="1012">
      <c r="A1012" s="10"/>
    </row>
    <row r="1013">
      <c r="A1013" s="10"/>
    </row>
    <row r="1014">
      <c r="A1014"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11" t="s">
        <v>116</v>
      </c>
    </row>
    <row r="3">
      <c r="A3" s="11" t="s">
        <v>22</v>
      </c>
      <c r="B3" s="11">
        <v>0.0</v>
      </c>
      <c r="C3" s="14">
        <f t="shared" ref="C3:Y3" si="1">B11</f>
        <v>31</v>
      </c>
      <c r="D3" s="14">
        <f t="shared" si="1"/>
        <v>62</v>
      </c>
      <c r="E3" s="14">
        <f t="shared" si="1"/>
        <v>93</v>
      </c>
      <c r="F3" s="14">
        <f t="shared" si="1"/>
        <v>124</v>
      </c>
      <c r="G3" s="14">
        <f t="shared" si="1"/>
        <v>155</v>
      </c>
      <c r="H3" s="14">
        <f t="shared" si="1"/>
        <v>186</v>
      </c>
      <c r="I3" s="14">
        <f t="shared" si="1"/>
        <v>217</v>
      </c>
      <c r="J3" s="14">
        <f t="shared" si="1"/>
        <v>248</v>
      </c>
      <c r="K3" s="14">
        <f t="shared" si="1"/>
        <v>279</v>
      </c>
      <c r="L3" s="14">
        <f t="shared" si="1"/>
        <v>310</v>
      </c>
      <c r="M3" s="14">
        <f t="shared" si="1"/>
        <v>341</v>
      </c>
      <c r="N3" s="14">
        <f t="shared" si="1"/>
        <v>372</v>
      </c>
      <c r="O3" s="14">
        <f t="shared" si="1"/>
        <v>403</v>
      </c>
      <c r="P3" s="14">
        <f t="shared" si="1"/>
        <v>434</v>
      </c>
      <c r="Q3" s="14">
        <f t="shared" si="1"/>
        <v>465</v>
      </c>
      <c r="R3" s="14">
        <f t="shared" si="1"/>
        <v>496</v>
      </c>
      <c r="S3" s="14">
        <f t="shared" si="1"/>
        <v>527</v>
      </c>
      <c r="T3" s="14">
        <f t="shared" si="1"/>
        <v>558</v>
      </c>
      <c r="U3" s="14">
        <f t="shared" si="1"/>
        <v>589</v>
      </c>
      <c r="V3" s="14">
        <f t="shared" si="1"/>
        <v>620</v>
      </c>
      <c r="W3" s="14">
        <f t="shared" si="1"/>
        <v>651</v>
      </c>
      <c r="X3" s="14">
        <f t="shared" si="1"/>
        <v>682</v>
      </c>
      <c r="Y3" s="14">
        <f t="shared" si="1"/>
        <v>713</v>
      </c>
    </row>
    <row r="4">
      <c r="A4" s="11" t="s">
        <v>23</v>
      </c>
      <c r="B4" s="11">
        <v>0.0</v>
      </c>
      <c r="C4" s="14">
        <f t="shared" ref="C4:Y4" si="2">B12</f>
        <v>5</v>
      </c>
      <c r="D4" s="14">
        <f t="shared" si="2"/>
        <v>10</v>
      </c>
      <c r="E4" s="14">
        <f t="shared" si="2"/>
        <v>15</v>
      </c>
      <c r="F4" s="14">
        <f t="shared" si="2"/>
        <v>20</v>
      </c>
      <c r="G4" s="14">
        <f t="shared" si="2"/>
        <v>25</v>
      </c>
      <c r="H4" s="14">
        <f t="shared" si="2"/>
        <v>30</v>
      </c>
      <c r="I4" s="14">
        <f t="shared" si="2"/>
        <v>35</v>
      </c>
      <c r="J4" s="14">
        <f t="shared" si="2"/>
        <v>40</v>
      </c>
      <c r="K4" s="14">
        <f t="shared" si="2"/>
        <v>45</v>
      </c>
      <c r="L4" s="14">
        <f t="shared" si="2"/>
        <v>50</v>
      </c>
      <c r="M4" s="14">
        <f t="shared" si="2"/>
        <v>55</v>
      </c>
      <c r="N4" s="14">
        <f t="shared" si="2"/>
        <v>60</v>
      </c>
      <c r="O4" s="14">
        <f t="shared" si="2"/>
        <v>65</v>
      </c>
      <c r="P4" s="14">
        <f t="shared" si="2"/>
        <v>70</v>
      </c>
      <c r="Q4" s="14">
        <f t="shared" si="2"/>
        <v>75</v>
      </c>
      <c r="R4" s="14">
        <f t="shared" si="2"/>
        <v>80</v>
      </c>
      <c r="S4" s="14">
        <f t="shared" si="2"/>
        <v>85</v>
      </c>
      <c r="T4" s="14">
        <f t="shared" si="2"/>
        <v>90</v>
      </c>
      <c r="U4" s="14">
        <f t="shared" si="2"/>
        <v>95</v>
      </c>
      <c r="V4" s="14">
        <f t="shared" si="2"/>
        <v>100</v>
      </c>
      <c r="W4" s="14">
        <f t="shared" si="2"/>
        <v>105</v>
      </c>
      <c r="X4" s="14">
        <f t="shared" si="2"/>
        <v>110</v>
      </c>
      <c r="Y4" s="14">
        <f t="shared" si="2"/>
        <v>115</v>
      </c>
    </row>
    <row r="6">
      <c r="A6" s="11" t="s">
        <v>117</v>
      </c>
    </row>
    <row r="7">
      <c r="A7" s="11" t="s">
        <v>22</v>
      </c>
      <c r="B7" s="14">
        <f>'Calcs-1'!B3-'Calcs-1'!B7</f>
        <v>31</v>
      </c>
      <c r="C7" s="14">
        <f>'Calcs-1'!C3-'Calcs-1'!C7</f>
        <v>31</v>
      </c>
      <c r="D7" s="14">
        <f>'Calcs-1'!D3-'Calcs-1'!D7</f>
        <v>31</v>
      </c>
      <c r="E7" s="14">
        <f>'Calcs-1'!E3-'Calcs-1'!E7</f>
        <v>31</v>
      </c>
      <c r="F7" s="14">
        <f>'Calcs-1'!F3-'Calcs-1'!F7</f>
        <v>31</v>
      </c>
      <c r="G7" s="14">
        <f>'Calcs-1'!G3-'Calcs-1'!G7</f>
        <v>31</v>
      </c>
      <c r="H7" s="14">
        <f>'Calcs-1'!H3-'Calcs-1'!H7</f>
        <v>31</v>
      </c>
      <c r="I7" s="14">
        <f>'Calcs-1'!I3-'Calcs-1'!I7</f>
        <v>31</v>
      </c>
      <c r="J7" s="14">
        <f>'Calcs-1'!J3-'Calcs-1'!J7</f>
        <v>31</v>
      </c>
      <c r="K7" s="14">
        <f>'Calcs-1'!K3-'Calcs-1'!K7</f>
        <v>31</v>
      </c>
      <c r="L7" s="14">
        <f>'Calcs-1'!L3-'Calcs-1'!L7</f>
        <v>31</v>
      </c>
      <c r="M7" s="14">
        <f>'Calcs-1'!M3-'Calcs-1'!M7</f>
        <v>31</v>
      </c>
      <c r="N7" s="14">
        <f>'Calcs-1'!N3-'Calcs-1'!N7</f>
        <v>31</v>
      </c>
      <c r="O7" s="14">
        <f>'Calcs-1'!O3-'Calcs-1'!O7</f>
        <v>31</v>
      </c>
      <c r="P7" s="14">
        <f>'Calcs-1'!P3-'Calcs-1'!P7</f>
        <v>31</v>
      </c>
      <c r="Q7" s="14">
        <f>'Calcs-1'!Q3-'Calcs-1'!Q7</f>
        <v>31</v>
      </c>
      <c r="R7" s="14">
        <f>'Calcs-1'!R3-'Calcs-1'!R7</f>
        <v>31</v>
      </c>
      <c r="S7" s="14">
        <f>'Calcs-1'!S3-'Calcs-1'!S7</f>
        <v>31</v>
      </c>
      <c r="T7" s="14">
        <f>'Calcs-1'!T3-'Calcs-1'!T7</f>
        <v>31</v>
      </c>
      <c r="U7" s="14">
        <f>'Calcs-1'!U3-'Calcs-1'!U7</f>
        <v>31</v>
      </c>
      <c r="V7" s="14">
        <f>'Calcs-1'!V3-'Calcs-1'!V7</f>
        <v>31</v>
      </c>
      <c r="W7" s="14">
        <f>'Calcs-1'!W3-'Calcs-1'!W7</f>
        <v>31</v>
      </c>
      <c r="X7" s="14">
        <f>'Calcs-1'!X3-'Calcs-1'!X7</f>
        <v>31</v>
      </c>
      <c r="Y7" s="14">
        <f>'Calcs-1'!Y3-'Calcs-1'!Y7</f>
        <v>31</v>
      </c>
    </row>
    <row r="8">
      <c r="A8" s="11" t="s">
        <v>23</v>
      </c>
      <c r="B8" s="14">
        <f>'Calcs-1'!B4-'Calcs-1'!B8</f>
        <v>5</v>
      </c>
      <c r="C8" s="14">
        <f>'Calcs-1'!C4-'Calcs-1'!C8</f>
        <v>5</v>
      </c>
      <c r="D8" s="14">
        <f>'Calcs-1'!D4-'Calcs-1'!D8</f>
        <v>5</v>
      </c>
      <c r="E8" s="14">
        <f>'Calcs-1'!E4-'Calcs-1'!E8</f>
        <v>5</v>
      </c>
      <c r="F8" s="14">
        <f>'Calcs-1'!F4-'Calcs-1'!F8</f>
        <v>5</v>
      </c>
      <c r="G8" s="14">
        <f>'Calcs-1'!G4-'Calcs-1'!G8</f>
        <v>5</v>
      </c>
      <c r="H8" s="14">
        <f>'Calcs-1'!H4-'Calcs-1'!H8</f>
        <v>5</v>
      </c>
      <c r="I8" s="14">
        <f>'Calcs-1'!I4-'Calcs-1'!I8</f>
        <v>5</v>
      </c>
      <c r="J8" s="14">
        <f>'Calcs-1'!J4-'Calcs-1'!J8</f>
        <v>5</v>
      </c>
      <c r="K8" s="14">
        <f>'Calcs-1'!K4-'Calcs-1'!K8</f>
        <v>5</v>
      </c>
      <c r="L8" s="14">
        <f>'Calcs-1'!L4-'Calcs-1'!L8</f>
        <v>5</v>
      </c>
      <c r="M8" s="14">
        <f>'Calcs-1'!M4-'Calcs-1'!M8</f>
        <v>5</v>
      </c>
      <c r="N8" s="14">
        <f>'Calcs-1'!N4-'Calcs-1'!N8</f>
        <v>5</v>
      </c>
      <c r="O8" s="14">
        <f>'Calcs-1'!O4-'Calcs-1'!O8</f>
        <v>5</v>
      </c>
      <c r="P8" s="14">
        <f>'Calcs-1'!P4-'Calcs-1'!P8</f>
        <v>5</v>
      </c>
      <c r="Q8" s="14">
        <f>'Calcs-1'!Q4-'Calcs-1'!Q8</f>
        <v>5</v>
      </c>
      <c r="R8" s="14">
        <f>'Calcs-1'!R4-'Calcs-1'!R8</f>
        <v>5</v>
      </c>
      <c r="S8" s="14">
        <f>'Calcs-1'!S4-'Calcs-1'!S8</f>
        <v>5</v>
      </c>
      <c r="T8" s="14">
        <f>'Calcs-1'!T4-'Calcs-1'!T8</f>
        <v>5</v>
      </c>
      <c r="U8" s="14">
        <f>'Calcs-1'!U4-'Calcs-1'!U8</f>
        <v>5</v>
      </c>
      <c r="V8" s="14">
        <f>'Calcs-1'!V4-'Calcs-1'!V8</f>
        <v>5</v>
      </c>
      <c r="W8" s="14">
        <f>'Calcs-1'!W4-'Calcs-1'!W8</f>
        <v>5</v>
      </c>
      <c r="X8" s="14">
        <f>'Calcs-1'!X4-'Calcs-1'!X8</f>
        <v>5</v>
      </c>
      <c r="Y8" s="14">
        <f>'Calcs-1'!Y4-'Calcs-1'!Y8</f>
        <v>5</v>
      </c>
    </row>
    <row r="10">
      <c r="A10" s="11" t="s">
        <v>118</v>
      </c>
    </row>
    <row r="11">
      <c r="A11" s="11" t="s">
        <v>22</v>
      </c>
      <c r="B11" s="14">
        <f t="shared" ref="B11:Y11" si="3">B3+B7</f>
        <v>31</v>
      </c>
      <c r="C11" s="14">
        <f t="shared" si="3"/>
        <v>62</v>
      </c>
      <c r="D11" s="14">
        <f t="shared" si="3"/>
        <v>93</v>
      </c>
      <c r="E11" s="14">
        <f t="shared" si="3"/>
        <v>124</v>
      </c>
      <c r="F11" s="14">
        <f t="shared" si="3"/>
        <v>155</v>
      </c>
      <c r="G11" s="14">
        <f t="shared" si="3"/>
        <v>186</v>
      </c>
      <c r="H11" s="14">
        <f t="shared" si="3"/>
        <v>217</v>
      </c>
      <c r="I11" s="14">
        <f t="shared" si="3"/>
        <v>248</v>
      </c>
      <c r="J11" s="14">
        <f t="shared" si="3"/>
        <v>279</v>
      </c>
      <c r="K11" s="14">
        <f t="shared" si="3"/>
        <v>310</v>
      </c>
      <c r="L11" s="14">
        <f t="shared" si="3"/>
        <v>341</v>
      </c>
      <c r="M11" s="14">
        <f t="shared" si="3"/>
        <v>372</v>
      </c>
      <c r="N11" s="14">
        <f t="shared" si="3"/>
        <v>403</v>
      </c>
      <c r="O11" s="14">
        <f t="shared" si="3"/>
        <v>434</v>
      </c>
      <c r="P11" s="14">
        <f t="shared" si="3"/>
        <v>465</v>
      </c>
      <c r="Q11" s="14">
        <f t="shared" si="3"/>
        <v>496</v>
      </c>
      <c r="R11" s="14">
        <f t="shared" si="3"/>
        <v>527</v>
      </c>
      <c r="S11" s="14">
        <f t="shared" si="3"/>
        <v>558</v>
      </c>
      <c r="T11" s="14">
        <f t="shared" si="3"/>
        <v>589</v>
      </c>
      <c r="U11" s="14">
        <f t="shared" si="3"/>
        <v>620</v>
      </c>
      <c r="V11" s="14">
        <f t="shared" si="3"/>
        <v>651</v>
      </c>
      <c r="W11" s="14">
        <f t="shared" si="3"/>
        <v>682</v>
      </c>
      <c r="X11" s="14">
        <f t="shared" si="3"/>
        <v>713</v>
      </c>
      <c r="Y11" s="14">
        <f t="shared" si="3"/>
        <v>744</v>
      </c>
    </row>
    <row r="12">
      <c r="A12" s="11" t="s">
        <v>23</v>
      </c>
      <c r="B12" s="14">
        <f t="shared" ref="B12:Y12" si="4">B4+B8</f>
        <v>5</v>
      </c>
      <c r="C12" s="14">
        <f t="shared" si="4"/>
        <v>10</v>
      </c>
      <c r="D12" s="14">
        <f t="shared" si="4"/>
        <v>15</v>
      </c>
      <c r="E12" s="14">
        <f t="shared" si="4"/>
        <v>20</v>
      </c>
      <c r="F12" s="14">
        <f t="shared" si="4"/>
        <v>25</v>
      </c>
      <c r="G12" s="14">
        <f t="shared" si="4"/>
        <v>30</v>
      </c>
      <c r="H12" s="14">
        <f t="shared" si="4"/>
        <v>35</v>
      </c>
      <c r="I12" s="14">
        <f t="shared" si="4"/>
        <v>40</v>
      </c>
      <c r="J12" s="14">
        <f t="shared" si="4"/>
        <v>45</v>
      </c>
      <c r="K12" s="14">
        <f t="shared" si="4"/>
        <v>50</v>
      </c>
      <c r="L12" s="14">
        <f t="shared" si="4"/>
        <v>55</v>
      </c>
      <c r="M12" s="14">
        <f t="shared" si="4"/>
        <v>60</v>
      </c>
      <c r="N12" s="14">
        <f t="shared" si="4"/>
        <v>65</v>
      </c>
      <c r="O12" s="14">
        <f t="shared" si="4"/>
        <v>70</v>
      </c>
      <c r="P12" s="14">
        <f t="shared" si="4"/>
        <v>75</v>
      </c>
      <c r="Q12" s="14">
        <f t="shared" si="4"/>
        <v>80</v>
      </c>
      <c r="R12" s="14">
        <f t="shared" si="4"/>
        <v>85</v>
      </c>
      <c r="S12" s="14">
        <f t="shared" si="4"/>
        <v>90</v>
      </c>
      <c r="T12" s="14">
        <f t="shared" si="4"/>
        <v>95</v>
      </c>
      <c r="U12" s="14">
        <f t="shared" si="4"/>
        <v>100</v>
      </c>
      <c r="V12" s="14">
        <f t="shared" si="4"/>
        <v>105</v>
      </c>
      <c r="W12" s="14">
        <f t="shared" si="4"/>
        <v>110</v>
      </c>
      <c r="X12" s="14">
        <f t="shared" si="4"/>
        <v>115</v>
      </c>
      <c r="Y12" s="14">
        <f t="shared" si="4"/>
        <v>120</v>
      </c>
    </row>
    <row r="14">
      <c r="A14" s="11" t="s">
        <v>118</v>
      </c>
    </row>
    <row r="15">
      <c r="A15" s="11" t="s">
        <v>22</v>
      </c>
      <c r="B15" s="14">
        <f>B11*Assumptions!$C6</f>
        <v>10695</v>
      </c>
      <c r="C15" s="14">
        <f>C11*Assumptions!$C6</f>
        <v>21390</v>
      </c>
      <c r="D15" s="14">
        <f>D11*Assumptions!$C6</f>
        <v>32085</v>
      </c>
      <c r="E15" s="14">
        <f>E11*Assumptions!$C6</f>
        <v>42780</v>
      </c>
      <c r="F15" s="14">
        <f>F11*Assumptions!$C6</f>
        <v>53475</v>
      </c>
      <c r="G15" s="14">
        <f>G11*Assumptions!$C6</f>
        <v>64170</v>
      </c>
      <c r="H15" s="14">
        <f>H11*Assumptions!$C6</f>
        <v>74865</v>
      </c>
      <c r="I15" s="14">
        <f>I11*Assumptions!$C6</f>
        <v>85560</v>
      </c>
      <c r="J15" s="14">
        <f>J11*Assumptions!$C6</f>
        <v>96255</v>
      </c>
      <c r="K15" s="14">
        <f>K11*Assumptions!$C6</f>
        <v>106950</v>
      </c>
      <c r="L15" s="14">
        <f>L11*Assumptions!$C6</f>
        <v>117645</v>
      </c>
      <c r="M15" s="14">
        <f>M11*Assumptions!$C6</f>
        <v>128340</v>
      </c>
      <c r="N15" s="14">
        <f>N11*Assumptions!$C6</f>
        <v>139035</v>
      </c>
      <c r="O15" s="14">
        <f>O11*Assumptions!$C6</f>
        <v>149730</v>
      </c>
      <c r="P15" s="14">
        <f>P11*Assumptions!$C6</f>
        <v>160425</v>
      </c>
      <c r="Q15" s="14">
        <f>Q11*Assumptions!$C6</f>
        <v>171120</v>
      </c>
      <c r="R15" s="14">
        <f>R11*Assumptions!$C6</f>
        <v>181815</v>
      </c>
      <c r="S15" s="14">
        <f>S11*Assumptions!$C6</f>
        <v>192510</v>
      </c>
      <c r="T15" s="14">
        <f>T11*Assumptions!$C6</f>
        <v>203205</v>
      </c>
      <c r="U15" s="14">
        <f>U11*Assumptions!$C6</f>
        <v>213900</v>
      </c>
      <c r="V15" s="14">
        <f>V11*Assumptions!$C6</f>
        <v>224595</v>
      </c>
      <c r="W15" s="14">
        <f>W11*Assumptions!$C6</f>
        <v>235290</v>
      </c>
      <c r="X15" s="14">
        <f>X11*Assumptions!$C6</f>
        <v>245985</v>
      </c>
      <c r="Y15" s="14">
        <f>Y11*Assumptions!$C6</f>
        <v>256680</v>
      </c>
    </row>
    <row r="16">
      <c r="A16" s="11" t="s">
        <v>23</v>
      </c>
      <c r="B16" s="14">
        <f>B12*Assumptions!$C7</f>
        <v>2500</v>
      </c>
      <c r="C16" s="14">
        <f>C12*Assumptions!$C7</f>
        <v>5000</v>
      </c>
      <c r="D16" s="14">
        <f>D12*Assumptions!$C7</f>
        <v>7500</v>
      </c>
      <c r="E16" s="14">
        <f>E12*Assumptions!$C7</f>
        <v>10000</v>
      </c>
      <c r="F16" s="14">
        <f>F12*Assumptions!$C7</f>
        <v>12500</v>
      </c>
      <c r="G16" s="14">
        <f>G12*Assumptions!$C7</f>
        <v>15000</v>
      </c>
      <c r="H16" s="14">
        <f>H12*Assumptions!$C7</f>
        <v>17500</v>
      </c>
      <c r="I16" s="14">
        <f>I12*Assumptions!$C7</f>
        <v>20000</v>
      </c>
      <c r="J16" s="14">
        <f>J12*Assumptions!$C7</f>
        <v>22500</v>
      </c>
      <c r="K16" s="14">
        <f>K12*Assumptions!$C7</f>
        <v>25000</v>
      </c>
      <c r="L16" s="14">
        <f>L12*Assumptions!$C7</f>
        <v>27500</v>
      </c>
      <c r="M16" s="14">
        <f>M12*Assumptions!$C7</f>
        <v>30000</v>
      </c>
      <c r="N16" s="14">
        <f>N12*Assumptions!$C7</f>
        <v>32500</v>
      </c>
      <c r="O16" s="14">
        <f>O12*Assumptions!$C7</f>
        <v>35000</v>
      </c>
      <c r="P16" s="14">
        <f>P12*Assumptions!$C7</f>
        <v>37500</v>
      </c>
      <c r="Q16" s="14">
        <f>Q12*Assumptions!$C7</f>
        <v>40000</v>
      </c>
      <c r="R16" s="14">
        <f>R12*Assumptions!$C7</f>
        <v>42500</v>
      </c>
      <c r="S16" s="14">
        <f>S12*Assumptions!$C7</f>
        <v>45000</v>
      </c>
      <c r="T16" s="14">
        <f>T12*Assumptions!$C7</f>
        <v>47500</v>
      </c>
      <c r="U16" s="14">
        <f>U12*Assumptions!$C7</f>
        <v>50000</v>
      </c>
      <c r="V16" s="14">
        <f>V12*Assumptions!$C7</f>
        <v>52500</v>
      </c>
      <c r="W16" s="14">
        <f>W12*Assumptions!$C7</f>
        <v>55000</v>
      </c>
      <c r="X16" s="14">
        <f>X12*Assumptions!$C7</f>
        <v>57500</v>
      </c>
      <c r="Y16" s="14">
        <f>Y12*Assumptions!$C7</f>
        <v>60000</v>
      </c>
    </row>
    <row r="17">
      <c r="A17" s="11" t="s">
        <v>91</v>
      </c>
      <c r="B17" s="14">
        <f t="shared" ref="B17:Y17" si="5">SUM(B15:B16)</f>
        <v>13195</v>
      </c>
      <c r="C17" s="14">
        <f t="shared" si="5"/>
        <v>26390</v>
      </c>
      <c r="D17" s="14">
        <f t="shared" si="5"/>
        <v>39585</v>
      </c>
      <c r="E17" s="14">
        <f t="shared" si="5"/>
        <v>52780</v>
      </c>
      <c r="F17" s="14">
        <f t="shared" si="5"/>
        <v>65975</v>
      </c>
      <c r="G17" s="14">
        <f t="shared" si="5"/>
        <v>79170</v>
      </c>
      <c r="H17" s="14">
        <f t="shared" si="5"/>
        <v>92365</v>
      </c>
      <c r="I17" s="14">
        <f t="shared" si="5"/>
        <v>105560</v>
      </c>
      <c r="J17" s="14">
        <f t="shared" si="5"/>
        <v>118755</v>
      </c>
      <c r="K17" s="14">
        <f t="shared" si="5"/>
        <v>131950</v>
      </c>
      <c r="L17" s="14">
        <f t="shared" si="5"/>
        <v>145145</v>
      </c>
      <c r="M17" s="14">
        <f t="shared" si="5"/>
        <v>158340</v>
      </c>
      <c r="N17" s="14">
        <f t="shared" si="5"/>
        <v>171535</v>
      </c>
      <c r="O17" s="14">
        <f t="shared" si="5"/>
        <v>184730</v>
      </c>
      <c r="P17" s="14">
        <f t="shared" si="5"/>
        <v>197925</v>
      </c>
      <c r="Q17" s="14">
        <f t="shared" si="5"/>
        <v>211120</v>
      </c>
      <c r="R17" s="14">
        <f t="shared" si="5"/>
        <v>224315</v>
      </c>
      <c r="S17" s="14">
        <f t="shared" si="5"/>
        <v>237510</v>
      </c>
      <c r="T17" s="14">
        <f t="shared" si="5"/>
        <v>250705</v>
      </c>
      <c r="U17" s="14">
        <f t="shared" si="5"/>
        <v>263900</v>
      </c>
      <c r="V17" s="14">
        <f t="shared" si="5"/>
        <v>277095</v>
      </c>
      <c r="W17" s="14">
        <f t="shared" si="5"/>
        <v>290290</v>
      </c>
      <c r="X17" s="14">
        <f t="shared" si="5"/>
        <v>303485</v>
      </c>
      <c r="Y17" s="14">
        <f t="shared" si="5"/>
        <v>316680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11" t="s">
        <v>19</v>
      </c>
    </row>
    <row r="3">
      <c r="A3" s="11" t="s">
        <v>31</v>
      </c>
      <c r="B3" s="15">
        <f>'Sales and Costs'!B$5*Assumptions!$B10</f>
        <v>355320.4</v>
      </c>
      <c r="C3" s="15">
        <f>'Sales and Costs'!C$5*Assumptions!$B10</f>
        <v>355320.4</v>
      </c>
      <c r="D3" s="15">
        <f>'Sales and Costs'!D$5*Assumptions!$B10</f>
        <v>355320.4</v>
      </c>
      <c r="E3" s="15">
        <f>'Sales and Costs'!E$5*Assumptions!$B10</f>
        <v>355320.4</v>
      </c>
      <c r="F3" s="15">
        <f>'Sales and Costs'!F$5*Assumptions!$B10</f>
        <v>355320.4</v>
      </c>
      <c r="G3" s="15">
        <f>'Sales and Costs'!G$5*Assumptions!$B10</f>
        <v>355320.4</v>
      </c>
      <c r="H3" s="15">
        <f>'Sales and Costs'!H$5*Assumptions!$B10</f>
        <v>355320.4</v>
      </c>
      <c r="I3" s="15">
        <f>'Sales and Costs'!I$5*Assumptions!$B10</f>
        <v>355320.4</v>
      </c>
      <c r="J3" s="15">
        <f>'Sales and Costs'!J$5*Assumptions!$B10</f>
        <v>355320.4</v>
      </c>
      <c r="K3" s="15">
        <f>'Sales and Costs'!K$5*Assumptions!$B10</f>
        <v>355320.4</v>
      </c>
      <c r="L3" s="15">
        <f>'Sales and Costs'!L$5*Assumptions!$B10</f>
        <v>355320.4</v>
      </c>
      <c r="M3" s="15">
        <f>'Sales and Costs'!M$5*Assumptions!$B10</f>
        <v>355320.4</v>
      </c>
      <c r="N3" s="15">
        <f>'Sales and Costs'!N$5*Assumptions!$B10</f>
        <v>355320.4</v>
      </c>
      <c r="O3" s="15">
        <f>'Sales and Costs'!O$5*Assumptions!$B10</f>
        <v>355320.4</v>
      </c>
      <c r="P3" s="15">
        <f>'Sales and Costs'!P$5*Assumptions!$B10</f>
        <v>355320.4</v>
      </c>
      <c r="Q3" s="15">
        <f>'Sales and Costs'!Q$5*Assumptions!$B10</f>
        <v>355320.4</v>
      </c>
      <c r="R3" s="15">
        <f>'Sales and Costs'!R$5*Assumptions!$B10</f>
        <v>355320.4</v>
      </c>
      <c r="S3" s="15">
        <f>'Sales and Costs'!S$5*Assumptions!$B10</f>
        <v>355320.4</v>
      </c>
      <c r="T3" s="15">
        <f>'Sales and Costs'!T$5*Assumptions!$B10</f>
        <v>355320.4</v>
      </c>
      <c r="U3" s="15">
        <f>'Sales and Costs'!U$5*Assumptions!$B10</f>
        <v>355320.4</v>
      </c>
      <c r="V3" s="15">
        <f>'Sales and Costs'!V$5*Assumptions!$B10</f>
        <v>355320.4</v>
      </c>
      <c r="W3" s="15">
        <f>'Sales and Costs'!W$5*Assumptions!$B10</f>
        <v>355320.4</v>
      </c>
      <c r="X3" s="15">
        <f>'Sales and Costs'!X$5*Assumptions!$B10</f>
        <v>355320.4</v>
      </c>
      <c r="Y3" s="15">
        <f>'Sales and Costs'!Y$5*Assumptions!$B10</f>
        <v>355320.4</v>
      </c>
    </row>
    <row r="4">
      <c r="A4" s="11" t="s">
        <v>33</v>
      </c>
      <c r="B4" s="15">
        <f>'Sales and Costs'!B$5*Assumptions!$B11</f>
        <v>532980.6</v>
      </c>
      <c r="C4" s="15">
        <f>'Sales and Costs'!C$5*Assumptions!$B11</f>
        <v>532980.6</v>
      </c>
      <c r="D4" s="15">
        <f>'Sales and Costs'!D$5*Assumptions!$B11</f>
        <v>532980.6</v>
      </c>
      <c r="E4" s="15">
        <f>'Sales and Costs'!E$5*Assumptions!$B11</f>
        <v>532980.6</v>
      </c>
      <c r="F4" s="15">
        <f>'Sales and Costs'!F$5*Assumptions!$B11</f>
        <v>532980.6</v>
      </c>
      <c r="G4" s="15">
        <f>'Sales and Costs'!G$5*Assumptions!$B11</f>
        <v>532980.6</v>
      </c>
      <c r="H4" s="15">
        <f>'Sales and Costs'!H$5*Assumptions!$B11</f>
        <v>532980.6</v>
      </c>
      <c r="I4" s="15">
        <f>'Sales and Costs'!I$5*Assumptions!$B11</f>
        <v>532980.6</v>
      </c>
      <c r="J4" s="15">
        <f>'Sales and Costs'!J$5*Assumptions!$B11</f>
        <v>532980.6</v>
      </c>
      <c r="K4" s="15">
        <f>'Sales and Costs'!K$5*Assumptions!$B11</f>
        <v>532980.6</v>
      </c>
      <c r="L4" s="15">
        <f>'Sales and Costs'!L$5*Assumptions!$B11</f>
        <v>532980.6</v>
      </c>
      <c r="M4" s="15">
        <f>'Sales and Costs'!M$5*Assumptions!$B11</f>
        <v>532980.6</v>
      </c>
      <c r="N4" s="15">
        <f>'Sales and Costs'!N$5*Assumptions!$B11</f>
        <v>532980.6</v>
      </c>
      <c r="O4" s="15">
        <f>'Sales and Costs'!O$5*Assumptions!$B11</f>
        <v>532980.6</v>
      </c>
      <c r="P4" s="15">
        <f>'Sales and Costs'!P$5*Assumptions!$B11</f>
        <v>532980.6</v>
      </c>
      <c r="Q4" s="15">
        <f>'Sales and Costs'!Q$5*Assumptions!$B11</f>
        <v>532980.6</v>
      </c>
      <c r="R4" s="15">
        <f>'Sales and Costs'!R$5*Assumptions!$B11</f>
        <v>532980.6</v>
      </c>
      <c r="S4" s="15">
        <f>'Sales and Costs'!S$5*Assumptions!$B11</f>
        <v>532980.6</v>
      </c>
      <c r="T4" s="15">
        <f>'Sales and Costs'!T$5*Assumptions!$B11</f>
        <v>532980.6</v>
      </c>
      <c r="U4" s="15">
        <f>'Sales and Costs'!U$5*Assumptions!$B11</f>
        <v>532980.6</v>
      </c>
      <c r="V4" s="15">
        <f>'Sales and Costs'!V$5*Assumptions!$B11</f>
        <v>532980.6</v>
      </c>
      <c r="W4" s="15">
        <f>'Sales and Costs'!W$5*Assumptions!$B11</f>
        <v>532980.6</v>
      </c>
      <c r="X4" s="15">
        <f>'Sales and Costs'!X$5*Assumptions!$B11</f>
        <v>532980.6</v>
      </c>
      <c r="Y4" s="15">
        <f>'Sales and Costs'!Y$5*Assumptions!$B11</f>
        <v>532980.6</v>
      </c>
    </row>
    <row r="5">
      <c r="A5" s="11" t="s">
        <v>91</v>
      </c>
      <c r="B5" s="15">
        <f t="shared" ref="B5:Y5" si="1">SUM(B3:B4)</f>
        <v>888301</v>
      </c>
      <c r="C5" s="15">
        <f t="shared" si="1"/>
        <v>888301</v>
      </c>
      <c r="D5" s="15">
        <f t="shared" si="1"/>
        <v>888301</v>
      </c>
      <c r="E5" s="15">
        <f t="shared" si="1"/>
        <v>888301</v>
      </c>
      <c r="F5" s="15">
        <f t="shared" si="1"/>
        <v>888301</v>
      </c>
      <c r="G5" s="15">
        <f t="shared" si="1"/>
        <v>888301</v>
      </c>
      <c r="H5" s="15">
        <f t="shared" si="1"/>
        <v>888301</v>
      </c>
      <c r="I5" s="15">
        <f t="shared" si="1"/>
        <v>888301</v>
      </c>
      <c r="J5" s="15">
        <f t="shared" si="1"/>
        <v>888301</v>
      </c>
      <c r="K5" s="15">
        <f t="shared" si="1"/>
        <v>888301</v>
      </c>
      <c r="L5" s="15">
        <f t="shared" si="1"/>
        <v>888301</v>
      </c>
      <c r="M5" s="15">
        <f t="shared" si="1"/>
        <v>888301</v>
      </c>
      <c r="N5" s="15">
        <f t="shared" si="1"/>
        <v>888301</v>
      </c>
      <c r="O5" s="15">
        <f t="shared" si="1"/>
        <v>888301</v>
      </c>
      <c r="P5" s="15">
        <f t="shared" si="1"/>
        <v>888301</v>
      </c>
      <c r="Q5" s="15">
        <f t="shared" si="1"/>
        <v>888301</v>
      </c>
      <c r="R5" s="15">
        <f t="shared" si="1"/>
        <v>888301</v>
      </c>
      <c r="S5" s="15">
        <f t="shared" si="1"/>
        <v>888301</v>
      </c>
      <c r="T5" s="15">
        <f t="shared" si="1"/>
        <v>888301</v>
      </c>
      <c r="U5" s="15">
        <f t="shared" si="1"/>
        <v>888301</v>
      </c>
      <c r="V5" s="15">
        <f t="shared" si="1"/>
        <v>888301</v>
      </c>
      <c r="W5" s="15">
        <f t="shared" si="1"/>
        <v>888301</v>
      </c>
      <c r="X5" s="15">
        <f t="shared" si="1"/>
        <v>888301</v>
      </c>
      <c r="Y5" s="15">
        <f t="shared" si="1"/>
        <v>888301</v>
      </c>
    </row>
    <row r="7">
      <c r="A7" s="11" t="s">
        <v>30</v>
      </c>
    </row>
    <row r="8">
      <c r="A8" s="11" t="s">
        <v>31</v>
      </c>
      <c r="B8" s="11">
        <v>0.0</v>
      </c>
      <c r="C8" s="15">
        <f>B3+C3</f>
        <v>710640.8</v>
      </c>
      <c r="D8" s="11">
        <v>0.0</v>
      </c>
      <c r="E8" s="15">
        <f>D3+E3</f>
        <v>710640.8</v>
      </c>
      <c r="F8" s="11">
        <v>0.0</v>
      </c>
      <c r="G8" s="15">
        <f>F3+G3</f>
        <v>710640.8</v>
      </c>
      <c r="H8" s="11">
        <v>0.0</v>
      </c>
      <c r="I8" s="15">
        <f>H3+I3</f>
        <v>710640.8</v>
      </c>
      <c r="J8" s="11">
        <v>0.0</v>
      </c>
      <c r="K8" s="15">
        <f>J3+K3</f>
        <v>710640.8</v>
      </c>
      <c r="L8" s="11">
        <v>0.0</v>
      </c>
      <c r="M8" s="15">
        <f>L3+M3</f>
        <v>710640.8</v>
      </c>
      <c r="N8" s="11">
        <v>0.0</v>
      </c>
      <c r="O8" s="15">
        <f>N3+O3</f>
        <v>710640.8</v>
      </c>
      <c r="P8" s="11">
        <v>0.0</v>
      </c>
      <c r="Q8" s="15">
        <f>P3+Q3</f>
        <v>710640.8</v>
      </c>
      <c r="R8" s="11">
        <v>0.0</v>
      </c>
      <c r="S8" s="15">
        <f>R3+S3</f>
        <v>710640.8</v>
      </c>
      <c r="T8" s="11">
        <v>0.0</v>
      </c>
      <c r="U8" s="15">
        <f>T3+U3</f>
        <v>710640.8</v>
      </c>
      <c r="V8" s="11">
        <v>0.0</v>
      </c>
      <c r="W8" s="15">
        <f>V3+W3</f>
        <v>710640.8</v>
      </c>
      <c r="X8" s="11">
        <v>0.0</v>
      </c>
      <c r="Y8" s="15">
        <f>X3+Y3</f>
        <v>710640.8</v>
      </c>
    </row>
    <row r="9">
      <c r="A9" s="11" t="s">
        <v>33</v>
      </c>
      <c r="B9" s="11">
        <v>0.0</v>
      </c>
      <c r="C9" s="11">
        <v>0.0</v>
      </c>
      <c r="D9" s="11">
        <v>0.0</v>
      </c>
      <c r="E9" s="15">
        <f>B4+C4+D4+E4</f>
        <v>2131922.4</v>
      </c>
      <c r="F9" s="11">
        <v>0.0</v>
      </c>
      <c r="G9" s="11">
        <v>0.0</v>
      </c>
      <c r="H9" s="11">
        <v>0.0</v>
      </c>
      <c r="I9" s="15">
        <f>F4+G4+H4+I4</f>
        <v>2131922.4</v>
      </c>
      <c r="J9" s="11">
        <v>0.0</v>
      </c>
      <c r="K9" s="11">
        <v>0.0</v>
      </c>
      <c r="L9" s="11">
        <v>0.0</v>
      </c>
      <c r="M9" s="15">
        <f>J4+K4+L4+M4</f>
        <v>2131922.4</v>
      </c>
      <c r="N9" s="11">
        <v>0.0</v>
      </c>
      <c r="O9" s="11">
        <v>0.0</v>
      </c>
      <c r="P9" s="11">
        <v>0.0</v>
      </c>
      <c r="Q9" s="15">
        <f>N4+O4+P4+Q4</f>
        <v>2131922.4</v>
      </c>
      <c r="R9" s="11">
        <v>0.0</v>
      </c>
      <c r="S9" s="11">
        <v>0.0</v>
      </c>
      <c r="T9" s="11">
        <v>0.0</v>
      </c>
      <c r="U9" s="15">
        <f>R4+S4+T4+U4</f>
        <v>2131922.4</v>
      </c>
      <c r="V9" s="11">
        <v>0.0</v>
      </c>
      <c r="W9" s="11">
        <v>0.0</v>
      </c>
      <c r="X9" s="11">
        <v>0.0</v>
      </c>
      <c r="Y9" s="15">
        <f>V4+W4+X4+Y4</f>
        <v>2131922.4</v>
      </c>
    </row>
    <row r="10">
      <c r="A10" s="11" t="s">
        <v>91</v>
      </c>
      <c r="B10" s="14">
        <f t="shared" ref="B10:Y10" si="2">SUM(B8:B9)</f>
        <v>0</v>
      </c>
      <c r="C10" s="15">
        <f t="shared" si="2"/>
        <v>710640.8</v>
      </c>
      <c r="D10" s="14">
        <f t="shared" si="2"/>
        <v>0</v>
      </c>
      <c r="E10" s="15">
        <f t="shared" si="2"/>
        <v>2842563.2</v>
      </c>
      <c r="F10" s="14">
        <f t="shared" si="2"/>
        <v>0</v>
      </c>
      <c r="G10" s="15">
        <f t="shared" si="2"/>
        <v>710640.8</v>
      </c>
      <c r="H10" s="14">
        <f t="shared" si="2"/>
        <v>0</v>
      </c>
      <c r="I10" s="15">
        <f t="shared" si="2"/>
        <v>2842563.2</v>
      </c>
      <c r="J10" s="14">
        <f t="shared" si="2"/>
        <v>0</v>
      </c>
      <c r="K10" s="15">
        <f t="shared" si="2"/>
        <v>710640.8</v>
      </c>
      <c r="L10" s="14">
        <f t="shared" si="2"/>
        <v>0</v>
      </c>
      <c r="M10" s="15">
        <f t="shared" si="2"/>
        <v>2842563.2</v>
      </c>
      <c r="N10" s="14">
        <f t="shared" si="2"/>
        <v>0</v>
      </c>
      <c r="O10" s="15">
        <f t="shared" si="2"/>
        <v>710640.8</v>
      </c>
      <c r="P10" s="14">
        <f t="shared" si="2"/>
        <v>0</v>
      </c>
      <c r="Q10" s="15">
        <f t="shared" si="2"/>
        <v>2842563.2</v>
      </c>
      <c r="R10" s="14">
        <f t="shared" si="2"/>
        <v>0</v>
      </c>
      <c r="S10" s="15">
        <f t="shared" si="2"/>
        <v>710640.8</v>
      </c>
      <c r="T10" s="14">
        <f t="shared" si="2"/>
        <v>0</v>
      </c>
      <c r="U10" s="15">
        <f t="shared" si="2"/>
        <v>2842563.2</v>
      </c>
      <c r="V10" s="14">
        <f t="shared" si="2"/>
        <v>0</v>
      </c>
      <c r="W10" s="15">
        <f t="shared" si="2"/>
        <v>710640.8</v>
      </c>
      <c r="X10" s="14">
        <f t="shared" si="2"/>
        <v>0</v>
      </c>
      <c r="Y10" s="15">
        <f t="shared" si="2"/>
        <v>2842563.2</v>
      </c>
    </row>
    <row r="12">
      <c r="A12" s="11" t="s">
        <v>119</v>
      </c>
    </row>
    <row r="13">
      <c r="A13" s="11" t="s">
        <v>31</v>
      </c>
      <c r="B13" s="15">
        <f t="shared" ref="B13:B14" si="4">B3-B8</f>
        <v>355320.4</v>
      </c>
      <c r="C13" s="15">
        <f t="shared" ref="C13:Y13" si="3">B13+C3-C8</f>
        <v>0</v>
      </c>
      <c r="D13" s="15">
        <f t="shared" si="3"/>
        <v>355320.4</v>
      </c>
      <c r="E13" s="15">
        <f t="shared" si="3"/>
        <v>0</v>
      </c>
      <c r="F13" s="15">
        <f t="shared" si="3"/>
        <v>355320.4</v>
      </c>
      <c r="G13" s="15">
        <f t="shared" si="3"/>
        <v>0</v>
      </c>
      <c r="H13" s="15">
        <f t="shared" si="3"/>
        <v>355320.4</v>
      </c>
      <c r="I13" s="15">
        <f t="shared" si="3"/>
        <v>0</v>
      </c>
      <c r="J13" s="15">
        <f t="shared" si="3"/>
        <v>355320.4</v>
      </c>
      <c r="K13" s="15">
        <f t="shared" si="3"/>
        <v>0</v>
      </c>
      <c r="L13" s="15">
        <f t="shared" si="3"/>
        <v>355320.4</v>
      </c>
      <c r="M13" s="15">
        <f t="shared" si="3"/>
        <v>0</v>
      </c>
      <c r="N13" s="15">
        <f t="shared" si="3"/>
        <v>355320.4</v>
      </c>
      <c r="O13" s="15">
        <f t="shared" si="3"/>
        <v>0</v>
      </c>
      <c r="P13" s="15">
        <f t="shared" si="3"/>
        <v>355320.4</v>
      </c>
      <c r="Q13" s="15">
        <f t="shared" si="3"/>
        <v>0</v>
      </c>
      <c r="R13" s="15">
        <f t="shared" si="3"/>
        <v>355320.4</v>
      </c>
      <c r="S13" s="15">
        <f t="shared" si="3"/>
        <v>0</v>
      </c>
      <c r="T13" s="15">
        <f t="shared" si="3"/>
        <v>355320.4</v>
      </c>
      <c r="U13" s="15">
        <f t="shared" si="3"/>
        <v>0</v>
      </c>
      <c r="V13" s="15">
        <f t="shared" si="3"/>
        <v>355320.4</v>
      </c>
      <c r="W13" s="15">
        <f t="shared" si="3"/>
        <v>0</v>
      </c>
      <c r="X13" s="15">
        <f t="shared" si="3"/>
        <v>355320.4</v>
      </c>
      <c r="Y13" s="15">
        <f t="shared" si="3"/>
        <v>0</v>
      </c>
    </row>
    <row r="14">
      <c r="A14" s="11" t="s">
        <v>33</v>
      </c>
      <c r="B14" s="15">
        <f t="shared" si="4"/>
        <v>532980.6</v>
      </c>
      <c r="C14" s="15">
        <f t="shared" ref="C14:Y14" si="5">B14+C4-C9</f>
        <v>1065961.2</v>
      </c>
      <c r="D14" s="15">
        <f t="shared" si="5"/>
        <v>1598941.8</v>
      </c>
      <c r="E14" s="15">
        <f t="shared" si="5"/>
        <v>0</v>
      </c>
      <c r="F14" s="15">
        <f t="shared" si="5"/>
        <v>532980.6</v>
      </c>
      <c r="G14" s="15">
        <f t="shared" si="5"/>
        <v>1065961.2</v>
      </c>
      <c r="H14" s="15">
        <f t="shared" si="5"/>
        <v>1598941.8</v>
      </c>
      <c r="I14" s="15">
        <f t="shared" si="5"/>
        <v>0</v>
      </c>
      <c r="J14" s="15">
        <f t="shared" si="5"/>
        <v>532980.6</v>
      </c>
      <c r="K14" s="15">
        <f t="shared" si="5"/>
        <v>1065961.2</v>
      </c>
      <c r="L14" s="15">
        <f t="shared" si="5"/>
        <v>1598941.8</v>
      </c>
      <c r="M14" s="15">
        <f t="shared" si="5"/>
        <v>0</v>
      </c>
      <c r="N14" s="15">
        <f t="shared" si="5"/>
        <v>532980.6</v>
      </c>
      <c r="O14" s="15">
        <f t="shared" si="5"/>
        <v>1065961.2</v>
      </c>
      <c r="P14" s="15">
        <f t="shared" si="5"/>
        <v>1598941.8</v>
      </c>
      <c r="Q14" s="15">
        <f t="shared" si="5"/>
        <v>0</v>
      </c>
      <c r="R14" s="15">
        <f t="shared" si="5"/>
        <v>532980.6</v>
      </c>
      <c r="S14" s="15">
        <f t="shared" si="5"/>
        <v>1065961.2</v>
      </c>
      <c r="T14" s="15">
        <f t="shared" si="5"/>
        <v>1598941.8</v>
      </c>
      <c r="U14" s="15">
        <f t="shared" si="5"/>
        <v>0</v>
      </c>
      <c r="V14" s="15">
        <f t="shared" si="5"/>
        <v>532980.6</v>
      </c>
      <c r="W14" s="15">
        <f t="shared" si="5"/>
        <v>1065961.2</v>
      </c>
      <c r="X14" s="15">
        <f t="shared" si="5"/>
        <v>1598941.8</v>
      </c>
      <c r="Y14" s="15">
        <f t="shared" si="5"/>
        <v>0</v>
      </c>
    </row>
    <row r="15">
      <c r="A15" s="11" t="s">
        <v>91</v>
      </c>
      <c r="B15" s="15">
        <f t="shared" ref="B15:Y15" si="6">SUM(B13:B14)</f>
        <v>888301</v>
      </c>
      <c r="C15" s="15">
        <f t="shared" si="6"/>
        <v>1065961.2</v>
      </c>
      <c r="D15" s="15">
        <f t="shared" si="6"/>
        <v>1954262.2</v>
      </c>
      <c r="E15" s="15">
        <f t="shared" si="6"/>
        <v>0</v>
      </c>
      <c r="F15" s="15">
        <f t="shared" si="6"/>
        <v>888301</v>
      </c>
      <c r="G15" s="15">
        <f t="shared" si="6"/>
        <v>1065961.2</v>
      </c>
      <c r="H15" s="15">
        <f t="shared" si="6"/>
        <v>1954262.2</v>
      </c>
      <c r="I15" s="15">
        <f t="shared" si="6"/>
        <v>0</v>
      </c>
      <c r="J15" s="15">
        <f t="shared" si="6"/>
        <v>888301</v>
      </c>
      <c r="K15" s="15">
        <f t="shared" si="6"/>
        <v>1065961.2</v>
      </c>
      <c r="L15" s="15">
        <f t="shared" si="6"/>
        <v>1954262.2</v>
      </c>
      <c r="M15" s="15">
        <f t="shared" si="6"/>
        <v>0</v>
      </c>
      <c r="N15" s="15">
        <f t="shared" si="6"/>
        <v>888301</v>
      </c>
      <c r="O15" s="15">
        <f t="shared" si="6"/>
        <v>1065961.2</v>
      </c>
      <c r="P15" s="15">
        <f t="shared" si="6"/>
        <v>1954262.2</v>
      </c>
      <c r="Q15" s="15">
        <f t="shared" si="6"/>
        <v>0</v>
      </c>
      <c r="R15" s="15">
        <f t="shared" si="6"/>
        <v>888301</v>
      </c>
      <c r="S15" s="15">
        <f t="shared" si="6"/>
        <v>1065961.2</v>
      </c>
      <c r="T15" s="15">
        <f t="shared" si="6"/>
        <v>1954262.2</v>
      </c>
      <c r="U15" s="15">
        <f t="shared" si="6"/>
        <v>0</v>
      </c>
      <c r="V15" s="15">
        <f t="shared" si="6"/>
        <v>888301</v>
      </c>
      <c r="W15" s="15">
        <f t="shared" si="6"/>
        <v>1065961.2</v>
      </c>
      <c r="X15" s="15">
        <f t="shared" si="6"/>
        <v>1954262.2</v>
      </c>
      <c r="Y15" s="15">
        <f t="shared" si="6"/>
        <v>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5" t="s">
        <v>120</v>
      </c>
    </row>
    <row r="3">
      <c r="A3" s="5" t="s">
        <v>121</v>
      </c>
      <c r="B3" s="14">
        <f>Assumptions!B14</f>
        <v>7.2</v>
      </c>
      <c r="C3" s="11">
        <v>0.0</v>
      </c>
      <c r="D3" s="11">
        <v>0.0</v>
      </c>
      <c r="E3" s="11">
        <v>0.0</v>
      </c>
      <c r="F3" s="11">
        <v>0.0</v>
      </c>
      <c r="G3" s="11">
        <v>0.0</v>
      </c>
      <c r="H3" s="11">
        <v>0.0</v>
      </c>
      <c r="I3" s="11">
        <v>0.0</v>
      </c>
      <c r="J3" s="11">
        <v>0.0</v>
      </c>
      <c r="K3" s="11">
        <v>0.0</v>
      </c>
      <c r="L3" s="11">
        <v>0.0</v>
      </c>
      <c r="M3" s="11">
        <v>0.0</v>
      </c>
      <c r="N3" s="11">
        <v>0.0</v>
      </c>
      <c r="O3" s="11">
        <v>0.0</v>
      </c>
      <c r="P3" s="11">
        <v>0.0</v>
      </c>
      <c r="Q3" s="11">
        <v>0.0</v>
      </c>
      <c r="R3" s="11">
        <v>0.0</v>
      </c>
      <c r="S3" s="11">
        <v>0.0</v>
      </c>
      <c r="T3" s="11">
        <v>0.0</v>
      </c>
      <c r="U3" s="11">
        <v>0.0</v>
      </c>
      <c r="V3" s="11">
        <v>0.0</v>
      </c>
      <c r="W3" s="11">
        <v>0.0</v>
      </c>
      <c r="X3" s="11">
        <v>0.0</v>
      </c>
      <c r="Y3" s="11">
        <v>0.0</v>
      </c>
    </row>
    <row r="4">
      <c r="A4" s="5" t="s">
        <v>38</v>
      </c>
      <c r="B4" s="14">
        <f>Assumptions!B15</f>
        <v>54768</v>
      </c>
      <c r="C4" s="11">
        <v>0.0</v>
      </c>
      <c r="D4" s="11">
        <v>0.0</v>
      </c>
      <c r="E4" s="11">
        <v>0.0</v>
      </c>
      <c r="F4" s="11">
        <v>0.0</v>
      </c>
      <c r="G4" s="11">
        <v>0.0</v>
      </c>
      <c r="H4" s="11">
        <v>0.0</v>
      </c>
      <c r="I4" s="11">
        <v>0.0</v>
      </c>
      <c r="J4" s="11">
        <v>0.0</v>
      </c>
      <c r="K4" s="11">
        <v>0.0</v>
      </c>
      <c r="L4" s="11">
        <v>0.0</v>
      </c>
      <c r="M4" s="11">
        <v>0.0</v>
      </c>
      <c r="N4" s="11">
        <v>0.0</v>
      </c>
      <c r="O4" s="11">
        <v>0.0</v>
      </c>
      <c r="P4" s="11">
        <v>0.0</v>
      </c>
      <c r="Q4" s="11">
        <v>0.0</v>
      </c>
      <c r="R4" s="11">
        <v>0.0</v>
      </c>
      <c r="S4" s="11">
        <v>0.0</v>
      </c>
      <c r="T4" s="11">
        <v>0.0</v>
      </c>
      <c r="U4" s="11">
        <v>0.0</v>
      </c>
      <c r="V4" s="11">
        <v>0.0</v>
      </c>
      <c r="W4" s="11">
        <v>0.0</v>
      </c>
      <c r="X4" s="11">
        <v>0.0</v>
      </c>
      <c r="Y4" s="11">
        <v>0.0</v>
      </c>
    </row>
    <row r="5">
      <c r="A5" s="5"/>
    </row>
    <row r="6">
      <c r="A6" s="16" t="s">
        <v>122</v>
      </c>
    </row>
    <row r="7">
      <c r="A7" s="5" t="s">
        <v>123</v>
      </c>
      <c r="B7" s="11">
        <v>0.0</v>
      </c>
      <c r="C7" s="14">
        <f t="shared" ref="C7:Y7" si="1">B9</f>
        <v>54768</v>
      </c>
      <c r="D7" s="14">
        <f t="shared" si="1"/>
        <v>54768</v>
      </c>
      <c r="E7" s="14">
        <f t="shared" si="1"/>
        <v>54768</v>
      </c>
      <c r="F7" s="14">
        <f t="shared" si="1"/>
        <v>54768</v>
      </c>
      <c r="G7" s="14">
        <f t="shared" si="1"/>
        <v>54768</v>
      </c>
      <c r="H7" s="14">
        <f t="shared" si="1"/>
        <v>54768</v>
      </c>
      <c r="I7" s="14">
        <f t="shared" si="1"/>
        <v>54768</v>
      </c>
      <c r="J7" s="14">
        <f t="shared" si="1"/>
        <v>54768</v>
      </c>
      <c r="K7" s="14">
        <f t="shared" si="1"/>
        <v>54768</v>
      </c>
      <c r="L7" s="14">
        <f t="shared" si="1"/>
        <v>54768</v>
      </c>
      <c r="M7" s="14">
        <f t="shared" si="1"/>
        <v>54768</v>
      </c>
      <c r="N7" s="14">
        <f t="shared" si="1"/>
        <v>54768</v>
      </c>
      <c r="O7" s="14">
        <f t="shared" si="1"/>
        <v>54768</v>
      </c>
      <c r="P7" s="14">
        <f t="shared" si="1"/>
        <v>54768</v>
      </c>
      <c r="Q7" s="14">
        <f t="shared" si="1"/>
        <v>54768</v>
      </c>
      <c r="R7" s="14">
        <f t="shared" si="1"/>
        <v>54768</v>
      </c>
      <c r="S7" s="14">
        <f t="shared" si="1"/>
        <v>54768</v>
      </c>
      <c r="T7" s="14">
        <f t="shared" si="1"/>
        <v>54768</v>
      </c>
      <c r="U7" s="14">
        <f t="shared" si="1"/>
        <v>54768</v>
      </c>
      <c r="V7" s="14">
        <f t="shared" si="1"/>
        <v>54768</v>
      </c>
      <c r="W7" s="14">
        <f t="shared" si="1"/>
        <v>54768</v>
      </c>
      <c r="X7" s="14">
        <f t="shared" si="1"/>
        <v>54768</v>
      </c>
      <c r="Y7" s="14">
        <f t="shared" si="1"/>
        <v>54768</v>
      </c>
    </row>
    <row r="8">
      <c r="A8" s="5" t="s">
        <v>124</v>
      </c>
      <c r="B8" s="14">
        <f t="shared" ref="B8:Y8" si="2">B4</f>
        <v>54768</v>
      </c>
      <c r="C8" s="14">
        <f t="shared" si="2"/>
        <v>0</v>
      </c>
      <c r="D8" s="14">
        <f t="shared" si="2"/>
        <v>0</v>
      </c>
      <c r="E8" s="14">
        <f t="shared" si="2"/>
        <v>0</v>
      </c>
      <c r="F8" s="14">
        <f t="shared" si="2"/>
        <v>0</v>
      </c>
      <c r="G8" s="14">
        <f t="shared" si="2"/>
        <v>0</v>
      </c>
      <c r="H8" s="14">
        <f t="shared" si="2"/>
        <v>0</v>
      </c>
      <c r="I8" s="14">
        <f t="shared" si="2"/>
        <v>0</v>
      </c>
      <c r="J8" s="14">
        <f t="shared" si="2"/>
        <v>0</v>
      </c>
      <c r="K8" s="14">
        <f t="shared" si="2"/>
        <v>0</v>
      </c>
      <c r="L8" s="14">
        <f t="shared" si="2"/>
        <v>0</v>
      </c>
      <c r="M8" s="14">
        <f t="shared" si="2"/>
        <v>0</v>
      </c>
      <c r="N8" s="14">
        <f t="shared" si="2"/>
        <v>0</v>
      </c>
      <c r="O8" s="14">
        <f t="shared" si="2"/>
        <v>0</v>
      </c>
      <c r="P8" s="14">
        <f t="shared" si="2"/>
        <v>0</v>
      </c>
      <c r="Q8" s="14">
        <f t="shared" si="2"/>
        <v>0</v>
      </c>
      <c r="R8" s="14">
        <f t="shared" si="2"/>
        <v>0</v>
      </c>
      <c r="S8" s="14">
        <f t="shared" si="2"/>
        <v>0</v>
      </c>
      <c r="T8" s="14">
        <f t="shared" si="2"/>
        <v>0</v>
      </c>
      <c r="U8" s="14">
        <f t="shared" si="2"/>
        <v>0</v>
      </c>
      <c r="V8" s="14">
        <f t="shared" si="2"/>
        <v>0</v>
      </c>
      <c r="W8" s="14">
        <f t="shared" si="2"/>
        <v>0</v>
      </c>
      <c r="X8" s="14">
        <f t="shared" si="2"/>
        <v>0</v>
      </c>
      <c r="Y8" s="14">
        <f t="shared" si="2"/>
        <v>0</v>
      </c>
    </row>
    <row r="9">
      <c r="A9" s="5" t="s">
        <v>125</v>
      </c>
      <c r="B9" s="14">
        <f t="shared" ref="B9:Y9" si="3">B7+B8</f>
        <v>54768</v>
      </c>
      <c r="C9" s="14">
        <f t="shared" si="3"/>
        <v>54768</v>
      </c>
      <c r="D9" s="14">
        <f t="shared" si="3"/>
        <v>54768</v>
      </c>
      <c r="E9" s="14">
        <f t="shared" si="3"/>
        <v>54768</v>
      </c>
      <c r="F9" s="14">
        <f t="shared" si="3"/>
        <v>54768</v>
      </c>
      <c r="G9" s="14">
        <f t="shared" si="3"/>
        <v>54768</v>
      </c>
      <c r="H9" s="14">
        <f t="shared" si="3"/>
        <v>54768</v>
      </c>
      <c r="I9" s="14">
        <f t="shared" si="3"/>
        <v>54768</v>
      </c>
      <c r="J9" s="14">
        <f t="shared" si="3"/>
        <v>54768</v>
      </c>
      <c r="K9" s="14">
        <f t="shared" si="3"/>
        <v>54768</v>
      </c>
      <c r="L9" s="14">
        <f t="shared" si="3"/>
        <v>54768</v>
      </c>
      <c r="M9" s="14">
        <f t="shared" si="3"/>
        <v>54768</v>
      </c>
      <c r="N9" s="14">
        <f t="shared" si="3"/>
        <v>54768</v>
      </c>
      <c r="O9" s="14">
        <f t="shared" si="3"/>
        <v>54768</v>
      </c>
      <c r="P9" s="14">
        <f t="shared" si="3"/>
        <v>54768</v>
      </c>
      <c r="Q9" s="14">
        <f t="shared" si="3"/>
        <v>54768</v>
      </c>
      <c r="R9" s="14">
        <f t="shared" si="3"/>
        <v>54768</v>
      </c>
      <c r="S9" s="14">
        <f t="shared" si="3"/>
        <v>54768</v>
      </c>
      <c r="T9" s="14">
        <f t="shared" si="3"/>
        <v>54768</v>
      </c>
      <c r="U9" s="14">
        <f t="shared" si="3"/>
        <v>54768</v>
      </c>
      <c r="V9" s="14">
        <f t="shared" si="3"/>
        <v>54768</v>
      </c>
      <c r="W9" s="14">
        <f t="shared" si="3"/>
        <v>54768</v>
      </c>
      <c r="X9" s="14">
        <f t="shared" si="3"/>
        <v>54768</v>
      </c>
      <c r="Y9" s="14">
        <f t="shared" si="3"/>
        <v>54768</v>
      </c>
    </row>
    <row r="10">
      <c r="A10" s="5"/>
    </row>
    <row r="11">
      <c r="A11" s="16" t="s">
        <v>126</v>
      </c>
    </row>
    <row r="12">
      <c r="A12" s="5" t="s">
        <v>104</v>
      </c>
      <c r="B12" s="11">
        <v>0.0</v>
      </c>
      <c r="C12" s="15">
        <f t="shared" ref="C12:Y12" si="4">B14</f>
        <v>394329.6</v>
      </c>
      <c r="D12" s="15">
        <f t="shared" si="4"/>
        <v>394329.6</v>
      </c>
      <c r="E12" s="15">
        <f t="shared" si="4"/>
        <v>394329.6</v>
      </c>
      <c r="F12" s="15">
        <f t="shared" si="4"/>
        <v>394329.6</v>
      </c>
      <c r="G12" s="15">
        <f t="shared" si="4"/>
        <v>394329.6</v>
      </c>
      <c r="H12" s="15">
        <f t="shared" si="4"/>
        <v>394329.6</v>
      </c>
      <c r="I12" s="15">
        <f t="shared" si="4"/>
        <v>394329.6</v>
      </c>
      <c r="J12" s="15">
        <f t="shared" si="4"/>
        <v>394329.6</v>
      </c>
      <c r="K12" s="15">
        <f t="shared" si="4"/>
        <v>394329.6</v>
      </c>
      <c r="L12" s="15">
        <f t="shared" si="4"/>
        <v>394329.6</v>
      </c>
      <c r="M12" s="15">
        <f t="shared" si="4"/>
        <v>394329.6</v>
      </c>
      <c r="N12" s="15">
        <f t="shared" si="4"/>
        <v>394329.6</v>
      </c>
      <c r="O12" s="15">
        <f t="shared" si="4"/>
        <v>394329.6</v>
      </c>
      <c r="P12" s="15">
        <f t="shared" si="4"/>
        <v>394329.6</v>
      </c>
      <c r="Q12" s="15">
        <f t="shared" si="4"/>
        <v>394329.6</v>
      </c>
      <c r="R12" s="15">
        <f t="shared" si="4"/>
        <v>394329.6</v>
      </c>
      <c r="S12" s="15">
        <f t="shared" si="4"/>
        <v>394329.6</v>
      </c>
      <c r="T12" s="15">
        <f t="shared" si="4"/>
        <v>394329.6</v>
      </c>
      <c r="U12" s="15">
        <f t="shared" si="4"/>
        <v>394329.6</v>
      </c>
      <c r="V12" s="15">
        <f t="shared" si="4"/>
        <v>394329.6</v>
      </c>
      <c r="W12" s="15">
        <f t="shared" si="4"/>
        <v>394329.6</v>
      </c>
      <c r="X12" s="15">
        <f t="shared" si="4"/>
        <v>394329.6</v>
      </c>
      <c r="Y12" s="15">
        <f t="shared" si="4"/>
        <v>394329.6</v>
      </c>
    </row>
    <row r="13">
      <c r="A13" s="5" t="s">
        <v>127</v>
      </c>
      <c r="B13" s="15">
        <f t="shared" ref="B13:Y13" si="5">B3*B4</f>
        <v>394329.6</v>
      </c>
      <c r="C13" s="15">
        <f t="shared" si="5"/>
        <v>0</v>
      </c>
      <c r="D13" s="15">
        <f t="shared" si="5"/>
        <v>0</v>
      </c>
      <c r="E13" s="15">
        <f t="shared" si="5"/>
        <v>0</v>
      </c>
      <c r="F13" s="15">
        <f t="shared" si="5"/>
        <v>0</v>
      </c>
      <c r="G13" s="15">
        <f t="shared" si="5"/>
        <v>0</v>
      </c>
      <c r="H13" s="15">
        <f t="shared" si="5"/>
        <v>0</v>
      </c>
      <c r="I13" s="15">
        <f t="shared" si="5"/>
        <v>0</v>
      </c>
      <c r="J13" s="15">
        <f t="shared" si="5"/>
        <v>0</v>
      </c>
      <c r="K13" s="15">
        <f t="shared" si="5"/>
        <v>0</v>
      </c>
      <c r="L13" s="15">
        <f t="shared" si="5"/>
        <v>0</v>
      </c>
      <c r="M13" s="15">
        <f t="shared" si="5"/>
        <v>0</v>
      </c>
      <c r="N13" s="15">
        <f t="shared" si="5"/>
        <v>0</v>
      </c>
      <c r="O13" s="15">
        <f t="shared" si="5"/>
        <v>0</v>
      </c>
      <c r="P13" s="15">
        <f t="shared" si="5"/>
        <v>0</v>
      </c>
      <c r="Q13" s="15">
        <f t="shared" si="5"/>
        <v>0</v>
      </c>
      <c r="R13" s="15">
        <f t="shared" si="5"/>
        <v>0</v>
      </c>
      <c r="S13" s="15">
        <f t="shared" si="5"/>
        <v>0</v>
      </c>
      <c r="T13" s="15">
        <f t="shared" si="5"/>
        <v>0</v>
      </c>
      <c r="U13" s="15">
        <f t="shared" si="5"/>
        <v>0</v>
      </c>
      <c r="V13" s="15">
        <f t="shared" si="5"/>
        <v>0</v>
      </c>
      <c r="W13" s="15">
        <f t="shared" si="5"/>
        <v>0</v>
      </c>
      <c r="X13" s="15">
        <f t="shared" si="5"/>
        <v>0</v>
      </c>
      <c r="Y13" s="15">
        <f t="shared" si="5"/>
        <v>0</v>
      </c>
    </row>
    <row r="14">
      <c r="A14" s="5" t="s">
        <v>128</v>
      </c>
      <c r="B14" s="15">
        <f t="shared" ref="B14:Y14" si="6">B12+B13</f>
        <v>394329.6</v>
      </c>
      <c r="C14" s="15">
        <f t="shared" si="6"/>
        <v>394329.6</v>
      </c>
      <c r="D14" s="15">
        <f t="shared" si="6"/>
        <v>394329.6</v>
      </c>
      <c r="E14" s="15">
        <f t="shared" si="6"/>
        <v>394329.6</v>
      </c>
      <c r="F14" s="15">
        <f t="shared" si="6"/>
        <v>394329.6</v>
      </c>
      <c r="G14" s="15">
        <f t="shared" si="6"/>
        <v>394329.6</v>
      </c>
      <c r="H14" s="15">
        <f t="shared" si="6"/>
        <v>394329.6</v>
      </c>
      <c r="I14" s="15">
        <f t="shared" si="6"/>
        <v>394329.6</v>
      </c>
      <c r="J14" s="15">
        <f t="shared" si="6"/>
        <v>394329.6</v>
      </c>
      <c r="K14" s="15">
        <f t="shared" si="6"/>
        <v>394329.6</v>
      </c>
      <c r="L14" s="15">
        <f t="shared" si="6"/>
        <v>394329.6</v>
      </c>
      <c r="M14" s="15">
        <f t="shared" si="6"/>
        <v>394329.6</v>
      </c>
      <c r="N14" s="15">
        <f t="shared" si="6"/>
        <v>394329.6</v>
      </c>
      <c r="O14" s="15">
        <f t="shared" si="6"/>
        <v>394329.6</v>
      </c>
      <c r="P14" s="15">
        <f t="shared" si="6"/>
        <v>394329.6</v>
      </c>
      <c r="Q14" s="15">
        <f t="shared" si="6"/>
        <v>394329.6</v>
      </c>
      <c r="R14" s="15">
        <f t="shared" si="6"/>
        <v>394329.6</v>
      </c>
      <c r="S14" s="15">
        <f t="shared" si="6"/>
        <v>394329.6</v>
      </c>
      <c r="T14" s="15">
        <f t="shared" si="6"/>
        <v>394329.6</v>
      </c>
      <c r="U14" s="15">
        <f t="shared" si="6"/>
        <v>394329.6</v>
      </c>
      <c r="V14" s="15">
        <f t="shared" si="6"/>
        <v>394329.6</v>
      </c>
      <c r="W14" s="15">
        <f t="shared" si="6"/>
        <v>394329.6</v>
      </c>
      <c r="X14" s="15">
        <f t="shared" si="6"/>
        <v>394329.6</v>
      </c>
      <c r="Y14" s="15">
        <f t="shared" si="6"/>
        <v>394329.6</v>
      </c>
    </row>
    <row r="15">
      <c r="A15" s="5"/>
    </row>
    <row r="16">
      <c r="A16" s="5" t="s">
        <v>61</v>
      </c>
    </row>
    <row r="17">
      <c r="A17" s="5" t="s">
        <v>129</v>
      </c>
      <c r="B17" s="11">
        <v>0.0</v>
      </c>
      <c r="C17" s="11">
        <v>0.0</v>
      </c>
      <c r="D17" s="11">
        <v>0.0</v>
      </c>
      <c r="E17" s="11">
        <v>0.0</v>
      </c>
      <c r="F17" s="11">
        <v>0.0</v>
      </c>
      <c r="G17" s="14">
        <f>Assumptions!B34</f>
        <v>2.4</v>
      </c>
      <c r="H17" s="11">
        <v>0.0</v>
      </c>
      <c r="I17" s="11">
        <v>0.0</v>
      </c>
      <c r="J17" s="11">
        <v>0.0</v>
      </c>
      <c r="K17" s="11">
        <v>0.0</v>
      </c>
      <c r="L17" s="11">
        <v>0.0</v>
      </c>
      <c r="M17" s="14">
        <f>Assumptions!C34</f>
        <v>3.2</v>
      </c>
      <c r="N17" s="11">
        <v>0.0</v>
      </c>
      <c r="O17" s="11">
        <v>0.0</v>
      </c>
      <c r="P17" s="11">
        <v>0.0</v>
      </c>
      <c r="Q17" s="11">
        <v>0.0</v>
      </c>
      <c r="R17" s="11">
        <v>0.0</v>
      </c>
      <c r="S17" s="14">
        <f>Assumptions!D34</f>
        <v>1.5</v>
      </c>
      <c r="T17" s="11">
        <v>0.0</v>
      </c>
      <c r="U17" s="11">
        <v>0.0</v>
      </c>
      <c r="V17" s="11">
        <v>0.0</v>
      </c>
      <c r="W17" s="11">
        <v>0.0</v>
      </c>
      <c r="X17" s="11">
        <v>0.0</v>
      </c>
      <c r="Y17" s="14">
        <f>Assumptions!E34</f>
        <v>2.6</v>
      </c>
    </row>
    <row r="18">
      <c r="A18" s="5" t="s">
        <v>130</v>
      </c>
      <c r="B18" s="11">
        <v>0.0</v>
      </c>
      <c r="C18" s="11">
        <v>0.0</v>
      </c>
      <c r="D18" s="11">
        <v>0.0</v>
      </c>
      <c r="E18" s="11">
        <v>0.0</v>
      </c>
      <c r="F18" s="11">
        <v>0.0</v>
      </c>
      <c r="G18" s="15">
        <f>G17*G9</f>
        <v>131443.2</v>
      </c>
      <c r="H18" s="11">
        <v>0.0</v>
      </c>
      <c r="I18" s="11">
        <v>0.0</v>
      </c>
      <c r="J18" s="11">
        <v>0.0</v>
      </c>
      <c r="K18" s="11">
        <v>0.0</v>
      </c>
      <c r="L18" s="11">
        <v>0.0</v>
      </c>
      <c r="M18" s="17">
        <f>M17*M9</f>
        <v>175257.6</v>
      </c>
      <c r="N18" s="11">
        <v>0.0</v>
      </c>
      <c r="O18" s="11">
        <v>0.0</v>
      </c>
      <c r="P18" s="11">
        <v>0.0</v>
      </c>
      <c r="Q18" s="11">
        <v>0.0</v>
      </c>
      <c r="R18" s="11">
        <v>0.0</v>
      </c>
      <c r="S18" s="14">
        <f>S17*S9</f>
        <v>82152</v>
      </c>
      <c r="T18" s="11">
        <v>0.0</v>
      </c>
      <c r="U18" s="11">
        <v>0.0</v>
      </c>
      <c r="V18" s="11">
        <v>0.0</v>
      </c>
      <c r="W18" s="11">
        <v>0.0</v>
      </c>
      <c r="X18" s="11">
        <v>0.0</v>
      </c>
      <c r="Y18" s="15">
        <f>Y17*Y9</f>
        <v>142396.8</v>
      </c>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11" t="s">
        <v>131</v>
      </c>
    </row>
    <row r="3">
      <c r="A3" s="11" t="s">
        <v>104</v>
      </c>
    </row>
    <row r="4">
      <c r="A4" s="11" t="s">
        <v>57</v>
      </c>
      <c r="B4" s="11">
        <v>0.0</v>
      </c>
      <c r="C4" s="14">
        <f t="shared" ref="C4:Y4" si="1">B22</f>
        <v>940250</v>
      </c>
      <c r="D4" s="14">
        <f t="shared" si="1"/>
        <v>940250</v>
      </c>
      <c r="E4" s="14">
        <f t="shared" si="1"/>
        <v>940250</v>
      </c>
      <c r="F4" s="14">
        <f t="shared" si="1"/>
        <v>940250</v>
      </c>
      <c r="G4" s="14">
        <f t="shared" si="1"/>
        <v>940250</v>
      </c>
      <c r="H4" s="14">
        <f t="shared" si="1"/>
        <v>940250</v>
      </c>
      <c r="I4" s="14">
        <f t="shared" si="1"/>
        <v>940250</v>
      </c>
      <c r="J4" s="14">
        <f t="shared" si="1"/>
        <v>940250</v>
      </c>
      <c r="K4" s="14">
        <f t="shared" si="1"/>
        <v>940250</v>
      </c>
      <c r="L4" s="14">
        <f t="shared" si="1"/>
        <v>940250</v>
      </c>
      <c r="M4" s="14">
        <f t="shared" si="1"/>
        <v>940250</v>
      </c>
      <c r="N4" s="14">
        <f t="shared" si="1"/>
        <v>940250</v>
      </c>
      <c r="O4" s="14">
        <f t="shared" si="1"/>
        <v>940250</v>
      </c>
      <c r="P4" s="14">
        <f t="shared" si="1"/>
        <v>940250</v>
      </c>
      <c r="Q4" s="14">
        <f t="shared" si="1"/>
        <v>940250</v>
      </c>
      <c r="R4" s="14">
        <f t="shared" si="1"/>
        <v>0</v>
      </c>
      <c r="S4" s="14">
        <f t="shared" si="1"/>
        <v>0</v>
      </c>
      <c r="T4" s="14">
        <f t="shared" si="1"/>
        <v>0</v>
      </c>
      <c r="U4" s="14">
        <f t="shared" si="1"/>
        <v>0</v>
      </c>
      <c r="V4" s="14">
        <f t="shared" si="1"/>
        <v>0</v>
      </c>
      <c r="W4" s="14">
        <f t="shared" si="1"/>
        <v>0</v>
      </c>
      <c r="X4" s="14">
        <f t="shared" si="1"/>
        <v>0</v>
      </c>
      <c r="Y4" s="14">
        <f t="shared" si="1"/>
        <v>0</v>
      </c>
    </row>
    <row r="5">
      <c r="A5" s="11" t="s">
        <v>59</v>
      </c>
      <c r="B5" s="11">
        <v>0.0</v>
      </c>
      <c r="C5" s="14">
        <f t="shared" ref="C5:Y5" si="2">B23</f>
        <v>0</v>
      </c>
      <c r="D5" s="14">
        <f t="shared" si="2"/>
        <v>0</v>
      </c>
      <c r="E5" s="14">
        <f t="shared" si="2"/>
        <v>0</v>
      </c>
      <c r="F5" s="14">
        <f t="shared" si="2"/>
        <v>0</v>
      </c>
      <c r="G5" s="14">
        <f t="shared" si="2"/>
        <v>1054200</v>
      </c>
      <c r="H5" s="14">
        <f t="shared" si="2"/>
        <v>1054200</v>
      </c>
      <c r="I5" s="14">
        <f t="shared" si="2"/>
        <v>1054200</v>
      </c>
      <c r="J5" s="14">
        <f t="shared" si="2"/>
        <v>1054200</v>
      </c>
      <c r="K5" s="14">
        <f t="shared" si="2"/>
        <v>1054200</v>
      </c>
      <c r="L5" s="14">
        <f t="shared" si="2"/>
        <v>1054200</v>
      </c>
      <c r="M5" s="14">
        <f t="shared" si="2"/>
        <v>1054200</v>
      </c>
      <c r="N5" s="14">
        <f t="shared" si="2"/>
        <v>1054200</v>
      </c>
      <c r="O5" s="14">
        <f t="shared" si="2"/>
        <v>1054200</v>
      </c>
      <c r="P5" s="14">
        <f t="shared" si="2"/>
        <v>1054200</v>
      </c>
      <c r="Q5" s="14">
        <f t="shared" si="2"/>
        <v>1054200</v>
      </c>
      <c r="R5" s="14">
        <f t="shared" si="2"/>
        <v>1054200</v>
      </c>
      <c r="S5" s="14">
        <f t="shared" si="2"/>
        <v>1054200</v>
      </c>
      <c r="T5" s="14">
        <f t="shared" si="2"/>
        <v>1054200</v>
      </c>
      <c r="U5" s="14">
        <f t="shared" si="2"/>
        <v>1054200</v>
      </c>
      <c r="V5" s="14">
        <f t="shared" si="2"/>
        <v>1054200</v>
      </c>
      <c r="W5" s="14">
        <f t="shared" si="2"/>
        <v>1054200</v>
      </c>
      <c r="X5" s="14">
        <f t="shared" si="2"/>
        <v>1054200</v>
      </c>
      <c r="Y5" s="14">
        <f t="shared" si="2"/>
        <v>1054200</v>
      </c>
    </row>
    <row r="6">
      <c r="A6" s="11" t="s">
        <v>60</v>
      </c>
      <c r="B6" s="11">
        <v>0.0</v>
      </c>
      <c r="C6" s="14">
        <f t="shared" ref="C6:Y6" si="3">B24</f>
        <v>0</v>
      </c>
      <c r="D6" s="14">
        <f t="shared" si="3"/>
        <v>0</v>
      </c>
      <c r="E6" s="14">
        <f t="shared" si="3"/>
        <v>0</v>
      </c>
      <c r="F6" s="14">
        <f t="shared" si="3"/>
        <v>0</v>
      </c>
      <c r="G6" s="14">
        <f t="shared" si="3"/>
        <v>0</v>
      </c>
      <c r="H6" s="14">
        <f t="shared" si="3"/>
        <v>0</v>
      </c>
      <c r="I6" s="14">
        <f t="shared" si="3"/>
        <v>0</v>
      </c>
      <c r="J6" s="14">
        <f t="shared" si="3"/>
        <v>0</v>
      </c>
      <c r="K6" s="14">
        <f t="shared" si="3"/>
        <v>0</v>
      </c>
      <c r="L6" s="14">
        <f t="shared" si="3"/>
        <v>430795</v>
      </c>
      <c r="M6" s="14">
        <f t="shared" si="3"/>
        <v>430795</v>
      </c>
      <c r="N6" s="14">
        <f t="shared" si="3"/>
        <v>430795</v>
      </c>
      <c r="O6" s="14">
        <f t="shared" si="3"/>
        <v>430795</v>
      </c>
      <c r="P6" s="14">
        <f t="shared" si="3"/>
        <v>430795</v>
      </c>
      <c r="Q6" s="14">
        <f t="shared" si="3"/>
        <v>430795</v>
      </c>
      <c r="R6" s="14">
        <f t="shared" si="3"/>
        <v>430795</v>
      </c>
      <c r="S6" s="14">
        <f t="shared" si="3"/>
        <v>430795</v>
      </c>
      <c r="T6" s="14">
        <f t="shared" si="3"/>
        <v>430795</v>
      </c>
      <c r="U6" s="14">
        <f t="shared" si="3"/>
        <v>430795</v>
      </c>
      <c r="V6" s="14">
        <f t="shared" si="3"/>
        <v>430795</v>
      </c>
      <c r="W6" s="14">
        <f t="shared" si="3"/>
        <v>430795</v>
      </c>
      <c r="X6" s="14">
        <f t="shared" si="3"/>
        <v>0</v>
      </c>
      <c r="Y6" s="14">
        <f t="shared" si="3"/>
        <v>0</v>
      </c>
    </row>
    <row r="7">
      <c r="A7" s="11" t="s">
        <v>91</v>
      </c>
      <c r="B7" s="14">
        <f t="shared" ref="B7:Y7" si="4">SUM(B4:B6)</f>
        <v>0</v>
      </c>
      <c r="C7" s="14">
        <f t="shared" si="4"/>
        <v>940250</v>
      </c>
      <c r="D7" s="14">
        <f t="shared" si="4"/>
        <v>940250</v>
      </c>
      <c r="E7" s="14">
        <f t="shared" si="4"/>
        <v>940250</v>
      </c>
      <c r="F7" s="14">
        <f t="shared" si="4"/>
        <v>940250</v>
      </c>
      <c r="G7" s="14">
        <f t="shared" si="4"/>
        <v>1994450</v>
      </c>
      <c r="H7" s="14">
        <f t="shared" si="4"/>
        <v>1994450</v>
      </c>
      <c r="I7" s="14">
        <f t="shared" si="4"/>
        <v>1994450</v>
      </c>
      <c r="J7" s="14">
        <f t="shared" si="4"/>
        <v>1994450</v>
      </c>
      <c r="K7" s="14">
        <f t="shared" si="4"/>
        <v>1994450</v>
      </c>
      <c r="L7" s="14">
        <f t="shared" si="4"/>
        <v>2425245</v>
      </c>
      <c r="M7" s="14">
        <f t="shared" si="4"/>
        <v>2425245</v>
      </c>
      <c r="N7" s="14">
        <f t="shared" si="4"/>
        <v>2425245</v>
      </c>
      <c r="O7" s="14">
        <f t="shared" si="4"/>
        <v>2425245</v>
      </c>
      <c r="P7" s="14">
        <f t="shared" si="4"/>
        <v>2425245</v>
      </c>
      <c r="Q7" s="14">
        <f t="shared" si="4"/>
        <v>2425245</v>
      </c>
      <c r="R7" s="14">
        <f t="shared" si="4"/>
        <v>1484995</v>
      </c>
      <c r="S7" s="14">
        <f t="shared" si="4"/>
        <v>1484995</v>
      </c>
      <c r="T7" s="14">
        <f t="shared" si="4"/>
        <v>1484995</v>
      </c>
      <c r="U7" s="14">
        <f t="shared" si="4"/>
        <v>1484995</v>
      </c>
      <c r="V7" s="14">
        <f t="shared" si="4"/>
        <v>1484995</v>
      </c>
      <c r="W7" s="14">
        <f t="shared" si="4"/>
        <v>1484995</v>
      </c>
      <c r="X7" s="14">
        <f t="shared" si="4"/>
        <v>1054200</v>
      </c>
      <c r="Y7" s="14">
        <f t="shared" si="4"/>
        <v>1054200</v>
      </c>
    </row>
    <row r="9">
      <c r="A9" s="11" t="s">
        <v>132</v>
      </c>
    </row>
    <row r="10">
      <c r="A10" s="11" t="s">
        <v>57</v>
      </c>
      <c r="B10" s="14">
        <f>Assumptions!C27</f>
        <v>940250</v>
      </c>
      <c r="C10" s="11">
        <v>0.0</v>
      </c>
      <c r="D10" s="11">
        <v>0.0</v>
      </c>
      <c r="E10" s="11">
        <v>0.0</v>
      </c>
      <c r="F10" s="11">
        <v>0.0</v>
      </c>
      <c r="G10" s="11">
        <v>0.0</v>
      </c>
      <c r="H10" s="11">
        <v>0.0</v>
      </c>
      <c r="I10" s="11">
        <v>0.0</v>
      </c>
      <c r="J10" s="11">
        <v>0.0</v>
      </c>
      <c r="K10" s="11">
        <v>0.0</v>
      </c>
      <c r="L10" s="11">
        <v>0.0</v>
      </c>
      <c r="M10" s="11">
        <v>0.0</v>
      </c>
      <c r="N10" s="11">
        <v>0.0</v>
      </c>
      <c r="O10" s="11">
        <v>0.0</v>
      </c>
      <c r="P10" s="11">
        <v>0.0</v>
      </c>
      <c r="Q10" s="11">
        <v>0.0</v>
      </c>
      <c r="R10" s="11">
        <v>0.0</v>
      </c>
      <c r="S10" s="11">
        <v>0.0</v>
      </c>
      <c r="T10" s="11">
        <v>0.0</v>
      </c>
      <c r="U10" s="11">
        <v>0.0</v>
      </c>
      <c r="V10" s="11">
        <v>0.0</v>
      </c>
      <c r="W10" s="11">
        <v>0.0</v>
      </c>
      <c r="X10" s="11">
        <v>0.0</v>
      </c>
      <c r="Y10" s="11">
        <v>0.0</v>
      </c>
    </row>
    <row r="11">
      <c r="A11" s="11" t="s">
        <v>59</v>
      </c>
      <c r="B11" s="11">
        <v>0.0</v>
      </c>
      <c r="C11" s="11">
        <v>0.0</v>
      </c>
      <c r="D11" s="11">
        <v>0.0</v>
      </c>
      <c r="E11" s="11">
        <v>0.0</v>
      </c>
      <c r="F11" s="14">
        <f>Assumptions!C28</f>
        <v>1054200</v>
      </c>
      <c r="G11" s="11">
        <v>0.0</v>
      </c>
      <c r="H11" s="11">
        <v>0.0</v>
      </c>
      <c r="I11" s="11">
        <v>0.0</v>
      </c>
      <c r="J11" s="11">
        <v>0.0</v>
      </c>
      <c r="K11" s="11">
        <v>0.0</v>
      </c>
      <c r="L11" s="11">
        <v>0.0</v>
      </c>
      <c r="M11" s="11">
        <v>0.0</v>
      </c>
      <c r="N11" s="11">
        <v>0.0</v>
      </c>
      <c r="O11" s="11">
        <v>0.0</v>
      </c>
      <c r="P11" s="11">
        <v>0.0</v>
      </c>
      <c r="Q11" s="11">
        <v>0.0</v>
      </c>
      <c r="R11" s="11">
        <v>0.0</v>
      </c>
      <c r="S11" s="11">
        <v>0.0</v>
      </c>
      <c r="T11" s="11">
        <v>0.0</v>
      </c>
      <c r="U11" s="11">
        <v>0.0</v>
      </c>
      <c r="V11" s="11">
        <v>0.0</v>
      </c>
      <c r="W11" s="11">
        <v>0.0</v>
      </c>
      <c r="X11" s="11">
        <v>0.0</v>
      </c>
      <c r="Y11" s="11">
        <v>0.0</v>
      </c>
    </row>
    <row r="12">
      <c r="A12" s="11" t="s">
        <v>60</v>
      </c>
      <c r="B12" s="11">
        <v>0.0</v>
      </c>
      <c r="C12" s="11">
        <v>0.0</v>
      </c>
      <c r="D12" s="11">
        <v>0.0</v>
      </c>
      <c r="E12" s="11">
        <v>0.0</v>
      </c>
      <c r="F12" s="11">
        <v>0.0</v>
      </c>
      <c r="G12" s="11">
        <v>0.0</v>
      </c>
      <c r="H12" s="11">
        <v>0.0</v>
      </c>
      <c r="I12" s="11">
        <v>0.0</v>
      </c>
      <c r="J12" s="11">
        <v>0.0</v>
      </c>
      <c r="K12" s="14">
        <f>Assumptions!C29</f>
        <v>430795</v>
      </c>
      <c r="L12" s="11">
        <v>0.0</v>
      </c>
      <c r="M12" s="11">
        <v>0.0</v>
      </c>
      <c r="N12" s="11">
        <v>0.0</v>
      </c>
      <c r="O12" s="11">
        <v>0.0</v>
      </c>
      <c r="P12" s="11">
        <v>0.0</v>
      </c>
      <c r="Q12" s="11">
        <v>0.0</v>
      </c>
      <c r="R12" s="11">
        <v>0.0</v>
      </c>
      <c r="S12" s="11">
        <v>0.0</v>
      </c>
      <c r="T12" s="11">
        <v>0.0</v>
      </c>
      <c r="U12" s="11">
        <v>0.0</v>
      </c>
      <c r="V12" s="11">
        <v>0.0</v>
      </c>
      <c r="W12" s="11">
        <v>0.0</v>
      </c>
      <c r="X12" s="11">
        <v>0.0</v>
      </c>
      <c r="Y12" s="11">
        <v>0.0</v>
      </c>
    </row>
    <row r="13">
      <c r="A13" s="11" t="s">
        <v>91</v>
      </c>
      <c r="B13" s="14">
        <f t="shared" ref="B13:Y13" si="5">SUM(B10:B12)</f>
        <v>940250</v>
      </c>
      <c r="C13" s="14">
        <f t="shared" si="5"/>
        <v>0</v>
      </c>
      <c r="D13" s="14">
        <f t="shared" si="5"/>
        <v>0</v>
      </c>
      <c r="E13" s="14">
        <f t="shared" si="5"/>
        <v>0</v>
      </c>
      <c r="F13" s="14">
        <f t="shared" si="5"/>
        <v>1054200</v>
      </c>
      <c r="G13" s="14">
        <f t="shared" si="5"/>
        <v>0</v>
      </c>
      <c r="H13" s="14">
        <f t="shared" si="5"/>
        <v>0</v>
      </c>
      <c r="I13" s="14">
        <f t="shared" si="5"/>
        <v>0</v>
      </c>
      <c r="J13" s="14">
        <f t="shared" si="5"/>
        <v>0</v>
      </c>
      <c r="K13" s="14">
        <f t="shared" si="5"/>
        <v>430795</v>
      </c>
      <c r="L13" s="14">
        <f t="shared" si="5"/>
        <v>0</v>
      </c>
      <c r="M13" s="14">
        <f t="shared" si="5"/>
        <v>0</v>
      </c>
      <c r="N13" s="14">
        <f t="shared" si="5"/>
        <v>0</v>
      </c>
      <c r="O13" s="14">
        <f t="shared" si="5"/>
        <v>0</v>
      </c>
      <c r="P13" s="14">
        <f t="shared" si="5"/>
        <v>0</v>
      </c>
      <c r="Q13" s="14">
        <f t="shared" si="5"/>
        <v>0</v>
      </c>
      <c r="R13" s="14">
        <f t="shared" si="5"/>
        <v>0</v>
      </c>
      <c r="S13" s="14">
        <f t="shared" si="5"/>
        <v>0</v>
      </c>
      <c r="T13" s="14">
        <f t="shared" si="5"/>
        <v>0</v>
      </c>
      <c r="U13" s="14">
        <f t="shared" si="5"/>
        <v>0</v>
      </c>
      <c r="V13" s="14">
        <f t="shared" si="5"/>
        <v>0</v>
      </c>
      <c r="W13" s="14">
        <f t="shared" si="5"/>
        <v>0</v>
      </c>
      <c r="X13" s="14">
        <f t="shared" si="5"/>
        <v>0</v>
      </c>
      <c r="Y13" s="14">
        <f t="shared" si="5"/>
        <v>0</v>
      </c>
    </row>
    <row r="15">
      <c r="A15" s="11" t="s">
        <v>56</v>
      </c>
    </row>
    <row r="16">
      <c r="A16" s="11" t="s">
        <v>57</v>
      </c>
      <c r="B16" s="11">
        <v>0.0</v>
      </c>
      <c r="C16" s="11">
        <v>0.0</v>
      </c>
      <c r="D16" s="11">
        <v>0.0</v>
      </c>
      <c r="E16" s="11">
        <v>0.0</v>
      </c>
      <c r="F16" s="11">
        <v>0.0</v>
      </c>
      <c r="G16" s="11">
        <v>0.0</v>
      </c>
      <c r="H16" s="11">
        <v>0.0</v>
      </c>
      <c r="I16" s="11">
        <v>0.0</v>
      </c>
      <c r="J16" s="11">
        <v>0.0</v>
      </c>
      <c r="K16" s="11">
        <v>0.0</v>
      </c>
      <c r="L16" s="11">
        <v>0.0</v>
      </c>
      <c r="M16" s="11">
        <v>0.0</v>
      </c>
      <c r="N16" s="11">
        <v>0.0</v>
      </c>
      <c r="O16" s="11">
        <v>0.0</v>
      </c>
      <c r="P16" s="11">
        <v>0.0</v>
      </c>
      <c r="Q16" s="14">
        <f>Assumptions!C27</f>
        <v>940250</v>
      </c>
      <c r="R16" s="11">
        <v>0.0</v>
      </c>
      <c r="S16" s="11">
        <v>0.0</v>
      </c>
      <c r="T16" s="11">
        <v>0.0</v>
      </c>
      <c r="U16" s="11">
        <v>0.0</v>
      </c>
      <c r="V16" s="11">
        <v>0.0</v>
      </c>
      <c r="W16" s="11">
        <v>0.0</v>
      </c>
      <c r="X16" s="11">
        <v>0.0</v>
      </c>
      <c r="Y16" s="11">
        <v>0.0</v>
      </c>
    </row>
    <row r="17">
      <c r="A17" s="11" t="s">
        <v>59</v>
      </c>
      <c r="B17" s="11">
        <v>0.0</v>
      </c>
      <c r="C17" s="11">
        <v>0.0</v>
      </c>
      <c r="D17" s="11">
        <v>0.0</v>
      </c>
      <c r="E17" s="11">
        <v>0.0</v>
      </c>
      <c r="F17" s="11">
        <v>0.0</v>
      </c>
      <c r="G17" s="11">
        <v>0.0</v>
      </c>
      <c r="H17" s="11">
        <v>0.0</v>
      </c>
      <c r="I17" s="11">
        <v>0.0</v>
      </c>
      <c r="J17" s="11">
        <v>0.0</v>
      </c>
      <c r="K17" s="11">
        <v>0.0</v>
      </c>
      <c r="L17" s="11">
        <v>0.0</v>
      </c>
      <c r="M17" s="11">
        <v>0.0</v>
      </c>
      <c r="N17" s="11">
        <v>0.0</v>
      </c>
      <c r="O17" s="11">
        <v>0.0</v>
      </c>
      <c r="P17" s="11">
        <v>0.0</v>
      </c>
      <c r="Q17" s="11">
        <v>0.0</v>
      </c>
      <c r="R17" s="11">
        <v>0.0</v>
      </c>
      <c r="S17" s="11">
        <v>0.0</v>
      </c>
      <c r="T17" s="11">
        <v>0.0</v>
      </c>
      <c r="U17" s="11">
        <v>0.0</v>
      </c>
      <c r="V17" s="11">
        <v>0.0</v>
      </c>
      <c r="W17" s="11">
        <v>0.0</v>
      </c>
      <c r="X17" s="11">
        <v>0.0</v>
      </c>
      <c r="Y17" s="11">
        <v>0.0</v>
      </c>
    </row>
    <row r="18">
      <c r="A18" s="11" t="s">
        <v>60</v>
      </c>
      <c r="B18" s="11">
        <v>0.0</v>
      </c>
      <c r="C18" s="11">
        <v>0.0</v>
      </c>
      <c r="D18" s="11">
        <v>0.0</v>
      </c>
      <c r="E18" s="11">
        <v>0.0</v>
      </c>
      <c r="F18" s="11">
        <v>0.0</v>
      </c>
      <c r="G18" s="11">
        <v>0.0</v>
      </c>
      <c r="H18" s="11">
        <v>0.0</v>
      </c>
      <c r="I18" s="11">
        <v>0.0</v>
      </c>
      <c r="J18" s="11">
        <v>0.0</v>
      </c>
      <c r="K18" s="11">
        <v>0.0</v>
      </c>
      <c r="L18" s="11">
        <v>0.0</v>
      </c>
      <c r="M18" s="11">
        <v>0.0</v>
      </c>
      <c r="N18" s="11">
        <v>0.0</v>
      </c>
      <c r="O18" s="11">
        <v>0.0</v>
      </c>
      <c r="P18" s="11">
        <v>0.0</v>
      </c>
      <c r="Q18" s="11">
        <v>0.0</v>
      </c>
      <c r="R18" s="11">
        <v>0.0</v>
      </c>
      <c r="S18" s="11">
        <v>0.0</v>
      </c>
      <c r="T18" s="11">
        <v>0.0</v>
      </c>
      <c r="U18" s="11">
        <v>0.0</v>
      </c>
      <c r="V18" s="11">
        <v>0.0</v>
      </c>
      <c r="W18" s="14">
        <f>Assumptions!C29</f>
        <v>430795</v>
      </c>
      <c r="X18" s="11">
        <v>0.0</v>
      </c>
      <c r="Y18" s="11">
        <v>0.0</v>
      </c>
    </row>
    <row r="19">
      <c r="A19" s="11" t="s">
        <v>91</v>
      </c>
      <c r="B19" s="14">
        <f t="shared" ref="B19:Y19" si="6">SUM(B16:B18)</f>
        <v>0</v>
      </c>
      <c r="C19" s="14">
        <f t="shared" si="6"/>
        <v>0</v>
      </c>
      <c r="D19" s="14">
        <f t="shared" si="6"/>
        <v>0</v>
      </c>
      <c r="E19" s="14">
        <f t="shared" si="6"/>
        <v>0</v>
      </c>
      <c r="F19" s="14">
        <f t="shared" si="6"/>
        <v>0</v>
      </c>
      <c r="G19" s="14">
        <f t="shared" si="6"/>
        <v>0</v>
      </c>
      <c r="H19" s="14">
        <f t="shared" si="6"/>
        <v>0</v>
      </c>
      <c r="I19" s="14">
        <f t="shared" si="6"/>
        <v>0</v>
      </c>
      <c r="J19" s="14">
        <f t="shared" si="6"/>
        <v>0</v>
      </c>
      <c r="K19" s="14">
        <f t="shared" si="6"/>
        <v>0</v>
      </c>
      <c r="L19" s="14">
        <f t="shared" si="6"/>
        <v>0</v>
      </c>
      <c r="M19" s="14">
        <f t="shared" si="6"/>
        <v>0</v>
      </c>
      <c r="N19" s="14">
        <f t="shared" si="6"/>
        <v>0</v>
      </c>
      <c r="O19" s="14">
        <f t="shared" si="6"/>
        <v>0</v>
      </c>
      <c r="P19" s="14">
        <f t="shared" si="6"/>
        <v>0</v>
      </c>
      <c r="Q19" s="14">
        <f t="shared" si="6"/>
        <v>940250</v>
      </c>
      <c r="R19" s="14">
        <f t="shared" si="6"/>
        <v>0</v>
      </c>
      <c r="S19" s="14">
        <f t="shared" si="6"/>
        <v>0</v>
      </c>
      <c r="T19" s="14">
        <f t="shared" si="6"/>
        <v>0</v>
      </c>
      <c r="U19" s="14">
        <f t="shared" si="6"/>
        <v>0</v>
      </c>
      <c r="V19" s="14">
        <f t="shared" si="6"/>
        <v>0</v>
      </c>
      <c r="W19" s="14">
        <f t="shared" si="6"/>
        <v>430795</v>
      </c>
      <c r="X19" s="14">
        <f t="shared" si="6"/>
        <v>0</v>
      </c>
      <c r="Y19" s="14">
        <f t="shared" si="6"/>
        <v>0</v>
      </c>
    </row>
    <row r="21">
      <c r="A21" s="11" t="s">
        <v>108</v>
      </c>
    </row>
    <row r="22">
      <c r="A22" s="11" t="s">
        <v>57</v>
      </c>
      <c r="B22" s="14">
        <f t="shared" ref="B22:Y22" si="7">B4+B10-B16</f>
        <v>940250</v>
      </c>
      <c r="C22" s="14">
        <f t="shared" si="7"/>
        <v>940250</v>
      </c>
      <c r="D22" s="14">
        <f t="shared" si="7"/>
        <v>940250</v>
      </c>
      <c r="E22" s="14">
        <f t="shared" si="7"/>
        <v>940250</v>
      </c>
      <c r="F22" s="14">
        <f t="shared" si="7"/>
        <v>940250</v>
      </c>
      <c r="G22" s="14">
        <f t="shared" si="7"/>
        <v>940250</v>
      </c>
      <c r="H22" s="14">
        <f t="shared" si="7"/>
        <v>940250</v>
      </c>
      <c r="I22" s="14">
        <f t="shared" si="7"/>
        <v>940250</v>
      </c>
      <c r="J22" s="14">
        <f t="shared" si="7"/>
        <v>940250</v>
      </c>
      <c r="K22" s="14">
        <f t="shared" si="7"/>
        <v>940250</v>
      </c>
      <c r="L22" s="14">
        <f t="shared" si="7"/>
        <v>940250</v>
      </c>
      <c r="M22" s="14">
        <f t="shared" si="7"/>
        <v>940250</v>
      </c>
      <c r="N22" s="14">
        <f t="shared" si="7"/>
        <v>940250</v>
      </c>
      <c r="O22" s="14">
        <f t="shared" si="7"/>
        <v>940250</v>
      </c>
      <c r="P22" s="14">
        <f t="shared" si="7"/>
        <v>940250</v>
      </c>
      <c r="Q22" s="14">
        <f t="shared" si="7"/>
        <v>0</v>
      </c>
      <c r="R22" s="14">
        <f t="shared" si="7"/>
        <v>0</v>
      </c>
      <c r="S22" s="14">
        <f t="shared" si="7"/>
        <v>0</v>
      </c>
      <c r="T22" s="14">
        <f t="shared" si="7"/>
        <v>0</v>
      </c>
      <c r="U22" s="14">
        <f t="shared" si="7"/>
        <v>0</v>
      </c>
      <c r="V22" s="14">
        <f t="shared" si="7"/>
        <v>0</v>
      </c>
      <c r="W22" s="14">
        <f t="shared" si="7"/>
        <v>0</v>
      </c>
      <c r="X22" s="14">
        <f t="shared" si="7"/>
        <v>0</v>
      </c>
      <c r="Y22" s="14">
        <f t="shared" si="7"/>
        <v>0</v>
      </c>
    </row>
    <row r="23">
      <c r="A23" s="11" t="s">
        <v>59</v>
      </c>
      <c r="B23" s="14">
        <f t="shared" ref="B23:Y23" si="8">B5+B11-B17</f>
        <v>0</v>
      </c>
      <c r="C23" s="14">
        <f t="shared" si="8"/>
        <v>0</v>
      </c>
      <c r="D23" s="14">
        <f t="shared" si="8"/>
        <v>0</v>
      </c>
      <c r="E23" s="14">
        <f t="shared" si="8"/>
        <v>0</v>
      </c>
      <c r="F23" s="14">
        <f t="shared" si="8"/>
        <v>1054200</v>
      </c>
      <c r="G23" s="14">
        <f t="shared" si="8"/>
        <v>1054200</v>
      </c>
      <c r="H23" s="14">
        <f t="shared" si="8"/>
        <v>1054200</v>
      </c>
      <c r="I23" s="14">
        <f t="shared" si="8"/>
        <v>1054200</v>
      </c>
      <c r="J23" s="14">
        <f t="shared" si="8"/>
        <v>1054200</v>
      </c>
      <c r="K23" s="14">
        <f t="shared" si="8"/>
        <v>1054200</v>
      </c>
      <c r="L23" s="14">
        <f t="shared" si="8"/>
        <v>1054200</v>
      </c>
      <c r="M23" s="14">
        <f t="shared" si="8"/>
        <v>1054200</v>
      </c>
      <c r="N23" s="14">
        <f t="shared" si="8"/>
        <v>1054200</v>
      </c>
      <c r="O23" s="14">
        <f t="shared" si="8"/>
        <v>1054200</v>
      </c>
      <c r="P23" s="14">
        <f t="shared" si="8"/>
        <v>1054200</v>
      </c>
      <c r="Q23" s="14">
        <f t="shared" si="8"/>
        <v>1054200</v>
      </c>
      <c r="R23" s="14">
        <f t="shared" si="8"/>
        <v>1054200</v>
      </c>
      <c r="S23" s="14">
        <f t="shared" si="8"/>
        <v>1054200</v>
      </c>
      <c r="T23" s="14">
        <f t="shared" si="8"/>
        <v>1054200</v>
      </c>
      <c r="U23" s="14">
        <f t="shared" si="8"/>
        <v>1054200</v>
      </c>
      <c r="V23" s="14">
        <f t="shared" si="8"/>
        <v>1054200</v>
      </c>
      <c r="W23" s="14">
        <f t="shared" si="8"/>
        <v>1054200</v>
      </c>
      <c r="X23" s="14">
        <f t="shared" si="8"/>
        <v>1054200</v>
      </c>
      <c r="Y23" s="14">
        <f t="shared" si="8"/>
        <v>1054200</v>
      </c>
    </row>
    <row r="24">
      <c r="A24" s="11" t="s">
        <v>60</v>
      </c>
      <c r="B24" s="14">
        <f t="shared" ref="B24:Y24" si="9">B6+B12-B18</f>
        <v>0</v>
      </c>
      <c r="C24" s="14">
        <f t="shared" si="9"/>
        <v>0</v>
      </c>
      <c r="D24" s="14">
        <f t="shared" si="9"/>
        <v>0</v>
      </c>
      <c r="E24" s="14">
        <f t="shared" si="9"/>
        <v>0</v>
      </c>
      <c r="F24" s="14">
        <f t="shared" si="9"/>
        <v>0</v>
      </c>
      <c r="G24" s="14">
        <f t="shared" si="9"/>
        <v>0</v>
      </c>
      <c r="H24" s="14">
        <f t="shared" si="9"/>
        <v>0</v>
      </c>
      <c r="I24" s="14">
        <f t="shared" si="9"/>
        <v>0</v>
      </c>
      <c r="J24" s="14">
        <f t="shared" si="9"/>
        <v>0</v>
      </c>
      <c r="K24" s="14">
        <f t="shared" si="9"/>
        <v>430795</v>
      </c>
      <c r="L24" s="14">
        <f t="shared" si="9"/>
        <v>430795</v>
      </c>
      <c r="M24" s="14">
        <f t="shared" si="9"/>
        <v>430795</v>
      </c>
      <c r="N24" s="14">
        <f t="shared" si="9"/>
        <v>430795</v>
      </c>
      <c r="O24" s="14">
        <f t="shared" si="9"/>
        <v>430795</v>
      </c>
      <c r="P24" s="14">
        <f t="shared" si="9"/>
        <v>430795</v>
      </c>
      <c r="Q24" s="14">
        <f t="shared" si="9"/>
        <v>430795</v>
      </c>
      <c r="R24" s="14">
        <f t="shared" si="9"/>
        <v>430795</v>
      </c>
      <c r="S24" s="14">
        <f t="shared" si="9"/>
        <v>430795</v>
      </c>
      <c r="T24" s="14">
        <f t="shared" si="9"/>
        <v>430795</v>
      </c>
      <c r="U24" s="14">
        <f t="shared" si="9"/>
        <v>430795</v>
      </c>
      <c r="V24" s="14">
        <f t="shared" si="9"/>
        <v>430795</v>
      </c>
      <c r="W24" s="14">
        <f t="shared" si="9"/>
        <v>0</v>
      </c>
      <c r="X24" s="14">
        <f t="shared" si="9"/>
        <v>0</v>
      </c>
      <c r="Y24" s="14">
        <f t="shared" si="9"/>
        <v>0</v>
      </c>
    </row>
    <row r="25">
      <c r="A25" s="11" t="s">
        <v>91</v>
      </c>
      <c r="B25" s="14">
        <f t="shared" ref="B25:Y25" si="10">SUM(B22:B24)</f>
        <v>940250</v>
      </c>
      <c r="C25" s="14">
        <f t="shared" si="10"/>
        <v>940250</v>
      </c>
      <c r="D25" s="14">
        <f t="shared" si="10"/>
        <v>940250</v>
      </c>
      <c r="E25" s="14">
        <f t="shared" si="10"/>
        <v>940250</v>
      </c>
      <c r="F25" s="14">
        <f t="shared" si="10"/>
        <v>1994450</v>
      </c>
      <c r="G25" s="14">
        <f t="shared" si="10"/>
        <v>1994450</v>
      </c>
      <c r="H25" s="14">
        <f t="shared" si="10"/>
        <v>1994450</v>
      </c>
      <c r="I25" s="14">
        <f t="shared" si="10"/>
        <v>1994450</v>
      </c>
      <c r="J25" s="14">
        <f t="shared" si="10"/>
        <v>1994450</v>
      </c>
      <c r="K25" s="14">
        <f t="shared" si="10"/>
        <v>2425245</v>
      </c>
      <c r="L25" s="14">
        <f t="shared" si="10"/>
        <v>2425245</v>
      </c>
      <c r="M25" s="14">
        <f t="shared" si="10"/>
        <v>2425245</v>
      </c>
      <c r="N25" s="14">
        <f t="shared" si="10"/>
        <v>2425245</v>
      </c>
      <c r="O25" s="14">
        <f t="shared" si="10"/>
        <v>2425245</v>
      </c>
      <c r="P25" s="14">
        <f t="shared" si="10"/>
        <v>2425245</v>
      </c>
      <c r="Q25" s="14">
        <f t="shared" si="10"/>
        <v>1484995</v>
      </c>
      <c r="R25" s="14">
        <f t="shared" si="10"/>
        <v>1484995</v>
      </c>
      <c r="S25" s="14">
        <f t="shared" si="10"/>
        <v>1484995</v>
      </c>
      <c r="T25" s="14">
        <f t="shared" si="10"/>
        <v>1484995</v>
      </c>
      <c r="U25" s="14">
        <f t="shared" si="10"/>
        <v>1484995</v>
      </c>
      <c r="V25" s="14">
        <f t="shared" si="10"/>
        <v>1484995</v>
      </c>
      <c r="W25" s="14">
        <f t="shared" si="10"/>
        <v>1054200</v>
      </c>
      <c r="X25" s="14">
        <f t="shared" si="10"/>
        <v>1054200</v>
      </c>
      <c r="Y25" s="14">
        <f t="shared" si="10"/>
        <v>1054200</v>
      </c>
    </row>
    <row r="27">
      <c r="A27" s="11" t="s">
        <v>53</v>
      </c>
    </row>
    <row r="28">
      <c r="A28" s="11" t="s">
        <v>57</v>
      </c>
      <c r="B28" s="15">
        <f>B22*Assumptions!$D27/12</f>
        <v>6620.927083</v>
      </c>
      <c r="C28" s="15">
        <f>C22*Assumptions!$D27/12</f>
        <v>6620.927083</v>
      </c>
      <c r="D28" s="15">
        <f>D22*Assumptions!$D27/12</f>
        <v>6620.927083</v>
      </c>
      <c r="E28" s="15">
        <f>E22*Assumptions!$D27/12</f>
        <v>6620.927083</v>
      </c>
      <c r="F28" s="15">
        <f>F22*Assumptions!$D27/12</f>
        <v>6620.927083</v>
      </c>
      <c r="G28" s="15">
        <f>G22*Assumptions!$D27/12</f>
        <v>6620.927083</v>
      </c>
      <c r="H28" s="15">
        <f>H22*Assumptions!$D27/12</f>
        <v>6620.927083</v>
      </c>
      <c r="I28" s="15">
        <f>I22*Assumptions!$D27/12</f>
        <v>6620.927083</v>
      </c>
      <c r="J28" s="15">
        <f>J22*Assumptions!$D27/12</f>
        <v>6620.927083</v>
      </c>
      <c r="K28" s="15">
        <f>K22*Assumptions!$D27/12</f>
        <v>6620.927083</v>
      </c>
      <c r="L28" s="15">
        <f>L22*Assumptions!$D27/12</f>
        <v>6620.927083</v>
      </c>
      <c r="M28" s="15">
        <f>M22*Assumptions!$D27/12</f>
        <v>6620.927083</v>
      </c>
      <c r="N28" s="15">
        <f>N22*Assumptions!$D27/12</f>
        <v>6620.927083</v>
      </c>
      <c r="O28" s="15">
        <f>O22*Assumptions!$D27/12</f>
        <v>6620.927083</v>
      </c>
      <c r="P28" s="15">
        <f>P22*Assumptions!$D27/12</f>
        <v>6620.927083</v>
      </c>
      <c r="Q28" s="15">
        <f>Q22*Assumptions!$D27/12</f>
        <v>0</v>
      </c>
      <c r="R28" s="15">
        <f>R22*Assumptions!$D27/12</f>
        <v>0</v>
      </c>
      <c r="S28" s="15">
        <f>S22*Assumptions!$D27/12</f>
        <v>0</v>
      </c>
      <c r="T28" s="15">
        <f>T22*Assumptions!$D27/12</f>
        <v>0</v>
      </c>
      <c r="U28" s="15">
        <f>U22*Assumptions!$D27/12</f>
        <v>0</v>
      </c>
      <c r="V28" s="15">
        <f>V22*Assumptions!$D27/12</f>
        <v>0</v>
      </c>
      <c r="W28" s="15">
        <f>W22*Assumptions!$D27/12</f>
        <v>0</v>
      </c>
      <c r="X28" s="15">
        <f>X22*Assumptions!$D27/12</f>
        <v>0</v>
      </c>
      <c r="Y28" s="15">
        <f>Y22*Assumptions!$D27/12</f>
        <v>0</v>
      </c>
    </row>
    <row r="29">
      <c r="A29" s="11" t="s">
        <v>59</v>
      </c>
      <c r="B29" s="15">
        <f>B23*Assumptions!$D28/12</f>
        <v>0</v>
      </c>
      <c r="C29" s="15">
        <f>C23*Assumptions!$D28/12</f>
        <v>0</v>
      </c>
      <c r="D29" s="15">
        <f>D23*Assumptions!$D28/12</f>
        <v>0</v>
      </c>
      <c r="E29" s="15">
        <f>E23*Assumptions!$D28/12</f>
        <v>0</v>
      </c>
      <c r="F29" s="15">
        <f>F23*Assumptions!$D28/12</f>
        <v>10190.6</v>
      </c>
      <c r="G29" s="15">
        <f>G23*Assumptions!$D28/12</f>
        <v>10190.6</v>
      </c>
      <c r="H29" s="15">
        <f>H23*Assumptions!$D28/12</f>
        <v>10190.6</v>
      </c>
      <c r="I29" s="15">
        <f>I23*Assumptions!$D28/12</f>
        <v>10190.6</v>
      </c>
      <c r="J29" s="15">
        <f>J23*Assumptions!$D28/12</f>
        <v>10190.6</v>
      </c>
      <c r="K29" s="15">
        <f>K23*Assumptions!$D28/12</f>
        <v>10190.6</v>
      </c>
      <c r="L29" s="15">
        <f>L23*Assumptions!$D28/12</f>
        <v>10190.6</v>
      </c>
      <c r="M29" s="15">
        <f>M23*Assumptions!$D28/12</f>
        <v>10190.6</v>
      </c>
      <c r="N29" s="15">
        <f>N23*Assumptions!$D28/12</f>
        <v>10190.6</v>
      </c>
      <c r="O29" s="15">
        <f>O23*Assumptions!$D28/12</f>
        <v>10190.6</v>
      </c>
      <c r="P29" s="15">
        <f>P23*Assumptions!$D28/12</f>
        <v>10190.6</v>
      </c>
      <c r="Q29" s="15">
        <f>Q23*Assumptions!$D28/12</f>
        <v>10190.6</v>
      </c>
      <c r="R29" s="15">
        <f>R23*Assumptions!$D28/12</f>
        <v>10190.6</v>
      </c>
      <c r="S29" s="15">
        <f>S23*Assumptions!$D28/12</f>
        <v>10190.6</v>
      </c>
      <c r="T29" s="15">
        <f>T23*Assumptions!$D28/12</f>
        <v>10190.6</v>
      </c>
      <c r="U29" s="15">
        <f>U23*Assumptions!$D28/12</f>
        <v>10190.6</v>
      </c>
      <c r="V29" s="15">
        <f>V23*Assumptions!$D28/12</f>
        <v>10190.6</v>
      </c>
      <c r="W29" s="15">
        <f>W23*Assumptions!$D28/12</f>
        <v>10190.6</v>
      </c>
      <c r="X29" s="15">
        <f>X23*Assumptions!$D28/12</f>
        <v>10190.6</v>
      </c>
      <c r="Y29" s="15">
        <f>Y23*Assumptions!$D28/12</f>
        <v>10190.6</v>
      </c>
    </row>
    <row r="30">
      <c r="A30" s="11" t="s">
        <v>60</v>
      </c>
      <c r="B30" s="15">
        <f>B24*Assumptions!$D29/12</f>
        <v>0</v>
      </c>
      <c r="C30" s="15">
        <f>C24*Assumptions!$D29/12</f>
        <v>0</v>
      </c>
      <c r="D30" s="15">
        <f>D24*Assumptions!$D29/12</f>
        <v>0</v>
      </c>
      <c r="E30" s="15">
        <f>E24*Assumptions!$D29/12</f>
        <v>0</v>
      </c>
      <c r="F30" s="15">
        <f>F24*Assumptions!$D29/12</f>
        <v>0</v>
      </c>
      <c r="G30" s="15">
        <f>G24*Assumptions!$D29/12</f>
        <v>0</v>
      </c>
      <c r="H30" s="15">
        <f>H24*Assumptions!$D29/12</f>
        <v>0</v>
      </c>
      <c r="I30" s="15">
        <f>I24*Assumptions!$D29/12</f>
        <v>0</v>
      </c>
      <c r="J30" s="15">
        <f>J24*Assumptions!$D29/12</f>
        <v>0</v>
      </c>
      <c r="K30" s="15">
        <f>K24*Assumptions!$D29/12</f>
        <v>4631.04625</v>
      </c>
      <c r="L30" s="15">
        <f>L24*Assumptions!$D29/12</f>
        <v>4631.04625</v>
      </c>
      <c r="M30" s="15">
        <f>M24*Assumptions!$D29/12</f>
        <v>4631.04625</v>
      </c>
      <c r="N30" s="15">
        <f>N24*Assumptions!$D29/12</f>
        <v>4631.04625</v>
      </c>
      <c r="O30" s="15">
        <f>O24*Assumptions!$D29/12</f>
        <v>4631.04625</v>
      </c>
      <c r="P30" s="15">
        <f>P24*Assumptions!$D29/12</f>
        <v>4631.04625</v>
      </c>
      <c r="Q30" s="15">
        <f>Q24*Assumptions!$D29/12</f>
        <v>4631.04625</v>
      </c>
      <c r="R30" s="15">
        <f>R24*Assumptions!$D29/12</f>
        <v>4631.04625</v>
      </c>
      <c r="S30" s="15">
        <f>S24*Assumptions!$D29/12</f>
        <v>4631.04625</v>
      </c>
      <c r="T30" s="15">
        <f>T24*Assumptions!$D29/12</f>
        <v>4631.04625</v>
      </c>
      <c r="U30" s="15">
        <f>U24*Assumptions!$D29/12</f>
        <v>4631.04625</v>
      </c>
      <c r="V30" s="15">
        <f>V24*Assumptions!$D29/12</f>
        <v>4631.04625</v>
      </c>
      <c r="W30" s="15">
        <f>W24*Assumptions!$D29/12</f>
        <v>0</v>
      </c>
      <c r="X30" s="15">
        <f>X24*Assumptions!$D29/12</f>
        <v>0</v>
      </c>
      <c r="Y30" s="15">
        <f>Y24*Assumptions!$D29/12</f>
        <v>0</v>
      </c>
    </row>
    <row r="31">
      <c r="A31" s="11" t="s">
        <v>91</v>
      </c>
      <c r="B31" s="15">
        <f t="shared" ref="B31:Y31" si="11">SUM(B28:B30)</f>
        <v>6620.927083</v>
      </c>
      <c r="C31" s="15">
        <f t="shared" si="11"/>
        <v>6620.927083</v>
      </c>
      <c r="D31" s="15">
        <f t="shared" si="11"/>
        <v>6620.927083</v>
      </c>
      <c r="E31" s="15">
        <f t="shared" si="11"/>
        <v>6620.927083</v>
      </c>
      <c r="F31" s="15">
        <f t="shared" si="11"/>
        <v>16811.52708</v>
      </c>
      <c r="G31" s="15">
        <f t="shared" si="11"/>
        <v>16811.52708</v>
      </c>
      <c r="H31" s="15">
        <f t="shared" si="11"/>
        <v>16811.52708</v>
      </c>
      <c r="I31" s="15">
        <f t="shared" si="11"/>
        <v>16811.52708</v>
      </c>
      <c r="J31" s="15">
        <f t="shared" si="11"/>
        <v>16811.52708</v>
      </c>
      <c r="K31" s="15">
        <f t="shared" si="11"/>
        <v>21442.57333</v>
      </c>
      <c r="L31" s="15">
        <f t="shared" si="11"/>
        <v>21442.57333</v>
      </c>
      <c r="M31" s="15">
        <f t="shared" si="11"/>
        <v>21442.57333</v>
      </c>
      <c r="N31" s="15">
        <f t="shared" si="11"/>
        <v>21442.57333</v>
      </c>
      <c r="O31" s="15">
        <f t="shared" si="11"/>
        <v>21442.57333</v>
      </c>
      <c r="P31" s="15">
        <f t="shared" si="11"/>
        <v>21442.57333</v>
      </c>
      <c r="Q31" s="15">
        <f t="shared" si="11"/>
        <v>14821.64625</v>
      </c>
      <c r="R31" s="15">
        <f t="shared" si="11"/>
        <v>14821.64625</v>
      </c>
      <c r="S31" s="15">
        <f t="shared" si="11"/>
        <v>14821.64625</v>
      </c>
      <c r="T31" s="15">
        <f t="shared" si="11"/>
        <v>14821.64625</v>
      </c>
      <c r="U31" s="15">
        <f t="shared" si="11"/>
        <v>14821.64625</v>
      </c>
      <c r="V31" s="15">
        <f t="shared" si="11"/>
        <v>14821.64625</v>
      </c>
      <c r="W31" s="15">
        <f t="shared" si="11"/>
        <v>10190.6</v>
      </c>
      <c r="X31" s="15">
        <f t="shared" si="11"/>
        <v>10190.6</v>
      </c>
      <c r="Y31" s="15">
        <f t="shared" si="11"/>
        <v>10190.6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5" t="s">
        <v>133</v>
      </c>
    </row>
    <row r="3">
      <c r="A3" s="5" t="s">
        <v>134</v>
      </c>
      <c r="B3" s="15">
        <f>Collections!B10</f>
        <v>0</v>
      </c>
      <c r="C3" s="15">
        <f>Collections!C10</f>
        <v>710640.8</v>
      </c>
      <c r="D3" s="15">
        <f>Collections!D10</f>
        <v>0</v>
      </c>
      <c r="E3" s="15">
        <f>Collections!E10</f>
        <v>2842563.2</v>
      </c>
      <c r="F3" s="15">
        <f>Collections!F10</f>
        <v>0</v>
      </c>
      <c r="G3" s="15">
        <f>Collections!G10</f>
        <v>710640.8</v>
      </c>
      <c r="H3" s="15">
        <f>Collections!H10</f>
        <v>0</v>
      </c>
      <c r="I3" s="15">
        <f>Collections!I10</f>
        <v>2842563.2</v>
      </c>
      <c r="J3" s="15">
        <f>Collections!J10</f>
        <v>0</v>
      </c>
      <c r="K3" s="15">
        <f>Collections!K10</f>
        <v>710640.8</v>
      </c>
      <c r="L3" s="15">
        <f>Collections!L10</f>
        <v>0</v>
      </c>
      <c r="M3" s="15">
        <f>Collections!M10</f>
        <v>2842563.2</v>
      </c>
      <c r="N3" s="15">
        <f>Collections!N10</f>
        <v>0</v>
      </c>
      <c r="O3" s="15">
        <f>Collections!O10</f>
        <v>710640.8</v>
      </c>
      <c r="P3" s="15">
        <f>Collections!P10</f>
        <v>0</v>
      </c>
      <c r="Q3" s="15">
        <f>Collections!Q10</f>
        <v>2842563.2</v>
      </c>
      <c r="R3" s="15">
        <f>Collections!R10</f>
        <v>0</v>
      </c>
      <c r="S3" s="15">
        <f>Collections!S10</f>
        <v>710640.8</v>
      </c>
      <c r="T3" s="15">
        <f>Collections!T10</f>
        <v>0</v>
      </c>
      <c r="U3" s="15">
        <f>Collections!U10</f>
        <v>2842563.2</v>
      </c>
      <c r="V3" s="15">
        <f>Collections!V10</f>
        <v>0</v>
      </c>
      <c r="W3" s="15">
        <f>Collections!W10</f>
        <v>710640.8</v>
      </c>
      <c r="X3" s="15">
        <f>Collections!X10</f>
        <v>0</v>
      </c>
      <c r="Y3" s="15">
        <f>Collections!Y10</f>
        <v>2842563.2</v>
      </c>
    </row>
    <row r="4">
      <c r="A4" s="5" t="s">
        <v>135</v>
      </c>
      <c r="B4" s="15">
        <f>'Loan and Interest'!B13</f>
        <v>940250</v>
      </c>
      <c r="C4" s="15">
        <f>'Loan and Interest'!C13</f>
        <v>0</v>
      </c>
      <c r="D4" s="15">
        <f>'Loan and Interest'!D13</f>
        <v>0</v>
      </c>
      <c r="E4" s="15">
        <f>'Loan and Interest'!E13</f>
        <v>0</v>
      </c>
      <c r="F4" s="15">
        <f>'Loan and Interest'!F13</f>
        <v>1054200</v>
      </c>
      <c r="G4" s="15">
        <f>'Loan and Interest'!G13</f>
        <v>0</v>
      </c>
      <c r="H4" s="15">
        <f>'Loan and Interest'!H13</f>
        <v>0</v>
      </c>
      <c r="I4" s="15">
        <f>'Loan and Interest'!I13</f>
        <v>0</v>
      </c>
      <c r="J4" s="15">
        <f>'Loan and Interest'!J13</f>
        <v>0</v>
      </c>
      <c r="K4" s="15">
        <f>'Loan and Interest'!K13</f>
        <v>430795</v>
      </c>
      <c r="L4" s="15">
        <f>'Loan and Interest'!L13</f>
        <v>0</v>
      </c>
      <c r="M4" s="15">
        <f>'Loan and Interest'!M13</f>
        <v>0</v>
      </c>
      <c r="N4" s="15">
        <f>'Loan and Interest'!N13</f>
        <v>0</v>
      </c>
      <c r="O4" s="15">
        <f>'Loan and Interest'!O13</f>
        <v>0</v>
      </c>
      <c r="P4" s="15">
        <f>'Loan and Interest'!P13</f>
        <v>0</v>
      </c>
      <c r="Q4" s="15">
        <f>'Loan and Interest'!Q13</f>
        <v>0</v>
      </c>
      <c r="R4" s="15">
        <f>'Loan and Interest'!R13</f>
        <v>0</v>
      </c>
      <c r="S4" s="15">
        <f>'Loan and Interest'!S13</f>
        <v>0</v>
      </c>
      <c r="T4" s="15">
        <f>'Loan and Interest'!T13</f>
        <v>0</v>
      </c>
      <c r="U4" s="15">
        <f>'Loan and Interest'!U13</f>
        <v>0</v>
      </c>
      <c r="V4" s="15">
        <f>'Loan and Interest'!V13</f>
        <v>0</v>
      </c>
      <c r="W4" s="15">
        <f>'Loan and Interest'!W13</f>
        <v>0</v>
      </c>
      <c r="X4" s="15">
        <f>'Loan and Interest'!X13</f>
        <v>0</v>
      </c>
      <c r="Y4" s="15">
        <f>'Loan and Interest'!Y13</f>
        <v>0</v>
      </c>
    </row>
    <row r="5">
      <c r="A5" s="5" t="s">
        <v>136</v>
      </c>
      <c r="B5" s="15">
        <f>Capital!B13</f>
        <v>394329.6</v>
      </c>
      <c r="C5" s="15">
        <f>Capital!C13</f>
        <v>0</v>
      </c>
      <c r="D5" s="15">
        <f>Capital!D13</f>
        <v>0</v>
      </c>
      <c r="E5" s="15">
        <f>Capital!E13</f>
        <v>0</v>
      </c>
      <c r="F5" s="15">
        <f>Capital!F13</f>
        <v>0</v>
      </c>
      <c r="G5" s="15">
        <f>Capital!G13</f>
        <v>0</v>
      </c>
      <c r="H5" s="15">
        <f>Capital!H13</f>
        <v>0</v>
      </c>
      <c r="I5" s="15">
        <f>Capital!I13</f>
        <v>0</v>
      </c>
      <c r="J5" s="15">
        <f>Capital!J13</f>
        <v>0</v>
      </c>
      <c r="K5" s="15">
        <f>Capital!K13</f>
        <v>0</v>
      </c>
      <c r="L5" s="15">
        <f>Capital!L13</f>
        <v>0</v>
      </c>
      <c r="M5" s="15">
        <f>Capital!M13</f>
        <v>0</v>
      </c>
      <c r="N5" s="15">
        <f>Capital!N13</f>
        <v>0</v>
      </c>
      <c r="O5" s="15">
        <f>Capital!O13</f>
        <v>0</v>
      </c>
      <c r="P5" s="15">
        <f>Capital!P13</f>
        <v>0</v>
      </c>
      <c r="Q5" s="15">
        <f>Capital!Q13</f>
        <v>0</v>
      </c>
      <c r="R5" s="15">
        <f>Capital!R13</f>
        <v>0</v>
      </c>
      <c r="S5" s="15">
        <f>Capital!S13</f>
        <v>0</v>
      </c>
      <c r="T5" s="15">
        <f>Capital!T13</f>
        <v>0</v>
      </c>
      <c r="U5" s="15">
        <f>Capital!U13</f>
        <v>0</v>
      </c>
      <c r="V5" s="15">
        <f>Capital!V13</f>
        <v>0</v>
      </c>
      <c r="W5" s="15">
        <f>Capital!W13</f>
        <v>0</v>
      </c>
      <c r="X5" s="15">
        <f>Capital!X13</f>
        <v>0</v>
      </c>
      <c r="Y5" s="15">
        <f>Capital!Y13</f>
        <v>0</v>
      </c>
    </row>
    <row r="6">
      <c r="A6" s="5" t="s">
        <v>91</v>
      </c>
      <c r="B6" s="15">
        <f t="shared" ref="B6:Y6" si="1">SUM(B3:B5)</f>
        <v>1334579.6</v>
      </c>
      <c r="C6" s="15">
        <f t="shared" si="1"/>
        <v>710640.8</v>
      </c>
      <c r="D6" s="15">
        <f t="shared" si="1"/>
        <v>0</v>
      </c>
      <c r="E6" s="15">
        <f t="shared" si="1"/>
        <v>2842563.2</v>
      </c>
      <c r="F6" s="15">
        <f t="shared" si="1"/>
        <v>1054200</v>
      </c>
      <c r="G6" s="15">
        <f t="shared" si="1"/>
        <v>710640.8</v>
      </c>
      <c r="H6" s="15">
        <f t="shared" si="1"/>
        <v>0</v>
      </c>
      <c r="I6" s="15">
        <f t="shared" si="1"/>
        <v>2842563.2</v>
      </c>
      <c r="J6" s="15">
        <f t="shared" si="1"/>
        <v>0</v>
      </c>
      <c r="K6" s="15">
        <f t="shared" si="1"/>
        <v>1141435.8</v>
      </c>
      <c r="L6" s="15">
        <f t="shared" si="1"/>
        <v>0</v>
      </c>
      <c r="M6" s="15">
        <f t="shared" si="1"/>
        <v>2842563.2</v>
      </c>
      <c r="N6" s="15">
        <f t="shared" si="1"/>
        <v>0</v>
      </c>
      <c r="O6" s="15">
        <f t="shared" si="1"/>
        <v>710640.8</v>
      </c>
      <c r="P6" s="15">
        <f t="shared" si="1"/>
        <v>0</v>
      </c>
      <c r="Q6" s="15">
        <f t="shared" si="1"/>
        <v>2842563.2</v>
      </c>
      <c r="R6" s="15">
        <f t="shared" si="1"/>
        <v>0</v>
      </c>
      <c r="S6" s="15">
        <f t="shared" si="1"/>
        <v>710640.8</v>
      </c>
      <c r="T6" s="15">
        <f t="shared" si="1"/>
        <v>0</v>
      </c>
      <c r="U6" s="15">
        <f t="shared" si="1"/>
        <v>2842563.2</v>
      </c>
      <c r="V6" s="15">
        <f t="shared" si="1"/>
        <v>0</v>
      </c>
      <c r="W6" s="15">
        <f t="shared" si="1"/>
        <v>710640.8</v>
      </c>
      <c r="X6" s="15">
        <f t="shared" si="1"/>
        <v>0</v>
      </c>
      <c r="Y6" s="15">
        <f t="shared" si="1"/>
        <v>2842563.2</v>
      </c>
    </row>
    <row r="7">
      <c r="A7" s="5"/>
    </row>
    <row r="8">
      <c r="A8" s="5" t="s">
        <v>137</v>
      </c>
    </row>
    <row r="9">
      <c r="A9" s="5" t="s">
        <v>138</v>
      </c>
      <c r="B9" s="14">
        <f>'Fixed Asset Balance'!B10</f>
        <v>397860</v>
      </c>
      <c r="C9" s="14">
        <f>'Fixed Asset Balance'!C10</f>
        <v>0</v>
      </c>
      <c r="D9" s="14">
        <f>'Fixed Asset Balance'!D10</f>
        <v>0</v>
      </c>
      <c r="E9" s="14">
        <f>'Fixed Asset Balance'!E10</f>
        <v>0</v>
      </c>
      <c r="F9" s="14">
        <f>'Fixed Asset Balance'!F10</f>
        <v>406579</v>
      </c>
      <c r="G9" s="14">
        <f>'Fixed Asset Balance'!G10</f>
        <v>0</v>
      </c>
      <c r="H9" s="14">
        <f>'Fixed Asset Balance'!H10</f>
        <v>0</v>
      </c>
      <c r="I9" s="14">
        <f>'Fixed Asset Balance'!I10</f>
        <v>0</v>
      </c>
      <c r="J9" s="14">
        <f>'Fixed Asset Balance'!J10</f>
        <v>0</v>
      </c>
      <c r="K9" s="14">
        <f>'Fixed Asset Balance'!K10</f>
        <v>0</v>
      </c>
      <c r="L9" s="14">
        <f>'Fixed Asset Balance'!L10</f>
        <v>0</v>
      </c>
      <c r="M9" s="14">
        <f>'Fixed Asset Balance'!M10</f>
        <v>0</v>
      </c>
      <c r="N9" s="14">
        <f>'Fixed Asset Balance'!N10</f>
        <v>0</v>
      </c>
      <c r="O9" s="14">
        <f>'Fixed Asset Balance'!O10</f>
        <v>0</v>
      </c>
      <c r="P9" s="14">
        <f>'Fixed Asset Balance'!P10</f>
        <v>0</v>
      </c>
      <c r="Q9" s="14">
        <f>'Fixed Asset Balance'!Q10</f>
        <v>0</v>
      </c>
      <c r="R9" s="14">
        <f>'Fixed Asset Balance'!R10</f>
        <v>0</v>
      </c>
      <c r="S9" s="14">
        <f>'Fixed Asset Balance'!S10</f>
        <v>0</v>
      </c>
      <c r="T9" s="14">
        <f>'Fixed Asset Balance'!T10</f>
        <v>0</v>
      </c>
      <c r="U9" s="14">
        <f>'Fixed Asset Balance'!U10</f>
        <v>406579</v>
      </c>
      <c r="V9" s="14">
        <f>'Fixed Asset Balance'!V10</f>
        <v>0</v>
      </c>
      <c r="W9" s="14">
        <f>'Fixed Asset Balance'!W10</f>
        <v>0</v>
      </c>
      <c r="X9" s="14">
        <f>'Fixed Asset Balance'!X10</f>
        <v>0</v>
      </c>
      <c r="Y9" s="14">
        <f>'Fixed Asset Balance'!Y10</f>
        <v>0</v>
      </c>
    </row>
    <row r="10">
      <c r="A10" s="5" t="s">
        <v>139</v>
      </c>
      <c r="B10" s="14">
        <f>Purchases!B10</f>
        <v>0</v>
      </c>
      <c r="C10" s="14">
        <f>Purchases!C10</f>
        <v>291525</v>
      </c>
      <c r="D10" s="14">
        <f>Purchases!D10</f>
        <v>291525</v>
      </c>
      <c r="E10" s="14">
        <f>Purchases!E10</f>
        <v>561525</v>
      </c>
      <c r="F10" s="14">
        <f>Purchases!F10</f>
        <v>561525</v>
      </c>
      <c r="G10" s="14">
        <f>Purchases!G10</f>
        <v>561525</v>
      </c>
      <c r="H10" s="14">
        <f>Purchases!H10</f>
        <v>561525</v>
      </c>
      <c r="I10" s="14">
        <f>Purchases!I10</f>
        <v>561525</v>
      </c>
      <c r="J10" s="14">
        <f>Purchases!J10</f>
        <v>561525</v>
      </c>
      <c r="K10" s="14">
        <f>Purchases!K10</f>
        <v>561525</v>
      </c>
      <c r="L10" s="14">
        <f>Purchases!L10</f>
        <v>561525</v>
      </c>
      <c r="M10" s="14">
        <f>Purchases!M10</f>
        <v>561525</v>
      </c>
      <c r="N10" s="14">
        <f>Purchases!N10</f>
        <v>561525</v>
      </c>
      <c r="O10" s="14">
        <f>Purchases!O10</f>
        <v>561525</v>
      </c>
      <c r="P10" s="14">
        <f>Purchases!P10</f>
        <v>561525</v>
      </c>
      <c r="Q10" s="14">
        <f>Purchases!Q10</f>
        <v>561525</v>
      </c>
      <c r="R10" s="14">
        <f>Purchases!R10</f>
        <v>561525</v>
      </c>
      <c r="S10" s="14">
        <f>Purchases!S10</f>
        <v>561525</v>
      </c>
      <c r="T10" s="14">
        <f>Purchases!T10</f>
        <v>561525</v>
      </c>
      <c r="U10" s="14">
        <f>Purchases!U10</f>
        <v>561525</v>
      </c>
      <c r="V10" s="14">
        <f>Purchases!V10</f>
        <v>561525</v>
      </c>
      <c r="W10" s="14">
        <f>Purchases!W10</f>
        <v>561525</v>
      </c>
      <c r="X10" s="14">
        <f>Purchases!X10</f>
        <v>561525</v>
      </c>
      <c r="Y10" s="14">
        <f>Purchases!Y10</f>
        <v>561525</v>
      </c>
    </row>
    <row r="11">
      <c r="A11" s="5" t="s">
        <v>111</v>
      </c>
      <c r="B11" s="14">
        <f>'Expenses-payments'!B16</f>
        <v>59450</v>
      </c>
      <c r="C11" s="14">
        <f>'Expenses-payments'!C16</f>
        <v>67040</v>
      </c>
      <c r="D11" s="14">
        <f>'Expenses-payments'!D16</f>
        <v>161540</v>
      </c>
      <c r="E11" s="14">
        <f>'Expenses-payments'!E16</f>
        <v>134660</v>
      </c>
      <c r="F11" s="14">
        <f>'Expenses-payments'!F16</f>
        <v>134660</v>
      </c>
      <c r="G11" s="14">
        <f>'Expenses-payments'!G16</f>
        <v>161540</v>
      </c>
      <c r="H11" s="14">
        <f>'Expenses-payments'!H16</f>
        <v>134660</v>
      </c>
      <c r="I11" s="14">
        <f>'Expenses-payments'!I16</f>
        <v>134660</v>
      </c>
      <c r="J11" s="14">
        <f>'Expenses-payments'!J16</f>
        <v>161540</v>
      </c>
      <c r="K11" s="14">
        <f>'Expenses-payments'!K16</f>
        <v>134660</v>
      </c>
      <c r="L11" s="14">
        <f>'Expenses-payments'!L16</f>
        <v>134660</v>
      </c>
      <c r="M11" s="14">
        <f>'Expenses-payments'!M16</f>
        <v>161540</v>
      </c>
      <c r="N11" s="14">
        <f>'Expenses-payments'!N16</f>
        <v>134660</v>
      </c>
      <c r="O11" s="14">
        <f>'Expenses-payments'!O16</f>
        <v>134660</v>
      </c>
      <c r="P11" s="14">
        <f>'Expenses-payments'!P16</f>
        <v>161540</v>
      </c>
      <c r="Q11" s="14">
        <f>'Expenses-payments'!Q16</f>
        <v>134660</v>
      </c>
      <c r="R11" s="14">
        <f>'Expenses-payments'!R16</f>
        <v>134660</v>
      </c>
      <c r="S11" s="14">
        <f>'Expenses-payments'!S16</f>
        <v>161540</v>
      </c>
      <c r="T11" s="14">
        <f>'Expenses-payments'!T16</f>
        <v>134660</v>
      </c>
      <c r="U11" s="14">
        <f>'Expenses-payments'!U16</f>
        <v>134660</v>
      </c>
      <c r="V11" s="14">
        <f>'Expenses-payments'!V16</f>
        <v>161540</v>
      </c>
      <c r="W11" s="14">
        <f>'Expenses-payments'!W16</f>
        <v>134660</v>
      </c>
      <c r="X11" s="14">
        <f>'Expenses-payments'!X16</f>
        <v>134660</v>
      </c>
      <c r="Y11" s="14">
        <f>'Expenses-payments'!Y16</f>
        <v>161540</v>
      </c>
    </row>
    <row r="12">
      <c r="A12" s="5" t="s">
        <v>56</v>
      </c>
      <c r="B12" s="14">
        <f>'Loan and Interest'!B19</f>
        <v>0</v>
      </c>
      <c r="C12" s="14">
        <f>'Loan and Interest'!C19</f>
        <v>0</v>
      </c>
      <c r="D12" s="14">
        <f>'Loan and Interest'!D19</f>
        <v>0</v>
      </c>
      <c r="E12" s="14">
        <f>'Loan and Interest'!E19</f>
        <v>0</v>
      </c>
      <c r="F12" s="14">
        <f>'Loan and Interest'!F19</f>
        <v>0</v>
      </c>
      <c r="G12" s="14">
        <f>'Loan and Interest'!G19</f>
        <v>0</v>
      </c>
      <c r="H12" s="14">
        <f>'Loan and Interest'!H19</f>
        <v>0</v>
      </c>
      <c r="I12" s="14">
        <f>'Loan and Interest'!I19</f>
        <v>0</v>
      </c>
      <c r="J12" s="14">
        <f>'Loan and Interest'!J19</f>
        <v>0</v>
      </c>
      <c r="K12" s="14">
        <f>'Loan and Interest'!K19</f>
        <v>0</v>
      </c>
      <c r="L12" s="14">
        <f>'Loan and Interest'!L19</f>
        <v>0</v>
      </c>
      <c r="M12" s="14">
        <f>'Loan and Interest'!M19</f>
        <v>0</v>
      </c>
      <c r="N12" s="14">
        <f>'Loan and Interest'!N19</f>
        <v>0</v>
      </c>
      <c r="O12" s="14">
        <f>'Loan and Interest'!O19</f>
        <v>0</v>
      </c>
      <c r="P12" s="14">
        <f>'Loan and Interest'!P19</f>
        <v>0</v>
      </c>
      <c r="Q12" s="14">
        <f>'Loan and Interest'!Q19</f>
        <v>940250</v>
      </c>
      <c r="R12" s="14">
        <f>'Loan and Interest'!R19</f>
        <v>0</v>
      </c>
      <c r="S12" s="14">
        <f>'Loan and Interest'!S19</f>
        <v>0</v>
      </c>
      <c r="T12" s="14">
        <f>'Loan and Interest'!T19</f>
        <v>0</v>
      </c>
      <c r="U12" s="14">
        <f>'Loan and Interest'!U19</f>
        <v>0</v>
      </c>
      <c r="V12" s="14">
        <f>'Loan and Interest'!V19</f>
        <v>0</v>
      </c>
      <c r="W12" s="14">
        <f>'Loan and Interest'!W19</f>
        <v>430795</v>
      </c>
      <c r="X12" s="14">
        <f>'Loan and Interest'!X19</f>
        <v>0</v>
      </c>
      <c r="Y12" s="14">
        <f>'Loan and Interest'!Y19</f>
        <v>0</v>
      </c>
    </row>
    <row r="13">
      <c r="A13" s="5" t="s">
        <v>140</v>
      </c>
      <c r="B13" s="15">
        <f>'Loan and Interest'!B31</f>
        <v>6620.927083</v>
      </c>
      <c r="C13" s="15">
        <f>'Loan and Interest'!C31</f>
        <v>6620.927083</v>
      </c>
      <c r="D13" s="15">
        <f>'Loan and Interest'!D31</f>
        <v>6620.927083</v>
      </c>
      <c r="E13" s="15">
        <f>'Loan and Interest'!E31</f>
        <v>6620.927083</v>
      </c>
      <c r="F13" s="15">
        <f>'Loan and Interest'!F31</f>
        <v>16811.52708</v>
      </c>
      <c r="G13" s="15">
        <f>'Loan and Interest'!G31</f>
        <v>16811.52708</v>
      </c>
      <c r="H13" s="15">
        <f>'Loan and Interest'!H31</f>
        <v>16811.52708</v>
      </c>
      <c r="I13" s="15">
        <f>'Loan and Interest'!I31</f>
        <v>16811.52708</v>
      </c>
      <c r="J13" s="15">
        <f>'Loan and Interest'!J31</f>
        <v>16811.52708</v>
      </c>
      <c r="K13" s="15">
        <f>'Loan and Interest'!K31</f>
        <v>21442.57333</v>
      </c>
      <c r="L13" s="15">
        <f>'Loan and Interest'!L31</f>
        <v>21442.57333</v>
      </c>
      <c r="M13" s="15">
        <f>'Loan and Interest'!M31</f>
        <v>21442.57333</v>
      </c>
      <c r="N13" s="15">
        <f>'Loan and Interest'!N31</f>
        <v>21442.57333</v>
      </c>
      <c r="O13" s="15">
        <f>'Loan and Interest'!O31</f>
        <v>21442.57333</v>
      </c>
      <c r="P13" s="15">
        <f>'Loan and Interest'!P31</f>
        <v>21442.57333</v>
      </c>
      <c r="Q13" s="15">
        <f>'Loan and Interest'!Q31</f>
        <v>14821.64625</v>
      </c>
      <c r="R13" s="15">
        <f>'Loan and Interest'!R31</f>
        <v>14821.64625</v>
      </c>
      <c r="S13" s="15">
        <f>'Loan and Interest'!S31</f>
        <v>14821.64625</v>
      </c>
      <c r="T13" s="15">
        <f>'Loan and Interest'!T31</f>
        <v>14821.64625</v>
      </c>
      <c r="U13" s="15">
        <f>'Loan and Interest'!U31</f>
        <v>14821.64625</v>
      </c>
      <c r="V13" s="15">
        <f>'Loan and Interest'!V31</f>
        <v>14821.64625</v>
      </c>
      <c r="W13" s="15">
        <f>'Loan and Interest'!W31</f>
        <v>10190.6</v>
      </c>
      <c r="X13" s="15">
        <f>'Loan and Interest'!X31</f>
        <v>10190.6</v>
      </c>
      <c r="Y13" s="15">
        <f>'Loan and Interest'!Y31</f>
        <v>10190.6</v>
      </c>
    </row>
    <row r="14">
      <c r="A14" s="5" t="s">
        <v>130</v>
      </c>
      <c r="B14" s="14">
        <f>Capital!B18</f>
        <v>0</v>
      </c>
      <c r="C14" s="14">
        <f>Capital!C18</f>
        <v>0</v>
      </c>
      <c r="D14" s="14">
        <f>Capital!D18</f>
        <v>0</v>
      </c>
      <c r="E14" s="14">
        <f>Capital!E18</f>
        <v>0</v>
      </c>
      <c r="F14" s="14">
        <f>Capital!F18</f>
        <v>0</v>
      </c>
      <c r="G14" s="15">
        <f>Capital!G18</f>
        <v>131443.2</v>
      </c>
      <c r="H14" s="14">
        <f>Capital!H18</f>
        <v>0</v>
      </c>
      <c r="I14" s="14">
        <f>Capital!I18</f>
        <v>0</v>
      </c>
      <c r="J14" s="14">
        <f>Capital!J18</f>
        <v>0</v>
      </c>
      <c r="K14" s="14">
        <f>Capital!K18</f>
        <v>0</v>
      </c>
      <c r="L14" s="14">
        <f>Capital!L18</f>
        <v>0</v>
      </c>
      <c r="M14" s="15">
        <f>Capital!M18</f>
        <v>175257.6</v>
      </c>
      <c r="N14" s="14">
        <f>Capital!N18</f>
        <v>0</v>
      </c>
      <c r="O14" s="14">
        <f>Capital!O18</f>
        <v>0</v>
      </c>
      <c r="P14" s="14">
        <f>Capital!P18</f>
        <v>0</v>
      </c>
      <c r="Q14" s="14">
        <f>Capital!Q18</f>
        <v>0</v>
      </c>
      <c r="R14" s="14">
        <f>Capital!R18</f>
        <v>0</v>
      </c>
      <c r="S14" s="14">
        <f>Capital!S18</f>
        <v>82152</v>
      </c>
      <c r="T14" s="14">
        <f>Capital!T18</f>
        <v>0</v>
      </c>
      <c r="U14" s="14">
        <f>Capital!U18</f>
        <v>0</v>
      </c>
      <c r="V14" s="14">
        <f>Capital!V18</f>
        <v>0</v>
      </c>
      <c r="W14" s="14">
        <f>Capital!W18</f>
        <v>0</v>
      </c>
      <c r="X14" s="14">
        <f>Capital!X18</f>
        <v>0</v>
      </c>
      <c r="Y14" s="15">
        <f>Capital!Y18</f>
        <v>142396.8</v>
      </c>
    </row>
    <row r="15">
      <c r="A15" s="5" t="s">
        <v>141</v>
      </c>
      <c r="B15" s="15">
        <f>'Sales and Costs'!B23</f>
        <v>46231.73697</v>
      </c>
      <c r="C15" s="15">
        <f>'Sales and Costs'!C23</f>
        <v>46231.73697</v>
      </c>
      <c r="D15" s="15">
        <f>'Sales and Costs'!D23</f>
        <v>46231.73697</v>
      </c>
      <c r="E15" s="15">
        <f>'Sales and Costs'!E23</f>
        <v>46231.73697</v>
      </c>
      <c r="F15" s="15">
        <f>'Sales and Costs'!F23</f>
        <v>36726.05971</v>
      </c>
      <c r="G15" s="15">
        <f>'Sales and Costs'!G23</f>
        <v>36726.05971</v>
      </c>
      <c r="H15" s="15">
        <f>'Sales and Costs'!H23</f>
        <v>36726.05971</v>
      </c>
      <c r="I15" s="15">
        <f>'Sales and Costs'!I23</f>
        <v>36726.05971</v>
      </c>
      <c r="J15" s="15">
        <f>'Sales and Costs'!J23</f>
        <v>36726.05971</v>
      </c>
      <c r="K15" s="15">
        <f>'Sales and Costs'!K23</f>
        <v>35489.57036</v>
      </c>
      <c r="L15" s="15">
        <f>'Sales and Costs'!L23</f>
        <v>35489.57036</v>
      </c>
      <c r="M15" s="15">
        <f>'Sales and Costs'!M23</f>
        <v>35489.57036</v>
      </c>
      <c r="N15" s="15">
        <f>'Sales and Costs'!N23</f>
        <v>35489.57036</v>
      </c>
      <c r="O15" s="15">
        <f>'Sales and Costs'!O23</f>
        <v>35489.57036</v>
      </c>
      <c r="P15" s="15">
        <f>'Sales and Costs'!P23</f>
        <v>35489.57036</v>
      </c>
      <c r="Q15" s="15">
        <f>'Sales and Costs'!Q23</f>
        <v>37257.35789</v>
      </c>
      <c r="R15" s="15">
        <f>'Sales and Costs'!R23</f>
        <v>37257.35789</v>
      </c>
      <c r="S15" s="15">
        <f>'Sales and Costs'!S23</f>
        <v>37257.35789</v>
      </c>
      <c r="T15" s="15">
        <f>'Sales and Costs'!T23</f>
        <v>37257.35789</v>
      </c>
      <c r="U15" s="15">
        <f>'Sales and Costs'!U23</f>
        <v>30472.57083</v>
      </c>
      <c r="V15" s="15">
        <f>'Sales and Costs'!V23</f>
        <v>37257.35789</v>
      </c>
      <c r="W15" s="15">
        <f>'Sales and Costs'!W23</f>
        <v>38493.84724</v>
      </c>
      <c r="X15" s="15">
        <f>'Sales and Costs'!X23</f>
        <v>38493.84724</v>
      </c>
      <c r="Y15" s="15">
        <f>'Sales and Costs'!Y23</f>
        <v>38493.84724</v>
      </c>
    </row>
    <row r="16">
      <c r="A16" s="5" t="s">
        <v>91</v>
      </c>
      <c r="B16" s="15">
        <f t="shared" ref="B16:Y16" si="2">SUM(B9:B15)</f>
        <v>510162.6641</v>
      </c>
      <c r="C16" s="15">
        <f t="shared" si="2"/>
        <v>411417.6641</v>
      </c>
      <c r="D16" s="15">
        <f t="shared" si="2"/>
        <v>505917.6641</v>
      </c>
      <c r="E16" s="15">
        <f t="shared" si="2"/>
        <v>749037.6641</v>
      </c>
      <c r="F16" s="15">
        <f t="shared" si="2"/>
        <v>1156301.587</v>
      </c>
      <c r="G16" s="15">
        <f t="shared" si="2"/>
        <v>908045.7868</v>
      </c>
      <c r="H16" s="15">
        <f t="shared" si="2"/>
        <v>749722.5868</v>
      </c>
      <c r="I16" s="15">
        <f t="shared" si="2"/>
        <v>749722.5868</v>
      </c>
      <c r="J16" s="15">
        <f t="shared" si="2"/>
        <v>776602.5868</v>
      </c>
      <c r="K16" s="15">
        <f t="shared" si="2"/>
        <v>753117.1437</v>
      </c>
      <c r="L16" s="15">
        <f t="shared" si="2"/>
        <v>753117.1437</v>
      </c>
      <c r="M16" s="15">
        <f t="shared" si="2"/>
        <v>955254.7437</v>
      </c>
      <c r="N16" s="15">
        <f t="shared" si="2"/>
        <v>753117.1437</v>
      </c>
      <c r="O16" s="15">
        <f t="shared" si="2"/>
        <v>753117.1437</v>
      </c>
      <c r="P16" s="15">
        <f t="shared" si="2"/>
        <v>779997.1437</v>
      </c>
      <c r="Q16" s="15">
        <f t="shared" si="2"/>
        <v>1688514.004</v>
      </c>
      <c r="R16" s="15">
        <f t="shared" si="2"/>
        <v>748264.0041</v>
      </c>
      <c r="S16" s="15">
        <f t="shared" si="2"/>
        <v>857296.0041</v>
      </c>
      <c r="T16" s="15">
        <f t="shared" si="2"/>
        <v>748264.0041</v>
      </c>
      <c r="U16" s="15">
        <f t="shared" si="2"/>
        <v>1148058.217</v>
      </c>
      <c r="V16" s="15">
        <f t="shared" si="2"/>
        <v>775144.0041</v>
      </c>
      <c r="W16" s="15">
        <f t="shared" si="2"/>
        <v>1175664.447</v>
      </c>
      <c r="X16" s="15">
        <f t="shared" si="2"/>
        <v>744869.4472</v>
      </c>
      <c r="Y16" s="15">
        <f t="shared" si="2"/>
        <v>914146.2472</v>
      </c>
    </row>
    <row r="17">
      <c r="A17" s="5"/>
    </row>
    <row r="18">
      <c r="A18" s="5" t="s">
        <v>142</v>
      </c>
      <c r="B18" s="15">
        <f t="shared" ref="B18:Y18" si="3">B6-B16</f>
        <v>824416.9359</v>
      </c>
      <c r="C18" s="15">
        <f t="shared" si="3"/>
        <v>299223.1359</v>
      </c>
      <c r="D18" s="15">
        <f t="shared" si="3"/>
        <v>-505917.6641</v>
      </c>
      <c r="E18" s="15">
        <f t="shared" si="3"/>
        <v>2093525.536</v>
      </c>
      <c r="F18" s="15">
        <f t="shared" si="3"/>
        <v>-102101.5868</v>
      </c>
      <c r="G18" s="15">
        <f t="shared" si="3"/>
        <v>-197404.9868</v>
      </c>
      <c r="H18" s="15">
        <f t="shared" si="3"/>
        <v>-749722.5868</v>
      </c>
      <c r="I18" s="15">
        <f t="shared" si="3"/>
        <v>2092840.613</v>
      </c>
      <c r="J18" s="15">
        <f t="shared" si="3"/>
        <v>-776602.5868</v>
      </c>
      <c r="K18" s="15">
        <f t="shared" si="3"/>
        <v>388318.6563</v>
      </c>
      <c r="L18" s="15">
        <f t="shared" si="3"/>
        <v>-753117.1437</v>
      </c>
      <c r="M18" s="15">
        <f t="shared" si="3"/>
        <v>1887308.456</v>
      </c>
      <c r="N18" s="15">
        <f t="shared" si="3"/>
        <v>-753117.1437</v>
      </c>
      <c r="O18" s="15">
        <f t="shared" si="3"/>
        <v>-42476.34369</v>
      </c>
      <c r="P18" s="15">
        <f t="shared" si="3"/>
        <v>-779997.1437</v>
      </c>
      <c r="Q18" s="15">
        <f t="shared" si="3"/>
        <v>1154049.196</v>
      </c>
      <c r="R18" s="15">
        <f t="shared" si="3"/>
        <v>-748264.0041</v>
      </c>
      <c r="S18" s="15">
        <f t="shared" si="3"/>
        <v>-146655.2041</v>
      </c>
      <c r="T18" s="15">
        <f t="shared" si="3"/>
        <v>-748264.0041</v>
      </c>
      <c r="U18" s="15">
        <f t="shared" si="3"/>
        <v>1694504.983</v>
      </c>
      <c r="V18" s="15">
        <f t="shared" si="3"/>
        <v>-775144.0041</v>
      </c>
      <c r="W18" s="15">
        <f t="shared" si="3"/>
        <v>-465023.6472</v>
      </c>
      <c r="X18" s="15">
        <f t="shared" si="3"/>
        <v>-744869.4472</v>
      </c>
      <c r="Y18" s="15">
        <f t="shared" si="3"/>
        <v>1928416.953</v>
      </c>
    </row>
    <row r="19">
      <c r="A19" s="5"/>
    </row>
    <row r="20">
      <c r="A20" s="5" t="s">
        <v>143</v>
      </c>
    </row>
    <row r="21">
      <c r="A21" s="5" t="s">
        <v>144</v>
      </c>
      <c r="B21" s="11">
        <v>0.0</v>
      </c>
      <c r="C21" s="17">
        <f t="shared" ref="C21:Y21" si="4">B23</f>
        <v>824416.9359</v>
      </c>
      <c r="D21" s="17">
        <f t="shared" si="4"/>
        <v>1123640.072</v>
      </c>
      <c r="E21" s="17">
        <f t="shared" si="4"/>
        <v>617722.4078</v>
      </c>
      <c r="F21" s="17">
        <f t="shared" si="4"/>
        <v>2711247.944</v>
      </c>
      <c r="G21" s="17">
        <f t="shared" si="4"/>
        <v>2609146.357</v>
      </c>
      <c r="H21" s="17">
        <f t="shared" si="4"/>
        <v>2411741.37</v>
      </c>
      <c r="I21" s="17">
        <f t="shared" si="4"/>
        <v>1662018.783</v>
      </c>
      <c r="J21" s="17">
        <f t="shared" si="4"/>
        <v>3754859.397</v>
      </c>
      <c r="K21" s="17">
        <f t="shared" si="4"/>
        <v>2978256.81</v>
      </c>
      <c r="L21" s="17">
        <f t="shared" si="4"/>
        <v>3366575.466</v>
      </c>
      <c r="M21" s="17">
        <f t="shared" si="4"/>
        <v>2613458.322</v>
      </c>
      <c r="N21" s="17">
        <f t="shared" si="4"/>
        <v>4500766.779</v>
      </c>
      <c r="O21" s="17">
        <f t="shared" si="4"/>
        <v>3747649.635</v>
      </c>
      <c r="P21" s="17">
        <f t="shared" si="4"/>
        <v>3705173.291</v>
      </c>
      <c r="Q21" s="17">
        <f t="shared" si="4"/>
        <v>2925176.148</v>
      </c>
      <c r="R21" s="17">
        <f t="shared" si="4"/>
        <v>4079225.344</v>
      </c>
      <c r="S21" s="17">
        <f t="shared" si="4"/>
        <v>3330961.339</v>
      </c>
      <c r="T21" s="17">
        <f t="shared" si="4"/>
        <v>3184306.135</v>
      </c>
      <c r="U21" s="17">
        <f t="shared" si="4"/>
        <v>2436042.131</v>
      </c>
      <c r="V21" s="17">
        <f t="shared" si="4"/>
        <v>4130547.114</v>
      </c>
      <c r="W21" s="17">
        <f t="shared" si="4"/>
        <v>3355403.11</v>
      </c>
      <c r="X21" s="17">
        <f t="shared" si="4"/>
        <v>2890379.463</v>
      </c>
      <c r="Y21" s="17">
        <f t="shared" si="4"/>
        <v>2145510.015</v>
      </c>
    </row>
    <row r="22">
      <c r="A22" s="5" t="s">
        <v>142</v>
      </c>
      <c r="B22" s="15">
        <f t="shared" ref="B22:Y22" si="5">B18</f>
        <v>824416.9359</v>
      </c>
      <c r="C22" s="15">
        <f t="shared" si="5"/>
        <v>299223.1359</v>
      </c>
      <c r="D22" s="15">
        <f t="shared" si="5"/>
        <v>-505917.6641</v>
      </c>
      <c r="E22" s="15">
        <f t="shared" si="5"/>
        <v>2093525.536</v>
      </c>
      <c r="F22" s="15">
        <f t="shared" si="5"/>
        <v>-102101.5868</v>
      </c>
      <c r="G22" s="15">
        <f t="shared" si="5"/>
        <v>-197404.9868</v>
      </c>
      <c r="H22" s="15">
        <f t="shared" si="5"/>
        <v>-749722.5868</v>
      </c>
      <c r="I22" s="15">
        <f t="shared" si="5"/>
        <v>2092840.613</v>
      </c>
      <c r="J22" s="15">
        <f t="shared" si="5"/>
        <v>-776602.5868</v>
      </c>
      <c r="K22" s="15">
        <f t="shared" si="5"/>
        <v>388318.6563</v>
      </c>
      <c r="L22" s="15">
        <f t="shared" si="5"/>
        <v>-753117.1437</v>
      </c>
      <c r="M22" s="15">
        <f t="shared" si="5"/>
        <v>1887308.456</v>
      </c>
      <c r="N22" s="15">
        <f t="shared" si="5"/>
        <v>-753117.1437</v>
      </c>
      <c r="O22" s="15">
        <f t="shared" si="5"/>
        <v>-42476.34369</v>
      </c>
      <c r="P22" s="15">
        <f t="shared" si="5"/>
        <v>-779997.1437</v>
      </c>
      <c r="Q22" s="15">
        <f t="shared" si="5"/>
        <v>1154049.196</v>
      </c>
      <c r="R22" s="15">
        <f t="shared" si="5"/>
        <v>-748264.0041</v>
      </c>
      <c r="S22" s="15">
        <f t="shared" si="5"/>
        <v>-146655.2041</v>
      </c>
      <c r="T22" s="15">
        <f t="shared" si="5"/>
        <v>-748264.0041</v>
      </c>
      <c r="U22" s="15">
        <f t="shared" si="5"/>
        <v>1694504.983</v>
      </c>
      <c r="V22" s="15">
        <f t="shared" si="5"/>
        <v>-775144.0041</v>
      </c>
      <c r="W22" s="15">
        <f t="shared" si="5"/>
        <v>-465023.6472</v>
      </c>
      <c r="X22" s="15">
        <f t="shared" si="5"/>
        <v>-744869.4472</v>
      </c>
      <c r="Y22" s="15">
        <f t="shared" si="5"/>
        <v>1928416.953</v>
      </c>
    </row>
    <row r="23">
      <c r="A23" s="5" t="s">
        <v>145</v>
      </c>
      <c r="B23" s="15">
        <f t="shared" ref="B23:Y23" si="6">B21+B22</f>
        <v>824416.9359</v>
      </c>
      <c r="C23" s="15">
        <f t="shared" si="6"/>
        <v>1123640.072</v>
      </c>
      <c r="D23" s="15">
        <f t="shared" si="6"/>
        <v>617722.4078</v>
      </c>
      <c r="E23" s="15">
        <f t="shared" si="6"/>
        <v>2711247.944</v>
      </c>
      <c r="F23" s="15">
        <f t="shared" si="6"/>
        <v>2609146.357</v>
      </c>
      <c r="G23" s="15">
        <f t="shared" si="6"/>
        <v>2411741.37</v>
      </c>
      <c r="H23" s="15">
        <f t="shared" si="6"/>
        <v>1662018.783</v>
      </c>
      <c r="I23" s="15">
        <f t="shared" si="6"/>
        <v>3754859.397</v>
      </c>
      <c r="J23" s="15">
        <f t="shared" si="6"/>
        <v>2978256.81</v>
      </c>
      <c r="K23" s="15">
        <f t="shared" si="6"/>
        <v>3366575.466</v>
      </c>
      <c r="L23" s="15">
        <f t="shared" si="6"/>
        <v>2613458.322</v>
      </c>
      <c r="M23" s="15">
        <f t="shared" si="6"/>
        <v>4500766.779</v>
      </c>
      <c r="N23" s="15">
        <f t="shared" si="6"/>
        <v>3747649.635</v>
      </c>
      <c r="O23" s="15">
        <f t="shared" si="6"/>
        <v>3705173.291</v>
      </c>
      <c r="P23" s="15">
        <f t="shared" si="6"/>
        <v>2925176.148</v>
      </c>
      <c r="Q23" s="15">
        <f t="shared" si="6"/>
        <v>4079225.344</v>
      </c>
      <c r="R23" s="15">
        <f t="shared" si="6"/>
        <v>3330961.339</v>
      </c>
      <c r="S23" s="15">
        <f t="shared" si="6"/>
        <v>3184306.135</v>
      </c>
      <c r="T23" s="15">
        <f t="shared" si="6"/>
        <v>2436042.131</v>
      </c>
      <c r="U23" s="15">
        <f t="shared" si="6"/>
        <v>4130547.114</v>
      </c>
      <c r="V23" s="15">
        <f t="shared" si="6"/>
        <v>3355403.11</v>
      </c>
      <c r="W23" s="15">
        <f t="shared" si="6"/>
        <v>2890379.463</v>
      </c>
      <c r="X23" s="15">
        <f t="shared" si="6"/>
        <v>2145510.015</v>
      </c>
      <c r="Y23" s="15">
        <f t="shared" si="6"/>
        <v>4073926.968</v>
      </c>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row r="1003">
      <c r="A1003" s="1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5" t="s">
        <v>146</v>
      </c>
    </row>
    <row r="3">
      <c r="A3" s="5" t="s">
        <v>147</v>
      </c>
      <c r="B3" s="15">
        <f>'Fixed Asset Balance'!B20-Depreciation!B20</f>
        <v>381282.5</v>
      </c>
      <c r="C3" s="15">
        <f>'Fixed Asset Balance'!C20-Depreciation!C20</f>
        <v>364705</v>
      </c>
      <c r="D3" s="15">
        <f>'Fixed Asset Balance'!D20-Depreciation!D20</f>
        <v>348127.5</v>
      </c>
      <c r="E3" s="15">
        <f>'Fixed Asset Balance'!E20-Depreciation!E20</f>
        <v>331550</v>
      </c>
      <c r="F3" s="15">
        <f>'Fixed Asset Balance'!F20-Depreciation!F20</f>
        <v>696140.3125</v>
      </c>
      <c r="G3" s="15">
        <f>'Fixed Asset Balance'!G20-Depreciation!G20</f>
        <v>654151.625</v>
      </c>
      <c r="H3" s="15">
        <f>'Fixed Asset Balance'!H20-Depreciation!H20</f>
        <v>612162.9375</v>
      </c>
      <c r="I3" s="15">
        <f>'Fixed Asset Balance'!I20-Depreciation!I20</f>
        <v>570174.25</v>
      </c>
      <c r="J3" s="15">
        <f>'Fixed Asset Balance'!J20-Depreciation!J20</f>
        <v>528185.5625</v>
      </c>
      <c r="K3" s="15">
        <f>'Fixed Asset Balance'!K20-Depreciation!K20</f>
        <v>486196.875</v>
      </c>
      <c r="L3" s="15">
        <f>'Fixed Asset Balance'!L20-Depreciation!L20</f>
        <v>444208.1875</v>
      </c>
      <c r="M3" s="15">
        <f>'Fixed Asset Balance'!M20-Depreciation!M20</f>
        <v>402219.5</v>
      </c>
      <c r="N3" s="15">
        <f>'Fixed Asset Balance'!N20-Depreciation!N20</f>
        <v>360230.8125</v>
      </c>
      <c r="O3" s="15">
        <f>'Fixed Asset Balance'!O20-Depreciation!O20</f>
        <v>318242.125</v>
      </c>
      <c r="P3" s="15">
        <f>'Fixed Asset Balance'!P20-Depreciation!P20</f>
        <v>276253.4375</v>
      </c>
      <c r="Q3" s="15">
        <f>'Fixed Asset Balance'!Q20-Depreciation!Q20</f>
        <v>234264.75</v>
      </c>
      <c r="R3" s="15">
        <f>'Fixed Asset Balance'!R20-Depreciation!R20</f>
        <v>192276.0625</v>
      </c>
      <c r="S3" s="15">
        <f>'Fixed Asset Balance'!S20-Depreciation!S20</f>
        <v>150287.375</v>
      </c>
      <c r="T3" s="15">
        <f>'Fixed Asset Balance'!T20-Depreciation!T20</f>
        <v>108298.6875</v>
      </c>
      <c r="U3" s="15">
        <f>'Fixed Asset Balance'!U20-Depreciation!U20</f>
        <v>447477.8125</v>
      </c>
      <c r="V3" s="15">
        <f>'Fixed Asset Balance'!V20-Depreciation!V20</f>
        <v>405489.125</v>
      </c>
      <c r="W3" s="15">
        <f>'Fixed Asset Balance'!W20-Depreciation!W20</f>
        <v>363500.4375</v>
      </c>
      <c r="X3" s="15">
        <f>'Fixed Asset Balance'!X20-Depreciation!X20</f>
        <v>321511.75</v>
      </c>
      <c r="Y3" s="15">
        <f>'Fixed Asset Balance'!Y20-Depreciation!Y20</f>
        <v>279523.0625</v>
      </c>
    </row>
    <row r="4">
      <c r="A4" s="5" t="s">
        <v>143</v>
      </c>
      <c r="B4" s="15">
        <f>'Cash Detail'!B23</f>
        <v>824416.9359</v>
      </c>
      <c r="C4" s="15">
        <f>'Cash Detail'!C23</f>
        <v>1123640.072</v>
      </c>
      <c r="D4" s="15">
        <f>'Cash Detail'!D23</f>
        <v>617722.4078</v>
      </c>
      <c r="E4" s="15">
        <f>'Cash Detail'!E23</f>
        <v>2711247.944</v>
      </c>
      <c r="F4" s="15">
        <f>'Cash Detail'!F23</f>
        <v>2609146.357</v>
      </c>
      <c r="G4" s="15">
        <f>'Cash Detail'!G23</f>
        <v>2411741.37</v>
      </c>
      <c r="H4" s="15">
        <f>'Cash Detail'!H23</f>
        <v>1662018.783</v>
      </c>
      <c r="I4" s="15">
        <f>'Cash Detail'!I23</f>
        <v>3754859.397</v>
      </c>
      <c r="J4" s="15">
        <f>'Cash Detail'!J23</f>
        <v>2978256.81</v>
      </c>
      <c r="K4" s="15">
        <f>'Cash Detail'!K23</f>
        <v>3366575.466</v>
      </c>
      <c r="L4" s="15">
        <f>'Cash Detail'!L23</f>
        <v>2613458.322</v>
      </c>
      <c r="M4" s="15">
        <f>'Cash Detail'!M23</f>
        <v>4500766.779</v>
      </c>
      <c r="N4" s="15">
        <f>'Cash Detail'!N23</f>
        <v>3747649.635</v>
      </c>
      <c r="O4" s="15">
        <f>'Cash Detail'!O23</f>
        <v>3705173.291</v>
      </c>
      <c r="P4" s="15">
        <f>'Cash Detail'!P23</f>
        <v>2925176.148</v>
      </c>
      <c r="Q4" s="15">
        <f>'Cash Detail'!Q23</f>
        <v>4079225.344</v>
      </c>
      <c r="R4" s="15">
        <f>'Cash Detail'!R23</f>
        <v>3330961.339</v>
      </c>
      <c r="S4" s="15">
        <f>'Cash Detail'!S23</f>
        <v>3184306.135</v>
      </c>
      <c r="T4" s="15">
        <f>'Cash Detail'!T23</f>
        <v>2436042.131</v>
      </c>
      <c r="U4" s="15">
        <f>'Cash Detail'!U23</f>
        <v>4130547.114</v>
      </c>
      <c r="V4" s="15">
        <f>'Cash Detail'!V23</f>
        <v>3355403.11</v>
      </c>
      <c r="W4" s="15">
        <f>'Cash Detail'!W23</f>
        <v>2890379.463</v>
      </c>
      <c r="X4" s="15">
        <f>'Cash Detail'!X23</f>
        <v>2145510.015</v>
      </c>
      <c r="Y4" s="15">
        <f>'Cash Detail'!Y23</f>
        <v>4073926.968</v>
      </c>
    </row>
    <row r="5">
      <c r="A5" s="5" t="s">
        <v>148</v>
      </c>
      <c r="B5" s="14">
        <f>Stocks!B17</f>
        <v>13195</v>
      </c>
      <c r="C5" s="14">
        <f>Stocks!C17</f>
        <v>26390</v>
      </c>
      <c r="D5" s="14">
        <f>Stocks!D17</f>
        <v>39585</v>
      </c>
      <c r="E5" s="14">
        <f>Stocks!E17</f>
        <v>52780</v>
      </c>
      <c r="F5" s="14">
        <f>Stocks!F17</f>
        <v>65975</v>
      </c>
      <c r="G5" s="14">
        <f>Stocks!G17</f>
        <v>79170</v>
      </c>
      <c r="H5" s="14">
        <f>Stocks!H17</f>
        <v>92365</v>
      </c>
      <c r="I5" s="14">
        <f>Stocks!I17</f>
        <v>105560</v>
      </c>
      <c r="J5" s="14">
        <f>Stocks!J17</f>
        <v>118755</v>
      </c>
      <c r="K5" s="14">
        <f>Stocks!K17</f>
        <v>131950</v>
      </c>
      <c r="L5" s="14">
        <f>Stocks!L17</f>
        <v>145145</v>
      </c>
      <c r="M5" s="14">
        <f>Stocks!M17</f>
        <v>158340</v>
      </c>
      <c r="N5" s="14">
        <f>Stocks!N17</f>
        <v>171535</v>
      </c>
      <c r="O5" s="14">
        <f>Stocks!O17</f>
        <v>184730</v>
      </c>
      <c r="P5" s="14">
        <f>Stocks!P17</f>
        <v>197925</v>
      </c>
      <c r="Q5" s="14">
        <f>Stocks!Q17</f>
        <v>211120</v>
      </c>
      <c r="R5" s="14">
        <f>Stocks!R17</f>
        <v>224315</v>
      </c>
      <c r="S5" s="14">
        <f>Stocks!S17</f>
        <v>237510</v>
      </c>
      <c r="T5" s="14">
        <f>Stocks!T17</f>
        <v>250705</v>
      </c>
      <c r="U5" s="14">
        <f>Stocks!U17</f>
        <v>263900</v>
      </c>
      <c r="V5" s="14">
        <f>Stocks!V17</f>
        <v>277095</v>
      </c>
      <c r="W5" s="14">
        <f>Stocks!W17</f>
        <v>290290</v>
      </c>
      <c r="X5" s="14">
        <f>Stocks!X17</f>
        <v>303485</v>
      </c>
      <c r="Y5" s="14">
        <f>Stocks!Y17</f>
        <v>316680</v>
      </c>
    </row>
    <row r="6">
      <c r="A6" s="5" t="s">
        <v>119</v>
      </c>
      <c r="B6" s="15">
        <f>Collections!B15</f>
        <v>888301</v>
      </c>
      <c r="C6" s="15">
        <f>Collections!C15</f>
        <v>1065961.2</v>
      </c>
      <c r="D6" s="15">
        <f>Collections!D15</f>
        <v>1954262.2</v>
      </c>
      <c r="E6" s="15">
        <f>Collections!E15</f>
        <v>0</v>
      </c>
      <c r="F6" s="15">
        <f>Collections!F15</f>
        <v>888301</v>
      </c>
      <c r="G6" s="15">
        <f>Collections!G15</f>
        <v>1065961.2</v>
      </c>
      <c r="H6" s="15">
        <f>Collections!H15</f>
        <v>1954262.2</v>
      </c>
      <c r="I6" s="15">
        <f>Collections!I15</f>
        <v>0</v>
      </c>
      <c r="J6" s="15">
        <f>Collections!J15</f>
        <v>888301</v>
      </c>
      <c r="K6" s="15">
        <f>Collections!K15</f>
        <v>1065961.2</v>
      </c>
      <c r="L6" s="15">
        <f>Collections!L15</f>
        <v>1954262.2</v>
      </c>
      <c r="M6" s="15">
        <f>Collections!M15</f>
        <v>0</v>
      </c>
      <c r="N6" s="15">
        <f>Collections!N15</f>
        <v>888301</v>
      </c>
      <c r="O6" s="15">
        <f>Collections!O15</f>
        <v>1065961.2</v>
      </c>
      <c r="P6" s="15">
        <f>Collections!P15</f>
        <v>1954262.2</v>
      </c>
      <c r="Q6" s="15">
        <f>Collections!Q15</f>
        <v>0</v>
      </c>
      <c r="R6" s="15">
        <f>Collections!R15</f>
        <v>888301</v>
      </c>
      <c r="S6" s="15">
        <f>Collections!S15</f>
        <v>1065961.2</v>
      </c>
      <c r="T6" s="15">
        <f>Collections!T15</f>
        <v>1954262.2</v>
      </c>
      <c r="U6" s="15">
        <f>Collections!U15</f>
        <v>0</v>
      </c>
      <c r="V6" s="15">
        <f>Collections!V15</f>
        <v>888301</v>
      </c>
      <c r="W6" s="15">
        <f>Collections!W15</f>
        <v>1065961.2</v>
      </c>
      <c r="X6" s="15">
        <f>Collections!X15</f>
        <v>1954262.2</v>
      </c>
      <c r="Y6" s="15">
        <f>Collections!Y15</f>
        <v>0</v>
      </c>
    </row>
    <row r="7">
      <c r="A7" s="5" t="s">
        <v>149</v>
      </c>
      <c r="B7" s="15">
        <f t="shared" ref="B7:Y7" si="1">SUM(B3:B6)</f>
        <v>2107195.436</v>
      </c>
      <c r="C7" s="15">
        <f t="shared" si="1"/>
        <v>2580696.272</v>
      </c>
      <c r="D7" s="15">
        <f t="shared" si="1"/>
        <v>2959697.108</v>
      </c>
      <c r="E7" s="15">
        <f t="shared" si="1"/>
        <v>3095577.944</v>
      </c>
      <c r="F7" s="15">
        <f t="shared" si="1"/>
        <v>4259562.67</v>
      </c>
      <c r="G7" s="15">
        <f t="shared" si="1"/>
        <v>4211024.195</v>
      </c>
      <c r="H7" s="15">
        <f t="shared" si="1"/>
        <v>4320808.921</v>
      </c>
      <c r="I7" s="15">
        <f t="shared" si="1"/>
        <v>4430593.647</v>
      </c>
      <c r="J7" s="15">
        <f t="shared" si="1"/>
        <v>4513498.372</v>
      </c>
      <c r="K7" s="15">
        <f t="shared" si="1"/>
        <v>5050683.541</v>
      </c>
      <c r="L7" s="15">
        <f t="shared" si="1"/>
        <v>5157073.71</v>
      </c>
      <c r="M7" s="15">
        <f t="shared" si="1"/>
        <v>5061326.279</v>
      </c>
      <c r="N7" s="15">
        <f t="shared" si="1"/>
        <v>5167716.448</v>
      </c>
      <c r="O7" s="15">
        <f t="shared" si="1"/>
        <v>5274106.616</v>
      </c>
      <c r="P7" s="15">
        <f t="shared" si="1"/>
        <v>5353616.785</v>
      </c>
      <c r="Q7" s="15">
        <f t="shared" si="1"/>
        <v>4524610.094</v>
      </c>
      <c r="R7" s="15">
        <f t="shared" si="1"/>
        <v>4635853.402</v>
      </c>
      <c r="S7" s="15">
        <f t="shared" si="1"/>
        <v>4638064.71</v>
      </c>
      <c r="T7" s="15">
        <f t="shared" si="1"/>
        <v>4749308.019</v>
      </c>
      <c r="U7" s="15">
        <f t="shared" si="1"/>
        <v>4841924.927</v>
      </c>
      <c r="V7" s="15">
        <f t="shared" si="1"/>
        <v>4926288.235</v>
      </c>
      <c r="W7" s="15">
        <f t="shared" si="1"/>
        <v>4610131.1</v>
      </c>
      <c r="X7" s="15">
        <f t="shared" si="1"/>
        <v>4724768.965</v>
      </c>
      <c r="Y7" s="15">
        <f t="shared" si="1"/>
        <v>4670130.031</v>
      </c>
    </row>
    <row r="8">
      <c r="A8" s="5"/>
    </row>
    <row r="9">
      <c r="A9" s="5" t="s">
        <v>150</v>
      </c>
    </row>
    <row r="10">
      <c r="A10" s="5" t="s">
        <v>115</v>
      </c>
      <c r="B10" s="14">
        <f>Purchases!B15</f>
        <v>561525</v>
      </c>
      <c r="C10" s="14">
        <f>Purchases!C15</f>
        <v>831525</v>
      </c>
      <c r="D10" s="14">
        <f>Purchases!D15</f>
        <v>1101525</v>
      </c>
      <c r="E10" s="14">
        <f>Purchases!E15</f>
        <v>1101525</v>
      </c>
      <c r="F10" s="14">
        <f>Purchases!F15</f>
        <v>1101525</v>
      </c>
      <c r="G10" s="14">
        <f>Purchases!G15</f>
        <v>1101525</v>
      </c>
      <c r="H10" s="14">
        <f>Purchases!H15</f>
        <v>1101525</v>
      </c>
      <c r="I10" s="14">
        <f>Purchases!I15</f>
        <v>1101525</v>
      </c>
      <c r="J10" s="14">
        <f>Purchases!J15</f>
        <v>1101525</v>
      </c>
      <c r="K10" s="14">
        <f>Purchases!K15</f>
        <v>1101525</v>
      </c>
      <c r="L10" s="14">
        <f>Purchases!L15</f>
        <v>1101525</v>
      </c>
      <c r="M10" s="14">
        <f>Purchases!M15</f>
        <v>1101525</v>
      </c>
      <c r="N10" s="14">
        <f>Purchases!N15</f>
        <v>1101525</v>
      </c>
      <c r="O10" s="14">
        <f>Purchases!O15</f>
        <v>1101525</v>
      </c>
      <c r="P10" s="14">
        <f>Purchases!P15</f>
        <v>1101525</v>
      </c>
      <c r="Q10" s="14">
        <f>Purchases!Q15</f>
        <v>1101525</v>
      </c>
      <c r="R10" s="14">
        <f>Purchases!R15</f>
        <v>1101525</v>
      </c>
      <c r="S10" s="14">
        <f>Purchases!S15</f>
        <v>1101525</v>
      </c>
      <c r="T10" s="14">
        <f>Purchases!T15</f>
        <v>1101525</v>
      </c>
      <c r="U10" s="14">
        <f>Purchases!U15</f>
        <v>1101525</v>
      </c>
      <c r="V10" s="14">
        <f>Purchases!V15</f>
        <v>1101525</v>
      </c>
      <c r="W10" s="14">
        <f>Purchases!W15</f>
        <v>1101525</v>
      </c>
      <c r="X10" s="14">
        <f>Purchases!X15</f>
        <v>1101525</v>
      </c>
      <c r="Y10" s="14">
        <f>Purchases!Y15</f>
        <v>1101525</v>
      </c>
    </row>
    <row r="11">
      <c r="A11" s="5" t="s">
        <v>151</v>
      </c>
      <c r="B11" s="14">
        <f>'Expenses-payments'!B24</f>
        <v>84170</v>
      </c>
      <c r="C11" s="14">
        <f>'Expenses-payments'!C24</f>
        <v>160750</v>
      </c>
      <c r="D11" s="14">
        <f>'Expenses-payments'!D24</f>
        <v>142830</v>
      </c>
      <c r="E11" s="14">
        <f>'Expenses-payments'!E24</f>
        <v>151790</v>
      </c>
      <c r="F11" s="14">
        <f>'Expenses-payments'!F24</f>
        <v>160750</v>
      </c>
      <c r="G11" s="14">
        <f>'Expenses-payments'!G24</f>
        <v>142830</v>
      </c>
      <c r="H11" s="14">
        <f>'Expenses-payments'!H24</f>
        <v>151790</v>
      </c>
      <c r="I11" s="14">
        <f>'Expenses-payments'!I24</f>
        <v>160750</v>
      </c>
      <c r="J11" s="14">
        <f>'Expenses-payments'!J24</f>
        <v>142830</v>
      </c>
      <c r="K11" s="14">
        <f>'Expenses-payments'!K24</f>
        <v>151790</v>
      </c>
      <c r="L11" s="14">
        <f>'Expenses-payments'!L24</f>
        <v>160750</v>
      </c>
      <c r="M11" s="14">
        <f>'Expenses-payments'!M24</f>
        <v>142830</v>
      </c>
      <c r="N11" s="14">
        <f>'Expenses-payments'!N24</f>
        <v>151790</v>
      </c>
      <c r="O11" s="14">
        <f>'Expenses-payments'!O24</f>
        <v>160750</v>
      </c>
      <c r="P11" s="14">
        <f>'Expenses-payments'!P24</f>
        <v>142830</v>
      </c>
      <c r="Q11" s="14">
        <f>'Expenses-payments'!Q24</f>
        <v>151790</v>
      </c>
      <c r="R11" s="14">
        <f>'Expenses-payments'!R24</f>
        <v>160750</v>
      </c>
      <c r="S11" s="14">
        <f>'Expenses-payments'!S24</f>
        <v>142830</v>
      </c>
      <c r="T11" s="14">
        <f>'Expenses-payments'!T24</f>
        <v>151790</v>
      </c>
      <c r="U11" s="14">
        <f>'Expenses-payments'!U24</f>
        <v>160750</v>
      </c>
      <c r="V11" s="14">
        <f>'Expenses-payments'!V24</f>
        <v>142830</v>
      </c>
      <c r="W11" s="14">
        <f>'Expenses-payments'!W24</f>
        <v>151790</v>
      </c>
      <c r="X11" s="14">
        <f>'Expenses-payments'!X24</f>
        <v>160750</v>
      </c>
      <c r="Y11" s="14">
        <f>'Expenses-payments'!Y24</f>
        <v>142830</v>
      </c>
    </row>
    <row r="12">
      <c r="A12" s="5" t="s">
        <v>152</v>
      </c>
      <c r="B12" s="14">
        <f>'Loan and Interest'!B25</f>
        <v>940250</v>
      </c>
      <c r="C12" s="14">
        <f>'Loan and Interest'!C25</f>
        <v>940250</v>
      </c>
      <c r="D12" s="14">
        <f>'Loan and Interest'!D25</f>
        <v>940250</v>
      </c>
      <c r="E12" s="14">
        <f>'Loan and Interest'!E25</f>
        <v>940250</v>
      </c>
      <c r="F12" s="14">
        <f>'Loan and Interest'!F25</f>
        <v>1994450</v>
      </c>
      <c r="G12" s="14">
        <f>'Loan and Interest'!G25</f>
        <v>1994450</v>
      </c>
      <c r="H12" s="14">
        <f>'Loan and Interest'!H25</f>
        <v>1994450</v>
      </c>
      <c r="I12" s="14">
        <f>'Loan and Interest'!I25</f>
        <v>1994450</v>
      </c>
      <c r="J12" s="14">
        <f>'Loan and Interest'!J25</f>
        <v>1994450</v>
      </c>
      <c r="K12" s="14">
        <f>'Loan and Interest'!K25</f>
        <v>2425245</v>
      </c>
      <c r="L12" s="14">
        <f>'Loan and Interest'!L25</f>
        <v>2425245</v>
      </c>
      <c r="M12" s="14">
        <f>'Loan and Interest'!M25</f>
        <v>2425245</v>
      </c>
      <c r="N12" s="14">
        <f>'Loan and Interest'!N25</f>
        <v>2425245</v>
      </c>
      <c r="O12" s="14">
        <f>'Loan and Interest'!O25</f>
        <v>2425245</v>
      </c>
      <c r="P12" s="14">
        <f>'Loan and Interest'!P25</f>
        <v>2425245</v>
      </c>
      <c r="Q12" s="14">
        <f>'Loan and Interest'!Q25</f>
        <v>1484995</v>
      </c>
      <c r="R12" s="14">
        <f>'Loan and Interest'!R25</f>
        <v>1484995</v>
      </c>
      <c r="S12" s="14">
        <f>'Loan and Interest'!S25</f>
        <v>1484995</v>
      </c>
      <c r="T12" s="14">
        <f>'Loan and Interest'!T25</f>
        <v>1484995</v>
      </c>
      <c r="U12" s="14">
        <f>'Loan and Interest'!U25</f>
        <v>1484995</v>
      </c>
      <c r="V12" s="14">
        <f>'Loan and Interest'!V25</f>
        <v>1484995</v>
      </c>
      <c r="W12" s="14">
        <f>'Loan and Interest'!W25</f>
        <v>1054200</v>
      </c>
      <c r="X12" s="14">
        <f>'Loan and Interest'!X25</f>
        <v>1054200</v>
      </c>
      <c r="Y12" s="14">
        <f>'Loan and Interest'!Y25</f>
        <v>1054200</v>
      </c>
    </row>
    <row r="13">
      <c r="A13" s="5" t="s">
        <v>153</v>
      </c>
      <c r="B13" s="14">
        <f t="shared" ref="B13:Y13" si="2">SUM(B10:B12)</f>
        <v>1585945</v>
      </c>
      <c r="C13" s="14">
        <f t="shared" si="2"/>
        <v>1932525</v>
      </c>
      <c r="D13" s="14">
        <f t="shared" si="2"/>
        <v>2184605</v>
      </c>
      <c r="E13" s="14">
        <f t="shared" si="2"/>
        <v>2193565</v>
      </c>
      <c r="F13" s="14">
        <f t="shared" si="2"/>
        <v>3256725</v>
      </c>
      <c r="G13" s="14">
        <f t="shared" si="2"/>
        <v>3238805</v>
      </c>
      <c r="H13" s="14">
        <f t="shared" si="2"/>
        <v>3247765</v>
      </c>
      <c r="I13" s="14">
        <f t="shared" si="2"/>
        <v>3256725</v>
      </c>
      <c r="J13" s="14">
        <f t="shared" si="2"/>
        <v>3238805</v>
      </c>
      <c r="K13" s="14">
        <f t="shared" si="2"/>
        <v>3678560</v>
      </c>
      <c r="L13" s="14">
        <f t="shared" si="2"/>
        <v>3687520</v>
      </c>
      <c r="M13" s="14">
        <f t="shared" si="2"/>
        <v>3669600</v>
      </c>
      <c r="N13" s="14">
        <f t="shared" si="2"/>
        <v>3678560</v>
      </c>
      <c r="O13" s="14">
        <f t="shared" si="2"/>
        <v>3687520</v>
      </c>
      <c r="P13" s="14">
        <f t="shared" si="2"/>
        <v>3669600</v>
      </c>
      <c r="Q13" s="14">
        <f t="shared" si="2"/>
        <v>2738310</v>
      </c>
      <c r="R13" s="14">
        <f t="shared" si="2"/>
        <v>2747270</v>
      </c>
      <c r="S13" s="14">
        <f t="shared" si="2"/>
        <v>2729350</v>
      </c>
      <c r="T13" s="14">
        <f t="shared" si="2"/>
        <v>2738310</v>
      </c>
      <c r="U13" s="14">
        <f t="shared" si="2"/>
        <v>2747270</v>
      </c>
      <c r="V13" s="14">
        <f t="shared" si="2"/>
        <v>2729350</v>
      </c>
      <c r="W13" s="14">
        <f t="shared" si="2"/>
        <v>2307515</v>
      </c>
      <c r="X13" s="14">
        <f t="shared" si="2"/>
        <v>2316475</v>
      </c>
      <c r="Y13" s="14">
        <f t="shared" si="2"/>
        <v>2298555</v>
      </c>
    </row>
    <row r="14">
      <c r="A14" s="5"/>
    </row>
    <row r="15">
      <c r="A15" s="5" t="s">
        <v>154</v>
      </c>
      <c r="B15" s="15">
        <f t="shared" ref="B15:Y15" si="3">B7-B13</f>
        <v>521250.4359</v>
      </c>
      <c r="C15" s="15">
        <f t="shared" si="3"/>
        <v>648171.2719</v>
      </c>
      <c r="D15" s="15">
        <f t="shared" si="3"/>
        <v>775092.1078</v>
      </c>
      <c r="E15" s="15">
        <f t="shared" si="3"/>
        <v>902012.9438</v>
      </c>
      <c r="F15" s="15">
        <f t="shared" si="3"/>
        <v>1002837.67</v>
      </c>
      <c r="G15" s="15">
        <f t="shared" si="3"/>
        <v>972219.1952</v>
      </c>
      <c r="H15" s="15">
        <f t="shared" si="3"/>
        <v>1073043.921</v>
      </c>
      <c r="I15" s="15">
        <f t="shared" si="3"/>
        <v>1173868.647</v>
      </c>
      <c r="J15" s="15">
        <f t="shared" si="3"/>
        <v>1274693.372</v>
      </c>
      <c r="K15" s="15">
        <f t="shared" si="3"/>
        <v>1372123.541</v>
      </c>
      <c r="L15" s="15">
        <f t="shared" si="3"/>
        <v>1469553.71</v>
      </c>
      <c r="M15" s="15">
        <f t="shared" si="3"/>
        <v>1391726.279</v>
      </c>
      <c r="N15" s="15">
        <f t="shared" si="3"/>
        <v>1489156.448</v>
      </c>
      <c r="O15" s="15">
        <f t="shared" si="3"/>
        <v>1586586.616</v>
      </c>
      <c r="P15" s="15">
        <f t="shared" si="3"/>
        <v>1684016.785</v>
      </c>
      <c r="Q15" s="15">
        <f t="shared" si="3"/>
        <v>1786300.094</v>
      </c>
      <c r="R15" s="15">
        <f t="shared" si="3"/>
        <v>1888583.402</v>
      </c>
      <c r="S15" s="15">
        <f t="shared" si="3"/>
        <v>1908714.71</v>
      </c>
      <c r="T15" s="15">
        <f t="shared" si="3"/>
        <v>2010998.019</v>
      </c>
      <c r="U15" s="15">
        <f t="shared" si="3"/>
        <v>2094654.927</v>
      </c>
      <c r="V15" s="15">
        <f t="shared" si="3"/>
        <v>2196938.235</v>
      </c>
      <c r="W15" s="15">
        <f t="shared" si="3"/>
        <v>2302616.1</v>
      </c>
      <c r="X15" s="15">
        <f t="shared" si="3"/>
        <v>2408293.965</v>
      </c>
      <c r="Y15" s="15">
        <f t="shared" si="3"/>
        <v>2371575.031</v>
      </c>
    </row>
    <row r="16">
      <c r="A16" s="5"/>
    </row>
    <row r="17">
      <c r="A17" s="5" t="s">
        <v>155</v>
      </c>
    </row>
    <row r="18">
      <c r="A18" s="5" t="s">
        <v>156</v>
      </c>
      <c r="B18" s="15">
        <f>Capital!B14</f>
        <v>394329.6</v>
      </c>
      <c r="C18" s="15">
        <f>Capital!C14</f>
        <v>394329.6</v>
      </c>
      <c r="D18" s="15">
        <f>Capital!D14</f>
        <v>394329.6</v>
      </c>
      <c r="E18" s="15">
        <f>Capital!E14</f>
        <v>394329.6</v>
      </c>
      <c r="F18" s="15">
        <f>Capital!F14</f>
        <v>394329.6</v>
      </c>
      <c r="G18" s="15">
        <f>Capital!G14</f>
        <v>394329.6</v>
      </c>
      <c r="H18" s="15">
        <f>Capital!H14</f>
        <v>394329.6</v>
      </c>
      <c r="I18" s="15">
        <f>Capital!I14</f>
        <v>394329.6</v>
      </c>
      <c r="J18" s="15">
        <f>Capital!J14</f>
        <v>394329.6</v>
      </c>
      <c r="K18" s="15">
        <f>Capital!K14</f>
        <v>394329.6</v>
      </c>
      <c r="L18" s="15">
        <f>Capital!L14</f>
        <v>394329.6</v>
      </c>
      <c r="M18" s="15">
        <f>Capital!M14</f>
        <v>394329.6</v>
      </c>
      <c r="N18" s="15">
        <f>Capital!N14</f>
        <v>394329.6</v>
      </c>
      <c r="O18" s="15">
        <f>Capital!O14</f>
        <v>394329.6</v>
      </c>
      <c r="P18" s="15">
        <f>Capital!P14</f>
        <v>394329.6</v>
      </c>
      <c r="Q18" s="15">
        <f>Capital!Q14</f>
        <v>394329.6</v>
      </c>
      <c r="R18" s="15">
        <f>Capital!R14</f>
        <v>394329.6</v>
      </c>
      <c r="S18" s="15">
        <f>Capital!S14</f>
        <v>394329.6</v>
      </c>
      <c r="T18" s="15">
        <f>Capital!T14</f>
        <v>394329.6</v>
      </c>
      <c r="U18" s="15">
        <f>Capital!U14</f>
        <v>394329.6</v>
      </c>
      <c r="V18" s="15">
        <f>Capital!V14</f>
        <v>394329.6</v>
      </c>
      <c r="W18" s="15">
        <f>Capital!W14</f>
        <v>394329.6</v>
      </c>
      <c r="X18" s="15">
        <f>Capital!X14</f>
        <v>394329.6</v>
      </c>
      <c r="Y18" s="15">
        <f>Capital!Y14</f>
        <v>394329.6</v>
      </c>
    </row>
    <row r="19">
      <c r="A19" s="5" t="s">
        <v>91</v>
      </c>
      <c r="B19" s="15">
        <f t="shared" ref="B19:Y19" si="4">B18</f>
        <v>394329.6</v>
      </c>
      <c r="C19" s="15">
        <f t="shared" si="4"/>
        <v>394329.6</v>
      </c>
      <c r="D19" s="15">
        <f t="shared" si="4"/>
        <v>394329.6</v>
      </c>
      <c r="E19" s="15">
        <f t="shared" si="4"/>
        <v>394329.6</v>
      </c>
      <c r="F19" s="15">
        <f t="shared" si="4"/>
        <v>394329.6</v>
      </c>
      <c r="G19" s="15">
        <f t="shared" si="4"/>
        <v>394329.6</v>
      </c>
      <c r="H19" s="15">
        <f t="shared" si="4"/>
        <v>394329.6</v>
      </c>
      <c r="I19" s="15">
        <f t="shared" si="4"/>
        <v>394329.6</v>
      </c>
      <c r="J19" s="15">
        <f t="shared" si="4"/>
        <v>394329.6</v>
      </c>
      <c r="K19" s="15">
        <f t="shared" si="4"/>
        <v>394329.6</v>
      </c>
      <c r="L19" s="15">
        <f t="shared" si="4"/>
        <v>394329.6</v>
      </c>
      <c r="M19" s="15">
        <f t="shared" si="4"/>
        <v>394329.6</v>
      </c>
      <c r="N19" s="15">
        <f t="shared" si="4"/>
        <v>394329.6</v>
      </c>
      <c r="O19" s="15">
        <f t="shared" si="4"/>
        <v>394329.6</v>
      </c>
      <c r="P19" s="15">
        <f t="shared" si="4"/>
        <v>394329.6</v>
      </c>
      <c r="Q19" s="15">
        <f t="shared" si="4"/>
        <v>394329.6</v>
      </c>
      <c r="R19" s="15">
        <f t="shared" si="4"/>
        <v>394329.6</v>
      </c>
      <c r="S19" s="15">
        <f t="shared" si="4"/>
        <v>394329.6</v>
      </c>
      <c r="T19" s="15">
        <f t="shared" si="4"/>
        <v>394329.6</v>
      </c>
      <c r="U19" s="15">
        <f t="shared" si="4"/>
        <v>394329.6</v>
      </c>
      <c r="V19" s="15">
        <f t="shared" si="4"/>
        <v>394329.6</v>
      </c>
      <c r="W19" s="15">
        <f t="shared" si="4"/>
        <v>394329.6</v>
      </c>
      <c r="X19" s="15">
        <f t="shared" si="4"/>
        <v>394329.6</v>
      </c>
      <c r="Y19" s="15">
        <f t="shared" si="4"/>
        <v>394329.6</v>
      </c>
    </row>
    <row r="20">
      <c r="A20" s="5"/>
    </row>
    <row r="21">
      <c r="A21" s="16" t="s">
        <v>157</v>
      </c>
    </row>
    <row r="22">
      <c r="A22" s="5" t="s">
        <v>158</v>
      </c>
      <c r="B22" s="11">
        <v>0.0</v>
      </c>
      <c r="C22" s="15">
        <f t="shared" ref="C22:Y22" si="5">B25</f>
        <v>126920.8359</v>
      </c>
      <c r="D22" s="15">
        <f t="shared" si="5"/>
        <v>253841.6719</v>
      </c>
      <c r="E22" s="15">
        <f t="shared" si="5"/>
        <v>380762.5078</v>
      </c>
      <c r="F22" s="15">
        <f t="shared" si="5"/>
        <v>507683.3438</v>
      </c>
      <c r="G22" s="15">
        <f t="shared" si="5"/>
        <v>608508.0695</v>
      </c>
      <c r="H22" s="15">
        <f t="shared" si="5"/>
        <v>577889.5952</v>
      </c>
      <c r="I22" s="15">
        <f t="shared" si="5"/>
        <v>678714.3209</v>
      </c>
      <c r="J22" s="15">
        <f t="shared" si="5"/>
        <v>779539.0466</v>
      </c>
      <c r="K22" s="15">
        <f t="shared" si="5"/>
        <v>880363.7723</v>
      </c>
      <c r="L22" s="15">
        <f t="shared" si="5"/>
        <v>977793.9412</v>
      </c>
      <c r="M22" s="15">
        <f t="shared" si="5"/>
        <v>1075224.11</v>
      </c>
      <c r="N22" s="15">
        <f t="shared" si="5"/>
        <v>997396.6788</v>
      </c>
      <c r="O22" s="15">
        <f t="shared" si="5"/>
        <v>1094826.848</v>
      </c>
      <c r="P22" s="15">
        <f t="shared" si="5"/>
        <v>1192257.016</v>
      </c>
      <c r="Q22" s="15">
        <f t="shared" si="5"/>
        <v>1289687.185</v>
      </c>
      <c r="R22" s="15">
        <f t="shared" si="5"/>
        <v>1391970.494</v>
      </c>
      <c r="S22" s="15">
        <f t="shared" si="5"/>
        <v>1494253.802</v>
      </c>
      <c r="T22" s="15">
        <f t="shared" si="5"/>
        <v>1514385.11</v>
      </c>
      <c r="U22" s="15">
        <f t="shared" si="5"/>
        <v>1616668.419</v>
      </c>
      <c r="V22" s="15">
        <f t="shared" si="5"/>
        <v>1700325.327</v>
      </c>
      <c r="W22" s="15">
        <f t="shared" si="5"/>
        <v>1802608.635</v>
      </c>
      <c r="X22" s="15">
        <f t="shared" si="5"/>
        <v>1908286.5</v>
      </c>
      <c r="Y22" s="15">
        <f t="shared" si="5"/>
        <v>2013964.365</v>
      </c>
    </row>
    <row r="23">
      <c r="A23" s="5" t="s">
        <v>159</v>
      </c>
      <c r="B23" s="15">
        <f>'Sales and Costs'!B25</f>
        <v>126920.8359</v>
      </c>
      <c r="C23" s="15">
        <f>'Sales and Costs'!C25</f>
        <v>126920.8359</v>
      </c>
      <c r="D23" s="15">
        <f>'Sales and Costs'!D25</f>
        <v>126920.8359</v>
      </c>
      <c r="E23" s="15">
        <f>'Sales and Costs'!E25</f>
        <v>126920.8359</v>
      </c>
      <c r="F23" s="15">
        <f>'Sales and Costs'!F25</f>
        <v>100824.7257</v>
      </c>
      <c r="G23" s="15">
        <f>'Sales and Costs'!G25</f>
        <v>100824.7257</v>
      </c>
      <c r="H23" s="15">
        <f>'Sales and Costs'!H25</f>
        <v>100824.7257</v>
      </c>
      <c r="I23" s="15">
        <f>'Sales and Costs'!I25</f>
        <v>100824.7257</v>
      </c>
      <c r="J23" s="15">
        <f>'Sales and Costs'!J25</f>
        <v>100824.7257</v>
      </c>
      <c r="K23" s="15">
        <f>'Sales and Costs'!K25</f>
        <v>97430.16881</v>
      </c>
      <c r="L23" s="15">
        <f>'Sales and Costs'!L25</f>
        <v>97430.16881</v>
      </c>
      <c r="M23" s="15">
        <f>'Sales and Costs'!M25</f>
        <v>97430.16881</v>
      </c>
      <c r="N23" s="15">
        <f>'Sales and Costs'!N25</f>
        <v>97430.16881</v>
      </c>
      <c r="O23" s="15">
        <f>'Sales and Costs'!O25</f>
        <v>97430.16881</v>
      </c>
      <c r="P23" s="15">
        <f>'Sales and Costs'!P25</f>
        <v>97430.16881</v>
      </c>
      <c r="Q23" s="15">
        <f>'Sales and Costs'!Q25</f>
        <v>102283.3084</v>
      </c>
      <c r="R23" s="15">
        <f>'Sales and Costs'!R25</f>
        <v>102283.3084</v>
      </c>
      <c r="S23" s="15">
        <f>'Sales and Costs'!S25</f>
        <v>102283.3084</v>
      </c>
      <c r="T23" s="15">
        <f>'Sales and Costs'!T25</f>
        <v>102283.3084</v>
      </c>
      <c r="U23" s="15">
        <f>'Sales and Costs'!U25</f>
        <v>83656.90792</v>
      </c>
      <c r="V23" s="15">
        <f>'Sales and Costs'!V25</f>
        <v>102283.3084</v>
      </c>
      <c r="W23" s="15">
        <f>'Sales and Costs'!W25</f>
        <v>105677.8653</v>
      </c>
      <c r="X23" s="15">
        <f>'Sales and Costs'!X25</f>
        <v>105677.8653</v>
      </c>
      <c r="Y23" s="15">
        <f>'Sales and Costs'!Y25</f>
        <v>105677.8653</v>
      </c>
    </row>
    <row r="24">
      <c r="A24" s="5" t="s">
        <v>130</v>
      </c>
      <c r="B24" s="14">
        <f>Capital!B18</f>
        <v>0</v>
      </c>
      <c r="C24" s="14">
        <f>Capital!C18</f>
        <v>0</v>
      </c>
      <c r="D24" s="14">
        <f>Capital!D18</f>
        <v>0</v>
      </c>
      <c r="E24" s="14">
        <f>Capital!E18</f>
        <v>0</v>
      </c>
      <c r="F24" s="14">
        <f>Capital!F18</f>
        <v>0</v>
      </c>
      <c r="G24" s="15">
        <f>Capital!G18</f>
        <v>131443.2</v>
      </c>
      <c r="H24" s="14">
        <f>Capital!H18</f>
        <v>0</v>
      </c>
      <c r="I24" s="14">
        <f>Capital!I18</f>
        <v>0</v>
      </c>
      <c r="J24" s="14">
        <f>Capital!J18</f>
        <v>0</v>
      </c>
      <c r="K24" s="14">
        <f>Capital!K18</f>
        <v>0</v>
      </c>
      <c r="L24" s="14">
        <f>Capital!L18</f>
        <v>0</v>
      </c>
      <c r="M24" s="15">
        <f>Capital!M18</f>
        <v>175257.6</v>
      </c>
      <c r="N24" s="14">
        <f>Capital!N18</f>
        <v>0</v>
      </c>
      <c r="O24" s="14">
        <f>Capital!O18</f>
        <v>0</v>
      </c>
      <c r="P24" s="14">
        <f>Capital!P18</f>
        <v>0</v>
      </c>
      <c r="Q24" s="14">
        <f>Capital!Q18</f>
        <v>0</v>
      </c>
      <c r="R24" s="14">
        <f>Capital!R18</f>
        <v>0</v>
      </c>
      <c r="S24" s="14">
        <f>Capital!S18</f>
        <v>82152</v>
      </c>
      <c r="T24" s="14">
        <f>Capital!T18</f>
        <v>0</v>
      </c>
      <c r="U24" s="14">
        <f>Capital!U18</f>
        <v>0</v>
      </c>
      <c r="V24" s="14">
        <f>Capital!V18</f>
        <v>0</v>
      </c>
      <c r="W24" s="14">
        <f>Capital!W18</f>
        <v>0</v>
      </c>
      <c r="X24" s="14">
        <f>Capital!X18</f>
        <v>0</v>
      </c>
      <c r="Y24" s="15">
        <f>Capital!Y18</f>
        <v>142396.8</v>
      </c>
    </row>
    <row r="25">
      <c r="A25" s="5" t="s">
        <v>157</v>
      </c>
      <c r="B25" s="15">
        <f t="shared" ref="B25:Y25" si="6">B22+B23-B24</f>
        <v>126920.8359</v>
      </c>
      <c r="C25" s="15">
        <f t="shared" si="6"/>
        <v>253841.6719</v>
      </c>
      <c r="D25" s="15">
        <f t="shared" si="6"/>
        <v>380762.5078</v>
      </c>
      <c r="E25" s="15">
        <f t="shared" si="6"/>
        <v>507683.3438</v>
      </c>
      <c r="F25" s="15">
        <f t="shared" si="6"/>
        <v>608508.0695</v>
      </c>
      <c r="G25" s="15">
        <f t="shared" si="6"/>
        <v>577889.5952</v>
      </c>
      <c r="H25" s="15">
        <f t="shared" si="6"/>
        <v>678714.3209</v>
      </c>
      <c r="I25" s="15">
        <f t="shared" si="6"/>
        <v>779539.0466</v>
      </c>
      <c r="J25" s="15">
        <f t="shared" si="6"/>
        <v>880363.7723</v>
      </c>
      <c r="K25" s="15">
        <f t="shared" si="6"/>
        <v>977793.9412</v>
      </c>
      <c r="L25" s="15">
        <f t="shared" si="6"/>
        <v>1075224.11</v>
      </c>
      <c r="M25" s="15">
        <f t="shared" si="6"/>
        <v>997396.6788</v>
      </c>
      <c r="N25" s="15">
        <f t="shared" si="6"/>
        <v>1094826.848</v>
      </c>
      <c r="O25" s="15">
        <f t="shared" si="6"/>
        <v>1192257.016</v>
      </c>
      <c r="P25" s="15">
        <f t="shared" si="6"/>
        <v>1289687.185</v>
      </c>
      <c r="Q25" s="15">
        <f t="shared" si="6"/>
        <v>1391970.494</v>
      </c>
      <c r="R25" s="15">
        <f t="shared" si="6"/>
        <v>1494253.802</v>
      </c>
      <c r="S25" s="15">
        <f t="shared" si="6"/>
        <v>1514385.11</v>
      </c>
      <c r="T25" s="15">
        <f t="shared" si="6"/>
        <v>1616668.419</v>
      </c>
      <c r="U25" s="15">
        <f t="shared" si="6"/>
        <v>1700325.327</v>
      </c>
      <c r="V25" s="15">
        <f t="shared" si="6"/>
        <v>1802608.635</v>
      </c>
      <c r="W25" s="15">
        <f t="shared" si="6"/>
        <v>1908286.5</v>
      </c>
      <c r="X25" s="15">
        <f t="shared" si="6"/>
        <v>2013964.365</v>
      </c>
      <c r="Y25" s="15">
        <f t="shared" si="6"/>
        <v>1977245.431</v>
      </c>
    </row>
    <row r="26">
      <c r="A26" s="5"/>
    </row>
    <row r="27">
      <c r="A27" s="5" t="s">
        <v>91</v>
      </c>
      <c r="B27" s="15">
        <f t="shared" ref="B27:Y27" si="7">B19+B25</f>
        <v>521250.4359</v>
      </c>
      <c r="C27" s="15">
        <f t="shared" si="7"/>
        <v>648171.2719</v>
      </c>
      <c r="D27" s="15">
        <f t="shared" si="7"/>
        <v>775092.1078</v>
      </c>
      <c r="E27" s="15">
        <f t="shared" si="7"/>
        <v>902012.9438</v>
      </c>
      <c r="F27" s="15">
        <f t="shared" si="7"/>
        <v>1002837.67</v>
      </c>
      <c r="G27" s="15">
        <f t="shared" si="7"/>
        <v>972219.1952</v>
      </c>
      <c r="H27" s="15">
        <f t="shared" si="7"/>
        <v>1073043.921</v>
      </c>
      <c r="I27" s="15">
        <f t="shared" si="7"/>
        <v>1173868.647</v>
      </c>
      <c r="J27" s="15">
        <f t="shared" si="7"/>
        <v>1274693.372</v>
      </c>
      <c r="K27" s="15">
        <f t="shared" si="7"/>
        <v>1372123.541</v>
      </c>
      <c r="L27" s="15">
        <f t="shared" si="7"/>
        <v>1469553.71</v>
      </c>
      <c r="M27" s="15">
        <f t="shared" si="7"/>
        <v>1391726.279</v>
      </c>
      <c r="N27" s="15">
        <f t="shared" si="7"/>
        <v>1489156.448</v>
      </c>
      <c r="O27" s="15">
        <f t="shared" si="7"/>
        <v>1586586.616</v>
      </c>
      <c r="P27" s="15">
        <f t="shared" si="7"/>
        <v>1684016.785</v>
      </c>
      <c r="Q27" s="15">
        <f t="shared" si="7"/>
        <v>1786300.094</v>
      </c>
      <c r="R27" s="15">
        <f t="shared" si="7"/>
        <v>1888583.402</v>
      </c>
      <c r="S27" s="15">
        <f t="shared" si="7"/>
        <v>1908714.71</v>
      </c>
      <c r="T27" s="15">
        <f t="shared" si="7"/>
        <v>2010998.019</v>
      </c>
      <c r="U27" s="15">
        <f t="shared" si="7"/>
        <v>2094654.927</v>
      </c>
      <c r="V27" s="15">
        <f t="shared" si="7"/>
        <v>2196938.235</v>
      </c>
      <c r="W27" s="15">
        <f t="shared" si="7"/>
        <v>2302616.1</v>
      </c>
      <c r="X27" s="15">
        <f t="shared" si="7"/>
        <v>2408293.965</v>
      </c>
      <c r="Y27" s="15">
        <f t="shared" si="7"/>
        <v>2371575.031</v>
      </c>
    </row>
    <row r="28">
      <c r="A28" s="5"/>
    </row>
    <row r="29">
      <c r="A29" s="5" t="s">
        <v>160</v>
      </c>
      <c r="B29" s="15">
        <f t="shared" ref="B29:Y29" si="8">B27-B15</f>
        <v>0.0000000002328306437</v>
      </c>
      <c r="C29" s="15">
        <f t="shared" si="8"/>
        <v>0</v>
      </c>
      <c r="D29" s="15">
        <f t="shared" si="8"/>
        <v>0.0000000002328306437</v>
      </c>
      <c r="E29" s="15">
        <f t="shared" si="8"/>
        <v>-0.0000000003492459655</v>
      </c>
      <c r="F29" s="15">
        <f t="shared" si="8"/>
        <v>0</v>
      </c>
      <c r="G29" s="15">
        <f t="shared" si="8"/>
        <v>-0.0000000002328306437</v>
      </c>
      <c r="H29" s="15">
        <f t="shared" si="8"/>
        <v>0.0000000002328306437</v>
      </c>
      <c r="I29" s="15">
        <f t="shared" si="8"/>
        <v>-0.000000001164153218</v>
      </c>
      <c r="J29" s="15">
        <f t="shared" si="8"/>
        <v>-0.000000000698491931</v>
      </c>
      <c r="K29" s="15">
        <f t="shared" si="8"/>
        <v>-0.000000001164153218</v>
      </c>
      <c r="L29" s="15">
        <f t="shared" si="8"/>
        <v>-0.0000000004656612873</v>
      </c>
      <c r="M29" s="15">
        <f t="shared" si="8"/>
        <v>-0.000000001396983862</v>
      </c>
      <c r="N29" s="15">
        <f t="shared" si="8"/>
        <v>-0.000000000698491931</v>
      </c>
      <c r="O29" s="15">
        <f t="shared" si="8"/>
        <v>-0.000000001164153218</v>
      </c>
      <c r="P29" s="15">
        <f t="shared" si="8"/>
        <v>-0.000000000698491931</v>
      </c>
      <c r="Q29" s="15">
        <f t="shared" si="8"/>
        <v>-0.000000000698491931</v>
      </c>
      <c r="R29" s="15">
        <f t="shared" si="8"/>
        <v>-0.000000001629814506</v>
      </c>
      <c r="S29" s="15">
        <f t="shared" si="8"/>
        <v>-0.000000001629814506</v>
      </c>
      <c r="T29" s="15">
        <f t="shared" si="8"/>
        <v>-0.000000001629814506</v>
      </c>
      <c r="U29" s="15">
        <f t="shared" si="8"/>
        <v>-0.000000002328306437</v>
      </c>
      <c r="V29" s="15">
        <f t="shared" si="8"/>
        <v>-0.000000001396983862</v>
      </c>
      <c r="W29" s="15">
        <f t="shared" si="8"/>
        <v>-0.000000002328306437</v>
      </c>
      <c r="X29" s="15">
        <f t="shared" si="8"/>
        <v>-0.000000001396983862</v>
      </c>
      <c r="Y29" s="15">
        <f t="shared" si="8"/>
        <v>-0.000000002793967724</v>
      </c>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19</v>
      </c>
      <c r="B1" s="11" t="s">
        <v>20</v>
      </c>
      <c r="C1" s="11" t="s">
        <v>21</v>
      </c>
    </row>
    <row r="2">
      <c r="A2" s="11" t="s">
        <v>22</v>
      </c>
      <c r="B2" s="11">
        <v>814.0</v>
      </c>
      <c r="C2" s="11">
        <v>599.0</v>
      </c>
    </row>
    <row r="3">
      <c r="A3" s="11" t="s">
        <v>23</v>
      </c>
      <c r="B3" s="11">
        <v>535.0</v>
      </c>
      <c r="C3" s="11">
        <v>749.0</v>
      </c>
    </row>
    <row r="5">
      <c r="A5" s="11" t="s">
        <v>24</v>
      </c>
      <c r="B5" s="11" t="s">
        <v>20</v>
      </c>
      <c r="C5" s="11" t="s">
        <v>25</v>
      </c>
      <c r="D5" s="11" t="s">
        <v>26</v>
      </c>
    </row>
    <row r="6">
      <c r="A6" s="11" t="s">
        <v>22</v>
      </c>
      <c r="B6" s="11">
        <v>845.0</v>
      </c>
      <c r="C6" s="11">
        <v>345.0</v>
      </c>
      <c r="D6" s="11" t="s">
        <v>27</v>
      </c>
    </row>
    <row r="7">
      <c r="A7" s="11" t="s">
        <v>23</v>
      </c>
      <c r="B7" s="11">
        <v>540.0</v>
      </c>
      <c r="C7" s="11">
        <v>500.0</v>
      </c>
      <c r="D7" s="11" t="s">
        <v>28</v>
      </c>
    </row>
    <row r="9">
      <c r="A9" s="11" t="s">
        <v>19</v>
      </c>
      <c r="B9" s="11" t="s">
        <v>29</v>
      </c>
      <c r="C9" s="11" t="s">
        <v>30</v>
      </c>
    </row>
    <row r="10">
      <c r="A10" s="11" t="s">
        <v>31</v>
      </c>
      <c r="B10" s="12">
        <v>0.4</v>
      </c>
      <c r="C10" s="11" t="s">
        <v>32</v>
      </c>
    </row>
    <row r="11">
      <c r="A11" s="11" t="s">
        <v>33</v>
      </c>
      <c r="B11" s="12">
        <v>0.6</v>
      </c>
      <c r="C11" s="11" t="s">
        <v>34</v>
      </c>
    </row>
    <row r="13">
      <c r="A13" s="11" t="s">
        <v>35</v>
      </c>
      <c r="B13" s="11" t="s">
        <v>36</v>
      </c>
    </row>
    <row r="14">
      <c r="A14" s="11" t="s">
        <v>37</v>
      </c>
      <c r="B14" s="11">
        <v>7.2</v>
      </c>
    </row>
    <row r="15">
      <c r="A15" s="11" t="s">
        <v>38</v>
      </c>
      <c r="B15" s="11">
        <v>54768.0</v>
      </c>
    </row>
    <row r="17">
      <c r="A17" s="11" t="s">
        <v>39</v>
      </c>
    </row>
    <row r="18">
      <c r="A18" s="11" t="s">
        <v>40</v>
      </c>
      <c r="B18" s="11">
        <v>3.0</v>
      </c>
      <c r="C18" s="11">
        <v>22540.0</v>
      </c>
      <c r="D18" s="11" t="s">
        <v>41</v>
      </c>
    </row>
    <row r="20">
      <c r="A20" s="11" t="s">
        <v>42</v>
      </c>
    </row>
    <row r="21">
      <c r="A21" s="11" t="s">
        <v>43</v>
      </c>
      <c r="B21" s="11">
        <v>50000.0</v>
      </c>
      <c r="C21" s="11" t="s">
        <v>44</v>
      </c>
    </row>
    <row r="22">
      <c r="A22" s="11" t="s">
        <v>45</v>
      </c>
      <c r="B22" s="11">
        <v>8960.0</v>
      </c>
      <c r="C22" s="11" t="s">
        <v>46</v>
      </c>
    </row>
    <row r="23">
      <c r="A23" s="11" t="s">
        <v>47</v>
      </c>
      <c r="B23" s="11">
        <v>9450.0</v>
      </c>
      <c r="C23" s="11" t="s">
        <v>44</v>
      </c>
    </row>
    <row r="24">
      <c r="A24" s="11" t="s">
        <v>48</v>
      </c>
      <c r="B24" s="11">
        <v>7590.0</v>
      </c>
      <c r="C24" s="11" t="s">
        <v>49</v>
      </c>
    </row>
    <row r="26">
      <c r="A26" s="11" t="s">
        <v>50</v>
      </c>
      <c r="B26" s="11" t="s">
        <v>51</v>
      </c>
      <c r="C26" s="11" t="s">
        <v>52</v>
      </c>
      <c r="D26" s="11" t="s">
        <v>53</v>
      </c>
      <c r="E26" s="11" t="s">
        <v>54</v>
      </c>
      <c r="F26" s="11" t="s">
        <v>55</v>
      </c>
      <c r="G26" s="11" t="s">
        <v>56</v>
      </c>
    </row>
    <row r="27">
      <c r="A27" s="11" t="s">
        <v>57</v>
      </c>
      <c r="B27" s="11">
        <v>1.0</v>
      </c>
      <c r="C27" s="11">
        <v>940250.0</v>
      </c>
      <c r="D27" s="13">
        <v>0.0845</v>
      </c>
      <c r="E27" s="11" t="s">
        <v>58</v>
      </c>
      <c r="F27" s="11">
        <v>15.0</v>
      </c>
      <c r="G27" s="14">
        <f t="shared" ref="G27:G29" si="1">F27+B27</f>
        <v>16</v>
      </c>
    </row>
    <row r="28">
      <c r="A28" s="11" t="s">
        <v>59</v>
      </c>
      <c r="B28" s="11">
        <v>5.0</v>
      </c>
      <c r="C28" s="11">
        <v>1054200.0</v>
      </c>
      <c r="D28" s="13">
        <v>0.116</v>
      </c>
      <c r="E28" s="11" t="s">
        <v>58</v>
      </c>
      <c r="F28" s="11">
        <v>20.0</v>
      </c>
      <c r="G28" s="14">
        <f t="shared" si="1"/>
        <v>25</v>
      </c>
    </row>
    <row r="29">
      <c r="A29" s="11" t="s">
        <v>60</v>
      </c>
      <c r="B29" s="11">
        <v>10.0</v>
      </c>
      <c r="C29" s="11">
        <v>430795.0</v>
      </c>
      <c r="D29" s="13">
        <v>0.129</v>
      </c>
      <c r="E29" s="11" t="s">
        <v>58</v>
      </c>
      <c r="F29" s="11">
        <v>12.0</v>
      </c>
      <c r="G29" s="14">
        <f t="shared" si="1"/>
        <v>22</v>
      </c>
    </row>
    <row r="32">
      <c r="A32" s="11" t="s">
        <v>61</v>
      </c>
    </row>
    <row r="33">
      <c r="A33" s="11" t="s">
        <v>62</v>
      </c>
      <c r="B33" s="11">
        <v>6.0</v>
      </c>
      <c r="C33" s="11">
        <v>12.0</v>
      </c>
      <c r="D33" s="11">
        <v>18.0</v>
      </c>
      <c r="E33" s="11">
        <v>24.0</v>
      </c>
    </row>
    <row r="34">
      <c r="A34" s="11" t="s">
        <v>63</v>
      </c>
      <c r="B34" s="11">
        <v>2.4</v>
      </c>
      <c r="C34" s="11">
        <v>3.2</v>
      </c>
      <c r="D34" s="11">
        <v>1.5</v>
      </c>
      <c r="E34" s="11">
        <v>2.6</v>
      </c>
    </row>
    <row r="36">
      <c r="A36" s="11" t="s">
        <v>64</v>
      </c>
      <c r="B36" s="13">
        <v>0.267</v>
      </c>
      <c r="C36" s="11" t="s">
        <v>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11" t="s">
        <v>42</v>
      </c>
    </row>
    <row r="3">
      <c r="A3" s="11" t="s">
        <v>43</v>
      </c>
      <c r="B3" s="14">
        <f>Assumptions!$B21</f>
        <v>50000</v>
      </c>
      <c r="C3" s="14">
        <f>Assumptions!$B21</f>
        <v>50000</v>
      </c>
      <c r="D3" s="14">
        <f>Assumptions!$B21</f>
        <v>50000</v>
      </c>
      <c r="E3" s="14">
        <f>Assumptions!$B21</f>
        <v>50000</v>
      </c>
      <c r="F3" s="14">
        <f>Assumptions!$B21</f>
        <v>50000</v>
      </c>
      <c r="G3" s="14">
        <f>Assumptions!$B21</f>
        <v>50000</v>
      </c>
      <c r="H3" s="14">
        <f>Assumptions!$B21</f>
        <v>50000</v>
      </c>
      <c r="I3" s="14">
        <f>Assumptions!$B21</f>
        <v>50000</v>
      </c>
      <c r="J3" s="14">
        <f>Assumptions!$B21</f>
        <v>50000</v>
      </c>
      <c r="K3" s="14">
        <f>Assumptions!$B21</f>
        <v>50000</v>
      </c>
      <c r="L3" s="14">
        <f>Assumptions!$B21</f>
        <v>50000</v>
      </c>
      <c r="M3" s="14">
        <f>Assumptions!$B21</f>
        <v>50000</v>
      </c>
      <c r="N3" s="14">
        <f>Assumptions!$B21</f>
        <v>50000</v>
      </c>
      <c r="O3" s="14">
        <f>Assumptions!$B21</f>
        <v>50000</v>
      </c>
      <c r="P3" s="14">
        <f>Assumptions!$B21</f>
        <v>50000</v>
      </c>
      <c r="Q3" s="14">
        <f>Assumptions!$B21</f>
        <v>50000</v>
      </c>
      <c r="R3" s="14">
        <f>Assumptions!$B21</f>
        <v>50000</v>
      </c>
      <c r="S3" s="14">
        <f>Assumptions!$B21</f>
        <v>50000</v>
      </c>
      <c r="T3" s="14">
        <f>Assumptions!$B21</f>
        <v>50000</v>
      </c>
      <c r="U3" s="14">
        <f>Assumptions!$B21</f>
        <v>50000</v>
      </c>
      <c r="V3" s="14">
        <f>Assumptions!$B21</f>
        <v>50000</v>
      </c>
      <c r="W3" s="14">
        <f>Assumptions!$B21</f>
        <v>50000</v>
      </c>
      <c r="X3" s="14">
        <f>Assumptions!$B21</f>
        <v>50000</v>
      </c>
      <c r="Y3" s="14">
        <f>Assumptions!$B21</f>
        <v>50000</v>
      </c>
    </row>
    <row r="4">
      <c r="A4" s="11" t="s">
        <v>45</v>
      </c>
      <c r="B4" s="14">
        <f>Assumptions!$B22</f>
        <v>8960</v>
      </c>
      <c r="C4" s="14">
        <f>Assumptions!$B22</f>
        <v>8960</v>
      </c>
      <c r="D4" s="14">
        <f>Assumptions!$B22</f>
        <v>8960</v>
      </c>
      <c r="E4" s="14">
        <f>Assumptions!$B22</f>
        <v>8960</v>
      </c>
      <c r="F4" s="14">
        <f>Assumptions!$B22</f>
        <v>8960</v>
      </c>
      <c r="G4" s="14">
        <f>Assumptions!$B22</f>
        <v>8960</v>
      </c>
      <c r="H4" s="14">
        <f>Assumptions!$B22</f>
        <v>8960</v>
      </c>
      <c r="I4" s="14">
        <f>Assumptions!$B22</f>
        <v>8960</v>
      </c>
      <c r="J4" s="14">
        <f>Assumptions!$B22</f>
        <v>8960</v>
      </c>
      <c r="K4" s="14">
        <f>Assumptions!$B22</f>
        <v>8960</v>
      </c>
      <c r="L4" s="14">
        <f>Assumptions!$B22</f>
        <v>8960</v>
      </c>
      <c r="M4" s="14">
        <f>Assumptions!$B22</f>
        <v>8960</v>
      </c>
      <c r="N4" s="14">
        <f>Assumptions!$B22</f>
        <v>8960</v>
      </c>
      <c r="O4" s="14">
        <f>Assumptions!$B22</f>
        <v>8960</v>
      </c>
      <c r="P4" s="14">
        <f>Assumptions!$B22</f>
        <v>8960</v>
      </c>
      <c r="Q4" s="14">
        <f>Assumptions!$B22</f>
        <v>8960</v>
      </c>
      <c r="R4" s="14">
        <f>Assumptions!$B22</f>
        <v>8960</v>
      </c>
      <c r="S4" s="14">
        <f>Assumptions!$B22</f>
        <v>8960</v>
      </c>
      <c r="T4" s="14">
        <f>Assumptions!$B22</f>
        <v>8960</v>
      </c>
      <c r="U4" s="14">
        <f>Assumptions!$B22</f>
        <v>8960</v>
      </c>
      <c r="V4" s="14">
        <f>Assumptions!$B22</f>
        <v>8960</v>
      </c>
      <c r="W4" s="14">
        <f>Assumptions!$B22</f>
        <v>8960</v>
      </c>
      <c r="X4" s="14">
        <f>Assumptions!$B22</f>
        <v>8960</v>
      </c>
      <c r="Y4" s="14">
        <f>Assumptions!$B22</f>
        <v>8960</v>
      </c>
    </row>
    <row r="5">
      <c r="A5" s="11" t="s">
        <v>90</v>
      </c>
      <c r="B5" s="14">
        <f>Assumptions!$B$18*Assumptions!$C$18</f>
        <v>67620</v>
      </c>
      <c r="C5" s="14">
        <f>Assumptions!$B$18*Assumptions!$C$18</f>
        <v>67620</v>
      </c>
      <c r="D5" s="14">
        <f>Assumptions!$B$18*Assumptions!$C$18</f>
        <v>67620</v>
      </c>
      <c r="E5" s="14">
        <f>Assumptions!$B$18*Assumptions!$C$18</f>
        <v>67620</v>
      </c>
      <c r="F5" s="14">
        <f>Assumptions!$B$18*Assumptions!$C$18</f>
        <v>67620</v>
      </c>
      <c r="G5" s="14">
        <f>Assumptions!$B$18*Assumptions!$C$18</f>
        <v>67620</v>
      </c>
      <c r="H5" s="14">
        <f>Assumptions!$B$18*Assumptions!$C$18</f>
        <v>67620</v>
      </c>
      <c r="I5" s="14">
        <f>Assumptions!$B$18*Assumptions!$C$18</f>
        <v>67620</v>
      </c>
      <c r="J5" s="14">
        <f>Assumptions!$B$18*Assumptions!$C$18</f>
        <v>67620</v>
      </c>
      <c r="K5" s="14">
        <f>Assumptions!$B$18*Assumptions!$C$18</f>
        <v>67620</v>
      </c>
      <c r="L5" s="14">
        <f>Assumptions!$B$18*Assumptions!$C$18</f>
        <v>67620</v>
      </c>
      <c r="M5" s="14">
        <f>Assumptions!$B$18*Assumptions!$C$18</f>
        <v>67620</v>
      </c>
      <c r="N5" s="14">
        <f>Assumptions!$B$18*Assumptions!$C$18</f>
        <v>67620</v>
      </c>
      <c r="O5" s="14">
        <f>Assumptions!$B$18*Assumptions!$C$18</f>
        <v>67620</v>
      </c>
      <c r="P5" s="14">
        <f>Assumptions!$B$18*Assumptions!$C$18</f>
        <v>67620</v>
      </c>
      <c r="Q5" s="14">
        <f>Assumptions!$B$18*Assumptions!$C$18</f>
        <v>67620</v>
      </c>
      <c r="R5" s="14">
        <f>Assumptions!$B$18*Assumptions!$C$18</f>
        <v>67620</v>
      </c>
      <c r="S5" s="14">
        <f>Assumptions!$B$18*Assumptions!$C$18</f>
        <v>67620</v>
      </c>
      <c r="T5" s="14">
        <f>Assumptions!$B$18*Assumptions!$C$18</f>
        <v>67620</v>
      </c>
      <c r="U5" s="14">
        <f>Assumptions!$B$18*Assumptions!$C$18</f>
        <v>67620</v>
      </c>
      <c r="V5" s="14">
        <f>Assumptions!$B$18*Assumptions!$C$18</f>
        <v>67620</v>
      </c>
      <c r="W5" s="14">
        <f>Assumptions!$B$18*Assumptions!$C$18</f>
        <v>67620</v>
      </c>
      <c r="X5" s="14">
        <f>Assumptions!$B$18*Assumptions!$C$18</f>
        <v>67620</v>
      </c>
      <c r="Y5" s="14">
        <f>Assumptions!$B$18*Assumptions!$C$18</f>
        <v>67620</v>
      </c>
    </row>
    <row r="6">
      <c r="A6" s="11" t="s">
        <v>47</v>
      </c>
      <c r="B6" s="14">
        <f>Assumptions!$B23</f>
        <v>9450</v>
      </c>
      <c r="C6" s="14">
        <f>Assumptions!$B23</f>
        <v>9450</v>
      </c>
      <c r="D6" s="14">
        <f>Assumptions!$B23</f>
        <v>9450</v>
      </c>
      <c r="E6" s="14">
        <f>Assumptions!$B23</f>
        <v>9450</v>
      </c>
      <c r="F6" s="14">
        <f>Assumptions!$B23</f>
        <v>9450</v>
      </c>
      <c r="G6" s="14">
        <f>Assumptions!$B23</f>
        <v>9450</v>
      </c>
      <c r="H6" s="14">
        <f>Assumptions!$B23</f>
        <v>9450</v>
      </c>
      <c r="I6" s="14">
        <f>Assumptions!$B23</f>
        <v>9450</v>
      </c>
      <c r="J6" s="14">
        <f>Assumptions!$B23</f>
        <v>9450</v>
      </c>
      <c r="K6" s="14">
        <f>Assumptions!$B23</f>
        <v>9450</v>
      </c>
      <c r="L6" s="14">
        <f>Assumptions!$B23</f>
        <v>9450</v>
      </c>
      <c r="M6" s="14">
        <f>Assumptions!$B23</f>
        <v>9450</v>
      </c>
      <c r="N6" s="14">
        <f>Assumptions!$B23</f>
        <v>9450</v>
      </c>
      <c r="O6" s="14">
        <f>Assumptions!$B23</f>
        <v>9450</v>
      </c>
      <c r="P6" s="14">
        <f>Assumptions!$B23</f>
        <v>9450</v>
      </c>
      <c r="Q6" s="14">
        <f>Assumptions!$B23</f>
        <v>9450</v>
      </c>
      <c r="R6" s="14">
        <f>Assumptions!$B23</f>
        <v>9450</v>
      </c>
      <c r="S6" s="14">
        <f>Assumptions!$B23</f>
        <v>9450</v>
      </c>
      <c r="T6" s="14">
        <f>Assumptions!$B23</f>
        <v>9450</v>
      </c>
      <c r="U6" s="14">
        <f>Assumptions!$B23</f>
        <v>9450</v>
      </c>
      <c r="V6" s="14">
        <f>Assumptions!$B23</f>
        <v>9450</v>
      </c>
      <c r="W6" s="14">
        <f>Assumptions!$B23</f>
        <v>9450</v>
      </c>
      <c r="X6" s="14">
        <f>Assumptions!$B23</f>
        <v>9450</v>
      </c>
      <c r="Y6" s="14">
        <f>Assumptions!$B23</f>
        <v>9450</v>
      </c>
    </row>
    <row r="7">
      <c r="A7" s="11" t="s">
        <v>48</v>
      </c>
      <c r="B7" s="14">
        <f>Assumptions!$B24</f>
        <v>7590</v>
      </c>
      <c r="C7" s="14">
        <f>Assumptions!$B24</f>
        <v>7590</v>
      </c>
      <c r="D7" s="14">
        <f>Assumptions!$B24</f>
        <v>7590</v>
      </c>
      <c r="E7" s="14">
        <f>Assumptions!$B24</f>
        <v>7590</v>
      </c>
      <c r="F7" s="14">
        <f>Assumptions!$B24</f>
        <v>7590</v>
      </c>
      <c r="G7" s="14">
        <f>Assumptions!$B24</f>
        <v>7590</v>
      </c>
      <c r="H7" s="14">
        <f>Assumptions!$B24</f>
        <v>7590</v>
      </c>
      <c r="I7" s="14">
        <f>Assumptions!$B24</f>
        <v>7590</v>
      </c>
      <c r="J7" s="14">
        <f>Assumptions!$B24</f>
        <v>7590</v>
      </c>
      <c r="K7" s="14">
        <f>Assumptions!$B24</f>
        <v>7590</v>
      </c>
      <c r="L7" s="14">
        <f>Assumptions!$B24</f>
        <v>7590</v>
      </c>
      <c r="M7" s="14">
        <f>Assumptions!$B24</f>
        <v>7590</v>
      </c>
      <c r="N7" s="14">
        <f>Assumptions!$B24</f>
        <v>7590</v>
      </c>
      <c r="O7" s="14">
        <f>Assumptions!$B24</f>
        <v>7590</v>
      </c>
      <c r="P7" s="14">
        <f>Assumptions!$B24</f>
        <v>7590</v>
      </c>
      <c r="Q7" s="14">
        <f>Assumptions!$B24</f>
        <v>7590</v>
      </c>
      <c r="R7" s="14">
        <f>Assumptions!$B24</f>
        <v>7590</v>
      </c>
      <c r="S7" s="14">
        <f>Assumptions!$B24</f>
        <v>7590</v>
      </c>
      <c r="T7" s="14">
        <f>Assumptions!$B24</f>
        <v>7590</v>
      </c>
      <c r="U7" s="14">
        <f>Assumptions!$B24</f>
        <v>7590</v>
      </c>
      <c r="V7" s="14">
        <f>Assumptions!$B24</f>
        <v>7590</v>
      </c>
      <c r="W7" s="14">
        <f>Assumptions!$B24</f>
        <v>7590</v>
      </c>
      <c r="X7" s="14">
        <f>Assumptions!$B24</f>
        <v>7590</v>
      </c>
      <c r="Y7" s="14">
        <f>Assumptions!$B24</f>
        <v>7590</v>
      </c>
    </row>
    <row r="8">
      <c r="A8" s="11" t="s">
        <v>91</v>
      </c>
      <c r="B8" s="14">
        <f t="shared" ref="B8:Y8" si="1">SUM(B3:B7)</f>
        <v>143620</v>
      </c>
      <c r="C8" s="14">
        <f t="shared" si="1"/>
        <v>143620</v>
      </c>
      <c r="D8" s="14">
        <f t="shared" si="1"/>
        <v>143620</v>
      </c>
      <c r="E8" s="14">
        <f t="shared" si="1"/>
        <v>143620</v>
      </c>
      <c r="F8" s="14">
        <f t="shared" si="1"/>
        <v>143620</v>
      </c>
      <c r="G8" s="14">
        <f t="shared" si="1"/>
        <v>143620</v>
      </c>
      <c r="H8" s="14">
        <f t="shared" si="1"/>
        <v>143620</v>
      </c>
      <c r="I8" s="14">
        <f t="shared" si="1"/>
        <v>143620</v>
      </c>
      <c r="J8" s="14">
        <f t="shared" si="1"/>
        <v>143620</v>
      </c>
      <c r="K8" s="14">
        <f t="shared" si="1"/>
        <v>143620</v>
      </c>
      <c r="L8" s="14">
        <f t="shared" si="1"/>
        <v>143620</v>
      </c>
      <c r="M8" s="14">
        <f t="shared" si="1"/>
        <v>143620</v>
      </c>
      <c r="N8" s="14">
        <f t="shared" si="1"/>
        <v>143620</v>
      </c>
      <c r="O8" s="14">
        <f t="shared" si="1"/>
        <v>143620</v>
      </c>
      <c r="P8" s="14">
        <f t="shared" si="1"/>
        <v>143620</v>
      </c>
      <c r="Q8" s="14">
        <f t="shared" si="1"/>
        <v>143620</v>
      </c>
      <c r="R8" s="14">
        <f t="shared" si="1"/>
        <v>143620</v>
      </c>
      <c r="S8" s="14">
        <f t="shared" si="1"/>
        <v>143620</v>
      </c>
      <c r="T8" s="14">
        <f t="shared" si="1"/>
        <v>143620</v>
      </c>
      <c r="U8" s="14">
        <f t="shared" si="1"/>
        <v>143620</v>
      </c>
      <c r="V8" s="14">
        <f t="shared" si="1"/>
        <v>143620</v>
      </c>
      <c r="W8" s="14">
        <f t="shared" si="1"/>
        <v>143620</v>
      </c>
      <c r="X8" s="14">
        <f t="shared" si="1"/>
        <v>143620</v>
      </c>
      <c r="Y8" s="14">
        <f t="shared" si="1"/>
        <v>143620</v>
      </c>
    </row>
    <row r="10">
      <c r="A10" s="11" t="s">
        <v>92</v>
      </c>
    </row>
    <row r="11">
      <c r="A11" s="11" t="s">
        <v>43</v>
      </c>
      <c r="B11" s="14">
        <f t="shared" ref="B11:Y11" si="2">B3</f>
        <v>50000</v>
      </c>
      <c r="C11" s="14">
        <f t="shared" si="2"/>
        <v>50000</v>
      </c>
      <c r="D11" s="14">
        <f t="shared" si="2"/>
        <v>50000</v>
      </c>
      <c r="E11" s="14">
        <f t="shared" si="2"/>
        <v>50000</v>
      </c>
      <c r="F11" s="14">
        <f t="shared" si="2"/>
        <v>50000</v>
      </c>
      <c r="G11" s="14">
        <f t="shared" si="2"/>
        <v>50000</v>
      </c>
      <c r="H11" s="14">
        <f t="shared" si="2"/>
        <v>50000</v>
      </c>
      <c r="I11" s="14">
        <f t="shared" si="2"/>
        <v>50000</v>
      </c>
      <c r="J11" s="14">
        <f t="shared" si="2"/>
        <v>50000</v>
      </c>
      <c r="K11" s="14">
        <f t="shared" si="2"/>
        <v>50000</v>
      </c>
      <c r="L11" s="14">
        <f t="shared" si="2"/>
        <v>50000</v>
      </c>
      <c r="M11" s="14">
        <f t="shared" si="2"/>
        <v>50000</v>
      </c>
      <c r="N11" s="14">
        <f t="shared" si="2"/>
        <v>50000</v>
      </c>
      <c r="O11" s="14">
        <f t="shared" si="2"/>
        <v>50000</v>
      </c>
      <c r="P11" s="14">
        <f t="shared" si="2"/>
        <v>50000</v>
      </c>
      <c r="Q11" s="14">
        <f t="shared" si="2"/>
        <v>50000</v>
      </c>
      <c r="R11" s="14">
        <f t="shared" si="2"/>
        <v>50000</v>
      </c>
      <c r="S11" s="14">
        <f t="shared" si="2"/>
        <v>50000</v>
      </c>
      <c r="T11" s="14">
        <f t="shared" si="2"/>
        <v>50000</v>
      </c>
      <c r="U11" s="14">
        <f t="shared" si="2"/>
        <v>50000</v>
      </c>
      <c r="V11" s="14">
        <f t="shared" si="2"/>
        <v>50000</v>
      </c>
      <c r="W11" s="14">
        <f t="shared" si="2"/>
        <v>50000</v>
      </c>
      <c r="X11" s="14">
        <f t="shared" si="2"/>
        <v>50000</v>
      </c>
      <c r="Y11" s="14">
        <f t="shared" si="2"/>
        <v>50000</v>
      </c>
    </row>
    <row r="12">
      <c r="A12" s="11" t="s">
        <v>45</v>
      </c>
      <c r="B12" s="11">
        <v>0.0</v>
      </c>
      <c r="C12" s="11">
        <v>0.0</v>
      </c>
      <c r="D12" s="14">
        <f>B4+C4+D4</f>
        <v>26880</v>
      </c>
      <c r="E12" s="11">
        <v>0.0</v>
      </c>
      <c r="F12" s="11">
        <v>0.0</v>
      </c>
      <c r="G12" s="14">
        <f>E4+F4+G4</f>
        <v>26880</v>
      </c>
      <c r="H12" s="11">
        <v>0.0</v>
      </c>
      <c r="I12" s="11">
        <v>0.0</v>
      </c>
      <c r="J12" s="14">
        <f>H4+I4+J4</f>
        <v>26880</v>
      </c>
      <c r="K12" s="11">
        <v>0.0</v>
      </c>
      <c r="L12" s="11">
        <v>0.0</v>
      </c>
      <c r="M12" s="14">
        <f>K4+L4+M4</f>
        <v>26880</v>
      </c>
      <c r="N12" s="11">
        <v>0.0</v>
      </c>
      <c r="O12" s="11">
        <v>0.0</v>
      </c>
      <c r="P12" s="14">
        <f>N4+O4+P4</f>
        <v>26880</v>
      </c>
      <c r="Q12" s="11">
        <v>0.0</v>
      </c>
      <c r="R12" s="11">
        <v>0.0</v>
      </c>
      <c r="S12" s="14">
        <f>Q4+R4+S4</f>
        <v>26880</v>
      </c>
      <c r="T12" s="11">
        <v>0.0</v>
      </c>
      <c r="U12" s="11">
        <v>0.0</v>
      </c>
      <c r="V12" s="14">
        <f>T4+U4+V4</f>
        <v>26880</v>
      </c>
      <c r="W12" s="11">
        <v>0.0</v>
      </c>
      <c r="X12" s="11">
        <v>0.0</v>
      </c>
      <c r="Y12" s="14">
        <f>W4+X4+Y4</f>
        <v>26880</v>
      </c>
    </row>
    <row r="13">
      <c r="A13" s="11" t="s">
        <v>90</v>
      </c>
      <c r="B13" s="11">
        <v>0.0</v>
      </c>
      <c r="C13" s="11">
        <v>0.0</v>
      </c>
      <c r="D13" s="14">
        <f t="shared" ref="D13:Y13" si="3">B5</f>
        <v>67620</v>
      </c>
      <c r="E13" s="14">
        <f t="shared" si="3"/>
        <v>67620</v>
      </c>
      <c r="F13" s="14">
        <f t="shared" si="3"/>
        <v>67620</v>
      </c>
      <c r="G13" s="14">
        <f t="shared" si="3"/>
        <v>67620</v>
      </c>
      <c r="H13" s="14">
        <f t="shared" si="3"/>
        <v>67620</v>
      </c>
      <c r="I13" s="14">
        <f t="shared" si="3"/>
        <v>67620</v>
      </c>
      <c r="J13" s="14">
        <f t="shared" si="3"/>
        <v>67620</v>
      </c>
      <c r="K13" s="14">
        <f t="shared" si="3"/>
        <v>67620</v>
      </c>
      <c r="L13" s="14">
        <f t="shared" si="3"/>
        <v>67620</v>
      </c>
      <c r="M13" s="14">
        <f t="shared" si="3"/>
        <v>67620</v>
      </c>
      <c r="N13" s="14">
        <f t="shared" si="3"/>
        <v>67620</v>
      </c>
      <c r="O13" s="14">
        <f t="shared" si="3"/>
        <v>67620</v>
      </c>
      <c r="P13" s="14">
        <f t="shared" si="3"/>
        <v>67620</v>
      </c>
      <c r="Q13" s="14">
        <f t="shared" si="3"/>
        <v>67620</v>
      </c>
      <c r="R13" s="14">
        <f t="shared" si="3"/>
        <v>67620</v>
      </c>
      <c r="S13" s="14">
        <f t="shared" si="3"/>
        <v>67620</v>
      </c>
      <c r="T13" s="14">
        <f t="shared" si="3"/>
        <v>67620</v>
      </c>
      <c r="U13" s="14">
        <f t="shared" si="3"/>
        <v>67620</v>
      </c>
      <c r="V13" s="14">
        <f t="shared" si="3"/>
        <v>67620</v>
      </c>
      <c r="W13" s="14">
        <f t="shared" si="3"/>
        <v>67620</v>
      </c>
      <c r="X13" s="14">
        <f t="shared" si="3"/>
        <v>67620</v>
      </c>
      <c r="Y13" s="14">
        <f t="shared" si="3"/>
        <v>67620</v>
      </c>
    </row>
    <row r="14">
      <c r="A14" s="11" t="s">
        <v>47</v>
      </c>
      <c r="B14" s="14">
        <f t="shared" ref="B14:Y14" si="4">B6</f>
        <v>9450</v>
      </c>
      <c r="C14" s="14">
        <f t="shared" si="4"/>
        <v>9450</v>
      </c>
      <c r="D14" s="14">
        <f t="shared" si="4"/>
        <v>9450</v>
      </c>
      <c r="E14" s="14">
        <f t="shared" si="4"/>
        <v>9450</v>
      </c>
      <c r="F14" s="14">
        <f t="shared" si="4"/>
        <v>9450</v>
      </c>
      <c r="G14" s="14">
        <f t="shared" si="4"/>
        <v>9450</v>
      </c>
      <c r="H14" s="14">
        <f t="shared" si="4"/>
        <v>9450</v>
      </c>
      <c r="I14" s="14">
        <f t="shared" si="4"/>
        <v>9450</v>
      </c>
      <c r="J14" s="14">
        <f t="shared" si="4"/>
        <v>9450</v>
      </c>
      <c r="K14" s="14">
        <f t="shared" si="4"/>
        <v>9450</v>
      </c>
      <c r="L14" s="14">
        <f t="shared" si="4"/>
        <v>9450</v>
      </c>
      <c r="M14" s="14">
        <f t="shared" si="4"/>
        <v>9450</v>
      </c>
      <c r="N14" s="14">
        <f t="shared" si="4"/>
        <v>9450</v>
      </c>
      <c r="O14" s="14">
        <f t="shared" si="4"/>
        <v>9450</v>
      </c>
      <c r="P14" s="14">
        <f t="shared" si="4"/>
        <v>9450</v>
      </c>
      <c r="Q14" s="14">
        <f t="shared" si="4"/>
        <v>9450</v>
      </c>
      <c r="R14" s="14">
        <f t="shared" si="4"/>
        <v>9450</v>
      </c>
      <c r="S14" s="14">
        <f t="shared" si="4"/>
        <v>9450</v>
      </c>
      <c r="T14" s="14">
        <f t="shared" si="4"/>
        <v>9450</v>
      </c>
      <c r="U14" s="14">
        <f t="shared" si="4"/>
        <v>9450</v>
      </c>
      <c r="V14" s="14">
        <f t="shared" si="4"/>
        <v>9450</v>
      </c>
      <c r="W14" s="14">
        <f t="shared" si="4"/>
        <v>9450</v>
      </c>
      <c r="X14" s="14">
        <f t="shared" si="4"/>
        <v>9450</v>
      </c>
      <c r="Y14" s="14">
        <f t="shared" si="4"/>
        <v>9450</v>
      </c>
    </row>
    <row r="15">
      <c r="A15" s="11" t="s">
        <v>48</v>
      </c>
      <c r="B15" s="11">
        <v>0.0</v>
      </c>
      <c r="C15" s="14">
        <f t="shared" ref="C15:Y15" si="5">B7</f>
        <v>7590</v>
      </c>
      <c r="D15" s="14">
        <f t="shared" si="5"/>
        <v>7590</v>
      </c>
      <c r="E15" s="14">
        <f t="shared" si="5"/>
        <v>7590</v>
      </c>
      <c r="F15" s="14">
        <f t="shared" si="5"/>
        <v>7590</v>
      </c>
      <c r="G15" s="14">
        <f t="shared" si="5"/>
        <v>7590</v>
      </c>
      <c r="H15" s="14">
        <f t="shared" si="5"/>
        <v>7590</v>
      </c>
      <c r="I15" s="14">
        <f t="shared" si="5"/>
        <v>7590</v>
      </c>
      <c r="J15" s="14">
        <f t="shared" si="5"/>
        <v>7590</v>
      </c>
      <c r="K15" s="14">
        <f t="shared" si="5"/>
        <v>7590</v>
      </c>
      <c r="L15" s="14">
        <f t="shared" si="5"/>
        <v>7590</v>
      </c>
      <c r="M15" s="14">
        <f t="shared" si="5"/>
        <v>7590</v>
      </c>
      <c r="N15" s="14">
        <f t="shared" si="5"/>
        <v>7590</v>
      </c>
      <c r="O15" s="14">
        <f t="shared" si="5"/>
        <v>7590</v>
      </c>
      <c r="P15" s="14">
        <f t="shared" si="5"/>
        <v>7590</v>
      </c>
      <c r="Q15" s="14">
        <f t="shared" si="5"/>
        <v>7590</v>
      </c>
      <c r="R15" s="14">
        <f t="shared" si="5"/>
        <v>7590</v>
      </c>
      <c r="S15" s="14">
        <f t="shared" si="5"/>
        <v>7590</v>
      </c>
      <c r="T15" s="14">
        <f t="shared" si="5"/>
        <v>7590</v>
      </c>
      <c r="U15" s="14">
        <f t="shared" si="5"/>
        <v>7590</v>
      </c>
      <c r="V15" s="14">
        <f t="shared" si="5"/>
        <v>7590</v>
      </c>
      <c r="W15" s="14">
        <f t="shared" si="5"/>
        <v>7590</v>
      </c>
      <c r="X15" s="14">
        <f t="shared" si="5"/>
        <v>7590</v>
      </c>
      <c r="Y15" s="14">
        <f t="shared" si="5"/>
        <v>7590</v>
      </c>
    </row>
    <row r="16">
      <c r="A16" s="11" t="s">
        <v>91</v>
      </c>
      <c r="B16" s="14">
        <f t="shared" ref="B16:Y16" si="6">SUM(B11:B15)</f>
        <v>59450</v>
      </c>
      <c r="C16" s="14">
        <f t="shared" si="6"/>
        <v>67040</v>
      </c>
      <c r="D16" s="14">
        <f t="shared" si="6"/>
        <v>161540</v>
      </c>
      <c r="E16" s="14">
        <f t="shared" si="6"/>
        <v>134660</v>
      </c>
      <c r="F16" s="14">
        <f t="shared" si="6"/>
        <v>134660</v>
      </c>
      <c r="G16" s="14">
        <f t="shared" si="6"/>
        <v>161540</v>
      </c>
      <c r="H16" s="14">
        <f t="shared" si="6"/>
        <v>134660</v>
      </c>
      <c r="I16" s="14">
        <f t="shared" si="6"/>
        <v>134660</v>
      </c>
      <c r="J16" s="14">
        <f t="shared" si="6"/>
        <v>161540</v>
      </c>
      <c r="K16" s="14">
        <f t="shared" si="6"/>
        <v>134660</v>
      </c>
      <c r="L16" s="14">
        <f t="shared" si="6"/>
        <v>134660</v>
      </c>
      <c r="M16" s="14">
        <f t="shared" si="6"/>
        <v>161540</v>
      </c>
      <c r="N16" s="14">
        <f t="shared" si="6"/>
        <v>134660</v>
      </c>
      <c r="O16" s="14">
        <f t="shared" si="6"/>
        <v>134660</v>
      </c>
      <c r="P16" s="14">
        <f t="shared" si="6"/>
        <v>161540</v>
      </c>
      <c r="Q16" s="14">
        <f t="shared" si="6"/>
        <v>134660</v>
      </c>
      <c r="R16" s="14">
        <f t="shared" si="6"/>
        <v>134660</v>
      </c>
      <c r="S16" s="14">
        <f t="shared" si="6"/>
        <v>161540</v>
      </c>
      <c r="T16" s="14">
        <f t="shared" si="6"/>
        <v>134660</v>
      </c>
      <c r="U16" s="14">
        <f t="shared" si="6"/>
        <v>134660</v>
      </c>
      <c r="V16" s="14">
        <f t="shared" si="6"/>
        <v>161540</v>
      </c>
      <c r="W16" s="14">
        <f t="shared" si="6"/>
        <v>134660</v>
      </c>
      <c r="X16" s="14">
        <f t="shared" si="6"/>
        <v>134660</v>
      </c>
      <c r="Y16" s="14">
        <f t="shared" si="6"/>
        <v>161540</v>
      </c>
    </row>
    <row r="18">
      <c r="A18" s="11" t="s">
        <v>93</v>
      </c>
    </row>
    <row r="19">
      <c r="A19" s="11" t="s">
        <v>43</v>
      </c>
      <c r="B19" s="14">
        <f t="shared" ref="B19:B23" si="8">B3-B11</f>
        <v>0</v>
      </c>
      <c r="C19" s="14">
        <f t="shared" ref="C19:Y19" si="7">B19+C3-C11</f>
        <v>0</v>
      </c>
      <c r="D19" s="14">
        <f t="shared" si="7"/>
        <v>0</v>
      </c>
      <c r="E19" s="14">
        <f t="shared" si="7"/>
        <v>0</v>
      </c>
      <c r="F19" s="14">
        <f t="shared" si="7"/>
        <v>0</v>
      </c>
      <c r="G19" s="14">
        <f t="shared" si="7"/>
        <v>0</v>
      </c>
      <c r="H19" s="14">
        <f t="shared" si="7"/>
        <v>0</v>
      </c>
      <c r="I19" s="14">
        <f t="shared" si="7"/>
        <v>0</v>
      </c>
      <c r="J19" s="14">
        <f t="shared" si="7"/>
        <v>0</v>
      </c>
      <c r="K19" s="14">
        <f t="shared" si="7"/>
        <v>0</v>
      </c>
      <c r="L19" s="14">
        <f t="shared" si="7"/>
        <v>0</v>
      </c>
      <c r="M19" s="14">
        <f t="shared" si="7"/>
        <v>0</v>
      </c>
      <c r="N19" s="14">
        <f t="shared" si="7"/>
        <v>0</v>
      </c>
      <c r="O19" s="14">
        <f t="shared" si="7"/>
        <v>0</v>
      </c>
      <c r="P19" s="14">
        <f t="shared" si="7"/>
        <v>0</v>
      </c>
      <c r="Q19" s="14">
        <f t="shared" si="7"/>
        <v>0</v>
      </c>
      <c r="R19" s="14">
        <f t="shared" si="7"/>
        <v>0</v>
      </c>
      <c r="S19" s="14">
        <f t="shared" si="7"/>
        <v>0</v>
      </c>
      <c r="T19" s="14">
        <f t="shared" si="7"/>
        <v>0</v>
      </c>
      <c r="U19" s="14">
        <f t="shared" si="7"/>
        <v>0</v>
      </c>
      <c r="V19" s="14">
        <f t="shared" si="7"/>
        <v>0</v>
      </c>
      <c r="W19" s="14">
        <f t="shared" si="7"/>
        <v>0</v>
      </c>
      <c r="X19" s="14">
        <f t="shared" si="7"/>
        <v>0</v>
      </c>
      <c r="Y19" s="14">
        <f t="shared" si="7"/>
        <v>0</v>
      </c>
    </row>
    <row r="20">
      <c r="A20" s="11" t="s">
        <v>45</v>
      </c>
      <c r="B20" s="14">
        <f t="shared" si="8"/>
        <v>8960</v>
      </c>
      <c r="C20" s="14">
        <f t="shared" ref="C20:Y20" si="9">B20+C4-C12</f>
        <v>17920</v>
      </c>
      <c r="D20" s="14">
        <f t="shared" si="9"/>
        <v>0</v>
      </c>
      <c r="E20" s="14">
        <f t="shared" si="9"/>
        <v>8960</v>
      </c>
      <c r="F20" s="14">
        <f t="shared" si="9"/>
        <v>17920</v>
      </c>
      <c r="G20" s="14">
        <f t="shared" si="9"/>
        <v>0</v>
      </c>
      <c r="H20" s="14">
        <f t="shared" si="9"/>
        <v>8960</v>
      </c>
      <c r="I20" s="14">
        <f t="shared" si="9"/>
        <v>17920</v>
      </c>
      <c r="J20" s="14">
        <f t="shared" si="9"/>
        <v>0</v>
      </c>
      <c r="K20" s="14">
        <f t="shared" si="9"/>
        <v>8960</v>
      </c>
      <c r="L20" s="14">
        <f t="shared" si="9"/>
        <v>17920</v>
      </c>
      <c r="M20" s="14">
        <f t="shared" si="9"/>
        <v>0</v>
      </c>
      <c r="N20" s="14">
        <f t="shared" si="9"/>
        <v>8960</v>
      </c>
      <c r="O20" s="14">
        <f t="shared" si="9"/>
        <v>17920</v>
      </c>
      <c r="P20" s="14">
        <f t="shared" si="9"/>
        <v>0</v>
      </c>
      <c r="Q20" s="14">
        <f t="shared" si="9"/>
        <v>8960</v>
      </c>
      <c r="R20" s="14">
        <f t="shared" si="9"/>
        <v>17920</v>
      </c>
      <c r="S20" s="14">
        <f t="shared" si="9"/>
        <v>0</v>
      </c>
      <c r="T20" s="14">
        <f t="shared" si="9"/>
        <v>8960</v>
      </c>
      <c r="U20" s="14">
        <f t="shared" si="9"/>
        <v>17920</v>
      </c>
      <c r="V20" s="14">
        <f t="shared" si="9"/>
        <v>0</v>
      </c>
      <c r="W20" s="14">
        <f t="shared" si="9"/>
        <v>8960</v>
      </c>
      <c r="X20" s="14">
        <f t="shared" si="9"/>
        <v>17920</v>
      </c>
      <c r="Y20" s="14">
        <f t="shared" si="9"/>
        <v>0</v>
      </c>
    </row>
    <row r="21">
      <c r="A21" s="11" t="s">
        <v>90</v>
      </c>
      <c r="B21" s="14">
        <f t="shared" si="8"/>
        <v>67620</v>
      </c>
      <c r="C21" s="14">
        <f t="shared" ref="C21:Y21" si="10">B21+C5-C13</f>
        <v>135240</v>
      </c>
      <c r="D21" s="14">
        <f t="shared" si="10"/>
        <v>135240</v>
      </c>
      <c r="E21" s="14">
        <f t="shared" si="10"/>
        <v>135240</v>
      </c>
      <c r="F21" s="14">
        <f t="shared" si="10"/>
        <v>135240</v>
      </c>
      <c r="G21" s="14">
        <f t="shared" si="10"/>
        <v>135240</v>
      </c>
      <c r="H21" s="14">
        <f t="shared" si="10"/>
        <v>135240</v>
      </c>
      <c r="I21" s="14">
        <f t="shared" si="10"/>
        <v>135240</v>
      </c>
      <c r="J21" s="14">
        <f t="shared" si="10"/>
        <v>135240</v>
      </c>
      <c r="K21" s="14">
        <f t="shared" si="10"/>
        <v>135240</v>
      </c>
      <c r="L21" s="14">
        <f t="shared" si="10"/>
        <v>135240</v>
      </c>
      <c r="M21" s="14">
        <f t="shared" si="10"/>
        <v>135240</v>
      </c>
      <c r="N21" s="14">
        <f t="shared" si="10"/>
        <v>135240</v>
      </c>
      <c r="O21" s="14">
        <f t="shared" si="10"/>
        <v>135240</v>
      </c>
      <c r="P21" s="14">
        <f t="shared" si="10"/>
        <v>135240</v>
      </c>
      <c r="Q21" s="14">
        <f t="shared" si="10"/>
        <v>135240</v>
      </c>
      <c r="R21" s="14">
        <f t="shared" si="10"/>
        <v>135240</v>
      </c>
      <c r="S21" s="14">
        <f t="shared" si="10"/>
        <v>135240</v>
      </c>
      <c r="T21" s="14">
        <f t="shared" si="10"/>
        <v>135240</v>
      </c>
      <c r="U21" s="14">
        <f t="shared" si="10"/>
        <v>135240</v>
      </c>
      <c r="V21" s="14">
        <f t="shared" si="10"/>
        <v>135240</v>
      </c>
      <c r="W21" s="14">
        <f t="shared" si="10"/>
        <v>135240</v>
      </c>
      <c r="X21" s="14">
        <f t="shared" si="10"/>
        <v>135240</v>
      </c>
      <c r="Y21" s="14">
        <f t="shared" si="10"/>
        <v>135240</v>
      </c>
    </row>
    <row r="22">
      <c r="A22" s="11" t="s">
        <v>47</v>
      </c>
      <c r="B22" s="14">
        <f t="shared" si="8"/>
        <v>0</v>
      </c>
      <c r="C22" s="14">
        <f t="shared" ref="C22:Y22" si="11">B22+C6-C14</f>
        <v>0</v>
      </c>
      <c r="D22" s="14">
        <f t="shared" si="11"/>
        <v>0</v>
      </c>
      <c r="E22" s="14">
        <f t="shared" si="11"/>
        <v>0</v>
      </c>
      <c r="F22" s="14">
        <f t="shared" si="11"/>
        <v>0</v>
      </c>
      <c r="G22" s="14">
        <f t="shared" si="11"/>
        <v>0</v>
      </c>
      <c r="H22" s="14">
        <f t="shared" si="11"/>
        <v>0</v>
      </c>
      <c r="I22" s="14">
        <f t="shared" si="11"/>
        <v>0</v>
      </c>
      <c r="J22" s="14">
        <f t="shared" si="11"/>
        <v>0</v>
      </c>
      <c r="K22" s="14">
        <f t="shared" si="11"/>
        <v>0</v>
      </c>
      <c r="L22" s="14">
        <f t="shared" si="11"/>
        <v>0</v>
      </c>
      <c r="M22" s="14">
        <f t="shared" si="11"/>
        <v>0</v>
      </c>
      <c r="N22" s="14">
        <f t="shared" si="11"/>
        <v>0</v>
      </c>
      <c r="O22" s="14">
        <f t="shared" si="11"/>
        <v>0</v>
      </c>
      <c r="P22" s="14">
        <f t="shared" si="11"/>
        <v>0</v>
      </c>
      <c r="Q22" s="14">
        <f t="shared" si="11"/>
        <v>0</v>
      </c>
      <c r="R22" s="14">
        <f t="shared" si="11"/>
        <v>0</v>
      </c>
      <c r="S22" s="14">
        <f t="shared" si="11"/>
        <v>0</v>
      </c>
      <c r="T22" s="14">
        <f t="shared" si="11"/>
        <v>0</v>
      </c>
      <c r="U22" s="14">
        <f t="shared" si="11"/>
        <v>0</v>
      </c>
      <c r="V22" s="14">
        <f t="shared" si="11"/>
        <v>0</v>
      </c>
      <c r="W22" s="14">
        <f t="shared" si="11"/>
        <v>0</v>
      </c>
      <c r="X22" s="14">
        <f t="shared" si="11"/>
        <v>0</v>
      </c>
      <c r="Y22" s="14">
        <f t="shared" si="11"/>
        <v>0</v>
      </c>
    </row>
    <row r="23">
      <c r="A23" s="11" t="s">
        <v>48</v>
      </c>
      <c r="B23" s="14">
        <f t="shared" si="8"/>
        <v>7590</v>
      </c>
      <c r="C23" s="14">
        <f t="shared" ref="C23:Y23" si="12">B23+C7-C15</f>
        <v>7590</v>
      </c>
      <c r="D23" s="14">
        <f t="shared" si="12"/>
        <v>7590</v>
      </c>
      <c r="E23" s="14">
        <f t="shared" si="12"/>
        <v>7590</v>
      </c>
      <c r="F23" s="14">
        <f t="shared" si="12"/>
        <v>7590</v>
      </c>
      <c r="G23" s="14">
        <f t="shared" si="12"/>
        <v>7590</v>
      </c>
      <c r="H23" s="14">
        <f t="shared" si="12"/>
        <v>7590</v>
      </c>
      <c r="I23" s="14">
        <f t="shared" si="12"/>
        <v>7590</v>
      </c>
      <c r="J23" s="14">
        <f t="shared" si="12"/>
        <v>7590</v>
      </c>
      <c r="K23" s="14">
        <f t="shared" si="12"/>
        <v>7590</v>
      </c>
      <c r="L23" s="14">
        <f t="shared" si="12"/>
        <v>7590</v>
      </c>
      <c r="M23" s="14">
        <f t="shared" si="12"/>
        <v>7590</v>
      </c>
      <c r="N23" s="14">
        <f t="shared" si="12"/>
        <v>7590</v>
      </c>
      <c r="O23" s="14">
        <f t="shared" si="12"/>
        <v>7590</v>
      </c>
      <c r="P23" s="14">
        <f t="shared" si="12"/>
        <v>7590</v>
      </c>
      <c r="Q23" s="14">
        <f t="shared" si="12"/>
        <v>7590</v>
      </c>
      <c r="R23" s="14">
        <f t="shared" si="12"/>
        <v>7590</v>
      </c>
      <c r="S23" s="14">
        <f t="shared" si="12"/>
        <v>7590</v>
      </c>
      <c r="T23" s="14">
        <f t="shared" si="12"/>
        <v>7590</v>
      </c>
      <c r="U23" s="14">
        <f t="shared" si="12"/>
        <v>7590</v>
      </c>
      <c r="V23" s="14">
        <f t="shared" si="12"/>
        <v>7590</v>
      </c>
      <c r="W23" s="14">
        <f t="shared" si="12"/>
        <v>7590</v>
      </c>
      <c r="X23" s="14">
        <f t="shared" si="12"/>
        <v>7590</v>
      </c>
      <c r="Y23" s="14">
        <f t="shared" si="12"/>
        <v>7590</v>
      </c>
    </row>
    <row r="24">
      <c r="A24" s="11" t="s">
        <v>91</v>
      </c>
      <c r="B24" s="14">
        <f t="shared" ref="B24:Y24" si="13">SUM(B19:B23)</f>
        <v>84170</v>
      </c>
      <c r="C24" s="14">
        <f t="shared" si="13"/>
        <v>160750</v>
      </c>
      <c r="D24" s="14">
        <f t="shared" si="13"/>
        <v>142830</v>
      </c>
      <c r="E24" s="14">
        <f t="shared" si="13"/>
        <v>151790</v>
      </c>
      <c r="F24" s="14">
        <f t="shared" si="13"/>
        <v>160750</v>
      </c>
      <c r="G24" s="14">
        <f t="shared" si="13"/>
        <v>142830</v>
      </c>
      <c r="H24" s="14">
        <f t="shared" si="13"/>
        <v>151790</v>
      </c>
      <c r="I24" s="14">
        <f t="shared" si="13"/>
        <v>160750</v>
      </c>
      <c r="J24" s="14">
        <f t="shared" si="13"/>
        <v>142830</v>
      </c>
      <c r="K24" s="14">
        <f t="shared" si="13"/>
        <v>151790</v>
      </c>
      <c r="L24" s="14">
        <f t="shared" si="13"/>
        <v>160750</v>
      </c>
      <c r="M24" s="14">
        <f t="shared" si="13"/>
        <v>142830</v>
      </c>
      <c r="N24" s="14">
        <f t="shared" si="13"/>
        <v>151790</v>
      </c>
      <c r="O24" s="14">
        <f t="shared" si="13"/>
        <v>160750</v>
      </c>
      <c r="P24" s="14">
        <f t="shared" si="13"/>
        <v>142830</v>
      </c>
      <c r="Q24" s="14">
        <f t="shared" si="13"/>
        <v>151790</v>
      </c>
      <c r="R24" s="14">
        <f t="shared" si="13"/>
        <v>160750</v>
      </c>
      <c r="S24" s="14">
        <f t="shared" si="13"/>
        <v>142830</v>
      </c>
      <c r="T24" s="14">
        <f t="shared" si="13"/>
        <v>151790</v>
      </c>
      <c r="U24" s="14">
        <f t="shared" si="13"/>
        <v>160750</v>
      </c>
      <c r="V24" s="14">
        <f t="shared" si="13"/>
        <v>142830</v>
      </c>
      <c r="W24" s="14">
        <f t="shared" si="13"/>
        <v>151790</v>
      </c>
      <c r="X24" s="14">
        <f t="shared" si="13"/>
        <v>160750</v>
      </c>
      <c r="Y24" s="14">
        <f t="shared" si="13"/>
        <v>142830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94</v>
      </c>
      <c r="B1" s="11" t="s">
        <v>95</v>
      </c>
      <c r="C1" s="11" t="s">
        <v>96</v>
      </c>
      <c r="D1" s="11" t="s">
        <v>97</v>
      </c>
      <c r="E1" s="11" t="s">
        <v>98</v>
      </c>
      <c r="F1" s="11" t="s">
        <v>99</v>
      </c>
      <c r="G1" s="11" t="s">
        <v>100</v>
      </c>
      <c r="H1" s="11" t="s">
        <v>101</v>
      </c>
    </row>
    <row r="2">
      <c r="B2" s="11" t="s">
        <v>102</v>
      </c>
      <c r="D2" s="11">
        <v>1.0</v>
      </c>
      <c r="E2" s="11">
        <v>397860.0</v>
      </c>
      <c r="F2" s="11">
        <v>24.0</v>
      </c>
      <c r="G2" s="14">
        <f t="shared" ref="G2:G4" si="1">F2+D2</f>
        <v>25</v>
      </c>
      <c r="H2" s="14">
        <f t="shared" ref="H2:H4" si="2">E2/F2*F2</f>
        <v>397860</v>
      </c>
    </row>
    <row r="3">
      <c r="B3" s="11" t="s">
        <v>103</v>
      </c>
      <c r="D3" s="11">
        <v>5.0</v>
      </c>
      <c r="E3" s="11">
        <v>406579.0</v>
      </c>
      <c r="F3" s="11">
        <v>16.0</v>
      </c>
      <c r="G3" s="14">
        <f t="shared" si="1"/>
        <v>21</v>
      </c>
      <c r="H3" s="14">
        <f t="shared" si="2"/>
        <v>406579</v>
      </c>
    </row>
    <row r="4">
      <c r="B4" s="11" t="s">
        <v>103</v>
      </c>
      <c r="D4" s="11">
        <v>20.0</v>
      </c>
      <c r="E4" s="11">
        <v>406579.0</v>
      </c>
      <c r="F4" s="11">
        <v>16.0</v>
      </c>
      <c r="G4" s="14">
        <f t="shared" si="1"/>
        <v>36</v>
      </c>
      <c r="H4" s="14">
        <f t="shared" si="2"/>
        <v>406579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11" t="s">
        <v>104</v>
      </c>
    </row>
    <row r="3">
      <c r="A3" s="11" t="s">
        <v>102</v>
      </c>
      <c r="B3" s="11">
        <v>0.0</v>
      </c>
      <c r="C3" s="14">
        <f t="shared" ref="C3:Y3" si="1">B18</f>
        <v>397860</v>
      </c>
      <c r="D3" s="14">
        <f t="shared" si="1"/>
        <v>397860</v>
      </c>
      <c r="E3" s="14">
        <f t="shared" si="1"/>
        <v>397860</v>
      </c>
      <c r="F3" s="14">
        <f t="shared" si="1"/>
        <v>397860</v>
      </c>
      <c r="G3" s="14">
        <f t="shared" si="1"/>
        <v>397860</v>
      </c>
      <c r="H3" s="14">
        <f t="shared" si="1"/>
        <v>397860</v>
      </c>
      <c r="I3" s="14">
        <f t="shared" si="1"/>
        <v>397860</v>
      </c>
      <c r="J3" s="14">
        <f t="shared" si="1"/>
        <v>397860</v>
      </c>
      <c r="K3" s="14">
        <f t="shared" si="1"/>
        <v>397860</v>
      </c>
      <c r="L3" s="14">
        <f t="shared" si="1"/>
        <v>397860</v>
      </c>
      <c r="M3" s="14">
        <f t="shared" si="1"/>
        <v>397860</v>
      </c>
      <c r="N3" s="14">
        <f t="shared" si="1"/>
        <v>397860</v>
      </c>
      <c r="O3" s="14">
        <f t="shared" si="1"/>
        <v>397860</v>
      </c>
      <c r="P3" s="14">
        <f t="shared" si="1"/>
        <v>397860</v>
      </c>
      <c r="Q3" s="14">
        <f t="shared" si="1"/>
        <v>397860</v>
      </c>
      <c r="R3" s="14">
        <f t="shared" si="1"/>
        <v>397860</v>
      </c>
      <c r="S3" s="14">
        <f t="shared" si="1"/>
        <v>397860</v>
      </c>
      <c r="T3" s="14">
        <f t="shared" si="1"/>
        <v>397860</v>
      </c>
      <c r="U3" s="14">
        <f t="shared" si="1"/>
        <v>397860</v>
      </c>
      <c r="V3" s="14">
        <f t="shared" si="1"/>
        <v>397860</v>
      </c>
      <c r="W3" s="14">
        <f t="shared" si="1"/>
        <v>397860</v>
      </c>
      <c r="X3" s="14">
        <f t="shared" si="1"/>
        <v>397860</v>
      </c>
      <c r="Y3" s="14">
        <f t="shared" si="1"/>
        <v>397860</v>
      </c>
    </row>
    <row r="4">
      <c r="A4" s="11" t="s">
        <v>105</v>
      </c>
      <c r="B4" s="11">
        <v>0.0</v>
      </c>
      <c r="C4" s="14">
        <f t="shared" ref="C4:Y4" si="2">B19</f>
        <v>0</v>
      </c>
      <c r="D4" s="14">
        <f t="shared" si="2"/>
        <v>0</v>
      </c>
      <c r="E4" s="14">
        <f t="shared" si="2"/>
        <v>0</v>
      </c>
      <c r="F4" s="14">
        <f t="shared" si="2"/>
        <v>0</v>
      </c>
      <c r="G4" s="14">
        <f t="shared" si="2"/>
        <v>406579</v>
      </c>
      <c r="H4" s="14">
        <f t="shared" si="2"/>
        <v>406579</v>
      </c>
      <c r="I4" s="14">
        <f t="shared" si="2"/>
        <v>406579</v>
      </c>
      <c r="J4" s="14">
        <f t="shared" si="2"/>
        <v>406579</v>
      </c>
      <c r="K4" s="14">
        <f t="shared" si="2"/>
        <v>406579</v>
      </c>
      <c r="L4" s="14">
        <f t="shared" si="2"/>
        <v>406579</v>
      </c>
      <c r="M4" s="14">
        <f t="shared" si="2"/>
        <v>406579</v>
      </c>
      <c r="N4" s="14">
        <f t="shared" si="2"/>
        <v>406579</v>
      </c>
      <c r="O4" s="14">
        <f t="shared" si="2"/>
        <v>406579</v>
      </c>
      <c r="P4" s="14">
        <f t="shared" si="2"/>
        <v>406579</v>
      </c>
      <c r="Q4" s="14">
        <f t="shared" si="2"/>
        <v>406579</v>
      </c>
      <c r="R4" s="14">
        <f t="shared" si="2"/>
        <v>406579</v>
      </c>
      <c r="S4" s="14">
        <f t="shared" si="2"/>
        <v>406579</v>
      </c>
      <c r="T4" s="14">
        <f t="shared" si="2"/>
        <v>406579</v>
      </c>
      <c r="U4" s="14">
        <f t="shared" si="2"/>
        <v>406579</v>
      </c>
      <c r="V4" s="14">
        <f t="shared" si="2"/>
        <v>813158</v>
      </c>
      <c r="W4" s="14">
        <f t="shared" si="2"/>
        <v>406579</v>
      </c>
      <c r="X4" s="14">
        <f t="shared" si="2"/>
        <v>406579</v>
      </c>
      <c r="Y4" s="14">
        <f t="shared" si="2"/>
        <v>406579</v>
      </c>
    </row>
    <row r="5">
      <c r="A5" s="11" t="s">
        <v>91</v>
      </c>
      <c r="B5" s="14">
        <f t="shared" ref="B5:Y5" si="3">SUM(B3:B4)</f>
        <v>0</v>
      </c>
      <c r="C5" s="14">
        <f t="shared" si="3"/>
        <v>397860</v>
      </c>
      <c r="D5" s="14">
        <f t="shared" si="3"/>
        <v>397860</v>
      </c>
      <c r="E5" s="14">
        <f t="shared" si="3"/>
        <v>397860</v>
      </c>
      <c r="F5" s="14">
        <f t="shared" si="3"/>
        <v>397860</v>
      </c>
      <c r="G5" s="14">
        <f t="shared" si="3"/>
        <v>804439</v>
      </c>
      <c r="H5" s="14">
        <f t="shared" si="3"/>
        <v>804439</v>
      </c>
      <c r="I5" s="14">
        <f t="shared" si="3"/>
        <v>804439</v>
      </c>
      <c r="J5" s="14">
        <f t="shared" si="3"/>
        <v>804439</v>
      </c>
      <c r="K5" s="14">
        <f t="shared" si="3"/>
        <v>804439</v>
      </c>
      <c r="L5" s="14">
        <f t="shared" si="3"/>
        <v>804439</v>
      </c>
      <c r="M5" s="14">
        <f t="shared" si="3"/>
        <v>804439</v>
      </c>
      <c r="N5" s="14">
        <f t="shared" si="3"/>
        <v>804439</v>
      </c>
      <c r="O5" s="14">
        <f t="shared" si="3"/>
        <v>804439</v>
      </c>
      <c r="P5" s="14">
        <f t="shared" si="3"/>
        <v>804439</v>
      </c>
      <c r="Q5" s="14">
        <f t="shared" si="3"/>
        <v>804439</v>
      </c>
      <c r="R5" s="14">
        <f t="shared" si="3"/>
        <v>804439</v>
      </c>
      <c r="S5" s="14">
        <f t="shared" si="3"/>
        <v>804439</v>
      </c>
      <c r="T5" s="14">
        <f t="shared" si="3"/>
        <v>804439</v>
      </c>
      <c r="U5" s="14">
        <f t="shared" si="3"/>
        <v>804439</v>
      </c>
      <c r="V5" s="14">
        <f t="shared" si="3"/>
        <v>1211018</v>
      </c>
      <c r="W5" s="14">
        <f t="shared" si="3"/>
        <v>804439</v>
      </c>
      <c r="X5" s="14">
        <f t="shared" si="3"/>
        <v>804439</v>
      </c>
      <c r="Y5" s="14">
        <f t="shared" si="3"/>
        <v>804439</v>
      </c>
    </row>
    <row r="7">
      <c r="A7" s="11" t="s">
        <v>106</v>
      </c>
    </row>
    <row r="8">
      <c r="A8" s="11" t="s">
        <v>102</v>
      </c>
      <c r="B8" s="14">
        <f>FAR!E2</f>
        <v>397860</v>
      </c>
      <c r="C8" s="11">
        <v>0.0</v>
      </c>
      <c r="D8" s="11">
        <v>0.0</v>
      </c>
      <c r="E8" s="11">
        <v>0.0</v>
      </c>
      <c r="F8" s="11">
        <v>0.0</v>
      </c>
      <c r="G8" s="11">
        <v>0.0</v>
      </c>
      <c r="H8" s="11">
        <v>0.0</v>
      </c>
      <c r="I8" s="11">
        <v>0.0</v>
      </c>
      <c r="J8" s="11">
        <v>0.0</v>
      </c>
      <c r="K8" s="11">
        <v>0.0</v>
      </c>
      <c r="L8" s="11">
        <v>0.0</v>
      </c>
      <c r="M8" s="11">
        <v>0.0</v>
      </c>
      <c r="N8" s="11">
        <v>0.0</v>
      </c>
      <c r="O8" s="11">
        <v>0.0</v>
      </c>
      <c r="P8" s="11">
        <v>0.0</v>
      </c>
      <c r="Q8" s="11">
        <v>0.0</v>
      </c>
      <c r="R8" s="11">
        <v>0.0</v>
      </c>
      <c r="S8" s="11">
        <v>0.0</v>
      </c>
      <c r="T8" s="11">
        <v>0.0</v>
      </c>
      <c r="U8" s="11">
        <v>0.0</v>
      </c>
      <c r="V8" s="11">
        <v>0.0</v>
      </c>
      <c r="W8" s="11">
        <v>0.0</v>
      </c>
      <c r="X8" s="11">
        <v>0.0</v>
      </c>
      <c r="Y8" s="11">
        <v>0.0</v>
      </c>
    </row>
    <row r="9">
      <c r="A9" s="11" t="s">
        <v>105</v>
      </c>
      <c r="B9" s="11">
        <v>0.0</v>
      </c>
      <c r="C9" s="11">
        <v>0.0</v>
      </c>
      <c r="D9" s="11">
        <v>0.0</v>
      </c>
      <c r="E9" s="11">
        <v>0.0</v>
      </c>
      <c r="F9" s="14">
        <f>FAR!E3</f>
        <v>406579</v>
      </c>
      <c r="G9" s="11">
        <v>0.0</v>
      </c>
      <c r="H9" s="11">
        <v>0.0</v>
      </c>
      <c r="I9" s="11">
        <v>0.0</v>
      </c>
      <c r="J9" s="11">
        <v>0.0</v>
      </c>
      <c r="K9" s="11">
        <v>0.0</v>
      </c>
      <c r="L9" s="11">
        <v>0.0</v>
      </c>
      <c r="M9" s="11">
        <v>0.0</v>
      </c>
      <c r="N9" s="11">
        <v>0.0</v>
      </c>
      <c r="O9" s="11">
        <v>0.0</v>
      </c>
      <c r="P9" s="11">
        <v>0.0</v>
      </c>
      <c r="Q9" s="11">
        <v>0.0</v>
      </c>
      <c r="R9" s="11">
        <v>0.0</v>
      </c>
      <c r="S9" s="11">
        <v>0.0</v>
      </c>
      <c r="T9" s="11">
        <v>0.0</v>
      </c>
      <c r="U9" s="14">
        <f>FAR!E4</f>
        <v>406579</v>
      </c>
      <c r="V9" s="11">
        <v>0.0</v>
      </c>
      <c r="W9" s="11">
        <v>0.0</v>
      </c>
      <c r="X9" s="11">
        <v>0.0</v>
      </c>
      <c r="Y9" s="11">
        <v>0.0</v>
      </c>
    </row>
    <row r="10">
      <c r="A10" s="11" t="s">
        <v>91</v>
      </c>
      <c r="B10" s="14">
        <f t="shared" ref="B10:Y10" si="4">SUM(B8:B9)</f>
        <v>397860</v>
      </c>
      <c r="C10" s="14">
        <f t="shared" si="4"/>
        <v>0</v>
      </c>
      <c r="D10" s="14">
        <f t="shared" si="4"/>
        <v>0</v>
      </c>
      <c r="E10" s="14">
        <f t="shared" si="4"/>
        <v>0</v>
      </c>
      <c r="F10" s="14">
        <f t="shared" si="4"/>
        <v>406579</v>
      </c>
      <c r="G10" s="14">
        <f t="shared" si="4"/>
        <v>0</v>
      </c>
      <c r="H10" s="14">
        <f t="shared" si="4"/>
        <v>0</v>
      </c>
      <c r="I10" s="14">
        <f t="shared" si="4"/>
        <v>0</v>
      </c>
      <c r="J10" s="14">
        <f t="shared" si="4"/>
        <v>0</v>
      </c>
      <c r="K10" s="14">
        <f t="shared" si="4"/>
        <v>0</v>
      </c>
      <c r="L10" s="14">
        <f t="shared" si="4"/>
        <v>0</v>
      </c>
      <c r="M10" s="14">
        <f t="shared" si="4"/>
        <v>0</v>
      </c>
      <c r="N10" s="14">
        <f t="shared" si="4"/>
        <v>0</v>
      </c>
      <c r="O10" s="14">
        <f t="shared" si="4"/>
        <v>0</v>
      </c>
      <c r="P10" s="14">
        <f t="shared" si="4"/>
        <v>0</v>
      </c>
      <c r="Q10" s="14">
        <f t="shared" si="4"/>
        <v>0</v>
      </c>
      <c r="R10" s="14">
        <f t="shared" si="4"/>
        <v>0</v>
      </c>
      <c r="S10" s="14">
        <f t="shared" si="4"/>
        <v>0</v>
      </c>
      <c r="T10" s="14">
        <f t="shared" si="4"/>
        <v>0</v>
      </c>
      <c r="U10" s="14">
        <f t="shared" si="4"/>
        <v>406579</v>
      </c>
      <c r="V10" s="14">
        <f t="shared" si="4"/>
        <v>0</v>
      </c>
      <c r="W10" s="14">
        <f t="shared" si="4"/>
        <v>0</v>
      </c>
      <c r="X10" s="14">
        <f t="shared" si="4"/>
        <v>0</v>
      </c>
      <c r="Y10" s="14">
        <f t="shared" si="4"/>
        <v>0</v>
      </c>
    </row>
    <row r="12">
      <c r="A12" s="11" t="s">
        <v>107</v>
      </c>
    </row>
    <row r="13">
      <c r="A13" s="11" t="s">
        <v>102</v>
      </c>
      <c r="B13" s="11">
        <v>0.0</v>
      </c>
      <c r="C13" s="11">
        <v>0.0</v>
      </c>
      <c r="D13" s="11">
        <v>0.0</v>
      </c>
      <c r="E13" s="11">
        <v>0.0</v>
      </c>
      <c r="F13" s="11">
        <v>0.0</v>
      </c>
      <c r="G13" s="11">
        <v>0.0</v>
      </c>
      <c r="H13" s="11">
        <v>0.0</v>
      </c>
      <c r="I13" s="11">
        <v>0.0</v>
      </c>
      <c r="J13" s="11">
        <v>0.0</v>
      </c>
      <c r="K13" s="11">
        <v>0.0</v>
      </c>
      <c r="L13" s="11">
        <v>0.0</v>
      </c>
      <c r="M13" s="11">
        <v>0.0</v>
      </c>
      <c r="N13" s="11">
        <v>0.0</v>
      </c>
      <c r="O13" s="11">
        <v>0.0</v>
      </c>
      <c r="P13" s="11">
        <v>0.0</v>
      </c>
      <c r="Q13" s="11">
        <v>0.0</v>
      </c>
      <c r="R13" s="11">
        <v>0.0</v>
      </c>
      <c r="S13" s="11">
        <v>0.0</v>
      </c>
      <c r="T13" s="11">
        <v>0.0</v>
      </c>
      <c r="U13" s="11">
        <v>0.0</v>
      </c>
      <c r="V13" s="11">
        <v>0.0</v>
      </c>
      <c r="W13" s="11">
        <v>0.0</v>
      </c>
      <c r="X13" s="11">
        <v>0.0</v>
      </c>
      <c r="Y13" s="11">
        <v>0.0</v>
      </c>
    </row>
    <row r="14">
      <c r="A14" s="11" t="s">
        <v>105</v>
      </c>
      <c r="B14" s="11">
        <v>0.0</v>
      </c>
      <c r="C14" s="11">
        <v>0.0</v>
      </c>
      <c r="D14" s="11">
        <v>0.0</v>
      </c>
      <c r="E14" s="11">
        <v>0.0</v>
      </c>
      <c r="F14" s="11">
        <v>0.0</v>
      </c>
      <c r="G14" s="11">
        <v>0.0</v>
      </c>
      <c r="H14" s="11">
        <v>0.0</v>
      </c>
      <c r="I14" s="11">
        <v>0.0</v>
      </c>
      <c r="J14" s="11">
        <v>0.0</v>
      </c>
      <c r="K14" s="11">
        <v>0.0</v>
      </c>
      <c r="L14" s="11">
        <v>0.0</v>
      </c>
      <c r="M14" s="11">
        <v>0.0</v>
      </c>
      <c r="N14" s="11">
        <v>0.0</v>
      </c>
      <c r="O14" s="11">
        <v>0.0</v>
      </c>
      <c r="P14" s="11">
        <v>0.0</v>
      </c>
      <c r="Q14" s="11">
        <v>0.0</v>
      </c>
      <c r="R14" s="11">
        <v>0.0</v>
      </c>
      <c r="S14" s="11">
        <v>0.0</v>
      </c>
      <c r="T14" s="11">
        <v>0.0</v>
      </c>
      <c r="U14" s="11">
        <v>0.0</v>
      </c>
      <c r="V14" s="14">
        <f>FAR!E3</f>
        <v>406579</v>
      </c>
      <c r="W14" s="11">
        <v>0.0</v>
      </c>
      <c r="X14" s="11">
        <v>0.0</v>
      </c>
      <c r="Y14" s="11">
        <v>0.0</v>
      </c>
    </row>
    <row r="15">
      <c r="A15" s="11" t="s">
        <v>91</v>
      </c>
      <c r="B15" s="14">
        <f t="shared" ref="B15:Y15" si="5">SUM(B13:B14)</f>
        <v>0</v>
      </c>
      <c r="C15" s="14">
        <f t="shared" si="5"/>
        <v>0</v>
      </c>
      <c r="D15" s="14">
        <f t="shared" si="5"/>
        <v>0</v>
      </c>
      <c r="E15" s="14">
        <f t="shared" si="5"/>
        <v>0</v>
      </c>
      <c r="F15" s="14">
        <f t="shared" si="5"/>
        <v>0</v>
      </c>
      <c r="G15" s="14">
        <f t="shared" si="5"/>
        <v>0</v>
      </c>
      <c r="H15" s="14">
        <f t="shared" si="5"/>
        <v>0</v>
      </c>
      <c r="I15" s="14">
        <f t="shared" si="5"/>
        <v>0</v>
      </c>
      <c r="J15" s="14">
        <f t="shared" si="5"/>
        <v>0</v>
      </c>
      <c r="K15" s="14">
        <f t="shared" si="5"/>
        <v>0</v>
      </c>
      <c r="L15" s="14">
        <f t="shared" si="5"/>
        <v>0</v>
      </c>
      <c r="M15" s="14">
        <f t="shared" si="5"/>
        <v>0</v>
      </c>
      <c r="N15" s="14">
        <f t="shared" si="5"/>
        <v>0</v>
      </c>
      <c r="O15" s="14">
        <f t="shared" si="5"/>
        <v>0</v>
      </c>
      <c r="P15" s="14">
        <f t="shared" si="5"/>
        <v>0</v>
      </c>
      <c r="Q15" s="14">
        <f t="shared" si="5"/>
        <v>0</v>
      </c>
      <c r="R15" s="14">
        <f t="shared" si="5"/>
        <v>0</v>
      </c>
      <c r="S15" s="14">
        <f t="shared" si="5"/>
        <v>0</v>
      </c>
      <c r="T15" s="14">
        <f t="shared" si="5"/>
        <v>0</v>
      </c>
      <c r="U15" s="14">
        <f t="shared" si="5"/>
        <v>0</v>
      </c>
      <c r="V15" s="14">
        <f t="shared" si="5"/>
        <v>406579</v>
      </c>
      <c r="W15" s="14">
        <f t="shared" si="5"/>
        <v>0</v>
      </c>
      <c r="X15" s="14">
        <f t="shared" si="5"/>
        <v>0</v>
      </c>
      <c r="Y15" s="14">
        <f t="shared" si="5"/>
        <v>0</v>
      </c>
    </row>
    <row r="17">
      <c r="A17" s="11" t="s">
        <v>108</v>
      </c>
    </row>
    <row r="18">
      <c r="A18" s="11" t="s">
        <v>102</v>
      </c>
      <c r="B18" s="14">
        <f t="shared" ref="B18:Y18" si="6">B3+B8-B13</f>
        <v>397860</v>
      </c>
      <c r="C18" s="14">
        <f t="shared" si="6"/>
        <v>397860</v>
      </c>
      <c r="D18" s="14">
        <f t="shared" si="6"/>
        <v>397860</v>
      </c>
      <c r="E18" s="14">
        <f t="shared" si="6"/>
        <v>397860</v>
      </c>
      <c r="F18" s="14">
        <f t="shared" si="6"/>
        <v>397860</v>
      </c>
      <c r="G18" s="14">
        <f t="shared" si="6"/>
        <v>397860</v>
      </c>
      <c r="H18" s="14">
        <f t="shared" si="6"/>
        <v>397860</v>
      </c>
      <c r="I18" s="14">
        <f t="shared" si="6"/>
        <v>397860</v>
      </c>
      <c r="J18" s="14">
        <f t="shared" si="6"/>
        <v>397860</v>
      </c>
      <c r="K18" s="14">
        <f t="shared" si="6"/>
        <v>397860</v>
      </c>
      <c r="L18" s="14">
        <f t="shared" si="6"/>
        <v>397860</v>
      </c>
      <c r="M18" s="14">
        <f t="shared" si="6"/>
        <v>397860</v>
      </c>
      <c r="N18" s="14">
        <f t="shared" si="6"/>
        <v>397860</v>
      </c>
      <c r="O18" s="14">
        <f t="shared" si="6"/>
        <v>397860</v>
      </c>
      <c r="P18" s="14">
        <f t="shared" si="6"/>
        <v>397860</v>
      </c>
      <c r="Q18" s="14">
        <f t="shared" si="6"/>
        <v>397860</v>
      </c>
      <c r="R18" s="14">
        <f t="shared" si="6"/>
        <v>397860</v>
      </c>
      <c r="S18" s="14">
        <f t="shared" si="6"/>
        <v>397860</v>
      </c>
      <c r="T18" s="14">
        <f t="shared" si="6"/>
        <v>397860</v>
      </c>
      <c r="U18" s="14">
        <f t="shared" si="6"/>
        <v>397860</v>
      </c>
      <c r="V18" s="14">
        <f t="shared" si="6"/>
        <v>397860</v>
      </c>
      <c r="W18" s="14">
        <f t="shared" si="6"/>
        <v>397860</v>
      </c>
      <c r="X18" s="14">
        <f t="shared" si="6"/>
        <v>397860</v>
      </c>
      <c r="Y18" s="14">
        <f t="shared" si="6"/>
        <v>397860</v>
      </c>
    </row>
    <row r="19">
      <c r="A19" s="11" t="s">
        <v>105</v>
      </c>
      <c r="B19" s="14">
        <f t="shared" ref="B19:Y19" si="7">B4+B9-B14</f>
        <v>0</v>
      </c>
      <c r="C19" s="14">
        <f t="shared" si="7"/>
        <v>0</v>
      </c>
      <c r="D19" s="14">
        <f t="shared" si="7"/>
        <v>0</v>
      </c>
      <c r="E19" s="14">
        <f t="shared" si="7"/>
        <v>0</v>
      </c>
      <c r="F19" s="14">
        <f t="shared" si="7"/>
        <v>406579</v>
      </c>
      <c r="G19" s="14">
        <f t="shared" si="7"/>
        <v>406579</v>
      </c>
      <c r="H19" s="14">
        <f t="shared" si="7"/>
        <v>406579</v>
      </c>
      <c r="I19" s="14">
        <f t="shared" si="7"/>
        <v>406579</v>
      </c>
      <c r="J19" s="14">
        <f t="shared" si="7"/>
        <v>406579</v>
      </c>
      <c r="K19" s="14">
        <f t="shared" si="7"/>
        <v>406579</v>
      </c>
      <c r="L19" s="14">
        <f t="shared" si="7"/>
        <v>406579</v>
      </c>
      <c r="M19" s="14">
        <f t="shared" si="7"/>
        <v>406579</v>
      </c>
      <c r="N19" s="14">
        <f t="shared" si="7"/>
        <v>406579</v>
      </c>
      <c r="O19" s="14">
        <f t="shared" si="7"/>
        <v>406579</v>
      </c>
      <c r="P19" s="14">
        <f t="shared" si="7"/>
        <v>406579</v>
      </c>
      <c r="Q19" s="14">
        <f t="shared" si="7"/>
        <v>406579</v>
      </c>
      <c r="R19" s="14">
        <f t="shared" si="7"/>
        <v>406579</v>
      </c>
      <c r="S19" s="14">
        <f t="shared" si="7"/>
        <v>406579</v>
      </c>
      <c r="T19" s="14">
        <f t="shared" si="7"/>
        <v>406579</v>
      </c>
      <c r="U19" s="14">
        <f t="shared" si="7"/>
        <v>813158</v>
      </c>
      <c r="V19" s="14">
        <f t="shared" si="7"/>
        <v>406579</v>
      </c>
      <c r="W19" s="14">
        <f t="shared" si="7"/>
        <v>406579</v>
      </c>
      <c r="X19" s="14">
        <f t="shared" si="7"/>
        <v>406579</v>
      </c>
      <c r="Y19" s="14">
        <f t="shared" si="7"/>
        <v>406579</v>
      </c>
    </row>
    <row r="20">
      <c r="A20" s="11" t="s">
        <v>91</v>
      </c>
      <c r="B20" s="14">
        <f t="shared" ref="B20:Y20" si="8">SUM(B18:B19)</f>
        <v>397860</v>
      </c>
      <c r="C20" s="14">
        <f t="shared" si="8"/>
        <v>397860</v>
      </c>
      <c r="D20" s="14">
        <f t="shared" si="8"/>
        <v>397860</v>
      </c>
      <c r="E20" s="14">
        <f t="shared" si="8"/>
        <v>397860</v>
      </c>
      <c r="F20" s="14">
        <f t="shared" si="8"/>
        <v>804439</v>
      </c>
      <c r="G20" s="14">
        <f t="shared" si="8"/>
        <v>804439</v>
      </c>
      <c r="H20" s="14">
        <f t="shared" si="8"/>
        <v>804439</v>
      </c>
      <c r="I20" s="14">
        <f t="shared" si="8"/>
        <v>804439</v>
      </c>
      <c r="J20" s="14">
        <f t="shared" si="8"/>
        <v>804439</v>
      </c>
      <c r="K20" s="14">
        <f t="shared" si="8"/>
        <v>804439</v>
      </c>
      <c r="L20" s="14">
        <f t="shared" si="8"/>
        <v>804439</v>
      </c>
      <c r="M20" s="14">
        <f t="shared" si="8"/>
        <v>804439</v>
      </c>
      <c r="N20" s="14">
        <f t="shared" si="8"/>
        <v>804439</v>
      </c>
      <c r="O20" s="14">
        <f t="shared" si="8"/>
        <v>804439</v>
      </c>
      <c r="P20" s="14">
        <f t="shared" si="8"/>
        <v>804439</v>
      </c>
      <c r="Q20" s="14">
        <f t="shared" si="8"/>
        <v>804439</v>
      </c>
      <c r="R20" s="14">
        <f t="shared" si="8"/>
        <v>804439</v>
      </c>
      <c r="S20" s="14">
        <f t="shared" si="8"/>
        <v>804439</v>
      </c>
      <c r="T20" s="14">
        <f t="shared" si="8"/>
        <v>804439</v>
      </c>
      <c r="U20" s="14">
        <f t="shared" si="8"/>
        <v>1211018</v>
      </c>
      <c r="V20" s="14">
        <f t="shared" si="8"/>
        <v>804439</v>
      </c>
      <c r="W20" s="14">
        <f t="shared" si="8"/>
        <v>804439</v>
      </c>
      <c r="X20" s="14">
        <f t="shared" si="8"/>
        <v>804439</v>
      </c>
      <c r="Y20" s="14">
        <f t="shared" si="8"/>
        <v>804439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11" t="s">
        <v>104</v>
      </c>
    </row>
    <row r="3">
      <c r="A3" s="11" t="s">
        <v>102</v>
      </c>
      <c r="B3" s="11">
        <v>0.0</v>
      </c>
      <c r="C3" s="15">
        <f t="shared" ref="C3:Y3" si="1">B18</f>
        <v>16577.5</v>
      </c>
      <c r="D3" s="15">
        <f t="shared" si="1"/>
        <v>33155</v>
      </c>
      <c r="E3" s="15">
        <f t="shared" si="1"/>
        <v>49732.5</v>
      </c>
      <c r="F3" s="15">
        <f t="shared" si="1"/>
        <v>66310</v>
      </c>
      <c r="G3" s="15">
        <f t="shared" si="1"/>
        <v>82887.5</v>
      </c>
      <c r="H3" s="15">
        <f t="shared" si="1"/>
        <v>99465</v>
      </c>
      <c r="I3" s="15">
        <f t="shared" si="1"/>
        <v>116042.5</v>
      </c>
      <c r="J3" s="15">
        <f t="shared" si="1"/>
        <v>132620</v>
      </c>
      <c r="K3" s="15">
        <f t="shared" si="1"/>
        <v>149197.5</v>
      </c>
      <c r="L3" s="15">
        <f t="shared" si="1"/>
        <v>165775</v>
      </c>
      <c r="M3" s="15">
        <f t="shared" si="1"/>
        <v>182352.5</v>
      </c>
      <c r="N3" s="15">
        <f t="shared" si="1"/>
        <v>198930</v>
      </c>
      <c r="O3" s="15">
        <f t="shared" si="1"/>
        <v>215507.5</v>
      </c>
      <c r="P3" s="15">
        <f t="shared" si="1"/>
        <v>232085</v>
      </c>
      <c r="Q3" s="15">
        <f t="shared" si="1"/>
        <v>248662.5</v>
      </c>
      <c r="R3" s="15">
        <f t="shared" si="1"/>
        <v>265240</v>
      </c>
      <c r="S3" s="15">
        <f t="shared" si="1"/>
        <v>281817.5</v>
      </c>
      <c r="T3" s="15">
        <f t="shared" si="1"/>
        <v>298395</v>
      </c>
      <c r="U3" s="15">
        <f t="shared" si="1"/>
        <v>314972.5</v>
      </c>
      <c r="V3" s="15">
        <f t="shared" si="1"/>
        <v>331550</v>
      </c>
      <c r="W3" s="15">
        <f t="shared" si="1"/>
        <v>348127.5</v>
      </c>
      <c r="X3" s="15">
        <f t="shared" si="1"/>
        <v>364705</v>
      </c>
      <c r="Y3" s="15">
        <f t="shared" si="1"/>
        <v>381282.5</v>
      </c>
    </row>
    <row r="4">
      <c r="A4" s="11" t="s">
        <v>105</v>
      </c>
      <c r="B4" s="11">
        <v>0.0</v>
      </c>
      <c r="C4" s="15">
        <f t="shared" ref="C4:Y4" si="2">B19</f>
        <v>0</v>
      </c>
      <c r="D4" s="15">
        <f t="shared" si="2"/>
        <v>0</v>
      </c>
      <c r="E4" s="15">
        <f t="shared" si="2"/>
        <v>0</v>
      </c>
      <c r="F4" s="15">
        <f t="shared" si="2"/>
        <v>0</v>
      </c>
      <c r="G4" s="15">
        <f t="shared" si="2"/>
        <v>25411.1875</v>
      </c>
      <c r="H4" s="15">
        <f t="shared" si="2"/>
        <v>50822.375</v>
      </c>
      <c r="I4" s="15">
        <f t="shared" si="2"/>
        <v>76233.5625</v>
      </c>
      <c r="J4" s="15">
        <f t="shared" si="2"/>
        <v>101644.75</v>
      </c>
      <c r="K4" s="15">
        <f t="shared" si="2"/>
        <v>127055.9375</v>
      </c>
      <c r="L4" s="15">
        <f t="shared" si="2"/>
        <v>152467.125</v>
      </c>
      <c r="M4" s="15">
        <f t="shared" si="2"/>
        <v>177878.3125</v>
      </c>
      <c r="N4" s="15">
        <f t="shared" si="2"/>
        <v>203289.5</v>
      </c>
      <c r="O4" s="15">
        <f t="shared" si="2"/>
        <v>228700.6875</v>
      </c>
      <c r="P4" s="15">
        <f t="shared" si="2"/>
        <v>254111.875</v>
      </c>
      <c r="Q4" s="15">
        <f t="shared" si="2"/>
        <v>279523.0625</v>
      </c>
      <c r="R4" s="15">
        <f t="shared" si="2"/>
        <v>304934.25</v>
      </c>
      <c r="S4" s="15">
        <f t="shared" si="2"/>
        <v>330345.4375</v>
      </c>
      <c r="T4" s="15">
        <f t="shared" si="2"/>
        <v>355756.625</v>
      </c>
      <c r="U4" s="15">
        <f t="shared" si="2"/>
        <v>381167.8125</v>
      </c>
      <c r="V4" s="15">
        <f t="shared" si="2"/>
        <v>431990.1875</v>
      </c>
      <c r="W4" s="15">
        <f t="shared" si="2"/>
        <v>50822.375</v>
      </c>
      <c r="X4" s="15">
        <f t="shared" si="2"/>
        <v>76233.5625</v>
      </c>
      <c r="Y4" s="15">
        <f t="shared" si="2"/>
        <v>101644.75</v>
      </c>
    </row>
    <row r="5">
      <c r="A5" s="11" t="s">
        <v>91</v>
      </c>
      <c r="B5" s="14">
        <f t="shared" ref="B5:Y5" si="3">SUM(B3:B4)</f>
        <v>0</v>
      </c>
      <c r="C5" s="15">
        <f t="shared" si="3"/>
        <v>16577.5</v>
      </c>
      <c r="D5" s="15">
        <f t="shared" si="3"/>
        <v>33155</v>
      </c>
      <c r="E5" s="15">
        <f t="shared" si="3"/>
        <v>49732.5</v>
      </c>
      <c r="F5" s="15">
        <f t="shared" si="3"/>
        <v>66310</v>
      </c>
      <c r="G5" s="15">
        <f t="shared" si="3"/>
        <v>108298.6875</v>
      </c>
      <c r="H5" s="15">
        <f t="shared" si="3"/>
        <v>150287.375</v>
      </c>
      <c r="I5" s="15">
        <f t="shared" si="3"/>
        <v>192276.0625</v>
      </c>
      <c r="J5" s="15">
        <f t="shared" si="3"/>
        <v>234264.75</v>
      </c>
      <c r="K5" s="15">
        <f t="shared" si="3"/>
        <v>276253.4375</v>
      </c>
      <c r="L5" s="15">
        <f t="shared" si="3"/>
        <v>318242.125</v>
      </c>
      <c r="M5" s="15">
        <f t="shared" si="3"/>
        <v>360230.8125</v>
      </c>
      <c r="N5" s="15">
        <f t="shared" si="3"/>
        <v>402219.5</v>
      </c>
      <c r="O5" s="15">
        <f t="shared" si="3"/>
        <v>444208.1875</v>
      </c>
      <c r="P5" s="15">
        <f t="shared" si="3"/>
        <v>486196.875</v>
      </c>
      <c r="Q5" s="15">
        <f t="shared" si="3"/>
        <v>528185.5625</v>
      </c>
      <c r="R5" s="15">
        <f t="shared" si="3"/>
        <v>570174.25</v>
      </c>
      <c r="S5" s="15">
        <f t="shared" si="3"/>
        <v>612162.9375</v>
      </c>
      <c r="T5" s="15">
        <f t="shared" si="3"/>
        <v>654151.625</v>
      </c>
      <c r="U5" s="15">
        <f t="shared" si="3"/>
        <v>696140.3125</v>
      </c>
      <c r="V5" s="15">
        <f t="shared" si="3"/>
        <v>763540.1875</v>
      </c>
      <c r="W5" s="15">
        <f t="shared" si="3"/>
        <v>398949.875</v>
      </c>
      <c r="X5" s="15">
        <f t="shared" si="3"/>
        <v>440938.5625</v>
      </c>
      <c r="Y5" s="15">
        <f t="shared" si="3"/>
        <v>482927.25</v>
      </c>
    </row>
    <row r="7">
      <c r="A7" s="11" t="s">
        <v>109</v>
      </c>
    </row>
    <row r="8">
      <c r="A8" s="11" t="s">
        <v>102</v>
      </c>
      <c r="B8" s="15">
        <f>'Fixed Asset Balance'!B18/FAR!$F2</f>
        <v>16577.5</v>
      </c>
      <c r="C8" s="15">
        <f>'Fixed Asset Balance'!C18/FAR!$F2</f>
        <v>16577.5</v>
      </c>
      <c r="D8" s="15">
        <f>'Fixed Asset Balance'!D18/FAR!$F2</f>
        <v>16577.5</v>
      </c>
      <c r="E8" s="15">
        <f>'Fixed Asset Balance'!E18/FAR!$F2</f>
        <v>16577.5</v>
      </c>
      <c r="F8" s="15">
        <f>'Fixed Asset Balance'!F18/FAR!$F2</f>
        <v>16577.5</v>
      </c>
      <c r="G8" s="15">
        <f>'Fixed Asset Balance'!G18/FAR!$F2</f>
        <v>16577.5</v>
      </c>
      <c r="H8" s="15">
        <f>'Fixed Asset Balance'!H18/FAR!$F2</f>
        <v>16577.5</v>
      </c>
      <c r="I8" s="15">
        <f>'Fixed Asset Balance'!I18/FAR!$F2</f>
        <v>16577.5</v>
      </c>
      <c r="J8" s="15">
        <f>'Fixed Asset Balance'!J18/FAR!$F2</f>
        <v>16577.5</v>
      </c>
      <c r="K8" s="15">
        <f>'Fixed Asset Balance'!K18/FAR!$F2</f>
        <v>16577.5</v>
      </c>
      <c r="L8" s="15">
        <f>'Fixed Asset Balance'!L18/FAR!$F2</f>
        <v>16577.5</v>
      </c>
      <c r="M8" s="15">
        <f>'Fixed Asset Balance'!M18/FAR!$F2</f>
        <v>16577.5</v>
      </c>
      <c r="N8" s="15">
        <f>'Fixed Asset Balance'!N18/FAR!$F2</f>
        <v>16577.5</v>
      </c>
      <c r="O8" s="15">
        <f>'Fixed Asset Balance'!O18/FAR!$F2</f>
        <v>16577.5</v>
      </c>
      <c r="P8" s="15">
        <f>'Fixed Asset Balance'!P18/FAR!$F2</f>
        <v>16577.5</v>
      </c>
      <c r="Q8" s="15">
        <f>'Fixed Asset Balance'!Q18/FAR!$F2</f>
        <v>16577.5</v>
      </c>
      <c r="R8" s="15">
        <f>'Fixed Asset Balance'!R18/FAR!$F2</f>
        <v>16577.5</v>
      </c>
      <c r="S8" s="15">
        <f>'Fixed Asset Balance'!S18/FAR!$F2</f>
        <v>16577.5</v>
      </c>
      <c r="T8" s="15">
        <f>'Fixed Asset Balance'!T18/FAR!$F2</f>
        <v>16577.5</v>
      </c>
      <c r="U8" s="15">
        <f>'Fixed Asset Balance'!U18/FAR!$F2</f>
        <v>16577.5</v>
      </c>
      <c r="V8" s="15">
        <f>'Fixed Asset Balance'!V18/FAR!$F2</f>
        <v>16577.5</v>
      </c>
      <c r="W8" s="15">
        <f>'Fixed Asset Balance'!W18/FAR!$F2</f>
        <v>16577.5</v>
      </c>
      <c r="X8" s="15">
        <f>'Fixed Asset Balance'!X18/FAR!$F2</f>
        <v>16577.5</v>
      </c>
      <c r="Y8" s="15">
        <f>'Fixed Asset Balance'!Y18/FAR!$F2</f>
        <v>16577.5</v>
      </c>
    </row>
    <row r="9">
      <c r="A9" s="11" t="s">
        <v>105</v>
      </c>
      <c r="B9" s="15">
        <f>'Fixed Asset Balance'!B19/FAR!$F3</f>
        <v>0</v>
      </c>
      <c r="C9" s="15">
        <f>'Fixed Asset Balance'!C19/FAR!$F3</f>
        <v>0</v>
      </c>
      <c r="D9" s="15">
        <f>'Fixed Asset Balance'!D19/FAR!$F3</f>
        <v>0</v>
      </c>
      <c r="E9" s="15">
        <f>'Fixed Asset Balance'!E19/FAR!$F3</f>
        <v>0</v>
      </c>
      <c r="F9" s="15">
        <f>'Fixed Asset Balance'!F19/FAR!$F3</f>
        <v>25411.1875</v>
      </c>
      <c r="G9" s="15">
        <f>'Fixed Asset Balance'!G19/FAR!$F3</f>
        <v>25411.1875</v>
      </c>
      <c r="H9" s="15">
        <f>'Fixed Asset Balance'!H19/FAR!$F3</f>
        <v>25411.1875</v>
      </c>
      <c r="I9" s="15">
        <f>'Fixed Asset Balance'!I19/FAR!$F3</f>
        <v>25411.1875</v>
      </c>
      <c r="J9" s="15">
        <f>'Fixed Asset Balance'!J19/FAR!$F3</f>
        <v>25411.1875</v>
      </c>
      <c r="K9" s="15">
        <f>'Fixed Asset Balance'!K19/FAR!$F3</f>
        <v>25411.1875</v>
      </c>
      <c r="L9" s="15">
        <f>'Fixed Asset Balance'!L19/FAR!$F3</f>
        <v>25411.1875</v>
      </c>
      <c r="M9" s="15">
        <f>'Fixed Asset Balance'!M19/FAR!$F3</f>
        <v>25411.1875</v>
      </c>
      <c r="N9" s="15">
        <f>'Fixed Asset Balance'!N19/FAR!$F3</f>
        <v>25411.1875</v>
      </c>
      <c r="O9" s="15">
        <f>'Fixed Asset Balance'!O19/FAR!$F3</f>
        <v>25411.1875</v>
      </c>
      <c r="P9" s="15">
        <f>'Fixed Asset Balance'!P19/FAR!$F3</f>
        <v>25411.1875</v>
      </c>
      <c r="Q9" s="15">
        <f>'Fixed Asset Balance'!Q19/FAR!$F3</f>
        <v>25411.1875</v>
      </c>
      <c r="R9" s="15">
        <f>'Fixed Asset Balance'!R19/FAR!$F3</f>
        <v>25411.1875</v>
      </c>
      <c r="S9" s="15">
        <f>'Fixed Asset Balance'!S19/FAR!$F3</f>
        <v>25411.1875</v>
      </c>
      <c r="T9" s="15">
        <f>'Fixed Asset Balance'!T19/FAR!$F3</f>
        <v>25411.1875</v>
      </c>
      <c r="U9" s="15">
        <f>'Fixed Asset Balance'!U19/FAR!$F3</f>
        <v>50822.375</v>
      </c>
      <c r="V9" s="15">
        <f>'Fixed Asset Balance'!V19/FAR!$F3</f>
        <v>25411.1875</v>
      </c>
      <c r="W9" s="15">
        <f>'Fixed Asset Balance'!W19/FAR!$F3</f>
        <v>25411.1875</v>
      </c>
      <c r="X9" s="15">
        <f>'Fixed Asset Balance'!X19/FAR!$F3</f>
        <v>25411.1875</v>
      </c>
      <c r="Y9" s="15">
        <f>'Fixed Asset Balance'!Y19/FAR!$F3</f>
        <v>25411.1875</v>
      </c>
    </row>
    <row r="10">
      <c r="A10" s="11" t="s">
        <v>91</v>
      </c>
      <c r="B10" s="15">
        <f t="shared" ref="B10:Y10" si="4">SUM(B8:B9)</f>
        <v>16577.5</v>
      </c>
      <c r="C10" s="15">
        <f t="shared" si="4"/>
        <v>16577.5</v>
      </c>
      <c r="D10" s="15">
        <f t="shared" si="4"/>
        <v>16577.5</v>
      </c>
      <c r="E10" s="15">
        <f t="shared" si="4"/>
        <v>16577.5</v>
      </c>
      <c r="F10" s="15">
        <f t="shared" si="4"/>
        <v>41988.6875</v>
      </c>
      <c r="G10" s="15">
        <f t="shared" si="4"/>
        <v>41988.6875</v>
      </c>
      <c r="H10" s="15">
        <f t="shared" si="4"/>
        <v>41988.6875</v>
      </c>
      <c r="I10" s="15">
        <f t="shared" si="4"/>
        <v>41988.6875</v>
      </c>
      <c r="J10" s="15">
        <f t="shared" si="4"/>
        <v>41988.6875</v>
      </c>
      <c r="K10" s="15">
        <f t="shared" si="4"/>
        <v>41988.6875</v>
      </c>
      <c r="L10" s="15">
        <f t="shared" si="4"/>
        <v>41988.6875</v>
      </c>
      <c r="M10" s="15">
        <f t="shared" si="4"/>
        <v>41988.6875</v>
      </c>
      <c r="N10" s="15">
        <f t="shared" si="4"/>
        <v>41988.6875</v>
      </c>
      <c r="O10" s="15">
        <f t="shared" si="4"/>
        <v>41988.6875</v>
      </c>
      <c r="P10" s="15">
        <f t="shared" si="4"/>
        <v>41988.6875</v>
      </c>
      <c r="Q10" s="15">
        <f t="shared" si="4"/>
        <v>41988.6875</v>
      </c>
      <c r="R10" s="15">
        <f t="shared" si="4"/>
        <v>41988.6875</v>
      </c>
      <c r="S10" s="15">
        <f t="shared" si="4"/>
        <v>41988.6875</v>
      </c>
      <c r="T10" s="15">
        <f t="shared" si="4"/>
        <v>41988.6875</v>
      </c>
      <c r="U10" s="15">
        <f t="shared" si="4"/>
        <v>67399.875</v>
      </c>
      <c r="V10" s="15">
        <f t="shared" si="4"/>
        <v>41988.6875</v>
      </c>
      <c r="W10" s="15">
        <f t="shared" si="4"/>
        <v>41988.6875</v>
      </c>
      <c r="X10" s="15">
        <f t="shared" si="4"/>
        <v>41988.6875</v>
      </c>
      <c r="Y10" s="15">
        <f t="shared" si="4"/>
        <v>41988.6875</v>
      </c>
    </row>
    <row r="12">
      <c r="A12" s="11" t="s">
        <v>107</v>
      </c>
    </row>
    <row r="13">
      <c r="A13" s="11" t="s">
        <v>102</v>
      </c>
      <c r="B13" s="11">
        <v>0.0</v>
      </c>
      <c r="C13" s="11">
        <v>0.0</v>
      </c>
      <c r="D13" s="11">
        <v>0.0</v>
      </c>
      <c r="E13" s="11">
        <v>0.0</v>
      </c>
      <c r="F13" s="11">
        <v>0.0</v>
      </c>
      <c r="G13" s="11">
        <v>0.0</v>
      </c>
      <c r="H13" s="11">
        <v>0.0</v>
      </c>
      <c r="I13" s="11">
        <v>0.0</v>
      </c>
      <c r="J13" s="11">
        <v>0.0</v>
      </c>
      <c r="K13" s="11">
        <v>0.0</v>
      </c>
      <c r="L13" s="11">
        <v>0.0</v>
      </c>
      <c r="M13" s="11">
        <v>0.0</v>
      </c>
      <c r="N13" s="11">
        <v>0.0</v>
      </c>
      <c r="O13" s="11">
        <v>0.0</v>
      </c>
      <c r="P13" s="11">
        <v>0.0</v>
      </c>
      <c r="Q13" s="11">
        <v>0.0</v>
      </c>
      <c r="R13" s="11">
        <v>0.0</v>
      </c>
      <c r="S13" s="11">
        <v>0.0</v>
      </c>
      <c r="T13" s="11">
        <v>0.0</v>
      </c>
      <c r="U13" s="11">
        <v>0.0</v>
      </c>
      <c r="V13" s="11">
        <v>0.0</v>
      </c>
      <c r="W13" s="11">
        <v>0.0</v>
      </c>
      <c r="X13" s="11">
        <v>0.0</v>
      </c>
      <c r="Y13" s="11">
        <v>0.0</v>
      </c>
    </row>
    <row r="14">
      <c r="A14" s="11" t="s">
        <v>105</v>
      </c>
      <c r="B14" s="11">
        <v>0.0</v>
      </c>
      <c r="C14" s="11">
        <v>0.0</v>
      </c>
      <c r="D14" s="11">
        <v>0.0</v>
      </c>
      <c r="E14" s="11">
        <v>0.0</v>
      </c>
      <c r="F14" s="11">
        <v>0.0</v>
      </c>
      <c r="G14" s="11">
        <v>0.0</v>
      </c>
      <c r="H14" s="11">
        <v>0.0</v>
      </c>
      <c r="I14" s="11">
        <v>0.0</v>
      </c>
      <c r="J14" s="11">
        <v>0.0</v>
      </c>
      <c r="K14" s="11">
        <v>0.0</v>
      </c>
      <c r="L14" s="11">
        <v>0.0</v>
      </c>
      <c r="M14" s="11">
        <v>0.0</v>
      </c>
      <c r="N14" s="11">
        <v>0.0</v>
      </c>
      <c r="O14" s="11">
        <v>0.0</v>
      </c>
      <c r="P14" s="11">
        <v>0.0</v>
      </c>
      <c r="Q14" s="11">
        <v>0.0</v>
      </c>
      <c r="R14" s="11">
        <v>0.0</v>
      </c>
      <c r="S14" s="11">
        <v>0.0</v>
      </c>
      <c r="T14" s="11">
        <v>0.0</v>
      </c>
      <c r="U14" s="11">
        <v>0.0</v>
      </c>
      <c r="V14" s="14">
        <f>FAR!H3</f>
        <v>406579</v>
      </c>
      <c r="W14" s="11">
        <v>0.0</v>
      </c>
      <c r="X14" s="11">
        <v>0.0</v>
      </c>
      <c r="Y14" s="11">
        <v>0.0</v>
      </c>
    </row>
    <row r="15">
      <c r="A15" s="11" t="s">
        <v>91</v>
      </c>
      <c r="B15" s="14">
        <f t="shared" ref="B15:Y15" si="5">SUM(B13:B14)</f>
        <v>0</v>
      </c>
      <c r="C15" s="14">
        <f t="shared" si="5"/>
        <v>0</v>
      </c>
      <c r="D15" s="14">
        <f t="shared" si="5"/>
        <v>0</v>
      </c>
      <c r="E15" s="14">
        <f t="shared" si="5"/>
        <v>0</v>
      </c>
      <c r="F15" s="14">
        <f t="shared" si="5"/>
        <v>0</v>
      </c>
      <c r="G15" s="14">
        <f t="shared" si="5"/>
        <v>0</v>
      </c>
      <c r="H15" s="14">
        <f t="shared" si="5"/>
        <v>0</v>
      </c>
      <c r="I15" s="14">
        <f t="shared" si="5"/>
        <v>0</v>
      </c>
      <c r="J15" s="14">
        <f t="shared" si="5"/>
        <v>0</v>
      </c>
      <c r="K15" s="14">
        <f t="shared" si="5"/>
        <v>0</v>
      </c>
      <c r="L15" s="14">
        <f t="shared" si="5"/>
        <v>0</v>
      </c>
      <c r="M15" s="14">
        <f t="shared" si="5"/>
        <v>0</v>
      </c>
      <c r="N15" s="14">
        <f t="shared" si="5"/>
        <v>0</v>
      </c>
      <c r="O15" s="14">
        <f t="shared" si="5"/>
        <v>0</v>
      </c>
      <c r="P15" s="14">
        <f t="shared" si="5"/>
        <v>0</v>
      </c>
      <c r="Q15" s="14">
        <f t="shared" si="5"/>
        <v>0</v>
      </c>
      <c r="R15" s="14">
        <f t="shared" si="5"/>
        <v>0</v>
      </c>
      <c r="S15" s="14">
        <f t="shared" si="5"/>
        <v>0</v>
      </c>
      <c r="T15" s="14">
        <f t="shared" si="5"/>
        <v>0</v>
      </c>
      <c r="U15" s="14">
        <f t="shared" si="5"/>
        <v>0</v>
      </c>
      <c r="V15" s="14">
        <f t="shared" si="5"/>
        <v>406579</v>
      </c>
      <c r="W15" s="14">
        <f t="shared" si="5"/>
        <v>0</v>
      </c>
      <c r="X15" s="14">
        <f t="shared" si="5"/>
        <v>0</v>
      </c>
      <c r="Y15" s="14">
        <f t="shared" si="5"/>
        <v>0</v>
      </c>
    </row>
    <row r="17">
      <c r="A17" s="11" t="s">
        <v>108</v>
      </c>
    </row>
    <row r="18">
      <c r="A18" s="11" t="s">
        <v>102</v>
      </c>
      <c r="B18" s="15">
        <f t="shared" ref="B18:Y18" si="6">B3+B8-B13</f>
        <v>16577.5</v>
      </c>
      <c r="C18" s="15">
        <f t="shared" si="6"/>
        <v>33155</v>
      </c>
      <c r="D18" s="15">
        <f t="shared" si="6"/>
        <v>49732.5</v>
      </c>
      <c r="E18" s="15">
        <f t="shared" si="6"/>
        <v>66310</v>
      </c>
      <c r="F18" s="15">
        <f t="shared" si="6"/>
        <v>82887.5</v>
      </c>
      <c r="G18" s="15">
        <f t="shared" si="6"/>
        <v>99465</v>
      </c>
      <c r="H18" s="15">
        <f t="shared" si="6"/>
        <v>116042.5</v>
      </c>
      <c r="I18" s="15">
        <f t="shared" si="6"/>
        <v>132620</v>
      </c>
      <c r="J18" s="15">
        <f t="shared" si="6"/>
        <v>149197.5</v>
      </c>
      <c r="K18" s="15">
        <f t="shared" si="6"/>
        <v>165775</v>
      </c>
      <c r="L18" s="15">
        <f t="shared" si="6"/>
        <v>182352.5</v>
      </c>
      <c r="M18" s="15">
        <f t="shared" si="6"/>
        <v>198930</v>
      </c>
      <c r="N18" s="15">
        <f t="shared" si="6"/>
        <v>215507.5</v>
      </c>
      <c r="O18" s="15">
        <f t="shared" si="6"/>
        <v>232085</v>
      </c>
      <c r="P18" s="15">
        <f t="shared" si="6"/>
        <v>248662.5</v>
      </c>
      <c r="Q18" s="15">
        <f t="shared" si="6"/>
        <v>265240</v>
      </c>
      <c r="R18" s="15">
        <f t="shared" si="6"/>
        <v>281817.5</v>
      </c>
      <c r="S18" s="15">
        <f t="shared" si="6"/>
        <v>298395</v>
      </c>
      <c r="T18" s="15">
        <f t="shared" si="6"/>
        <v>314972.5</v>
      </c>
      <c r="U18" s="15">
        <f t="shared" si="6"/>
        <v>331550</v>
      </c>
      <c r="V18" s="15">
        <f t="shared" si="6"/>
        <v>348127.5</v>
      </c>
      <c r="W18" s="15">
        <f t="shared" si="6"/>
        <v>364705</v>
      </c>
      <c r="X18" s="15">
        <f t="shared" si="6"/>
        <v>381282.5</v>
      </c>
      <c r="Y18" s="15">
        <f t="shared" si="6"/>
        <v>397860</v>
      </c>
    </row>
    <row r="19">
      <c r="A19" s="11" t="s">
        <v>105</v>
      </c>
      <c r="B19" s="15">
        <f t="shared" ref="B19:Y19" si="7">B4+B9-B14</f>
        <v>0</v>
      </c>
      <c r="C19" s="15">
        <f t="shared" si="7"/>
        <v>0</v>
      </c>
      <c r="D19" s="15">
        <f t="shared" si="7"/>
        <v>0</v>
      </c>
      <c r="E19" s="15">
        <f t="shared" si="7"/>
        <v>0</v>
      </c>
      <c r="F19" s="15">
        <f t="shared" si="7"/>
        <v>25411.1875</v>
      </c>
      <c r="G19" s="15">
        <f t="shared" si="7"/>
        <v>50822.375</v>
      </c>
      <c r="H19" s="15">
        <f t="shared" si="7"/>
        <v>76233.5625</v>
      </c>
      <c r="I19" s="15">
        <f t="shared" si="7"/>
        <v>101644.75</v>
      </c>
      <c r="J19" s="15">
        <f t="shared" si="7"/>
        <v>127055.9375</v>
      </c>
      <c r="K19" s="15">
        <f t="shared" si="7"/>
        <v>152467.125</v>
      </c>
      <c r="L19" s="15">
        <f t="shared" si="7"/>
        <v>177878.3125</v>
      </c>
      <c r="M19" s="15">
        <f t="shared" si="7"/>
        <v>203289.5</v>
      </c>
      <c r="N19" s="15">
        <f t="shared" si="7"/>
        <v>228700.6875</v>
      </c>
      <c r="O19" s="15">
        <f t="shared" si="7"/>
        <v>254111.875</v>
      </c>
      <c r="P19" s="15">
        <f t="shared" si="7"/>
        <v>279523.0625</v>
      </c>
      <c r="Q19" s="15">
        <f t="shared" si="7"/>
        <v>304934.25</v>
      </c>
      <c r="R19" s="15">
        <f t="shared" si="7"/>
        <v>330345.4375</v>
      </c>
      <c r="S19" s="15">
        <f t="shared" si="7"/>
        <v>355756.625</v>
      </c>
      <c r="T19" s="15">
        <f t="shared" si="7"/>
        <v>381167.8125</v>
      </c>
      <c r="U19" s="15">
        <f t="shared" si="7"/>
        <v>431990.1875</v>
      </c>
      <c r="V19" s="15">
        <f t="shared" si="7"/>
        <v>50822.375</v>
      </c>
      <c r="W19" s="15">
        <f t="shared" si="7"/>
        <v>76233.5625</v>
      </c>
      <c r="X19" s="15">
        <f t="shared" si="7"/>
        <v>101644.75</v>
      </c>
      <c r="Y19" s="15">
        <f t="shared" si="7"/>
        <v>127055.9375</v>
      </c>
    </row>
    <row r="20">
      <c r="A20" s="11" t="s">
        <v>91</v>
      </c>
      <c r="B20" s="15">
        <f t="shared" ref="B20:Y20" si="8">SUM(B18:B19)</f>
        <v>16577.5</v>
      </c>
      <c r="C20" s="15">
        <f t="shared" si="8"/>
        <v>33155</v>
      </c>
      <c r="D20" s="15">
        <f t="shared" si="8"/>
        <v>49732.5</v>
      </c>
      <c r="E20" s="15">
        <f t="shared" si="8"/>
        <v>66310</v>
      </c>
      <c r="F20" s="15">
        <f t="shared" si="8"/>
        <v>108298.6875</v>
      </c>
      <c r="G20" s="15">
        <f t="shared" si="8"/>
        <v>150287.375</v>
      </c>
      <c r="H20" s="15">
        <f t="shared" si="8"/>
        <v>192276.0625</v>
      </c>
      <c r="I20" s="15">
        <f t="shared" si="8"/>
        <v>234264.75</v>
      </c>
      <c r="J20" s="15">
        <f t="shared" si="8"/>
        <v>276253.4375</v>
      </c>
      <c r="K20" s="15">
        <f t="shared" si="8"/>
        <v>318242.125</v>
      </c>
      <c r="L20" s="15">
        <f t="shared" si="8"/>
        <v>360230.8125</v>
      </c>
      <c r="M20" s="15">
        <f t="shared" si="8"/>
        <v>402219.5</v>
      </c>
      <c r="N20" s="15">
        <f t="shared" si="8"/>
        <v>444208.1875</v>
      </c>
      <c r="O20" s="15">
        <f t="shared" si="8"/>
        <v>486196.875</v>
      </c>
      <c r="P20" s="15">
        <f t="shared" si="8"/>
        <v>528185.5625</v>
      </c>
      <c r="Q20" s="15">
        <f t="shared" si="8"/>
        <v>570174.25</v>
      </c>
      <c r="R20" s="15">
        <f t="shared" si="8"/>
        <v>612162.9375</v>
      </c>
      <c r="S20" s="15">
        <f t="shared" si="8"/>
        <v>654151.625</v>
      </c>
      <c r="T20" s="15">
        <f t="shared" si="8"/>
        <v>696140.3125</v>
      </c>
      <c r="U20" s="15">
        <f t="shared" si="8"/>
        <v>763540.1875</v>
      </c>
      <c r="V20" s="15">
        <f t="shared" si="8"/>
        <v>398949.875</v>
      </c>
      <c r="W20" s="15">
        <f t="shared" si="8"/>
        <v>440938.5625</v>
      </c>
      <c r="X20" s="15">
        <f t="shared" si="8"/>
        <v>482927.25</v>
      </c>
      <c r="Y20" s="15">
        <f t="shared" si="8"/>
        <v>524915.9375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11" t="s">
        <v>106</v>
      </c>
    </row>
    <row r="3">
      <c r="A3" s="11" t="s">
        <v>22</v>
      </c>
      <c r="B3" s="14">
        <f>Assumptions!$B6</f>
        <v>845</v>
      </c>
      <c r="C3" s="14">
        <f>Assumptions!$B6</f>
        <v>845</v>
      </c>
      <c r="D3" s="14">
        <f>Assumptions!$B6</f>
        <v>845</v>
      </c>
      <c r="E3" s="14">
        <f>Assumptions!$B6</f>
        <v>845</v>
      </c>
      <c r="F3" s="14">
        <f>Assumptions!$B6</f>
        <v>845</v>
      </c>
      <c r="G3" s="14">
        <f>Assumptions!$B6</f>
        <v>845</v>
      </c>
      <c r="H3" s="14">
        <f>Assumptions!$B6</f>
        <v>845</v>
      </c>
      <c r="I3" s="14">
        <f>Assumptions!$B6</f>
        <v>845</v>
      </c>
      <c r="J3" s="14">
        <f>Assumptions!$B6</f>
        <v>845</v>
      </c>
      <c r="K3" s="14">
        <f>Assumptions!$B6</f>
        <v>845</v>
      </c>
      <c r="L3" s="14">
        <f>Assumptions!$B6</f>
        <v>845</v>
      </c>
      <c r="M3" s="14">
        <f>Assumptions!$B6</f>
        <v>845</v>
      </c>
      <c r="N3" s="14">
        <f>Assumptions!$B6</f>
        <v>845</v>
      </c>
      <c r="O3" s="14">
        <f>Assumptions!$B6</f>
        <v>845</v>
      </c>
      <c r="P3" s="14">
        <f>Assumptions!$B6</f>
        <v>845</v>
      </c>
      <c r="Q3" s="14">
        <f>Assumptions!$B6</f>
        <v>845</v>
      </c>
      <c r="R3" s="14">
        <f>Assumptions!$B6</f>
        <v>845</v>
      </c>
      <c r="S3" s="14">
        <f>Assumptions!$B6</f>
        <v>845</v>
      </c>
      <c r="T3" s="14">
        <f>Assumptions!$B6</f>
        <v>845</v>
      </c>
      <c r="U3" s="14">
        <f>Assumptions!$B6</f>
        <v>845</v>
      </c>
      <c r="V3" s="14">
        <f>Assumptions!$B6</f>
        <v>845</v>
      </c>
      <c r="W3" s="14">
        <f>Assumptions!$B6</f>
        <v>845</v>
      </c>
      <c r="X3" s="14">
        <f>Assumptions!$B6</f>
        <v>845</v>
      </c>
      <c r="Y3" s="14">
        <f>Assumptions!$B6</f>
        <v>845</v>
      </c>
    </row>
    <row r="4">
      <c r="A4" s="11" t="s">
        <v>23</v>
      </c>
      <c r="B4" s="14">
        <f>Assumptions!$B7</f>
        <v>540</v>
      </c>
      <c r="C4" s="14">
        <f>Assumptions!$B7</f>
        <v>540</v>
      </c>
      <c r="D4" s="14">
        <f>Assumptions!$B7</f>
        <v>540</v>
      </c>
      <c r="E4" s="14">
        <f>Assumptions!$B7</f>
        <v>540</v>
      </c>
      <c r="F4" s="14">
        <f>Assumptions!$B7</f>
        <v>540</v>
      </c>
      <c r="G4" s="14">
        <f>Assumptions!$B7</f>
        <v>540</v>
      </c>
      <c r="H4" s="14">
        <f>Assumptions!$B7</f>
        <v>540</v>
      </c>
      <c r="I4" s="14">
        <f>Assumptions!$B7</f>
        <v>540</v>
      </c>
      <c r="J4" s="14">
        <f>Assumptions!$B7</f>
        <v>540</v>
      </c>
      <c r="K4" s="14">
        <f>Assumptions!$B7</f>
        <v>540</v>
      </c>
      <c r="L4" s="14">
        <f>Assumptions!$B7</f>
        <v>540</v>
      </c>
      <c r="M4" s="14">
        <f>Assumptions!$B7</f>
        <v>540</v>
      </c>
      <c r="N4" s="14">
        <f>Assumptions!$B7</f>
        <v>540</v>
      </c>
      <c r="O4" s="14">
        <f>Assumptions!$B7</f>
        <v>540</v>
      </c>
      <c r="P4" s="14">
        <f>Assumptions!$B7</f>
        <v>540</v>
      </c>
      <c r="Q4" s="14">
        <f>Assumptions!$B7</f>
        <v>540</v>
      </c>
      <c r="R4" s="14">
        <f>Assumptions!$B7</f>
        <v>540</v>
      </c>
      <c r="S4" s="14">
        <f>Assumptions!$B7</f>
        <v>540</v>
      </c>
      <c r="T4" s="14">
        <f>Assumptions!$B7</f>
        <v>540</v>
      </c>
      <c r="U4" s="14">
        <f>Assumptions!$B7</f>
        <v>540</v>
      </c>
      <c r="V4" s="14">
        <f>Assumptions!$B7</f>
        <v>540</v>
      </c>
      <c r="W4" s="14">
        <f>Assumptions!$B7</f>
        <v>540</v>
      </c>
      <c r="X4" s="14">
        <f>Assumptions!$B7</f>
        <v>540</v>
      </c>
      <c r="Y4" s="14">
        <f>Assumptions!$B7</f>
        <v>540</v>
      </c>
    </row>
    <row r="6">
      <c r="A6" s="11" t="s">
        <v>19</v>
      </c>
    </row>
    <row r="7">
      <c r="A7" s="11" t="s">
        <v>22</v>
      </c>
      <c r="B7" s="14">
        <f>Assumptions!$B2</f>
        <v>814</v>
      </c>
      <c r="C7" s="14">
        <f>Assumptions!$B2</f>
        <v>814</v>
      </c>
      <c r="D7" s="14">
        <f>Assumptions!$B2</f>
        <v>814</v>
      </c>
      <c r="E7" s="14">
        <f>Assumptions!$B2</f>
        <v>814</v>
      </c>
      <c r="F7" s="14">
        <f>Assumptions!$B2</f>
        <v>814</v>
      </c>
      <c r="G7" s="14">
        <f>Assumptions!$B2</f>
        <v>814</v>
      </c>
      <c r="H7" s="14">
        <f>Assumptions!$B2</f>
        <v>814</v>
      </c>
      <c r="I7" s="14">
        <f>Assumptions!$B2</f>
        <v>814</v>
      </c>
      <c r="J7" s="14">
        <f>Assumptions!$B2</f>
        <v>814</v>
      </c>
      <c r="K7" s="14">
        <f>Assumptions!$B2</f>
        <v>814</v>
      </c>
      <c r="L7" s="14">
        <f>Assumptions!$B2</f>
        <v>814</v>
      </c>
      <c r="M7" s="14">
        <f>Assumptions!$B2</f>
        <v>814</v>
      </c>
      <c r="N7" s="14">
        <f>Assumptions!$B2</f>
        <v>814</v>
      </c>
      <c r="O7" s="14">
        <f>Assumptions!$B2</f>
        <v>814</v>
      </c>
      <c r="P7" s="14">
        <f>Assumptions!$B2</f>
        <v>814</v>
      </c>
      <c r="Q7" s="14">
        <f>Assumptions!$B2</f>
        <v>814</v>
      </c>
      <c r="R7" s="14">
        <f>Assumptions!$B2</f>
        <v>814</v>
      </c>
      <c r="S7" s="14">
        <f>Assumptions!$B2</f>
        <v>814</v>
      </c>
      <c r="T7" s="14">
        <f>Assumptions!$B2</f>
        <v>814</v>
      </c>
      <c r="U7" s="14">
        <f>Assumptions!$B2</f>
        <v>814</v>
      </c>
      <c r="V7" s="14">
        <f>Assumptions!$B2</f>
        <v>814</v>
      </c>
      <c r="W7" s="14">
        <f>Assumptions!$B2</f>
        <v>814</v>
      </c>
      <c r="X7" s="14">
        <f>Assumptions!$B2</f>
        <v>814</v>
      </c>
      <c r="Y7" s="14">
        <f>Assumptions!$B2</f>
        <v>814</v>
      </c>
    </row>
    <row r="8">
      <c r="A8" s="11" t="s">
        <v>23</v>
      </c>
      <c r="B8" s="14">
        <f>Assumptions!$B3</f>
        <v>535</v>
      </c>
      <c r="C8" s="14">
        <f>Assumptions!$B3</f>
        <v>535</v>
      </c>
      <c r="D8" s="14">
        <f>Assumptions!$B3</f>
        <v>535</v>
      </c>
      <c r="E8" s="14">
        <f>Assumptions!$B3</f>
        <v>535</v>
      </c>
      <c r="F8" s="14">
        <f>Assumptions!$B3</f>
        <v>535</v>
      </c>
      <c r="G8" s="14">
        <f>Assumptions!$B3</f>
        <v>535</v>
      </c>
      <c r="H8" s="14">
        <f>Assumptions!$B3</f>
        <v>535</v>
      </c>
      <c r="I8" s="14">
        <f>Assumptions!$B3</f>
        <v>535</v>
      </c>
      <c r="J8" s="14">
        <f>Assumptions!$B3</f>
        <v>535</v>
      </c>
      <c r="K8" s="14">
        <f>Assumptions!$B3</f>
        <v>535</v>
      </c>
      <c r="L8" s="14">
        <f>Assumptions!$B3</f>
        <v>535</v>
      </c>
      <c r="M8" s="14">
        <f>Assumptions!$B3</f>
        <v>535</v>
      </c>
      <c r="N8" s="14">
        <f>Assumptions!$B3</f>
        <v>535</v>
      </c>
      <c r="O8" s="14">
        <f>Assumptions!$B3</f>
        <v>535</v>
      </c>
      <c r="P8" s="14">
        <f>Assumptions!$B3</f>
        <v>535</v>
      </c>
      <c r="Q8" s="14">
        <f>Assumptions!$B3</f>
        <v>535</v>
      </c>
      <c r="R8" s="14">
        <f>Assumptions!$B3</f>
        <v>535</v>
      </c>
      <c r="S8" s="14">
        <f>Assumptions!$B3</f>
        <v>535</v>
      </c>
      <c r="T8" s="14">
        <f>Assumptions!$B3</f>
        <v>535</v>
      </c>
      <c r="U8" s="14">
        <f>Assumptions!$B3</f>
        <v>535</v>
      </c>
      <c r="V8" s="14">
        <f>Assumptions!$B3</f>
        <v>535</v>
      </c>
      <c r="W8" s="14">
        <f>Assumptions!$B3</f>
        <v>535</v>
      </c>
      <c r="X8" s="14">
        <f>Assumptions!$B3</f>
        <v>535</v>
      </c>
      <c r="Y8" s="14">
        <f>Assumptions!$B3</f>
        <v>535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11" t="s">
        <v>19</v>
      </c>
    </row>
    <row r="3">
      <c r="A3" s="11" t="s">
        <v>22</v>
      </c>
      <c r="B3" s="14">
        <f>'Calcs-1'!B7*Assumptions!$C2</f>
        <v>487586</v>
      </c>
      <c r="C3" s="14">
        <f>'Calcs-1'!C7*Assumptions!$C2</f>
        <v>487586</v>
      </c>
      <c r="D3" s="14">
        <f>'Calcs-1'!D7*Assumptions!$C2</f>
        <v>487586</v>
      </c>
      <c r="E3" s="14">
        <f>'Calcs-1'!E7*Assumptions!$C2</f>
        <v>487586</v>
      </c>
      <c r="F3" s="14">
        <f>'Calcs-1'!F7*Assumptions!$C2</f>
        <v>487586</v>
      </c>
      <c r="G3" s="14">
        <f>'Calcs-1'!G7*Assumptions!$C2</f>
        <v>487586</v>
      </c>
      <c r="H3" s="14">
        <f>'Calcs-1'!H7*Assumptions!$C2</f>
        <v>487586</v>
      </c>
      <c r="I3" s="14">
        <f>'Calcs-1'!I7*Assumptions!$C2</f>
        <v>487586</v>
      </c>
      <c r="J3" s="14">
        <f>'Calcs-1'!J7*Assumptions!$C2</f>
        <v>487586</v>
      </c>
      <c r="K3" s="14">
        <f>'Calcs-1'!K7*Assumptions!$C2</f>
        <v>487586</v>
      </c>
      <c r="L3" s="14">
        <f>'Calcs-1'!L7*Assumptions!$C2</f>
        <v>487586</v>
      </c>
      <c r="M3" s="14">
        <f>'Calcs-1'!M7*Assumptions!$C2</f>
        <v>487586</v>
      </c>
      <c r="N3" s="14">
        <f>'Calcs-1'!N7*Assumptions!$C2</f>
        <v>487586</v>
      </c>
      <c r="O3" s="14">
        <f>'Calcs-1'!O7*Assumptions!$C2</f>
        <v>487586</v>
      </c>
      <c r="P3" s="14">
        <f>'Calcs-1'!P7*Assumptions!$C2</f>
        <v>487586</v>
      </c>
      <c r="Q3" s="14">
        <f>'Calcs-1'!Q7*Assumptions!$C2</f>
        <v>487586</v>
      </c>
      <c r="R3" s="14">
        <f>'Calcs-1'!R7*Assumptions!$C2</f>
        <v>487586</v>
      </c>
      <c r="S3" s="14">
        <f>'Calcs-1'!S7*Assumptions!$C2</f>
        <v>487586</v>
      </c>
      <c r="T3" s="14">
        <f>'Calcs-1'!T7*Assumptions!$C2</f>
        <v>487586</v>
      </c>
      <c r="U3" s="14">
        <f>'Calcs-1'!U7*Assumptions!$C2</f>
        <v>487586</v>
      </c>
      <c r="V3" s="14">
        <f>'Calcs-1'!V7*Assumptions!$C2</f>
        <v>487586</v>
      </c>
      <c r="W3" s="14">
        <f>'Calcs-1'!W7*Assumptions!$C2</f>
        <v>487586</v>
      </c>
      <c r="X3" s="14">
        <f>'Calcs-1'!X7*Assumptions!$C2</f>
        <v>487586</v>
      </c>
      <c r="Y3" s="14">
        <f>'Calcs-1'!Y7*Assumptions!$C2</f>
        <v>487586</v>
      </c>
    </row>
    <row r="4">
      <c r="A4" s="11" t="s">
        <v>23</v>
      </c>
      <c r="B4" s="14">
        <f>'Calcs-1'!B8*Assumptions!$C3</f>
        <v>400715</v>
      </c>
      <c r="C4" s="14">
        <f>'Calcs-1'!C8*Assumptions!$C3</f>
        <v>400715</v>
      </c>
      <c r="D4" s="14">
        <f>'Calcs-1'!D8*Assumptions!$C3</f>
        <v>400715</v>
      </c>
      <c r="E4" s="14">
        <f>'Calcs-1'!E8*Assumptions!$C3</f>
        <v>400715</v>
      </c>
      <c r="F4" s="14">
        <f>'Calcs-1'!F8*Assumptions!$C3</f>
        <v>400715</v>
      </c>
      <c r="G4" s="14">
        <f>'Calcs-1'!G8*Assumptions!$C3</f>
        <v>400715</v>
      </c>
      <c r="H4" s="14">
        <f>'Calcs-1'!H8*Assumptions!$C3</f>
        <v>400715</v>
      </c>
      <c r="I4" s="14">
        <f>'Calcs-1'!I8*Assumptions!$C3</f>
        <v>400715</v>
      </c>
      <c r="J4" s="14">
        <f>'Calcs-1'!J8*Assumptions!$C3</f>
        <v>400715</v>
      </c>
      <c r="K4" s="14">
        <f>'Calcs-1'!K8*Assumptions!$C3</f>
        <v>400715</v>
      </c>
      <c r="L4" s="14">
        <f>'Calcs-1'!L8*Assumptions!$C3</f>
        <v>400715</v>
      </c>
      <c r="M4" s="14">
        <f>'Calcs-1'!M8*Assumptions!$C3</f>
        <v>400715</v>
      </c>
      <c r="N4" s="14">
        <f>'Calcs-1'!N8*Assumptions!$C3</f>
        <v>400715</v>
      </c>
      <c r="O4" s="14">
        <f>'Calcs-1'!O8*Assumptions!$C3</f>
        <v>400715</v>
      </c>
      <c r="P4" s="14">
        <f>'Calcs-1'!P8*Assumptions!$C3</f>
        <v>400715</v>
      </c>
      <c r="Q4" s="14">
        <f>'Calcs-1'!Q8*Assumptions!$C3</f>
        <v>400715</v>
      </c>
      <c r="R4" s="14">
        <f>'Calcs-1'!R8*Assumptions!$C3</f>
        <v>400715</v>
      </c>
      <c r="S4" s="14">
        <f>'Calcs-1'!S8*Assumptions!$C3</f>
        <v>400715</v>
      </c>
      <c r="T4" s="14">
        <f>'Calcs-1'!T8*Assumptions!$C3</f>
        <v>400715</v>
      </c>
      <c r="U4" s="14">
        <f>'Calcs-1'!U8*Assumptions!$C3</f>
        <v>400715</v>
      </c>
      <c r="V4" s="14">
        <f>'Calcs-1'!V8*Assumptions!$C3</f>
        <v>400715</v>
      </c>
      <c r="W4" s="14">
        <f>'Calcs-1'!W8*Assumptions!$C3</f>
        <v>400715</v>
      </c>
      <c r="X4" s="14">
        <f>'Calcs-1'!X8*Assumptions!$C3</f>
        <v>400715</v>
      </c>
      <c r="Y4" s="14">
        <f>'Calcs-1'!Y8*Assumptions!$C3</f>
        <v>400715</v>
      </c>
    </row>
    <row r="5">
      <c r="A5" s="11" t="s">
        <v>91</v>
      </c>
      <c r="B5" s="14">
        <f t="shared" ref="B5:Y5" si="1">SUM(B3:B4)</f>
        <v>888301</v>
      </c>
      <c r="C5" s="14">
        <f t="shared" si="1"/>
        <v>888301</v>
      </c>
      <c r="D5" s="14">
        <f t="shared" si="1"/>
        <v>888301</v>
      </c>
      <c r="E5" s="14">
        <f t="shared" si="1"/>
        <v>888301</v>
      </c>
      <c r="F5" s="14">
        <f t="shared" si="1"/>
        <v>888301</v>
      </c>
      <c r="G5" s="14">
        <f t="shared" si="1"/>
        <v>888301</v>
      </c>
      <c r="H5" s="14">
        <f t="shared" si="1"/>
        <v>888301</v>
      </c>
      <c r="I5" s="14">
        <f t="shared" si="1"/>
        <v>888301</v>
      </c>
      <c r="J5" s="14">
        <f t="shared" si="1"/>
        <v>888301</v>
      </c>
      <c r="K5" s="14">
        <f t="shared" si="1"/>
        <v>888301</v>
      </c>
      <c r="L5" s="14">
        <f t="shared" si="1"/>
        <v>888301</v>
      </c>
      <c r="M5" s="14">
        <f t="shared" si="1"/>
        <v>888301</v>
      </c>
      <c r="N5" s="14">
        <f t="shared" si="1"/>
        <v>888301</v>
      </c>
      <c r="O5" s="14">
        <f t="shared" si="1"/>
        <v>888301</v>
      </c>
      <c r="P5" s="14">
        <f t="shared" si="1"/>
        <v>888301</v>
      </c>
      <c r="Q5" s="14">
        <f t="shared" si="1"/>
        <v>888301</v>
      </c>
      <c r="R5" s="14">
        <f t="shared" si="1"/>
        <v>888301</v>
      </c>
      <c r="S5" s="14">
        <f t="shared" si="1"/>
        <v>888301</v>
      </c>
      <c r="T5" s="14">
        <f t="shared" si="1"/>
        <v>888301</v>
      </c>
      <c r="U5" s="14">
        <f t="shared" si="1"/>
        <v>888301</v>
      </c>
      <c r="V5" s="14">
        <f t="shared" si="1"/>
        <v>888301</v>
      </c>
      <c r="W5" s="14">
        <f t="shared" si="1"/>
        <v>888301</v>
      </c>
      <c r="X5" s="14">
        <f t="shared" si="1"/>
        <v>888301</v>
      </c>
      <c r="Y5" s="14">
        <f t="shared" si="1"/>
        <v>888301</v>
      </c>
    </row>
    <row r="7">
      <c r="A7" s="11" t="s">
        <v>110</v>
      </c>
    </row>
    <row r="8">
      <c r="A8" s="11" t="s">
        <v>22</v>
      </c>
      <c r="B8" s="14">
        <f>'Calcs-1'!B7*Assumptions!$C6</f>
        <v>280830</v>
      </c>
      <c r="C8" s="14">
        <f>'Calcs-1'!C7*Assumptions!$C6</f>
        <v>280830</v>
      </c>
      <c r="D8" s="14">
        <f>'Calcs-1'!D7*Assumptions!$C6</f>
        <v>280830</v>
      </c>
      <c r="E8" s="14">
        <f>'Calcs-1'!E7*Assumptions!$C6</f>
        <v>280830</v>
      </c>
      <c r="F8" s="14">
        <f>'Calcs-1'!F7*Assumptions!$C6</f>
        <v>280830</v>
      </c>
      <c r="G8" s="14">
        <f>'Calcs-1'!G7*Assumptions!$C6</f>
        <v>280830</v>
      </c>
      <c r="H8" s="14">
        <f>'Calcs-1'!H7*Assumptions!$C6</f>
        <v>280830</v>
      </c>
      <c r="I8" s="14">
        <f>'Calcs-1'!I7*Assumptions!$C6</f>
        <v>280830</v>
      </c>
      <c r="J8" s="14">
        <f>'Calcs-1'!J7*Assumptions!$C6</f>
        <v>280830</v>
      </c>
      <c r="K8" s="14">
        <f>'Calcs-1'!K7*Assumptions!$C6</f>
        <v>280830</v>
      </c>
      <c r="L8" s="14">
        <f>'Calcs-1'!L7*Assumptions!$C6</f>
        <v>280830</v>
      </c>
      <c r="M8" s="14">
        <f>'Calcs-1'!M7*Assumptions!$C6</f>
        <v>280830</v>
      </c>
      <c r="N8" s="14">
        <f>'Calcs-1'!N7*Assumptions!$C6</f>
        <v>280830</v>
      </c>
      <c r="O8" s="14">
        <f>'Calcs-1'!O7*Assumptions!$C6</f>
        <v>280830</v>
      </c>
      <c r="P8" s="14">
        <f>'Calcs-1'!P7*Assumptions!$C6</f>
        <v>280830</v>
      </c>
      <c r="Q8" s="14">
        <f>'Calcs-1'!Q7*Assumptions!$C6</f>
        <v>280830</v>
      </c>
      <c r="R8" s="14">
        <f>'Calcs-1'!R7*Assumptions!$C6</f>
        <v>280830</v>
      </c>
      <c r="S8" s="14">
        <f>'Calcs-1'!S7*Assumptions!$C6</f>
        <v>280830</v>
      </c>
      <c r="T8" s="14">
        <f>'Calcs-1'!T7*Assumptions!$C6</f>
        <v>280830</v>
      </c>
      <c r="U8" s="14">
        <f>'Calcs-1'!U7*Assumptions!$C6</f>
        <v>280830</v>
      </c>
      <c r="V8" s="14">
        <f>'Calcs-1'!V7*Assumptions!$C6</f>
        <v>280830</v>
      </c>
      <c r="W8" s="14">
        <f>'Calcs-1'!W7*Assumptions!$C6</f>
        <v>280830</v>
      </c>
      <c r="X8" s="14">
        <f>'Calcs-1'!X7*Assumptions!$C6</f>
        <v>280830</v>
      </c>
      <c r="Y8" s="14">
        <f>'Calcs-1'!Y7*Assumptions!$C6</f>
        <v>280830</v>
      </c>
    </row>
    <row r="9">
      <c r="A9" s="11" t="s">
        <v>23</v>
      </c>
      <c r="B9" s="14">
        <f>'Calcs-1'!B8*Assumptions!$C7</f>
        <v>267500</v>
      </c>
      <c r="C9" s="14">
        <f>'Calcs-1'!C8*Assumptions!$C7</f>
        <v>267500</v>
      </c>
      <c r="D9" s="14">
        <f>'Calcs-1'!D8*Assumptions!$C7</f>
        <v>267500</v>
      </c>
      <c r="E9" s="14">
        <f>'Calcs-1'!E8*Assumptions!$C7</f>
        <v>267500</v>
      </c>
      <c r="F9" s="14">
        <f>'Calcs-1'!F8*Assumptions!$C7</f>
        <v>267500</v>
      </c>
      <c r="G9" s="14">
        <f>'Calcs-1'!G8*Assumptions!$C7</f>
        <v>267500</v>
      </c>
      <c r="H9" s="14">
        <f>'Calcs-1'!H8*Assumptions!$C7</f>
        <v>267500</v>
      </c>
      <c r="I9" s="14">
        <f>'Calcs-1'!I8*Assumptions!$C7</f>
        <v>267500</v>
      </c>
      <c r="J9" s="14">
        <f>'Calcs-1'!J8*Assumptions!$C7</f>
        <v>267500</v>
      </c>
      <c r="K9" s="14">
        <f>'Calcs-1'!K8*Assumptions!$C7</f>
        <v>267500</v>
      </c>
      <c r="L9" s="14">
        <f>'Calcs-1'!L8*Assumptions!$C7</f>
        <v>267500</v>
      </c>
      <c r="M9" s="14">
        <f>'Calcs-1'!M8*Assumptions!$C7</f>
        <v>267500</v>
      </c>
      <c r="N9" s="14">
        <f>'Calcs-1'!N8*Assumptions!$C7</f>
        <v>267500</v>
      </c>
      <c r="O9" s="14">
        <f>'Calcs-1'!O8*Assumptions!$C7</f>
        <v>267500</v>
      </c>
      <c r="P9" s="14">
        <f>'Calcs-1'!P8*Assumptions!$C7</f>
        <v>267500</v>
      </c>
      <c r="Q9" s="14">
        <f>'Calcs-1'!Q8*Assumptions!$C7</f>
        <v>267500</v>
      </c>
      <c r="R9" s="14">
        <f>'Calcs-1'!R8*Assumptions!$C7</f>
        <v>267500</v>
      </c>
      <c r="S9" s="14">
        <f>'Calcs-1'!S8*Assumptions!$C7</f>
        <v>267500</v>
      </c>
      <c r="T9" s="14">
        <f>'Calcs-1'!T8*Assumptions!$C7</f>
        <v>267500</v>
      </c>
      <c r="U9" s="14">
        <f>'Calcs-1'!U8*Assumptions!$C7</f>
        <v>267500</v>
      </c>
      <c r="V9" s="14">
        <f>'Calcs-1'!V8*Assumptions!$C7</f>
        <v>267500</v>
      </c>
      <c r="W9" s="14">
        <f>'Calcs-1'!W8*Assumptions!$C7</f>
        <v>267500</v>
      </c>
      <c r="X9" s="14">
        <f>'Calcs-1'!X8*Assumptions!$C7</f>
        <v>267500</v>
      </c>
      <c r="Y9" s="14">
        <f>'Calcs-1'!Y8*Assumptions!$C7</f>
        <v>267500</v>
      </c>
    </row>
    <row r="10">
      <c r="A10" s="11" t="s">
        <v>91</v>
      </c>
      <c r="B10" s="14">
        <f t="shared" ref="B10:Y10" si="2">SUM(B8:B9)</f>
        <v>548330</v>
      </c>
      <c r="C10" s="14">
        <f t="shared" si="2"/>
        <v>548330</v>
      </c>
      <c r="D10" s="14">
        <f t="shared" si="2"/>
        <v>548330</v>
      </c>
      <c r="E10" s="14">
        <f t="shared" si="2"/>
        <v>548330</v>
      </c>
      <c r="F10" s="14">
        <f t="shared" si="2"/>
        <v>548330</v>
      </c>
      <c r="G10" s="14">
        <f t="shared" si="2"/>
        <v>548330</v>
      </c>
      <c r="H10" s="14">
        <f t="shared" si="2"/>
        <v>548330</v>
      </c>
      <c r="I10" s="14">
        <f t="shared" si="2"/>
        <v>548330</v>
      </c>
      <c r="J10" s="14">
        <f t="shared" si="2"/>
        <v>548330</v>
      </c>
      <c r="K10" s="14">
        <f t="shared" si="2"/>
        <v>548330</v>
      </c>
      <c r="L10" s="14">
        <f t="shared" si="2"/>
        <v>548330</v>
      </c>
      <c r="M10" s="14">
        <f t="shared" si="2"/>
        <v>548330</v>
      </c>
      <c r="N10" s="14">
        <f t="shared" si="2"/>
        <v>548330</v>
      </c>
      <c r="O10" s="14">
        <f t="shared" si="2"/>
        <v>548330</v>
      </c>
      <c r="P10" s="14">
        <f t="shared" si="2"/>
        <v>548330</v>
      </c>
      <c r="Q10" s="14">
        <f t="shared" si="2"/>
        <v>548330</v>
      </c>
      <c r="R10" s="14">
        <f t="shared" si="2"/>
        <v>548330</v>
      </c>
      <c r="S10" s="14">
        <f t="shared" si="2"/>
        <v>548330</v>
      </c>
      <c r="T10" s="14">
        <f t="shared" si="2"/>
        <v>548330</v>
      </c>
      <c r="U10" s="14">
        <f t="shared" si="2"/>
        <v>548330</v>
      </c>
      <c r="V10" s="14">
        <f t="shared" si="2"/>
        <v>548330</v>
      </c>
      <c r="W10" s="14">
        <f t="shared" si="2"/>
        <v>548330</v>
      </c>
      <c r="X10" s="14">
        <f t="shared" si="2"/>
        <v>548330</v>
      </c>
      <c r="Y10" s="14">
        <f t="shared" si="2"/>
        <v>548330</v>
      </c>
    </row>
    <row r="12">
      <c r="A12" s="11" t="s">
        <v>111</v>
      </c>
      <c r="B12" s="14">
        <f>'Expenses-payments'!B8</f>
        <v>143620</v>
      </c>
      <c r="C12" s="14">
        <f>'Expenses-payments'!C8</f>
        <v>143620</v>
      </c>
      <c r="D12" s="14">
        <f>'Expenses-payments'!D8</f>
        <v>143620</v>
      </c>
      <c r="E12" s="14">
        <f>'Expenses-payments'!E8</f>
        <v>143620</v>
      </c>
      <c r="F12" s="14">
        <f>'Expenses-payments'!F8</f>
        <v>143620</v>
      </c>
      <c r="G12" s="14">
        <f>'Expenses-payments'!G8</f>
        <v>143620</v>
      </c>
      <c r="H12" s="14">
        <f>'Expenses-payments'!H8</f>
        <v>143620</v>
      </c>
      <c r="I12" s="14">
        <f>'Expenses-payments'!I8</f>
        <v>143620</v>
      </c>
      <c r="J12" s="14">
        <f>'Expenses-payments'!J8</f>
        <v>143620</v>
      </c>
      <c r="K12" s="14">
        <f>'Expenses-payments'!K8</f>
        <v>143620</v>
      </c>
      <c r="L12" s="14">
        <f>'Expenses-payments'!L8</f>
        <v>143620</v>
      </c>
      <c r="M12" s="14">
        <f>'Expenses-payments'!M8</f>
        <v>143620</v>
      </c>
      <c r="N12" s="14">
        <f>'Expenses-payments'!N8</f>
        <v>143620</v>
      </c>
      <c r="O12" s="14">
        <f>'Expenses-payments'!O8</f>
        <v>143620</v>
      </c>
      <c r="P12" s="14">
        <f>'Expenses-payments'!P8</f>
        <v>143620</v>
      </c>
      <c r="Q12" s="14">
        <f>'Expenses-payments'!Q8</f>
        <v>143620</v>
      </c>
      <c r="R12" s="14">
        <f>'Expenses-payments'!R8</f>
        <v>143620</v>
      </c>
      <c r="S12" s="14">
        <f>'Expenses-payments'!S8</f>
        <v>143620</v>
      </c>
      <c r="T12" s="14">
        <f>'Expenses-payments'!T8</f>
        <v>143620</v>
      </c>
      <c r="U12" s="14">
        <f>'Expenses-payments'!U8</f>
        <v>143620</v>
      </c>
      <c r="V12" s="14">
        <f>'Expenses-payments'!V8</f>
        <v>143620</v>
      </c>
      <c r="W12" s="14">
        <f>'Expenses-payments'!W8</f>
        <v>143620</v>
      </c>
      <c r="X12" s="14">
        <f>'Expenses-payments'!X8</f>
        <v>143620</v>
      </c>
      <c r="Y12" s="14">
        <f>'Expenses-payments'!Y8</f>
        <v>143620</v>
      </c>
    </row>
    <row r="13">
      <c r="A13" s="11" t="s">
        <v>109</v>
      </c>
      <c r="B13" s="15">
        <f>Depreciation!B10</f>
        <v>16577.5</v>
      </c>
      <c r="C13" s="15">
        <f>Depreciation!C10</f>
        <v>16577.5</v>
      </c>
      <c r="D13" s="15">
        <f>Depreciation!D10</f>
        <v>16577.5</v>
      </c>
      <c r="E13" s="15">
        <f>Depreciation!E10</f>
        <v>16577.5</v>
      </c>
      <c r="F13" s="15">
        <f>Depreciation!F10</f>
        <v>41988.6875</v>
      </c>
      <c r="G13" s="15">
        <f>Depreciation!G10</f>
        <v>41988.6875</v>
      </c>
      <c r="H13" s="15">
        <f>Depreciation!H10</f>
        <v>41988.6875</v>
      </c>
      <c r="I13" s="15">
        <f>Depreciation!I10</f>
        <v>41988.6875</v>
      </c>
      <c r="J13" s="15">
        <f>Depreciation!J10</f>
        <v>41988.6875</v>
      </c>
      <c r="K13" s="15">
        <f>Depreciation!K10</f>
        <v>41988.6875</v>
      </c>
      <c r="L13" s="15">
        <f>Depreciation!L10</f>
        <v>41988.6875</v>
      </c>
      <c r="M13" s="15">
        <f>Depreciation!M10</f>
        <v>41988.6875</v>
      </c>
      <c r="N13" s="15">
        <f>Depreciation!N10</f>
        <v>41988.6875</v>
      </c>
      <c r="O13" s="15">
        <f>Depreciation!O10</f>
        <v>41988.6875</v>
      </c>
      <c r="P13" s="15">
        <f>Depreciation!P10</f>
        <v>41988.6875</v>
      </c>
      <c r="Q13" s="15">
        <f>Depreciation!Q10</f>
        <v>41988.6875</v>
      </c>
      <c r="R13" s="15">
        <f>Depreciation!R10</f>
        <v>41988.6875</v>
      </c>
      <c r="S13" s="15">
        <f>Depreciation!S10</f>
        <v>41988.6875</v>
      </c>
      <c r="T13" s="15">
        <f>Depreciation!T10</f>
        <v>41988.6875</v>
      </c>
      <c r="U13" s="15">
        <f>Depreciation!U10</f>
        <v>67399.875</v>
      </c>
      <c r="V13" s="15">
        <f>Depreciation!V10</f>
        <v>41988.6875</v>
      </c>
      <c r="W13" s="15">
        <f>Depreciation!W10</f>
        <v>41988.6875</v>
      </c>
      <c r="X13" s="15">
        <f>Depreciation!X10</f>
        <v>41988.6875</v>
      </c>
      <c r="Y13" s="15">
        <f>Depreciation!Y10</f>
        <v>41988.6875</v>
      </c>
    </row>
    <row r="15">
      <c r="A15" s="11" t="s">
        <v>112</v>
      </c>
      <c r="B15" s="15">
        <f t="shared" ref="B15:Y15" si="3">B10+B12+B13</f>
        <v>708527.5</v>
      </c>
      <c r="C15" s="15">
        <f t="shared" si="3"/>
        <v>708527.5</v>
      </c>
      <c r="D15" s="15">
        <f t="shared" si="3"/>
        <v>708527.5</v>
      </c>
      <c r="E15" s="15">
        <f t="shared" si="3"/>
        <v>708527.5</v>
      </c>
      <c r="F15" s="15">
        <f t="shared" si="3"/>
        <v>733938.6875</v>
      </c>
      <c r="G15" s="15">
        <f t="shared" si="3"/>
        <v>733938.6875</v>
      </c>
      <c r="H15" s="15">
        <f t="shared" si="3"/>
        <v>733938.6875</v>
      </c>
      <c r="I15" s="15">
        <f t="shared" si="3"/>
        <v>733938.6875</v>
      </c>
      <c r="J15" s="15">
        <f t="shared" si="3"/>
        <v>733938.6875</v>
      </c>
      <c r="K15" s="15">
        <f t="shared" si="3"/>
        <v>733938.6875</v>
      </c>
      <c r="L15" s="15">
        <f t="shared" si="3"/>
        <v>733938.6875</v>
      </c>
      <c r="M15" s="15">
        <f t="shared" si="3"/>
        <v>733938.6875</v>
      </c>
      <c r="N15" s="15">
        <f t="shared" si="3"/>
        <v>733938.6875</v>
      </c>
      <c r="O15" s="15">
        <f t="shared" si="3"/>
        <v>733938.6875</v>
      </c>
      <c r="P15" s="15">
        <f t="shared" si="3"/>
        <v>733938.6875</v>
      </c>
      <c r="Q15" s="15">
        <f t="shared" si="3"/>
        <v>733938.6875</v>
      </c>
      <c r="R15" s="15">
        <f t="shared" si="3"/>
        <v>733938.6875</v>
      </c>
      <c r="S15" s="15">
        <f t="shared" si="3"/>
        <v>733938.6875</v>
      </c>
      <c r="T15" s="15">
        <f t="shared" si="3"/>
        <v>733938.6875</v>
      </c>
      <c r="U15" s="15">
        <f t="shared" si="3"/>
        <v>759349.875</v>
      </c>
      <c r="V15" s="15">
        <f t="shared" si="3"/>
        <v>733938.6875</v>
      </c>
      <c r="W15" s="15">
        <f t="shared" si="3"/>
        <v>733938.6875</v>
      </c>
      <c r="X15" s="15">
        <f t="shared" si="3"/>
        <v>733938.6875</v>
      </c>
      <c r="Y15" s="15">
        <f t="shared" si="3"/>
        <v>733938.6875</v>
      </c>
    </row>
    <row r="17">
      <c r="A17" s="11" t="s">
        <v>113</v>
      </c>
      <c r="B17" s="15">
        <f t="shared" ref="B17:Y17" si="4">B5-B15</f>
        <v>179773.5</v>
      </c>
      <c r="C17" s="15">
        <f t="shared" si="4"/>
        <v>179773.5</v>
      </c>
      <c r="D17" s="15">
        <f t="shared" si="4"/>
        <v>179773.5</v>
      </c>
      <c r="E17" s="15">
        <f t="shared" si="4"/>
        <v>179773.5</v>
      </c>
      <c r="F17" s="15">
        <f t="shared" si="4"/>
        <v>154362.3125</v>
      </c>
      <c r="G17" s="15">
        <f t="shared" si="4"/>
        <v>154362.3125</v>
      </c>
      <c r="H17" s="15">
        <f t="shared" si="4"/>
        <v>154362.3125</v>
      </c>
      <c r="I17" s="15">
        <f t="shared" si="4"/>
        <v>154362.3125</v>
      </c>
      <c r="J17" s="15">
        <f t="shared" si="4"/>
        <v>154362.3125</v>
      </c>
      <c r="K17" s="15">
        <f t="shared" si="4"/>
        <v>154362.3125</v>
      </c>
      <c r="L17" s="15">
        <f t="shared" si="4"/>
        <v>154362.3125</v>
      </c>
      <c r="M17" s="15">
        <f t="shared" si="4"/>
        <v>154362.3125</v>
      </c>
      <c r="N17" s="15">
        <f t="shared" si="4"/>
        <v>154362.3125</v>
      </c>
      <c r="O17" s="15">
        <f t="shared" si="4"/>
        <v>154362.3125</v>
      </c>
      <c r="P17" s="15">
        <f t="shared" si="4"/>
        <v>154362.3125</v>
      </c>
      <c r="Q17" s="15">
        <f t="shared" si="4"/>
        <v>154362.3125</v>
      </c>
      <c r="R17" s="15">
        <f t="shared" si="4"/>
        <v>154362.3125</v>
      </c>
      <c r="S17" s="15">
        <f t="shared" si="4"/>
        <v>154362.3125</v>
      </c>
      <c r="T17" s="15">
        <f t="shared" si="4"/>
        <v>154362.3125</v>
      </c>
      <c r="U17" s="15">
        <f t="shared" si="4"/>
        <v>128951.125</v>
      </c>
      <c r="V17" s="15">
        <f t="shared" si="4"/>
        <v>154362.3125</v>
      </c>
      <c r="W17" s="15">
        <f t="shared" si="4"/>
        <v>154362.3125</v>
      </c>
      <c r="X17" s="15">
        <f t="shared" si="4"/>
        <v>154362.3125</v>
      </c>
      <c r="Y17" s="15">
        <f t="shared" si="4"/>
        <v>154362.3125</v>
      </c>
    </row>
    <row r="19">
      <c r="A19" s="11" t="s">
        <v>53</v>
      </c>
      <c r="B19" s="15">
        <f>'Loan and Interest'!B31</f>
        <v>6620.927083</v>
      </c>
      <c r="C19" s="15">
        <f>'Loan and Interest'!C31</f>
        <v>6620.927083</v>
      </c>
      <c r="D19" s="15">
        <f>'Loan and Interest'!D31</f>
        <v>6620.927083</v>
      </c>
      <c r="E19" s="15">
        <f>'Loan and Interest'!E31</f>
        <v>6620.927083</v>
      </c>
      <c r="F19" s="15">
        <f>'Loan and Interest'!F31</f>
        <v>16811.52708</v>
      </c>
      <c r="G19" s="15">
        <f>'Loan and Interest'!G31</f>
        <v>16811.52708</v>
      </c>
      <c r="H19" s="15">
        <f>'Loan and Interest'!H31</f>
        <v>16811.52708</v>
      </c>
      <c r="I19" s="15">
        <f>'Loan and Interest'!I31</f>
        <v>16811.52708</v>
      </c>
      <c r="J19" s="15">
        <f>'Loan and Interest'!J31</f>
        <v>16811.52708</v>
      </c>
      <c r="K19" s="15">
        <f>'Loan and Interest'!K31</f>
        <v>21442.57333</v>
      </c>
      <c r="L19" s="15">
        <f>'Loan and Interest'!L31</f>
        <v>21442.57333</v>
      </c>
      <c r="M19" s="15">
        <f>'Loan and Interest'!M31</f>
        <v>21442.57333</v>
      </c>
      <c r="N19" s="15">
        <f>'Loan and Interest'!N31</f>
        <v>21442.57333</v>
      </c>
      <c r="O19" s="15">
        <f>'Loan and Interest'!O31</f>
        <v>21442.57333</v>
      </c>
      <c r="P19" s="15">
        <f>'Loan and Interest'!P31</f>
        <v>21442.57333</v>
      </c>
      <c r="Q19" s="15">
        <f>'Loan and Interest'!Q31</f>
        <v>14821.64625</v>
      </c>
      <c r="R19" s="15">
        <f>'Loan and Interest'!R31</f>
        <v>14821.64625</v>
      </c>
      <c r="S19" s="15">
        <f>'Loan and Interest'!S31</f>
        <v>14821.64625</v>
      </c>
      <c r="T19" s="15">
        <f>'Loan and Interest'!T31</f>
        <v>14821.64625</v>
      </c>
      <c r="U19" s="15">
        <f>'Loan and Interest'!U31</f>
        <v>14821.64625</v>
      </c>
      <c r="V19" s="15">
        <f>'Loan and Interest'!V31</f>
        <v>14821.64625</v>
      </c>
      <c r="W19" s="15">
        <f>'Loan and Interest'!W31</f>
        <v>10190.6</v>
      </c>
      <c r="X19" s="15">
        <f>'Loan and Interest'!X31</f>
        <v>10190.6</v>
      </c>
      <c r="Y19" s="15">
        <f>'Loan and Interest'!Y31</f>
        <v>10190.6</v>
      </c>
    </row>
    <row r="21">
      <c r="A21" s="11" t="s">
        <v>113</v>
      </c>
      <c r="B21" s="15">
        <f t="shared" ref="B21:Y21" si="5">B17-B19</f>
        <v>173152.5729</v>
      </c>
      <c r="C21" s="15">
        <f t="shared" si="5"/>
        <v>173152.5729</v>
      </c>
      <c r="D21" s="15">
        <f t="shared" si="5"/>
        <v>173152.5729</v>
      </c>
      <c r="E21" s="15">
        <f t="shared" si="5"/>
        <v>173152.5729</v>
      </c>
      <c r="F21" s="15">
        <f t="shared" si="5"/>
        <v>137550.7854</v>
      </c>
      <c r="G21" s="15">
        <f t="shared" si="5"/>
        <v>137550.7854</v>
      </c>
      <c r="H21" s="15">
        <f t="shared" si="5"/>
        <v>137550.7854</v>
      </c>
      <c r="I21" s="15">
        <f t="shared" si="5"/>
        <v>137550.7854</v>
      </c>
      <c r="J21" s="15">
        <f t="shared" si="5"/>
        <v>137550.7854</v>
      </c>
      <c r="K21" s="15">
        <f t="shared" si="5"/>
        <v>132919.7392</v>
      </c>
      <c r="L21" s="15">
        <f t="shared" si="5"/>
        <v>132919.7392</v>
      </c>
      <c r="M21" s="15">
        <f t="shared" si="5"/>
        <v>132919.7392</v>
      </c>
      <c r="N21" s="15">
        <f t="shared" si="5"/>
        <v>132919.7392</v>
      </c>
      <c r="O21" s="15">
        <f t="shared" si="5"/>
        <v>132919.7392</v>
      </c>
      <c r="P21" s="15">
        <f t="shared" si="5"/>
        <v>132919.7392</v>
      </c>
      <c r="Q21" s="15">
        <f t="shared" si="5"/>
        <v>139540.6663</v>
      </c>
      <c r="R21" s="15">
        <f t="shared" si="5"/>
        <v>139540.6663</v>
      </c>
      <c r="S21" s="15">
        <f t="shared" si="5"/>
        <v>139540.6663</v>
      </c>
      <c r="T21" s="15">
        <f t="shared" si="5"/>
        <v>139540.6663</v>
      </c>
      <c r="U21" s="15">
        <f t="shared" si="5"/>
        <v>114129.4788</v>
      </c>
      <c r="V21" s="15">
        <f t="shared" si="5"/>
        <v>139540.6663</v>
      </c>
      <c r="W21" s="15">
        <f t="shared" si="5"/>
        <v>144171.7125</v>
      </c>
      <c r="X21" s="15">
        <f t="shared" si="5"/>
        <v>144171.7125</v>
      </c>
      <c r="Y21" s="15">
        <f t="shared" si="5"/>
        <v>144171.7125</v>
      </c>
    </row>
    <row r="23">
      <c r="A23" s="11" t="s">
        <v>64</v>
      </c>
      <c r="B23" s="15">
        <f>B21*Assumptions!$B36</f>
        <v>46231.73697</v>
      </c>
      <c r="C23" s="15">
        <f>C21*Assumptions!$B36</f>
        <v>46231.73697</v>
      </c>
      <c r="D23" s="15">
        <f>D21*Assumptions!$B36</f>
        <v>46231.73697</v>
      </c>
      <c r="E23" s="15">
        <f>E21*Assumptions!$B36</f>
        <v>46231.73697</v>
      </c>
      <c r="F23" s="15">
        <f>F21*Assumptions!$B36</f>
        <v>36726.05971</v>
      </c>
      <c r="G23" s="15">
        <f>G21*Assumptions!$B36</f>
        <v>36726.05971</v>
      </c>
      <c r="H23" s="15">
        <f>H21*Assumptions!$B36</f>
        <v>36726.05971</v>
      </c>
      <c r="I23" s="15">
        <f>I21*Assumptions!$B36</f>
        <v>36726.05971</v>
      </c>
      <c r="J23" s="15">
        <f>J21*Assumptions!$B36</f>
        <v>36726.05971</v>
      </c>
      <c r="K23" s="15">
        <f>K21*Assumptions!$B36</f>
        <v>35489.57036</v>
      </c>
      <c r="L23" s="15">
        <f>L21*Assumptions!$B36</f>
        <v>35489.57036</v>
      </c>
      <c r="M23" s="15">
        <f>M21*Assumptions!$B36</f>
        <v>35489.57036</v>
      </c>
      <c r="N23" s="15">
        <f>N21*Assumptions!$B36</f>
        <v>35489.57036</v>
      </c>
      <c r="O23" s="15">
        <f>O21*Assumptions!$B36</f>
        <v>35489.57036</v>
      </c>
      <c r="P23" s="15">
        <f>P21*Assumptions!$B36</f>
        <v>35489.57036</v>
      </c>
      <c r="Q23" s="15">
        <f>Q21*Assumptions!$B36</f>
        <v>37257.35789</v>
      </c>
      <c r="R23" s="15">
        <f>R21*Assumptions!$B36</f>
        <v>37257.35789</v>
      </c>
      <c r="S23" s="15">
        <f>S21*Assumptions!$B36</f>
        <v>37257.35789</v>
      </c>
      <c r="T23" s="15">
        <f>T21*Assumptions!$B36</f>
        <v>37257.35789</v>
      </c>
      <c r="U23" s="15">
        <f>U21*Assumptions!$B36</f>
        <v>30472.57083</v>
      </c>
      <c r="V23" s="15">
        <f>V21*Assumptions!$B36</f>
        <v>37257.35789</v>
      </c>
      <c r="W23" s="15">
        <f>W21*Assumptions!$B36</f>
        <v>38493.84724</v>
      </c>
      <c r="X23" s="15">
        <f>X21*Assumptions!$B36</f>
        <v>38493.84724</v>
      </c>
      <c r="Y23" s="15">
        <f>Y21*Assumptions!$B36</f>
        <v>38493.84724</v>
      </c>
    </row>
    <row r="25">
      <c r="A25" s="11" t="s">
        <v>113</v>
      </c>
      <c r="B25" s="15">
        <f t="shared" ref="B25:Y25" si="6">B21-B23</f>
        <v>126920.8359</v>
      </c>
      <c r="C25" s="15">
        <f t="shared" si="6"/>
        <v>126920.8359</v>
      </c>
      <c r="D25" s="15">
        <f t="shared" si="6"/>
        <v>126920.8359</v>
      </c>
      <c r="E25" s="15">
        <f t="shared" si="6"/>
        <v>126920.8359</v>
      </c>
      <c r="F25" s="15">
        <f t="shared" si="6"/>
        <v>100824.7257</v>
      </c>
      <c r="G25" s="15">
        <f t="shared" si="6"/>
        <v>100824.7257</v>
      </c>
      <c r="H25" s="15">
        <f t="shared" si="6"/>
        <v>100824.7257</v>
      </c>
      <c r="I25" s="15">
        <f t="shared" si="6"/>
        <v>100824.7257</v>
      </c>
      <c r="J25" s="15">
        <f t="shared" si="6"/>
        <v>100824.7257</v>
      </c>
      <c r="K25" s="15">
        <f t="shared" si="6"/>
        <v>97430.16881</v>
      </c>
      <c r="L25" s="15">
        <f t="shared" si="6"/>
        <v>97430.16881</v>
      </c>
      <c r="M25" s="15">
        <f t="shared" si="6"/>
        <v>97430.16881</v>
      </c>
      <c r="N25" s="15">
        <f t="shared" si="6"/>
        <v>97430.16881</v>
      </c>
      <c r="O25" s="15">
        <f t="shared" si="6"/>
        <v>97430.16881</v>
      </c>
      <c r="P25" s="15">
        <f t="shared" si="6"/>
        <v>97430.16881</v>
      </c>
      <c r="Q25" s="15">
        <f t="shared" si="6"/>
        <v>102283.3084</v>
      </c>
      <c r="R25" s="15">
        <f t="shared" si="6"/>
        <v>102283.3084</v>
      </c>
      <c r="S25" s="15">
        <f t="shared" si="6"/>
        <v>102283.3084</v>
      </c>
      <c r="T25" s="15">
        <f t="shared" si="6"/>
        <v>102283.3084</v>
      </c>
      <c r="U25" s="15">
        <f t="shared" si="6"/>
        <v>83656.90792</v>
      </c>
      <c r="V25" s="15">
        <f t="shared" si="6"/>
        <v>102283.3084</v>
      </c>
      <c r="W25" s="15">
        <f t="shared" si="6"/>
        <v>105677.8653</v>
      </c>
      <c r="X25" s="15">
        <f t="shared" si="6"/>
        <v>105677.8653</v>
      </c>
      <c r="Y25" s="15">
        <f t="shared" si="6"/>
        <v>105677.8653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66</v>
      </c>
      <c r="C1" s="11" t="s">
        <v>67</v>
      </c>
      <c r="D1" s="11" t="s">
        <v>68</v>
      </c>
      <c r="E1" s="11" t="s">
        <v>69</v>
      </c>
      <c r="F1" s="11" t="s">
        <v>70</v>
      </c>
      <c r="G1" s="11" t="s">
        <v>71</v>
      </c>
      <c r="H1" s="11" t="s">
        <v>72</v>
      </c>
      <c r="I1" s="11" t="s">
        <v>73</v>
      </c>
      <c r="J1" s="11" t="s">
        <v>74</v>
      </c>
      <c r="K1" s="11" t="s">
        <v>75</v>
      </c>
      <c r="L1" s="11" t="s">
        <v>76</v>
      </c>
      <c r="M1" s="11" t="s">
        <v>77</v>
      </c>
      <c r="N1" s="11" t="s">
        <v>78</v>
      </c>
      <c r="O1" s="11" t="s">
        <v>79</v>
      </c>
      <c r="P1" s="11" t="s">
        <v>80</v>
      </c>
      <c r="Q1" s="11" t="s">
        <v>81</v>
      </c>
      <c r="R1" s="11" t="s">
        <v>82</v>
      </c>
      <c r="S1" s="11" t="s">
        <v>83</v>
      </c>
      <c r="T1" s="11" t="s">
        <v>84</v>
      </c>
      <c r="U1" s="11" t="s">
        <v>85</v>
      </c>
      <c r="V1" s="11" t="s">
        <v>86</v>
      </c>
      <c r="W1" s="11" t="s">
        <v>87</v>
      </c>
      <c r="X1" s="11" t="s">
        <v>88</v>
      </c>
      <c r="Y1" s="11" t="s">
        <v>89</v>
      </c>
    </row>
    <row r="2">
      <c r="A2" s="11" t="s">
        <v>106</v>
      </c>
    </row>
    <row r="3">
      <c r="A3" s="11" t="s">
        <v>22</v>
      </c>
      <c r="B3" s="14">
        <f>'Calcs-1'!B3*Assumptions!$C6</f>
        <v>291525</v>
      </c>
      <c r="C3" s="14">
        <f>'Calcs-1'!C3*Assumptions!$C6</f>
        <v>291525</v>
      </c>
      <c r="D3" s="14">
        <f>'Calcs-1'!D3*Assumptions!$C6</f>
        <v>291525</v>
      </c>
      <c r="E3" s="14">
        <f>'Calcs-1'!E3*Assumptions!$C6</f>
        <v>291525</v>
      </c>
      <c r="F3" s="14">
        <f>'Calcs-1'!F3*Assumptions!$C6</f>
        <v>291525</v>
      </c>
      <c r="G3" s="14">
        <f>'Calcs-1'!G3*Assumptions!$C6</f>
        <v>291525</v>
      </c>
      <c r="H3" s="14">
        <f>'Calcs-1'!H3*Assumptions!$C6</f>
        <v>291525</v>
      </c>
      <c r="I3" s="14">
        <f>'Calcs-1'!I3*Assumptions!$C6</f>
        <v>291525</v>
      </c>
      <c r="J3" s="14">
        <f>'Calcs-1'!J3*Assumptions!$C6</f>
        <v>291525</v>
      </c>
      <c r="K3" s="14">
        <f>'Calcs-1'!K3*Assumptions!$C6</f>
        <v>291525</v>
      </c>
      <c r="L3" s="14">
        <f>'Calcs-1'!L3*Assumptions!$C6</f>
        <v>291525</v>
      </c>
      <c r="M3" s="14">
        <f>'Calcs-1'!M3*Assumptions!$C6</f>
        <v>291525</v>
      </c>
      <c r="N3" s="14">
        <f>'Calcs-1'!N3*Assumptions!$C6</f>
        <v>291525</v>
      </c>
      <c r="O3" s="14">
        <f>'Calcs-1'!O3*Assumptions!$C6</f>
        <v>291525</v>
      </c>
      <c r="P3" s="14">
        <f>'Calcs-1'!P3*Assumptions!$C6</f>
        <v>291525</v>
      </c>
      <c r="Q3" s="14">
        <f>'Calcs-1'!Q3*Assumptions!$C6</f>
        <v>291525</v>
      </c>
      <c r="R3" s="14">
        <f>'Calcs-1'!R3*Assumptions!$C6</f>
        <v>291525</v>
      </c>
      <c r="S3" s="14">
        <f>'Calcs-1'!S3*Assumptions!$C6</f>
        <v>291525</v>
      </c>
      <c r="T3" s="14">
        <f>'Calcs-1'!T3*Assumptions!$C6</f>
        <v>291525</v>
      </c>
      <c r="U3" s="14">
        <f>'Calcs-1'!U3*Assumptions!$C6</f>
        <v>291525</v>
      </c>
      <c r="V3" s="14">
        <f>'Calcs-1'!V3*Assumptions!$C6</f>
        <v>291525</v>
      </c>
      <c r="W3" s="14">
        <f>'Calcs-1'!W3*Assumptions!$C6</f>
        <v>291525</v>
      </c>
      <c r="X3" s="14">
        <f>'Calcs-1'!X3*Assumptions!$C6</f>
        <v>291525</v>
      </c>
      <c r="Y3" s="14">
        <f>'Calcs-1'!Y3*Assumptions!$C6</f>
        <v>291525</v>
      </c>
    </row>
    <row r="4">
      <c r="A4" s="11" t="s">
        <v>23</v>
      </c>
      <c r="B4" s="14">
        <f>'Calcs-1'!B4*Assumptions!$C7</f>
        <v>270000</v>
      </c>
      <c r="C4" s="14">
        <f>'Calcs-1'!C4*Assumptions!$C7</f>
        <v>270000</v>
      </c>
      <c r="D4" s="14">
        <f>'Calcs-1'!D4*Assumptions!$C7</f>
        <v>270000</v>
      </c>
      <c r="E4" s="14">
        <f>'Calcs-1'!E4*Assumptions!$C7</f>
        <v>270000</v>
      </c>
      <c r="F4" s="14">
        <f>'Calcs-1'!F4*Assumptions!$C7</f>
        <v>270000</v>
      </c>
      <c r="G4" s="14">
        <f>'Calcs-1'!G4*Assumptions!$C7</f>
        <v>270000</v>
      </c>
      <c r="H4" s="14">
        <f>'Calcs-1'!H4*Assumptions!$C7</f>
        <v>270000</v>
      </c>
      <c r="I4" s="14">
        <f>'Calcs-1'!I4*Assumptions!$C7</f>
        <v>270000</v>
      </c>
      <c r="J4" s="14">
        <f>'Calcs-1'!J4*Assumptions!$C7</f>
        <v>270000</v>
      </c>
      <c r="K4" s="14">
        <f>'Calcs-1'!K4*Assumptions!$C7</f>
        <v>270000</v>
      </c>
      <c r="L4" s="14">
        <f>'Calcs-1'!L4*Assumptions!$C7</f>
        <v>270000</v>
      </c>
      <c r="M4" s="14">
        <f>'Calcs-1'!M4*Assumptions!$C7</f>
        <v>270000</v>
      </c>
      <c r="N4" s="14">
        <f>'Calcs-1'!N4*Assumptions!$C7</f>
        <v>270000</v>
      </c>
      <c r="O4" s="14">
        <f>'Calcs-1'!O4*Assumptions!$C7</f>
        <v>270000</v>
      </c>
      <c r="P4" s="14">
        <f>'Calcs-1'!P4*Assumptions!$C7</f>
        <v>270000</v>
      </c>
      <c r="Q4" s="14">
        <f>'Calcs-1'!Q4*Assumptions!$C7</f>
        <v>270000</v>
      </c>
      <c r="R4" s="14">
        <f>'Calcs-1'!R4*Assumptions!$C7</f>
        <v>270000</v>
      </c>
      <c r="S4" s="14">
        <f>'Calcs-1'!S4*Assumptions!$C7</f>
        <v>270000</v>
      </c>
      <c r="T4" s="14">
        <f>'Calcs-1'!T4*Assumptions!$C7</f>
        <v>270000</v>
      </c>
      <c r="U4" s="14">
        <f>'Calcs-1'!U4*Assumptions!$C7</f>
        <v>270000</v>
      </c>
      <c r="V4" s="14">
        <f>'Calcs-1'!V4*Assumptions!$C7</f>
        <v>270000</v>
      </c>
      <c r="W4" s="14">
        <f>'Calcs-1'!W4*Assumptions!$C7</f>
        <v>270000</v>
      </c>
      <c r="X4" s="14">
        <f>'Calcs-1'!X4*Assumptions!$C7</f>
        <v>270000</v>
      </c>
      <c r="Y4" s="14">
        <f>'Calcs-1'!Y4*Assumptions!$C7</f>
        <v>270000</v>
      </c>
    </row>
    <row r="5">
      <c r="A5" s="11" t="s">
        <v>91</v>
      </c>
      <c r="B5" s="14">
        <f t="shared" ref="B5:Y5" si="1">SUM(B3:B4)</f>
        <v>561525</v>
      </c>
      <c r="C5" s="14">
        <f t="shared" si="1"/>
        <v>561525</v>
      </c>
      <c r="D5" s="14">
        <f t="shared" si="1"/>
        <v>561525</v>
      </c>
      <c r="E5" s="14">
        <f t="shared" si="1"/>
        <v>561525</v>
      </c>
      <c r="F5" s="14">
        <f t="shared" si="1"/>
        <v>561525</v>
      </c>
      <c r="G5" s="14">
        <f t="shared" si="1"/>
        <v>561525</v>
      </c>
      <c r="H5" s="14">
        <f t="shared" si="1"/>
        <v>561525</v>
      </c>
      <c r="I5" s="14">
        <f t="shared" si="1"/>
        <v>561525</v>
      </c>
      <c r="J5" s="14">
        <f t="shared" si="1"/>
        <v>561525</v>
      </c>
      <c r="K5" s="14">
        <f t="shared" si="1"/>
        <v>561525</v>
      </c>
      <c r="L5" s="14">
        <f t="shared" si="1"/>
        <v>561525</v>
      </c>
      <c r="M5" s="14">
        <f t="shared" si="1"/>
        <v>561525</v>
      </c>
      <c r="N5" s="14">
        <f t="shared" si="1"/>
        <v>561525</v>
      </c>
      <c r="O5" s="14">
        <f t="shared" si="1"/>
        <v>561525</v>
      </c>
      <c r="P5" s="14">
        <f t="shared" si="1"/>
        <v>561525</v>
      </c>
      <c r="Q5" s="14">
        <f t="shared" si="1"/>
        <v>561525</v>
      </c>
      <c r="R5" s="14">
        <f t="shared" si="1"/>
        <v>561525</v>
      </c>
      <c r="S5" s="14">
        <f t="shared" si="1"/>
        <v>561525</v>
      </c>
      <c r="T5" s="14">
        <f t="shared" si="1"/>
        <v>561525</v>
      </c>
      <c r="U5" s="14">
        <f t="shared" si="1"/>
        <v>561525</v>
      </c>
      <c r="V5" s="14">
        <f t="shared" si="1"/>
        <v>561525</v>
      </c>
      <c r="W5" s="14">
        <f t="shared" si="1"/>
        <v>561525</v>
      </c>
      <c r="X5" s="14">
        <f t="shared" si="1"/>
        <v>561525</v>
      </c>
      <c r="Y5" s="14">
        <f t="shared" si="1"/>
        <v>561525</v>
      </c>
    </row>
    <row r="7">
      <c r="A7" s="11" t="s">
        <v>114</v>
      </c>
    </row>
    <row r="8">
      <c r="A8" s="11" t="s">
        <v>22</v>
      </c>
      <c r="B8" s="11">
        <v>0.0</v>
      </c>
      <c r="C8" s="14">
        <f t="shared" ref="C8:Y8" si="2">B3</f>
        <v>291525</v>
      </c>
      <c r="D8" s="14">
        <f t="shared" si="2"/>
        <v>291525</v>
      </c>
      <c r="E8" s="14">
        <f t="shared" si="2"/>
        <v>291525</v>
      </c>
      <c r="F8" s="14">
        <f t="shared" si="2"/>
        <v>291525</v>
      </c>
      <c r="G8" s="14">
        <f t="shared" si="2"/>
        <v>291525</v>
      </c>
      <c r="H8" s="14">
        <f t="shared" si="2"/>
        <v>291525</v>
      </c>
      <c r="I8" s="14">
        <f t="shared" si="2"/>
        <v>291525</v>
      </c>
      <c r="J8" s="14">
        <f t="shared" si="2"/>
        <v>291525</v>
      </c>
      <c r="K8" s="14">
        <f t="shared" si="2"/>
        <v>291525</v>
      </c>
      <c r="L8" s="14">
        <f t="shared" si="2"/>
        <v>291525</v>
      </c>
      <c r="M8" s="14">
        <f t="shared" si="2"/>
        <v>291525</v>
      </c>
      <c r="N8" s="14">
        <f t="shared" si="2"/>
        <v>291525</v>
      </c>
      <c r="O8" s="14">
        <f t="shared" si="2"/>
        <v>291525</v>
      </c>
      <c r="P8" s="14">
        <f t="shared" si="2"/>
        <v>291525</v>
      </c>
      <c r="Q8" s="14">
        <f t="shared" si="2"/>
        <v>291525</v>
      </c>
      <c r="R8" s="14">
        <f t="shared" si="2"/>
        <v>291525</v>
      </c>
      <c r="S8" s="14">
        <f t="shared" si="2"/>
        <v>291525</v>
      </c>
      <c r="T8" s="14">
        <f t="shared" si="2"/>
        <v>291525</v>
      </c>
      <c r="U8" s="14">
        <f t="shared" si="2"/>
        <v>291525</v>
      </c>
      <c r="V8" s="14">
        <f t="shared" si="2"/>
        <v>291525</v>
      </c>
      <c r="W8" s="14">
        <f t="shared" si="2"/>
        <v>291525</v>
      </c>
      <c r="X8" s="14">
        <f t="shared" si="2"/>
        <v>291525</v>
      </c>
      <c r="Y8" s="14">
        <f t="shared" si="2"/>
        <v>291525</v>
      </c>
    </row>
    <row r="9">
      <c r="A9" s="11" t="s">
        <v>23</v>
      </c>
      <c r="B9" s="11">
        <v>0.0</v>
      </c>
      <c r="C9" s="11">
        <v>0.0</v>
      </c>
      <c r="D9" s="11">
        <v>0.0</v>
      </c>
      <c r="E9" s="14">
        <f t="shared" ref="E9:Y9" si="3">B4</f>
        <v>270000</v>
      </c>
      <c r="F9" s="14">
        <f t="shared" si="3"/>
        <v>270000</v>
      </c>
      <c r="G9" s="14">
        <f t="shared" si="3"/>
        <v>270000</v>
      </c>
      <c r="H9" s="14">
        <f t="shared" si="3"/>
        <v>270000</v>
      </c>
      <c r="I9" s="14">
        <f t="shared" si="3"/>
        <v>270000</v>
      </c>
      <c r="J9" s="14">
        <f t="shared" si="3"/>
        <v>270000</v>
      </c>
      <c r="K9" s="14">
        <f t="shared" si="3"/>
        <v>270000</v>
      </c>
      <c r="L9" s="14">
        <f t="shared" si="3"/>
        <v>270000</v>
      </c>
      <c r="M9" s="14">
        <f t="shared" si="3"/>
        <v>270000</v>
      </c>
      <c r="N9" s="14">
        <f t="shared" si="3"/>
        <v>270000</v>
      </c>
      <c r="O9" s="14">
        <f t="shared" si="3"/>
        <v>270000</v>
      </c>
      <c r="P9" s="14">
        <f t="shared" si="3"/>
        <v>270000</v>
      </c>
      <c r="Q9" s="14">
        <f t="shared" si="3"/>
        <v>270000</v>
      </c>
      <c r="R9" s="14">
        <f t="shared" si="3"/>
        <v>270000</v>
      </c>
      <c r="S9" s="14">
        <f t="shared" si="3"/>
        <v>270000</v>
      </c>
      <c r="T9" s="14">
        <f t="shared" si="3"/>
        <v>270000</v>
      </c>
      <c r="U9" s="14">
        <f t="shared" si="3"/>
        <v>270000</v>
      </c>
      <c r="V9" s="14">
        <f t="shared" si="3"/>
        <v>270000</v>
      </c>
      <c r="W9" s="14">
        <f t="shared" si="3"/>
        <v>270000</v>
      </c>
      <c r="X9" s="14">
        <f t="shared" si="3"/>
        <v>270000</v>
      </c>
      <c r="Y9" s="14">
        <f t="shared" si="3"/>
        <v>270000</v>
      </c>
    </row>
    <row r="10">
      <c r="A10" s="11" t="s">
        <v>91</v>
      </c>
      <c r="B10" s="14">
        <f t="shared" ref="B10:Y10" si="4">SUM(B8:B9)</f>
        <v>0</v>
      </c>
      <c r="C10" s="14">
        <f t="shared" si="4"/>
        <v>291525</v>
      </c>
      <c r="D10" s="14">
        <f t="shared" si="4"/>
        <v>291525</v>
      </c>
      <c r="E10" s="14">
        <f t="shared" si="4"/>
        <v>561525</v>
      </c>
      <c r="F10" s="14">
        <f t="shared" si="4"/>
        <v>561525</v>
      </c>
      <c r="G10" s="14">
        <f t="shared" si="4"/>
        <v>561525</v>
      </c>
      <c r="H10" s="14">
        <f t="shared" si="4"/>
        <v>561525</v>
      </c>
      <c r="I10" s="14">
        <f t="shared" si="4"/>
        <v>561525</v>
      </c>
      <c r="J10" s="14">
        <f t="shared" si="4"/>
        <v>561525</v>
      </c>
      <c r="K10" s="14">
        <f t="shared" si="4"/>
        <v>561525</v>
      </c>
      <c r="L10" s="14">
        <f t="shared" si="4"/>
        <v>561525</v>
      </c>
      <c r="M10" s="14">
        <f t="shared" si="4"/>
        <v>561525</v>
      </c>
      <c r="N10" s="14">
        <f t="shared" si="4"/>
        <v>561525</v>
      </c>
      <c r="O10" s="14">
        <f t="shared" si="4"/>
        <v>561525</v>
      </c>
      <c r="P10" s="14">
        <f t="shared" si="4"/>
        <v>561525</v>
      </c>
      <c r="Q10" s="14">
        <f t="shared" si="4"/>
        <v>561525</v>
      </c>
      <c r="R10" s="14">
        <f t="shared" si="4"/>
        <v>561525</v>
      </c>
      <c r="S10" s="14">
        <f t="shared" si="4"/>
        <v>561525</v>
      </c>
      <c r="T10" s="14">
        <f t="shared" si="4"/>
        <v>561525</v>
      </c>
      <c r="U10" s="14">
        <f t="shared" si="4"/>
        <v>561525</v>
      </c>
      <c r="V10" s="14">
        <f t="shared" si="4"/>
        <v>561525</v>
      </c>
      <c r="W10" s="14">
        <f t="shared" si="4"/>
        <v>561525</v>
      </c>
      <c r="X10" s="14">
        <f t="shared" si="4"/>
        <v>561525</v>
      </c>
      <c r="Y10" s="14">
        <f t="shared" si="4"/>
        <v>561525</v>
      </c>
    </row>
    <row r="12">
      <c r="A12" s="11" t="s">
        <v>115</v>
      </c>
    </row>
    <row r="13">
      <c r="A13" s="11" t="s">
        <v>22</v>
      </c>
      <c r="B13" s="14">
        <f t="shared" ref="B13:B14" si="6">B3-B8</f>
        <v>291525</v>
      </c>
      <c r="C13" s="14">
        <f t="shared" ref="C13:Y13" si="5">B13+C3-C8</f>
        <v>291525</v>
      </c>
      <c r="D13" s="14">
        <f t="shared" si="5"/>
        <v>291525</v>
      </c>
      <c r="E13" s="14">
        <f t="shared" si="5"/>
        <v>291525</v>
      </c>
      <c r="F13" s="14">
        <f t="shared" si="5"/>
        <v>291525</v>
      </c>
      <c r="G13" s="14">
        <f t="shared" si="5"/>
        <v>291525</v>
      </c>
      <c r="H13" s="14">
        <f t="shared" si="5"/>
        <v>291525</v>
      </c>
      <c r="I13" s="14">
        <f t="shared" si="5"/>
        <v>291525</v>
      </c>
      <c r="J13" s="14">
        <f t="shared" si="5"/>
        <v>291525</v>
      </c>
      <c r="K13" s="14">
        <f t="shared" si="5"/>
        <v>291525</v>
      </c>
      <c r="L13" s="14">
        <f t="shared" si="5"/>
        <v>291525</v>
      </c>
      <c r="M13" s="14">
        <f t="shared" si="5"/>
        <v>291525</v>
      </c>
      <c r="N13" s="14">
        <f t="shared" si="5"/>
        <v>291525</v>
      </c>
      <c r="O13" s="14">
        <f t="shared" si="5"/>
        <v>291525</v>
      </c>
      <c r="P13" s="14">
        <f t="shared" si="5"/>
        <v>291525</v>
      </c>
      <c r="Q13" s="14">
        <f t="shared" si="5"/>
        <v>291525</v>
      </c>
      <c r="R13" s="14">
        <f t="shared" si="5"/>
        <v>291525</v>
      </c>
      <c r="S13" s="14">
        <f t="shared" si="5"/>
        <v>291525</v>
      </c>
      <c r="T13" s="14">
        <f t="shared" si="5"/>
        <v>291525</v>
      </c>
      <c r="U13" s="14">
        <f t="shared" si="5"/>
        <v>291525</v>
      </c>
      <c r="V13" s="14">
        <f t="shared" si="5"/>
        <v>291525</v>
      </c>
      <c r="W13" s="14">
        <f t="shared" si="5"/>
        <v>291525</v>
      </c>
      <c r="X13" s="14">
        <f t="shared" si="5"/>
        <v>291525</v>
      </c>
      <c r="Y13" s="14">
        <f t="shared" si="5"/>
        <v>291525</v>
      </c>
    </row>
    <row r="14">
      <c r="A14" s="11" t="s">
        <v>23</v>
      </c>
      <c r="B14" s="14">
        <f t="shared" si="6"/>
        <v>270000</v>
      </c>
      <c r="C14" s="14">
        <f t="shared" ref="C14:Y14" si="7">B14+C4-C9</f>
        <v>540000</v>
      </c>
      <c r="D14" s="14">
        <f t="shared" si="7"/>
        <v>810000</v>
      </c>
      <c r="E14" s="14">
        <f t="shared" si="7"/>
        <v>810000</v>
      </c>
      <c r="F14" s="14">
        <f t="shared" si="7"/>
        <v>810000</v>
      </c>
      <c r="G14" s="14">
        <f t="shared" si="7"/>
        <v>810000</v>
      </c>
      <c r="H14" s="14">
        <f t="shared" si="7"/>
        <v>810000</v>
      </c>
      <c r="I14" s="14">
        <f t="shared" si="7"/>
        <v>810000</v>
      </c>
      <c r="J14" s="14">
        <f t="shared" si="7"/>
        <v>810000</v>
      </c>
      <c r="K14" s="14">
        <f t="shared" si="7"/>
        <v>810000</v>
      </c>
      <c r="L14" s="14">
        <f t="shared" si="7"/>
        <v>810000</v>
      </c>
      <c r="M14" s="14">
        <f t="shared" si="7"/>
        <v>810000</v>
      </c>
      <c r="N14" s="14">
        <f t="shared" si="7"/>
        <v>810000</v>
      </c>
      <c r="O14" s="14">
        <f t="shared" si="7"/>
        <v>810000</v>
      </c>
      <c r="P14" s="14">
        <f t="shared" si="7"/>
        <v>810000</v>
      </c>
      <c r="Q14" s="14">
        <f t="shared" si="7"/>
        <v>810000</v>
      </c>
      <c r="R14" s="14">
        <f t="shared" si="7"/>
        <v>810000</v>
      </c>
      <c r="S14" s="14">
        <f t="shared" si="7"/>
        <v>810000</v>
      </c>
      <c r="T14" s="14">
        <f t="shared" si="7"/>
        <v>810000</v>
      </c>
      <c r="U14" s="14">
        <f t="shared" si="7"/>
        <v>810000</v>
      </c>
      <c r="V14" s="14">
        <f t="shared" si="7"/>
        <v>810000</v>
      </c>
      <c r="W14" s="14">
        <f t="shared" si="7"/>
        <v>810000</v>
      </c>
      <c r="X14" s="14">
        <f t="shared" si="7"/>
        <v>810000</v>
      </c>
      <c r="Y14" s="14">
        <f t="shared" si="7"/>
        <v>810000</v>
      </c>
    </row>
    <row r="15">
      <c r="A15" s="11" t="s">
        <v>91</v>
      </c>
      <c r="B15" s="14">
        <f t="shared" ref="B15:Y15" si="8">SUM(B13:B14)</f>
        <v>561525</v>
      </c>
      <c r="C15" s="14">
        <f t="shared" si="8"/>
        <v>831525</v>
      </c>
      <c r="D15" s="14">
        <f t="shared" si="8"/>
        <v>1101525</v>
      </c>
      <c r="E15" s="14">
        <f t="shared" si="8"/>
        <v>1101525</v>
      </c>
      <c r="F15" s="14">
        <f t="shared" si="8"/>
        <v>1101525</v>
      </c>
      <c r="G15" s="14">
        <f t="shared" si="8"/>
        <v>1101525</v>
      </c>
      <c r="H15" s="14">
        <f t="shared" si="8"/>
        <v>1101525</v>
      </c>
      <c r="I15" s="14">
        <f t="shared" si="8"/>
        <v>1101525</v>
      </c>
      <c r="J15" s="14">
        <f t="shared" si="8"/>
        <v>1101525</v>
      </c>
      <c r="K15" s="14">
        <f t="shared" si="8"/>
        <v>1101525</v>
      </c>
      <c r="L15" s="14">
        <f t="shared" si="8"/>
        <v>1101525</v>
      </c>
      <c r="M15" s="14">
        <f t="shared" si="8"/>
        <v>1101525</v>
      </c>
      <c r="N15" s="14">
        <f t="shared" si="8"/>
        <v>1101525</v>
      </c>
      <c r="O15" s="14">
        <f t="shared" si="8"/>
        <v>1101525</v>
      </c>
      <c r="P15" s="14">
        <f t="shared" si="8"/>
        <v>1101525</v>
      </c>
      <c r="Q15" s="14">
        <f t="shared" si="8"/>
        <v>1101525</v>
      </c>
      <c r="R15" s="14">
        <f t="shared" si="8"/>
        <v>1101525</v>
      </c>
      <c r="S15" s="14">
        <f t="shared" si="8"/>
        <v>1101525</v>
      </c>
      <c r="T15" s="14">
        <f t="shared" si="8"/>
        <v>1101525</v>
      </c>
      <c r="U15" s="14">
        <f t="shared" si="8"/>
        <v>1101525</v>
      </c>
      <c r="V15" s="14">
        <f t="shared" si="8"/>
        <v>1101525</v>
      </c>
      <c r="W15" s="14">
        <f t="shared" si="8"/>
        <v>1101525</v>
      </c>
      <c r="X15" s="14">
        <f t="shared" si="8"/>
        <v>1101525</v>
      </c>
      <c r="Y15" s="14">
        <f t="shared" si="8"/>
        <v>1101525</v>
      </c>
    </row>
  </sheetData>
  <drawing r:id="rId1"/>
</worksheet>
</file>