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Expenses-Payments" sheetId="4" r:id="rId7"/>
    <sheet state="visible" name="Sales and Costs" sheetId="5" r:id="rId8"/>
    <sheet state="visible" name="Purchases" sheetId="6" r:id="rId9"/>
    <sheet state="visible" name="Collections" sheetId="7" r:id="rId10"/>
    <sheet state="visible" name="Stocks" sheetId="8" r:id="rId11"/>
    <sheet state="visible" name="FAR" sheetId="9" r:id="rId12"/>
    <sheet state="visible" name="Fixed Asset Balance" sheetId="10" r:id="rId13"/>
    <sheet state="visible" name="Depreciation" sheetId="11" r:id="rId14"/>
    <sheet state="visible" name="Capital" sheetId="12" r:id="rId15"/>
    <sheet state="visible" name="Cash Detail" sheetId="13" r:id="rId16"/>
    <sheet state="visible" name="Balances" sheetId="14" r:id="rId17"/>
  </sheets>
  <definedNames/>
  <calcPr/>
</workbook>
</file>

<file path=xl/sharedStrings.xml><?xml version="1.0" encoding="utf-8"?>
<sst xmlns="http://schemas.openxmlformats.org/spreadsheetml/2006/main" count="327" uniqueCount="117">
  <si>
    <t>Description</t>
  </si>
  <si>
    <t>Electrifying Solutions deals in selling 9W LED Bulbs. It sells one LED Bulb for Rs. 299 to Households and purchase it for Rs. 156.</t>
  </si>
  <si>
    <t>Every month they purchase 2337 bulbs and sell 1915 bulbs.</t>
  </si>
  <si>
    <t>In the first month Electrifying Solutions issued 21564 shares of Rs. 23 each to its shareholders who paid for these shares in cash.</t>
  </si>
  <si>
    <t>Electrifying Solutions also employs 2 sales person to each of whom Rs. 16880 salary per month is paid. The salary of a given month is paid on 10th of the next month. The rent of the company is Rs. 37420 per month which is paid on the 1st of the same month. Electricity bill is Rs. 12148 per month which is paid on the next month.</t>
  </si>
  <si>
    <t xml:space="preserve">The company has purchased Furniture (TLO21540) in Month 1 for Rs. 245999 and has a life of 21 months. It also purchased an AC (ACT120) in the next month which costs Rs. 89999 and has a life of 19 months. </t>
  </si>
  <si>
    <t>Payment for Purchases is made after 2 months and collections from sales is done in the next month.</t>
  </si>
  <si>
    <t>They paid 26.5% tax on the profit after interest.</t>
  </si>
  <si>
    <t>Make a model for 12 months.</t>
  </si>
  <si>
    <t>Quantity</t>
  </si>
  <si>
    <t>Purchase Price</t>
  </si>
  <si>
    <t>Payments</t>
  </si>
  <si>
    <t>LED Bulbs</t>
  </si>
  <si>
    <t>After 2 month</t>
  </si>
  <si>
    <t>Sales</t>
  </si>
  <si>
    <t>Selling Price</t>
  </si>
  <si>
    <t>Collections</t>
  </si>
  <si>
    <t>After 1 month</t>
  </si>
  <si>
    <t>Staff</t>
  </si>
  <si>
    <t xml:space="preserve">Sales Person </t>
  </si>
  <si>
    <t>Paid on next month</t>
  </si>
  <si>
    <t>Other costs</t>
  </si>
  <si>
    <t>Rent</t>
  </si>
  <si>
    <t>Paid on Same month</t>
  </si>
  <si>
    <t>Electricity</t>
  </si>
  <si>
    <t>Security Service</t>
  </si>
  <si>
    <t>Every 2 months</t>
  </si>
  <si>
    <t>broadband</t>
  </si>
  <si>
    <t>Tax</t>
  </si>
  <si>
    <t>Profit After Interest</t>
  </si>
  <si>
    <t>Shares Issued</t>
  </si>
  <si>
    <t>Month 1</t>
  </si>
  <si>
    <t>Issue Price</t>
  </si>
  <si>
    <t>Number of Shares</t>
  </si>
  <si>
    <t>M1</t>
  </si>
  <si>
    <t>M2</t>
  </si>
  <si>
    <t>M3</t>
  </si>
  <si>
    <t>M4</t>
  </si>
  <si>
    <t>M5</t>
  </si>
  <si>
    <t>M6</t>
  </si>
  <si>
    <t>M7</t>
  </si>
  <si>
    <t>M8</t>
  </si>
  <si>
    <t>M9</t>
  </si>
  <si>
    <t>M10</t>
  </si>
  <si>
    <t>M11</t>
  </si>
  <si>
    <t>M12</t>
  </si>
  <si>
    <t>Purchase</t>
  </si>
  <si>
    <t>Cricket Bats</t>
  </si>
  <si>
    <t>Expenses</t>
  </si>
  <si>
    <t>Salary</t>
  </si>
  <si>
    <t>Broadband</t>
  </si>
  <si>
    <t>Total</t>
  </si>
  <si>
    <t>Payment for Expenses</t>
  </si>
  <si>
    <t>Expenses to  be paid</t>
  </si>
  <si>
    <t>Cost of goods sold</t>
  </si>
  <si>
    <t>Other Costs</t>
  </si>
  <si>
    <t>Depreciation</t>
  </si>
  <si>
    <t>Profit</t>
  </si>
  <si>
    <t>Interest</t>
  </si>
  <si>
    <t>Purchase Payments</t>
  </si>
  <si>
    <t>Payment Outstanding</t>
  </si>
  <si>
    <t>Households</t>
  </si>
  <si>
    <t>Hosuseholds</t>
  </si>
  <si>
    <t>Cash to be collected</t>
  </si>
  <si>
    <t>Opening Stock</t>
  </si>
  <si>
    <t>Change in Stock</t>
  </si>
  <si>
    <t>Closing Stock</t>
  </si>
  <si>
    <t>Item Code</t>
  </si>
  <si>
    <t>Item Type</t>
  </si>
  <si>
    <t>Item Details</t>
  </si>
  <si>
    <t>Month of Purchase</t>
  </si>
  <si>
    <t>Price</t>
  </si>
  <si>
    <t>Life time</t>
  </si>
  <si>
    <t>Month of Disposal</t>
  </si>
  <si>
    <t>Disposal Depreciation</t>
  </si>
  <si>
    <t>Furniture</t>
  </si>
  <si>
    <t>AC</t>
  </si>
  <si>
    <t>Opening Balance</t>
  </si>
  <si>
    <t>Disposal</t>
  </si>
  <si>
    <t>Closing Balance</t>
  </si>
  <si>
    <t>Share Issue</t>
  </si>
  <si>
    <t>Issue Price (Rs)</t>
  </si>
  <si>
    <t>Equity Share Issue(numbers)</t>
  </si>
  <si>
    <t>Opening Number of Shares</t>
  </si>
  <si>
    <t>Number of Shares issued in a month</t>
  </si>
  <si>
    <t>Closing Number of Shares</t>
  </si>
  <si>
    <t>Equity Share Capital (in Rs)</t>
  </si>
  <si>
    <t>Share capital Issued</t>
  </si>
  <si>
    <t>Closing  Balance</t>
  </si>
  <si>
    <t>Cash Inflow</t>
  </si>
  <si>
    <t>Collections from Customers</t>
  </si>
  <si>
    <t>Cash from Loan</t>
  </si>
  <si>
    <t>Cash Received from Equity Share Capital</t>
  </si>
  <si>
    <t>Cash Outflow</t>
  </si>
  <si>
    <t>Fixed Asset</t>
  </si>
  <si>
    <t>Payment for purchases</t>
  </si>
  <si>
    <t>Tax Paid</t>
  </si>
  <si>
    <t>Net Cash for the month</t>
  </si>
  <si>
    <t>Cash Inhand</t>
  </si>
  <si>
    <t>Opening Cash</t>
  </si>
  <si>
    <t>Closing Cash</t>
  </si>
  <si>
    <t>Assets</t>
  </si>
  <si>
    <t>Fixed asset</t>
  </si>
  <si>
    <t>Stocks</t>
  </si>
  <si>
    <t>Total Assets</t>
  </si>
  <si>
    <t>Liabilities</t>
  </si>
  <si>
    <t>Expenses paid</t>
  </si>
  <si>
    <t>Loan Term</t>
  </si>
  <si>
    <t>Total Liabilities</t>
  </si>
  <si>
    <t>Difference 1</t>
  </si>
  <si>
    <t>Equity</t>
  </si>
  <si>
    <t>Equity Share Capital</t>
  </si>
  <si>
    <t>Accumulated Profit</t>
  </si>
  <si>
    <t>Opening Profit</t>
  </si>
  <si>
    <t>Net Profit for the month</t>
  </si>
  <si>
    <t>Dividend Paid</t>
  </si>
  <si>
    <t>Difference 2</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</si>
</sst>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theme="1"/>
      <name val="Arial"/>
    </font>
    <font>
      <sz val="12.0"/>
      <color theme="1"/>
      <name val="Arial"/>
    </font>
    <font>
      <color theme="1"/>
      <name val="Arial"/>
    </font>
    <font>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readingOrder="0" shrinkToFit="0" vertical="bottom" wrapText="1"/>
    </xf>
    <xf borderId="0" fillId="2" fontId="2" numFmtId="0" xfId="0" applyAlignment="1" applyFill="1" applyFont="1">
      <alignment readingOrder="0" shrinkToFit="0" vertical="bottom" wrapText="1"/>
    </xf>
    <xf borderId="0" fillId="0" fontId="3" numFmtId="0" xfId="0" applyAlignment="1" applyFont="1">
      <alignment shrinkToFit="0" vertical="bottom" wrapText="1"/>
    </xf>
    <xf borderId="0" fillId="0" fontId="2" numFmtId="0" xfId="0" applyAlignment="1" applyFont="1">
      <alignment shrinkToFit="0" vertical="bottom" wrapText="1"/>
    </xf>
    <xf borderId="0" fillId="0" fontId="3" numFmtId="0" xfId="0" applyAlignment="1" applyFont="1">
      <alignment vertical="bottom"/>
    </xf>
    <xf borderId="0" fillId="0" fontId="3" numFmtId="0" xfId="0" applyAlignment="1" applyFont="1">
      <alignment readingOrder="0" vertical="bottom"/>
    </xf>
    <xf borderId="0" fillId="0" fontId="3" numFmtId="0" xfId="0" applyAlignment="1" applyFont="1">
      <alignment horizontal="right" readingOrder="0" vertical="bottom"/>
    </xf>
    <xf borderId="0" fillId="0" fontId="3" numFmtId="0" xfId="0" applyAlignment="1" applyFont="1">
      <alignment shrinkToFit="0" vertical="bottom" wrapText="0"/>
    </xf>
    <xf borderId="0" fillId="0" fontId="3" numFmtId="0" xfId="0" applyAlignment="1" applyFont="1">
      <alignment readingOrder="0" shrinkToFit="0" vertical="bottom" wrapText="0"/>
    </xf>
    <xf borderId="0" fillId="0" fontId="3" numFmtId="10" xfId="0" applyAlignment="1" applyFont="1" applyNumberFormat="1">
      <alignment horizontal="right" readingOrder="0" vertical="bottom"/>
    </xf>
    <xf borderId="0" fillId="0" fontId="4" numFmtId="0" xfId="0" applyAlignment="1" applyFont="1">
      <alignment readingOrder="0"/>
    </xf>
    <xf borderId="0" fillId="0" fontId="3" numFmtId="0" xfId="0" applyAlignment="1" applyFont="1">
      <alignment horizontal="right" vertical="bottom"/>
    </xf>
    <xf borderId="0" fillId="0" fontId="3" numFmtId="1" xfId="0" applyAlignment="1" applyFont="1" applyNumberFormat="1">
      <alignment horizontal="right" vertical="bottom"/>
    </xf>
    <xf borderId="0" fillId="0" fontId="4" numFmtId="0" xfId="0" applyFont="1"/>
    <xf borderId="0" fillId="0" fontId="4" numFmtId="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5"/>
  </cols>
  <sheetData>
    <row r="1">
      <c r="A1" s="1" t="s">
        <v>0</v>
      </c>
    </row>
    <row r="2">
      <c r="A2" s="2" t="s">
        <v>1</v>
      </c>
    </row>
    <row r="3">
      <c r="A3" s="2" t="s">
        <v>2</v>
      </c>
    </row>
    <row r="4">
      <c r="A4" s="3" t="s">
        <v>3</v>
      </c>
    </row>
    <row r="5">
      <c r="A5" s="4"/>
    </row>
    <row r="6">
      <c r="A6" s="2" t="s">
        <v>4</v>
      </c>
    </row>
    <row r="7">
      <c r="A7" s="5"/>
    </row>
    <row r="8">
      <c r="A8" s="2" t="s">
        <v>5</v>
      </c>
    </row>
    <row r="9">
      <c r="A9" s="5"/>
    </row>
    <row r="10">
      <c r="A10" s="2" t="s">
        <v>6</v>
      </c>
    </row>
    <row r="11">
      <c r="A11" s="2" t="s">
        <v>7</v>
      </c>
    </row>
    <row r="12">
      <c r="A12" s="2"/>
    </row>
    <row r="13">
      <c r="A13" s="5" t="s">
        <v>8</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34</v>
      </c>
      <c r="C1" s="12" t="s">
        <v>35</v>
      </c>
      <c r="D1" s="12" t="s">
        <v>36</v>
      </c>
      <c r="E1" s="12" t="s">
        <v>37</v>
      </c>
      <c r="F1" s="12" t="s">
        <v>38</v>
      </c>
      <c r="G1" s="12" t="s">
        <v>39</v>
      </c>
      <c r="H1" s="12" t="s">
        <v>40</v>
      </c>
      <c r="I1" s="12" t="s">
        <v>41</v>
      </c>
      <c r="J1" s="12" t="s">
        <v>42</v>
      </c>
      <c r="K1" s="12" t="s">
        <v>43</v>
      </c>
      <c r="L1" s="12" t="s">
        <v>44</v>
      </c>
      <c r="M1" s="12" t="s">
        <v>45</v>
      </c>
    </row>
    <row r="2">
      <c r="A2" s="12" t="s">
        <v>77</v>
      </c>
    </row>
    <row r="3">
      <c r="A3" s="12" t="s">
        <v>75</v>
      </c>
      <c r="B3" s="12">
        <v>0.0</v>
      </c>
      <c r="C3" s="15">
        <f t="shared" ref="C3:M3" si="1">B18</f>
        <v>245999</v>
      </c>
      <c r="D3" s="15">
        <f t="shared" si="1"/>
        <v>245999</v>
      </c>
      <c r="E3" s="15">
        <f t="shared" si="1"/>
        <v>245999</v>
      </c>
      <c r="F3" s="15">
        <f t="shared" si="1"/>
        <v>245999</v>
      </c>
      <c r="G3" s="15">
        <f t="shared" si="1"/>
        <v>245999</v>
      </c>
      <c r="H3" s="15">
        <f t="shared" si="1"/>
        <v>245999</v>
      </c>
      <c r="I3" s="15">
        <f t="shared" si="1"/>
        <v>245999</v>
      </c>
      <c r="J3" s="15">
        <f t="shared" si="1"/>
        <v>245999</v>
      </c>
      <c r="K3" s="15">
        <f t="shared" si="1"/>
        <v>245999</v>
      </c>
      <c r="L3" s="15">
        <f t="shared" si="1"/>
        <v>245999</v>
      </c>
      <c r="M3" s="15">
        <f t="shared" si="1"/>
        <v>245999</v>
      </c>
    </row>
    <row r="4">
      <c r="A4" s="12" t="s">
        <v>76</v>
      </c>
      <c r="B4" s="12">
        <v>0.0</v>
      </c>
      <c r="C4" s="15">
        <f t="shared" ref="C4:M4" si="2">B19</f>
        <v>0</v>
      </c>
      <c r="D4" s="15">
        <f t="shared" si="2"/>
        <v>89999</v>
      </c>
      <c r="E4" s="15">
        <f t="shared" si="2"/>
        <v>89999</v>
      </c>
      <c r="F4" s="15">
        <f t="shared" si="2"/>
        <v>89999</v>
      </c>
      <c r="G4" s="15">
        <f t="shared" si="2"/>
        <v>89999</v>
      </c>
      <c r="H4" s="15">
        <f t="shared" si="2"/>
        <v>89999</v>
      </c>
      <c r="I4" s="15">
        <f t="shared" si="2"/>
        <v>89999</v>
      </c>
      <c r="J4" s="15">
        <f t="shared" si="2"/>
        <v>89999</v>
      </c>
      <c r="K4" s="15">
        <f t="shared" si="2"/>
        <v>89999</v>
      </c>
      <c r="L4" s="15">
        <f t="shared" si="2"/>
        <v>89999</v>
      </c>
      <c r="M4" s="15">
        <f t="shared" si="2"/>
        <v>89999</v>
      </c>
    </row>
    <row r="5">
      <c r="A5" s="12" t="s">
        <v>51</v>
      </c>
      <c r="B5" s="15">
        <f t="shared" ref="B5:M5" si="3">SUM(B3:B4)</f>
        <v>0</v>
      </c>
      <c r="C5" s="15">
        <f t="shared" si="3"/>
        <v>245999</v>
      </c>
      <c r="D5" s="15">
        <f t="shared" si="3"/>
        <v>335998</v>
      </c>
      <c r="E5" s="15">
        <f t="shared" si="3"/>
        <v>335998</v>
      </c>
      <c r="F5" s="15">
        <f t="shared" si="3"/>
        <v>335998</v>
      </c>
      <c r="G5" s="15">
        <f t="shared" si="3"/>
        <v>335998</v>
      </c>
      <c r="H5" s="15">
        <f t="shared" si="3"/>
        <v>335998</v>
      </c>
      <c r="I5" s="15">
        <f t="shared" si="3"/>
        <v>335998</v>
      </c>
      <c r="J5" s="15">
        <f t="shared" si="3"/>
        <v>335998</v>
      </c>
      <c r="K5" s="15">
        <f t="shared" si="3"/>
        <v>335998</v>
      </c>
      <c r="L5" s="15">
        <f t="shared" si="3"/>
        <v>335998</v>
      </c>
      <c r="M5" s="15">
        <f t="shared" si="3"/>
        <v>335998</v>
      </c>
    </row>
    <row r="7">
      <c r="A7" s="12" t="s">
        <v>46</v>
      </c>
    </row>
    <row r="8">
      <c r="A8" s="12" t="s">
        <v>75</v>
      </c>
      <c r="B8" s="15">
        <f>FAR!E2</f>
        <v>245999</v>
      </c>
      <c r="C8" s="12">
        <v>0.0</v>
      </c>
      <c r="D8" s="12">
        <v>0.0</v>
      </c>
      <c r="E8" s="12">
        <v>0.0</v>
      </c>
      <c r="F8" s="12">
        <v>0.0</v>
      </c>
      <c r="G8" s="12">
        <v>0.0</v>
      </c>
      <c r="H8" s="12">
        <v>0.0</v>
      </c>
      <c r="I8" s="12">
        <v>0.0</v>
      </c>
      <c r="J8" s="12">
        <v>0.0</v>
      </c>
      <c r="K8" s="12">
        <v>0.0</v>
      </c>
      <c r="L8" s="12">
        <v>0.0</v>
      </c>
      <c r="M8" s="12">
        <v>0.0</v>
      </c>
    </row>
    <row r="9">
      <c r="A9" s="12" t="s">
        <v>76</v>
      </c>
      <c r="B9" s="12">
        <v>0.0</v>
      </c>
      <c r="C9" s="12">
        <f>FAR!E3</f>
        <v>89999</v>
      </c>
      <c r="D9" s="12">
        <v>0.0</v>
      </c>
      <c r="E9" s="12">
        <v>0.0</v>
      </c>
      <c r="F9" s="12">
        <v>0.0</v>
      </c>
      <c r="G9" s="12">
        <v>0.0</v>
      </c>
      <c r="H9" s="12">
        <v>0.0</v>
      </c>
      <c r="I9" s="12">
        <v>0.0</v>
      </c>
      <c r="J9" s="12">
        <v>0.0</v>
      </c>
      <c r="K9" s="12">
        <v>0.0</v>
      </c>
      <c r="L9" s="12">
        <v>0.0</v>
      </c>
      <c r="M9" s="12">
        <v>0.0</v>
      </c>
    </row>
    <row r="10">
      <c r="A10" s="12" t="s">
        <v>51</v>
      </c>
      <c r="B10" s="15">
        <f t="shared" ref="B10:M10" si="4">SUM(B8:B9)</f>
        <v>245999</v>
      </c>
      <c r="C10" s="15">
        <f t="shared" si="4"/>
        <v>89999</v>
      </c>
      <c r="D10" s="15">
        <f t="shared" si="4"/>
        <v>0</v>
      </c>
      <c r="E10" s="15">
        <f t="shared" si="4"/>
        <v>0</v>
      </c>
      <c r="F10" s="15">
        <f t="shared" si="4"/>
        <v>0</v>
      </c>
      <c r="G10" s="15">
        <f t="shared" si="4"/>
        <v>0</v>
      </c>
      <c r="H10" s="15">
        <f t="shared" si="4"/>
        <v>0</v>
      </c>
      <c r="I10" s="15">
        <f t="shared" si="4"/>
        <v>0</v>
      </c>
      <c r="J10" s="15">
        <f t="shared" si="4"/>
        <v>0</v>
      </c>
      <c r="K10" s="15">
        <f t="shared" si="4"/>
        <v>0</v>
      </c>
      <c r="L10" s="15">
        <f t="shared" si="4"/>
        <v>0</v>
      </c>
      <c r="M10" s="15">
        <f t="shared" si="4"/>
        <v>0</v>
      </c>
    </row>
    <row r="12">
      <c r="A12" s="12" t="s">
        <v>78</v>
      </c>
    </row>
    <row r="13">
      <c r="A13" s="12" t="s">
        <v>75</v>
      </c>
      <c r="B13" s="12">
        <v>0.0</v>
      </c>
      <c r="C13" s="12">
        <v>0.0</v>
      </c>
      <c r="D13" s="12">
        <v>0.0</v>
      </c>
      <c r="E13" s="12">
        <v>0.0</v>
      </c>
      <c r="F13" s="12">
        <v>0.0</v>
      </c>
      <c r="G13" s="12">
        <v>0.0</v>
      </c>
      <c r="H13" s="12">
        <v>0.0</v>
      </c>
      <c r="I13" s="12">
        <v>0.0</v>
      </c>
      <c r="J13" s="12">
        <v>0.0</v>
      </c>
      <c r="K13" s="12">
        <v>0.0</v>
      </c>
      <c r="L13" s="12">
        <v>0.0</v>
      </c>
      <c r="M13" s="12">
        <v>0.0</v>
      </c>
    </row>
    <row r="14">
      <c r="A14" s="12" t="s">
        <v>76</v>
      </c>
      <c r="B14" s="12">
        <v>0.0</v>
      </c>
      <c r="C14" s="12">
        <v>0.0</v>
      </c>
      <c r="D14" s="12">
        <v>0.0</v>
      </c>
      <c r="E14" s="12">
        <v>0.0</v>
      </c>
      <c r="F14" s="12">
        <v>0.0</v>
      </c>
      <c r="G14" s="12">
        <v>0.0</v>
      </c>
      <c r="H14" s="12">
        <v>0.0</v>
      </c>
      <c r="I14" s="12">
        <v>0.0</v>
      </c>
      <c r="J14" s="12">
        <v>0.0</v>
      </c>
      <c r="K14" s="12">
        <v>0.0</v>
      </c>
      <c r="L14" s="12">
        <v>0.0</v>
      </c>
      <c r="M14" s="12">
        <v>0.0</v>
      </c>
    </row>
    <row r="15">
      <c r="A15" s="12" t="s">
        <v>51</v>
      </c>
      <c r="B15" s="15">
        <f t="shared" ref="B15:M15" si="5">SUM(B13:B14)</f>
        <v>0</v>
      </c>
      <c r="C15" s="15">
        <f t="shared" si="5"/>
        <v>0</v>
      </c>
      <c r="D15" s="15">
        <f t="shared" si="5"/>
        <v>0</v>
      </c>
      <c r="E15" s="15">
        <f t="shared" si="5"/>
        <v>0</v>
      </c>
      <c r="F15" s="15">
        <f t="shared" si="5"/>
        <v>0</v>
      </c>
      <c r="G15" s="15">
        <f t="shared" si="5"/>
        <v>0</v>
      </c>
      <c r="H15" s="15">
        <f t="shared" si="5"/>
        <v>0</v>
      </c>
      <c r="I15" s="15">
        <f t="shared" si="5"/>
        <v>0</v>
      </c>
      <c r="J15" s="15">
        <f t="shared" si="5"/>
        <v>0</v>
      </c>
      <c r="K15" s="15">
        <f t="shared" si="5"/>
        <v>0</v>
      </c>
      <c r="L15" s="15">
        <f t="shared" si="5"/>
        <v>0</v>
      </c>
      <c r="M15" s="15">
        <f t="shared" si="5"/>
        <v>0</v>
      </c>
    </row>
    <row r="17">
      <c r="A17" s="12" t="s">
        <v>79</v>
      </c>
    </row>
    <row r="18">
      <c r="A18" s="12" t="s">
        <v>75</v>
      </c>
      <c r="B18" s="15">
        <f t="shared" ref="B18:M18" si="6">B3+B8-B13</f>
        <v>245999</v>
      </c>
      <c r="C18" s="15">
        <f t="shared" si="6"/>
        <v>245999</v>
      </c>
      <c r="D18" s="15">
        <f t="shared" si="6"/>
        <v>245999</v>
      </c>
      <c r="E18" s="15">
        <f t="shared" si="6"/>
        <v>245999</v>
      </c>
      <c r="F18" s="15">
        <f t="shared" si="6"/>
        <v>245999</v>
      </c>
      <c r="G18" s="15">
        <f t="shared" si="6"/>
        <v>245999</v>
      </c>
      <c r="H18" s="15">
        <f t="shared" si="6"/>
        <v>245999</v>
      </c>
      <c r="I18" s="15">
        <f t="shared" si="6"/>
        <v>245999</v>
      </c>
      <c r="J18" s="15">
        <f t="shared" si="6"/>
        <v>245999</v>
      </c>
      <c r="K18" s="15">
        <f t="shared" si="6"/>
        <v>245999</v>
      </c>
      <c r="L18" s="15">
        <f t="shared" si="6"/>
        <v>245999</v>
      </c>
      <c r="M18" s="15">
        <f t="shared" si="6"/>
        <v>245999</v>
      </c>
    </row>
    <row r="19">
      <c r="A19" s="12" t="s">
        <v>76</v>
      </c>
      <c r="B19" s="15">
        <f t="shared" ref="B19:M19" si="7">B4+B9-B14</f>
        <v>0</v>
      </c>
      <c r="C19" s="15">
        <f t="shared" si="7"/>
        <v>89999</v>
      </c>
      <c r="D19" s="15">
        <f t="shared" si="7"/>
        <v>89999</v>
      </c>
      <c r="E19" s="15">
        <f t="shared" si="7"/>
        <v>89999</v>
      </c>
      <c r="F19" s="15">
        <f t="shared" si="7"/>
        <v>89999</v>
      </c>
      <c r="G19" s="15">
        <f t="shared" si="7"/>
        <v>89999</v>
      </c>
      <c r="H19" s="15">
        <f t="shared" si="7"/>
        <v>89999</v>
      </c>
      <c r="I19" s="15">
        <f t="shared" si="7"/>
        <v>89999</v>
      </c>
      <c r="J19" s="15">
        <f t="shared" si="7"/>
        <v>89999</v>
      </c>
      <c r="K19" s="15">
        <f t="shared" si="7"/>
        <v>89999</v>
      </c>
      <c r="L19" s="15">
        <f t="shared" si="7"/>
        <v>89999</v>
      </c>
      <c r="M19" s="15">
        <f t="shared" si="7"/>
        <v>89999</v>
      </c>
    </row>
    <row r="20">
      <c r="A20" s="12" t="s">
        <v>51</v>
      </c>
      <c r="B20" s="15">
        <f t="shared" ref="B20:M20" si="8">SUM(B18:B19)</f>
        <v>245999</v>
      </c>
      <c r="C20" s="15">
        <f t="shared" si="8"/>
        <v>335998</v>
      </c>
      <c r="D20" s="15">
        <f t="shared" si="8"/>
        <v>335998</v>
      </c>
      <c r="E20" s="15">
        <f t="shared" si="8"/>
        <v>335998</v>
      </c>
      <c r="F20" s="15">
        <f t="shared" si="8"/>
        <v>335998</v>
      </c>
      <c r="G20" s="15">
        <f t="shared" si="8"/>
        <v>335998</v>
      </c>
      <c r="H20" s="15">
        <f t="shared" si="8"/>
        <v>335998</v>
      </c>
      <c r="I20" s="15">
        <f t="shared" si="8"/>
        <v>335998</v>
      </c>
      <c r="J20" s="15">
        <f t="shared" si="8"/>
        <v>335998</v>
      </c>
      <c r="K20" s="15">
        <f t="shared" si="8"/>
        <v>335998</v>
      </c>
      <c r="L20" s="15">
        <f t="shared" si="8"/>
        <v>335998</v>
      </c>
      <c r="M20" s="15">
        <f t="shared" si="8"/>
        <v>335998</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34</v>
      </c>
      <c r="C1" s="12" t="s">
        <v>35</v>
      </c>
      <c r="D1" s="12" t="s">
        <v>36</v>
      </c>
      <c r="E1" s="12" t="s">
        <v>37</v>
      </c>
      <c r="F1" s="12" t="s">
        <v>38</v>
      </c>
      <c r="G1" s="12" t="s">
        <v>39</v>
      </c>
      <c r="H1" s="12" t="s">
        <v>40</v>
      </c>
      <c r="I1" s="12" t="s">
        <v>41</v>
      </c>
      <c r="J1" s="12" t="s">
        <v>42</v>
      </c>
      <c r="K1" s="12" t="s">
        <v>43</v>
      </c>
      <c r="L1" s="12" t="s">
        <v>44</v>
      </c>
      <c r="M1" s="12" t="s">
        <v>45</v>
      </c>
    </row>
    <row r="2">
      <c r="A2" s="12" t="s">
        <v>77</v>
      </c>
    </row>
    <row r="3">
      <c r="A3" s="12" t="s">
        <v>75</v>
      </c>
      <c r="B3" s="12">
        <v>0.0</v>
      </c>
      <c r="C3" s="16">
        <f t="shared" ref="C3:M3" si="1">B18</f>
        <v>11714.2381</v>
      </c>
      <c r="D3" s="16">
        <f t="shared" si="1"/>
        <v>23428.47619</v>
      </c>
      <c r="E3" s="16">
        <f t="shared" si="1"/>
        <v>35142.71429</v>
      </c>
      <c r="F3" s="16">
        <f t="shared" si="1"/>
        <v>46856.95238</v>
      </c>
      <c r="G3" s="16">
        <f t="shared" si="1"/>
        <v>58571.19048</v>
      </c>
      <c r="H3" s="16">
        <f t="shared" si="1"/>
        <v>70285.42857</v>
      </c>
      <c r="I3" s="16">
        <f t="shared" si="1"/>
        <v>81999.66667</v>
      </c>
      <c r="J3" s="16">
        <f t="shared" si="1"/>
        <v>93713.90476</v>
      </c>
      <c r="K3" s="16">
        <f t="shared" si="1"/>
        <v>105428.1429</v>
      </c>
      <c r="L3" s="16">
        <f t="shared" si="1"/>
        <v>117142.381</v>
      </c>
      <c r="M3" s="16">
        <f t="shared" si="1"/>
        <v>128856.619</v>
      </c>
    </row>
    <row r="4">
      <c r="A4" s="12" t="s">
        <v>76</v>
      </c>
      <c r="B4" s="12">
        <v>0.0</v>
      </c>
      <c r="C4" s="16">
        <f t="shared" ref="C4:M4" si="2">B19</f>
        <v>0</v>
      </c>
      <c r="D4" s="16">
        <f t="shared" si="2"/>
        <v>4736.789474</v>
      </c>
      <c r="E4" s="16">
        <f t="shared" si="2"/>
        <v>9473.578947</v>
      </c>
      <c r="F4" s="16">
        <f t="shared" si="2"/>
        <v>14210.36842</v>
      </c>
      <c r="G4" s="16">
        <f t="shared" si="2"/>
        <v>18947.15789</v>
      </c>
      <c r="H4" s="16">
        <f t="shared" si="2"/>
        <v>23683.94737</v>
      </c>
      <c r="I4" s="16">
        <f t="shared" si="2"/>
        <v>28420.73684</v>
      </c>
      <c r="J4" s="16">
        <f t="shared" si="2"/>
        <v>33157.52632</v>
      </c>
      <c r="K4" s="16">
        <f t="shared" si="2"/>
        <v>37894.31579</v>
      </c>
      <c r="L4" s="16">
        <f t="shared" si="2"/>
        <v>42631.10526</v>
      </c>
      <c r="M4" s="16">
        <f t="shared" si="2"/>
        <v>47367.89474</v>
      </c>
    </row>
    <row r="5">
      <c r="A5" s="12" t="s">
        <v>51</v>
      </c>
      <c r="B5" s="15">
        <f t="shared" ref="B5:M5" si="3">SUM(B3:B4)</f>
        <v>0</v>
      </c>
      <c r="C5" s="16">
        <f t="shared" si="3"/>
        <v>11714.2381</v>
      </c>
      <c r="D5" s="16">
        <f t="shared" si="3"/>
        <v>28165.26566</v>
      </c>
      <c r="E5" s="16">
        <f t="shared" si="3"/>
        <v>44616.29323</v>
      </c>
      <c r="F5" s="16">
        <f t="shared" si="3"/>
        <v>61067.3208</v>
      </c>
      <c r="G5" s="16">
        <f t="shared" si="3"/>
        <v>77518.34837</v>
      </c>
      <c r="H5" s="16">
        <f t="shared" si="3"/>
        <v>93969.37594</v>
      </c>
      <c r="I5" s="16">
        <f t="shared" si="3"/>
        <v>110420.4035</v>
      </c>
      <c r="J5" s="16">
        <f t="shared" si="3"/>
        <v>126871.4311</v>
      </c>
      <c r="K5" s="16">
        <f t="shared" si="3"/>
        <v>143322.4586</v>
      </c>
      <c r="L5" s="16">
        <f t="shared" si="3"/>
        <v>159773.4862</v>
      </c>
      <c r="M5" s="16">
        <f t="shared" si="3"/>
        <v>176224.5138</v>
      </c>
    </row>
    <row r="7">
      <c r="A7" s="12" t="s">
        <v>46</v>
      </c>
    </row>
    <row r="8">
      <c r="A8" s="12" t="s">
        <v>75</v>
      </c>
      <c r="B8" s="16">
        <f>'Fixed Asset Balance'!B18/FAR!$F2</f>
        <v>11714.2381</v>
      </c>
      <c r="C8" s="16">
        <f>'Fixed Asset Balance'!C18/FAR!$F2</f>
        <v>11714.2381</v>
      </c>
      <c r="D8" s="16">
        <f>'Fixed Asset Balance'!D18/FAR!$F2</f>
        <v>11714.2381</v>
      </c>
      <c r="E8" s="16">
        <f>'Fixed Asset Balance'!E18/FAR!$F2</f>
        <v>11714.2381</v>
      </c>
      <c r="F8" s="16">
        <f>'Fixed Asset Balance'!F18/FAR!$F2</f>
        <v>11714.2381</v>
      </c>
      <c r="G8" s="16">
        <f>'Fixed Asset Balance'!G18/FAR!$F2</f>
        <v>11714.2381</v>
      </c>
      <c r="H8" s="16">
        <f>'Fixed Asset Balance'!H18/FAR!$F2</f>
        <v>11714.2381</v>
      </c>
      <c r="I8" s="16">
        <f>'Fixed Asset Balance'!I18/FAR!$F2</f>
        <v>11714.2381</v>
      </c>
      <c r="J8" s="16">
        <f>'Fixed Asset Balance'!J18/FAR!$F2</f>
        <v>11714.2381</v>
      </c>
      <c r="K8" s="16">
        <f>'Fixed Asset Balance'!K18/FAR!$F2</f>
        <v>11714.2381</v>
      </c>
      <c r="L8" s="16">
        <f>'Fixed Asset Balance'!L18/FAR!$F2</f>
        <v>11714.2381</v>
      </c>
      <c r="M8" s="16">
        <f>'Fixed Asset Balance'!M18/FAR!$F2</f>
        <v>11714.2381</v>
      </c>
    </row>
    <row r="9">
      <c r="A9" s="12" t="s">
        <v>76</v>
      </c>
      <c r="B9" s="16">
        <f>'Fixed Asset Balance'!B19/FAR!$F3</f>
        <v>0</v>
      </c>
      <c r="C9" s="16">
        <f>'Fixed Asset Balance'!C19/FAR!$F3</f>
        <v>4736.789474</v>
      </c>
      <c r="D9" s="16">
        <f>'Fixed Asset Balance'!D19/FAR!$F3</f>
        <v>4736.789474</v>
      </c>
      <c r="E9" s="16">
        <f>'Fixed Asset Balance'!E19/FAR!$F3</f>
        <v>4736.789474</v>
      </c>
      <c r="F9" s="16">
        <f>'Fixed Asset Balance'!F19/FAR!$F3</f>
        <v>4736.789474</v>
      </c>
      <c r="G9" s="16">
        <f>'Fixed Asset Balance'!G19/FAR!$F3</f>
        <v>4736.789474</v>
      </c>
      <c r="H9" s="16">
        <f>'Fixed Asset Balance'!H19/FAR!$F3</f>
        <v>4736.789474</v>
      </c>
      <c r="I9" s="16">
        <f>'Fixed Asset Balance'!I19/FAR!$F3</f>
        <v>4736.789474</v>
      </c>
      <c r="J9" s="16">
        <f>'Fixed Asset Balance'!J19/FAR!$F3</f>
        <v>4736.789474</v>
      </c>
      <c r="K9" s="16">
        <f>'Fixed Asset Balance'!K19/FAR!$F3</f>
        <v>4736.789474</v>
      </c>
      <c r="L9" s="16">
        <f>'Fixed Asset Balance'!L19/FAR!$F3</f>
        <v>4736.789474</v>
      </c>
      <c r="M9" s="16">
        <f>'Fixed Asset Balance'!M19/FAR!$F3</f>
        <v>4736.789474</v>
      </c>
    </row>
    <row r="10">
      <c r="A10" s="12" t="s">
        <v>51</v>
      </c>
      <c r="B10" s="16">
        <f t="shared" ref="B10:M10" si="4">SUM(B8:B9)</f>
        <v>11714.2381</v>
      </c>
      <c r="C10" s="16">
        <f t="shared" si="4"/>
        <v>16451.02757</v>
      </c>
      <c r="D10" s="16">
        <f t="shared" si="4"/>
        <v>16451.02757</v>
      </c>
      <c r="E10" s="16">
        <f t="shared" si="4"/>
        <v>16451.02757</v>
      </c>
      <c r="F10" s="16">
        <f t="shared" si="4"/>
        <v>16451.02757</v>
      </c>
      <c r="G10" s="16">
        <f t="shared" si="4"/>
        <v>16451.02757</v>
      </c>
      <c r="H10" s="16">
        <f t="shared" si="4"/>
        <v>16451.02757</v>
      </c>
      <c r="I10" s="16">
        <f t="shared" si="4"/>
        <v>16451.02757</v>
      </c>
      <c r="J10" s="16">
        <f t="shared" si="4"/>
        <v>16451.02757</v>
      </c>
      <c r="K10" s="16">
        <f t="shared" si="4"/>
        <v>16451.02757</v>
      </c>
      <c r="L10" s="16">
        <f t="shared" si="4"/>
        <v>16451.02757</v>
      </c>
      <c r="M10" s="16">
        <f t="shared" si="4"/>
        <v>16451.02757</v>
      </c>
    </row>
    <row r="12">
      <c r="A12" s="12" t="s">
        <v>78</v>
      </c>
    </row>
    <row r="13">
      <c r="A13" s="12" t="s">
        <v>75</v>
      </c>
      <c r="B13" s="12">
        <v>0.0</v>
      </c>
      <c r="C13" s="12">
        <v>0.0</v>
      </c>
      <c r="D13" s="12">
        <v>0.0</v>
      </c>
      <c r="E13" s="12">
        <v>0.0</v>
      </c>
      <c r="F13" s="12">
        <v>0.0</v>
      </c>
      <c r="G13" s="12">
        <v>0.0</v>
      </c>
      <c r="H13" s="12">
        <v>0.0</v>
      </c>
      <c r="I13" s="12">
        <v>0.0</v>
      </c>
      <c r="J13" s="12">
        <v>0.0</v>
      </c>
      <c r="K13" s="12">
        <v>0.0</v>
      </c>
      <c r="L13" s="12">
        <v>0.0</v>
      </c>
      <c r="M13" s="12">
        <v>0.0</v>
      </c>
    </row>
    <row r="14">
      <c r="A14" s="12" t="s">
        <v>76</v>
      </c>
      <c r="B14" s="12">
        <v>0.0</v>
      </c>
      <c r="C14" s="12">
        <v>0.0</v>
      </c>
      <c r="D14" s="12">
        <v>0.0</v>
      </c>
      <c r="E14" s="12">
        <v>0.0</v>
      </c>
      <c r="F14" s="12">
        <v>0.0</v>
      </c>
      <c r="G14" s="12">
        <v>0.0</v>
      </c>
      <c r="H14" s="12">
        <v>0.0</v>
      </c>
      <c r="I14" s="12">
        <v>0.0</v>
      </c>
      <c r="J14" s="12">
        <v>0.0</v>
      </c>
      <c r="K14" s="12">
        <v>0.0</v>
      </c>
      <c r="L14" s="12">
        <v>0.0</v>
      </c>
      <c r="M14" s="12">
        <v>0.0</v>
      </c>
    </row>
    <row r="15">
      <c r="A15" s="12" t="s">
        <v>51</v>
      </c>
      <c r="B15" s="15">
        <f t="shared" ref="B15:M15" si="5">SUM(B13:B14)</f>
        <v>0</v>
      </c>
      <c r="C15" s="15">
        <f t="shared" si="5"/>
        <v>0</v>
      </c>
      <c r="D15" s="15">
        <f t="shared" si="5"/>
        <v>0</v>
      </c>
      <c r="E15" s="15">
        <f t="shared" si="5"/>
        <v>0</v>
      </c>
      <c r="F15" s="15">
        <f t="shared" si="5"/>
        <v>0</v>
      </c>
      <c r="G15" s="15">
        <f t="shared" si="5"/>
        <v>0</v>
      </c>
      <c r="H15" s="15">
        <f t="shared" si="5"/>
        <v>0</v>
      </c>
      <c r="I15" s="15">
        <f t="shared" si="5"/>
        <v>0</v>
      </c>
      <c r="J15" s="15">
        <f t="shared" si="5"/>
        <v>0</v>
      </c>
      <c r="K15" s="15">
        <f t="shared" si="5"/>
        <v>0</v>
      </c>
      <c r="L15" s="15">
        <f t="shared" si="5"/>
        <v>0</v>
      </c>
      <c r="M15" s="15">
        <f t="shared" si="5"/>
        <v>0</v>
      </c>
    </row>
    <row r="17">
      <c r="A17" s="12" t="s">
        <v>79</v>
      </c>
    </row>
    <row r="18">
      <c r="A18" s="12" t="s">
        <v>75</v>
      </c>
      <c r="B18" s="16">
        <f t="shared" ref="B18:M18" si="6">B3+B8-B13</f>
        <v>11714.2381</v>
      </c>
      <c r="C18" s="16">
        <f t="shared" si="6"/>
        <v>23428.47619</v>
      </c>
      <c r="D18" s="16">
        <f t="shared" si="6"/>
        <v>35142.71429</v>
      </c>
      <c r="E18" s="16">
        <f t="shared" si="6"/>
        <v>46856.95238</v>
      </c>
      <c r="F18" s="16">
        <f t="shared" si="6"/>
        <v>58571.19048</v>
      </c>
      <c r="G18" s="16">
        <f t="shared" si="6"/>
        <v>70285.42857</v>
      </c>
      <c r="H18" s="16">
        <f t="shared" si="6"/>
        <v>81999.66667</v>
      </c>
      <c r="I18" s="16">
        <f t="shared" si="6"/>
        <v>93713.90476</v>
      </c>
      <c r="J18" s="16">
        <f t="shared" si="6"/>
        <v>105428.1429</v>
      </c>
      <c r="K18" s="16">
        <f t="shared" si="6"/>
        <v>117142.381</v>
      </c>
      <c r="L18" s="16">
        <f t="shared" si="6"/>
        <v>128856.619</v>
      </c>
      <c r="M18" s="16">
        <f t="shared" si="6"/>
        <v>140570.8571</v>
      </c>
    </row>
    <row r="19">
      <c r="A19" s="12" t="s">
        <v>76</v>
      </c>
      <c r="B19" s="16">
        <f t="shared" ref="B19:M19" si="7">B4+B9-B14</f>
        <v>0</v>
      </c>
      <c r="C19" s="16">
        <f t="shared" si="7"/>
        <v>4736.789474</v>
      </c>
      <c r="D19" s="16">
        <f t="shared" si="7"/>
        <v>9473.578947</v>
      </c>
      <c r="E19" s="16">
        <f t="shared" si="7"/>
        <v>14210.36842</v>
      </c>
      <c r="F19" s="16">
        <f t="shared" si="7"/>
        <v>18947.15789</v>
      </c>
      <c r="G19" s="16">
        <f t="shared" si="7"/>
        <v>23683.94737</v>
      </c>
      <c r="H19" s="16">
        <f t="shared" si="7"/>
        <v>28420.73684</v>
      </c>
      <c r="I19" s="16">
        <f t="shared" si="7"/>
        <v>33157.52632</v>
      </c>
      <c r="J19" s="16">
        <f t="shared" si="7"/>
        <v>37894.31579</v>
      </c>
      <c r="K19" s="16">
        <f t="shared" si="7"/>
        <v>42631.10526</v>
      </c>
      <c r="L19" s="16">
        <f t="shared" si="7"/>
        <v>47367.89474</v>
      </c>
      <c r="M19" s="16">
        <f t="shared" si="7"/>
        <v>52104.68421</v>
      </c>
    </row>
    <row r="20">
      <c r="A20" s="12" t="s">
        <v>51</v>
      </c>
      <c r="B20" s="16">
        <f t="shared" ref="B20:M20" si="8">SUM(B18:B19)</f>
        <v>11714.2381</v>
      </c>
      <c r="C20" s="16">
        <f t="shared" si="8"/>
        <v>28165.26566</v>
      </c>
      <c r="D20" s="16">
        <f t="shared" si="8"/>
        <v>44616.29323</v>
      </c>
      <c r="E20" s="16">
        <f t="shared" si="8"/>
        <v>61067.3208</v>
      </c>
      <c r="F20" s="16">
        <f t="shared" si="8"/>
        <v>77518.34837</v>
      </c>
      <c r="G20" s="16">
        <f t="shared" si="8"/>
        <v>93969.37594</v>
      </c>
      <c r="H20" s="16">
        <f t="shared" si="8"/>
        <v>110420.4035</v>
      </c>
      <c r="I20" s="16">
        <f t="shared" si="8"/>
        <v>126871.4311</v>
      </c>
      <c r="J20" s="16">
        <f t="shared" si="8"/>
        <v>143322.4586</v>
      </c>
      <c r="K20" s="16">
        <f t="shared" si="8"/>
        <v>159773.4862</v>
      </c>
      <c r="L20" s="16">
        <f t="shared" si="8"/>
        <v>176224.5138</v>
      </c>
      <c r="M20" s="16">
        <f t="shared" si="8"/>
        <v>192675.5414</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6" t="s">
        <v>34</v>
      </c>
      <c r="C1" s="6" t="s">
        <v>35</v>
      </c>
      <c r="D1" s="6" t="s">
        <v>36</v>
      </c>
      <c r="E1" s="6" t="s">
        <v>37</v>
      </c>
      <c r="F1" s="6" t="s">
        <v>38</v>
      </c>
      <c r="G1" s="6" t="s">
        <v>39</v>
      </c>
      <c r="H1" s="6" t="s">
        <v>40</v>
      </c>
      <c r="I1" s="6" t="s">
        <v>41</v>
      </c>
      <c r="J1" s="6" t="s">
        <v>42</v>
      </c>
      <c r="K1" s="6" t="s">
        <v>43</v>
      </c>
      <c r="L1" s="6" t="s">
        <v>44</v>
      </c>
      <c r="M1" s="6" t="s">
        <v>45</v>
      </c>
    </row>
    <row r="2">
      <c r="A2" s="6" t="s">
        <v>80</v>
      </c>
      <c r="B2" s="6"/>
      <c r="C2" s="6"/>
      <c r="D2" s="6"/>
      <c r="E2" s="6"/>
      <c r="F2" s="6"/>
      <c r="G2" s="6"/>
      <c r="H2" s="6"/>
      <c r="I2" s="6"/>
      <c r="J2" s="6"/>
      <c r="K2" s="6"/>
      <c r="L2" s="6"/>
      <c r="M2" s="6"/>
    </row>
    <row r="3">
      <c r="A3" s="6" t="s">
        <v>81</v>
      </c>
      <c r="B3" s="13">
        <f>Assumptions!B19</f>
        <v>23</v>
      </c>
      <c r="C3" s="13">
        <v>0.0</v>
      </c>
      <c r="D3" s="13">
        <v>0.0</v>
      </c>
      <c r="E3" s="13">
        <v>0.0</v>
      </c>
      <c r="F3" s="13">
        <v>0.0</v>
      </c>
      <c r="G3" s="13">
        <v>0.0</v>
      </c>
      <c r="H3" s="13">
        <v>0.0</v>
      </c>
      <c r="I3" s="13">
        <v>0.0</v>
      </c>
      <c r="J3" s="13">
        <v>0.0</v>
      </c>
      <c r="K3" s="13">
        <v>0.0</v>
      </c>
      <c r="L3" s="13">
        <v>0.0</v>
      </c>
      <c r="M3" s="13">
        <v>0.0</v>
      </c>
    </row>
    <row r="4">
      <c r="A4" s="6" t="s">
        <v>33</v>
      </c>
      <c r="B4" s="13">
        <f>Assumptions!B20</f>
        <v>21564</v>
      </c>
      <c r="C4" s="13">
        <v>0.0</v>
      </c>
      <c r="D4" s="13">
        <v>0.0</v>
      </c>
      <c r="E4" s="13">
        <v>0.0</v>
      </c>
      <c r="F4" s="13">
        <v>0.0</v>
      </c>
      <c r="G4" s="13">
        <v>0.0</v>
      </c>
      <c r="H4" s="13">
        <v>0.0</v>
      </c>
      <c r="I4" s="13">
        <v>0.0</v>
      </c>
      <c r="J4" s="13">
        <v>0.0</v>
      </c>
      <c r="K4" s="13">
        <v>0.0</v>
      </c>
      <c r="L4" s="13">
        <v>0.0</v>
      </c>
      <c r="M4" s="13">
        <v>0.0</v>
      </c>
    </row>
    <row r="5">
      <c r="A5" s="6"/>
      <c r="B5" s="6"/>
      <c r="C5" s="6"/>
      <c r="D5" s="6"/>
      <c r="E5" s="6"/>
      <c r="F5" s="6"/>
      <c r="G5" s="6"/>
      <c r="H5" s="6"/>
      <c r="I5" s="6"/>
      <c r="J5" s="6"/>
      <c r="K5" s="6"/>
      <c r="L5" s="6"/>
      <c r="M5" s="6"/>
    </row>
    <row r="6">
      <c r="A6" s="9" t="s">
        <v>82</v>
      </c>
      <c r="B6" s="6"/>
      <c r="C6" s="6"/>
      <c r="D6" s="6"/>
      <c r="E6" s="6"/>
      <c r="F6" s="6"/>
      <c r="G6" s="6"/>
      <c r="H6" s="6"/>
      <c r="I6" s="6"/>
      <c r="J6" s="6"/>
      <c r="K6" s="6"/>
      <c r="L6" s="6"/>
      <c r="M6" s="6"/>
    </row>
    <row r="7">
      <c r="A7" s="6" t="s">
        <v>83</v>
      </c>
      <c r="B7" s="13">
        <v>0.0</v>
      </c>
      <c r="C7" s="13">
        <f t="shared" ref="C7:M7" si="1">B9</f>
        <v>21564</v>
      </c>
      <c r="D7" s="13">
        <f t="shared" si="1"/>
        <v>21564</v>
      </c>
      <c r="E7" s="13">
        <f t="shared" si="1"/>
        <v>21564</v>
      </c>
      <c r="F7" s="13">
        <f t="shared" si="1"/>
        <v>21564</v>
      </c>
      <c r="G7" s="13">
        <f t="shared" si="1"/>
        <v>21564</v>
      </c>
      <c r="H7" s="13">
        <f t="shared" si="1"/>
        <v>21564</v>
      </c>
      <c r="I7" s="13">
        <f t="shared" si="1"/>
        <v>21564</v>
      </c>
      <c r="J7" s="13">
        <f t="shared" si="1"/>
        <v>21564</v>
      </c>
      <c r="K7" s="13">
        <f t="shared" si="1"/>
        <v>21564</v>
      </c>
      <c r="L7" s="13">
        <f t="shared" si="1"/>
        <v>21564</v>
      </c>
      <c r="M7" s="13">
        <f t="shared" si="1"/>
        <v>21564</v>
      </c>
    </row>
    <row r="8">
      <c r="A8" s="6" t="s">
        <v>84</v>
      </c>
      <c r="B8" s="13">
        <f t="shared" ref="B8:M8" si="2">B4</f>
        <v>21564</v>
      </c>
      <c r="C8" s="13">
        <f t="shared" si="2"/>
        <v>0</v>
      </c>
      <c r="D8" s="13">
        <f t="shared" si="2"/>
        <v>0</v>
      </c>
      <c r="E8" s="13">
        <f t="shared" si="2"/>
        <v>0</v>
      </c>
      <c r="F8" s="13">
        <f t="shared" si="2"/>
        <v>0</v>
      </c>
      <c r="G8" s="13">
        <f t="shared" si="2"/>
        <v>0</v>
      </c>
      <c r="H8" s="13">
        <f t="shared" si="2"/>
        <v>0</v>
      </c>
      <c r="I8" s="13">
        <f t="shared" si="2"/>
        <v>0</v>
      </c>
      <c r="J8" s="13">
        <f t="shared" si="2"/>
        <v>0</v>
      </c>
      <c r="K8" s="13">
        <f t="shared" si="2"/>
        <v>0</v>
      </c>
      <c r="L8" s="13">
        <f t="shared" si="2"/>
        <v>0</v>
      </c>
      <c r="M8" s="13">
        <f t="shared" si="2"/>
        <v>0</v>
      </c>
    </row>
    <row r="9">
      <c r="A9" s="6" t="s">
        <v>85</v>
      </c>
      <c r="B9" s="13">
        <f t="shared" ref="B9:M9" si="3">SUM(B7:B8)</f>
        <v>21564</v>
      </c>
      <c r="C9" s="13">
        <f t="shared" si="3"/>
        <v>21564</v>
      </c>
      <c r="D9" s="13">
        <f t="shared" si="3"/>
        <v>21564</v>
      </c>
      <c r="E9" s="13">
        <f t="shared" si="3"/>
        <v>21564</v>
      </c>
      <c r="F9" s="13">
        <f t="shared" si="3"/>
        <v>21564</v>
      </c>
      <c r="G9" s="13">
        <f t="shared" si="3"/>
        <v>21564</v>
      </c>
      <c r="H9" s="13">
        <f t="shared" si="3"/>
        <v>21564</v>
      </c>
      <c r="I9" s="13">
        <f t="shared" si="3"/>
        <v>21564</v>
      </c>
      <c r="J9" s="13">
        <f t="shared" si="3"/>
        <v>21564</v>
      </c>
      <c r="K9" s="13">
        <f t="shared" si="3"/>
        <v>21564</v>
      </c>
      <c r="L9" s="13">
        <f t="shared" si="3"/>
        <v>21564</v>
      </c>
      <c r="M9" s="13">
        <f t="shared" si="3"/>
        <v>21564</v>
      </c>
    </row>
    <row r="10">
      <c r="A10" s="6"/>
      <c r="B10" s="6"/>
      <c r="C10" s="6"/>
      <c r="D10" s="6"/>
      <c r="E10" s="6"/>
      <c r="F10" s="6"/>
      <c r="G10" s="6"/>
      <c r="H10" s="6"/>
      <c r="I10" s="6"/>
      <c r="J10" s="6"/>
      <c r="K10" s="6"/>
      <c r="L10" s="6"/>
      <c r="M10" s="6"/>
    </row>
    <row r="11">
      <c r="A11" s="9" t="s">
        <v>86</v>
      </c>
      <c r="B11" s="6"/>
      <c r="C11" s="6"/>
      <c r="D11" s="6"/>
      <c r="E11" s="6"/>
      <c r="F11" s="6"/>
      <c r="G11" s="6"/>
      <c r="H11" s="6"/>
      <c r="I11" s="6"/>
      <c r="J11" s="6"/>
      <c r="K11" s="6"/>
      <c r="L11" s="6"/>
      <c r="M11" s="6"/>
    </row>
    <row r="12">
      <c r="A12" s="6" t="s">
        <v>77</v>
      </c>
      <c r="B12" s="13">
        <v>0.0</v>
      </c>
      <c r="C12" s="13">
        <f t="shared" ref="C12:M12" si="4">B14</f>
        <v>495972</v>
      </c>
      <c r="D12" s="13">
        <f t="shared" si="4"/>
        <v>495972</v>
      </c>
      <c r="E12" s="13">
        <f t="shared" si="4"/>
        <v>495972</v>
      </c>
      <c r="F12" s="13">
        <f t="shared" si="4"/>
        <v>495972</v>
      </c>
      <c r="G12" s="13">
        <f t="shared" si="4"/>
        <v>495972</v>
      </c>
      <c r="H12" s="13">
        <f t="shared" si="4"/>
        <v>495972</v>
      </c>
      <c r="I12" s="13">
        <f t="shared" si="4"/>
        <v>495972</v>
      </c>
      <c r="J12" s="13">
        <f t="shared" si="4"/>
        <v>495972</v>
      </c>
      <c r="K12" s="13">
        <f t="shared" si="4"/>
        <v>495972</v>
      </c>
      <c r="L12" s="13">
        <f t="shared" si="4"/>
        <v>495972</v>
      </c>
      <c r="M12" s="13">
        <f t="shared" si="4"/>
        <v>495972</v>
      </c>
    </row>
    <row r="13">
      <c r="A13" s="6" t="s">
        <v>87</v>
      </c>
      <c r="B13" s="13">
        <f t="shared" ref="B13:M13" si="5">B3*B4</f>
        <v>495972</v>
      </c>
      <c r="C13" s="13">
        <f t="shared" si="5"/>
        <v>0</v>
      </c>
      <c r="D13" s="13">
        <f t="shared" si="5"/>
        <v>0</v>
      </c>
      <c r="E13" s="13">
        <f t="shared" si="5"/>
        <v>0</v>
      </c>
      <c r="F13" s="13">
        <f t="shared" si="5"/>
        <v>0</v>
      </c>
      <c r="G13" s="13">
        <f t="shared" si="5"/>
        <v>0</v>
      </c>
      <c r="H13" s="13">
        <f t="shared" si="5"/>
        <v>0</v>
      </c>
      <c r="I13" s="13">
        <f t="shared" si="5"/>
        <v>0</v>
      </c>
      <c r="J13" s="13">
        <f t="shared" si="5"/>
        <v>0</v>
      </c>
      <c r="K13" s="13">
        <f t="shared" si="5"/>
        <v>0</v>
      </c>
      <c r="L13" s="13">
        <f t="shared" si="5"/>
        <v>0</v>
      </c>
      <c r="M13" s="13">
        <f t="shared" si="5"/>
        <v>0</v>
      </c>
    </row>
    <row r="14">
      <c r="A14" s="6" t="s">
        <v>88</v>
      </c>
      <c r="B14" s="13">
        <f t="shared" ref="B14:M14" si="6">B12+B13</f>
        <v>495972</v>
      </c>
      <c r="C14" s="13">
        <f t="shared" si="6"/>
        <v>495972</v>
      </c>
      <c r="D14" s="13">
        <f t="shared" si="6"/>
        <v>495972</v>
      </c>
      <c r="E14" s="13">
        <f t="shared" si="6"/>
        <v>495972</v>
      </c>
      <c r="F14" s="13">
        <f t="shared" si="6"/>
        <v>495972</v>
      </c>
      <c r="G14" s="13">
        <f t="shared" si="6"/>
        <v>495972</v>
      </c>
      <c r="H14" s="13">
        <f t="shared" si="6"/>
        <v>495972</v>
      </c>
      <c r="I14" s="13">
        <f t="shared" si="6"/>
        <v>495972</v>
      </c>
      <c r="J14" s="13">
        <f t="shared" si="6"/>
        <v>495972</v>
      </c>
      <c r="K14" s="13">
        <f t="shared" si="6"/>
        <v>495972</v>
      </c>
      <c r="L14" s="13">
        <f t="shared" si="6"/>
        <v>495972</v>
      </c>
      <c r="M14" s="13">
        <f t="shared" si="6"/>
        <v>495972</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6" t="s">
        <v>34</v>
      </c>
      <c r="C1" s="6" t="s">
        <v>35</v>
      </c>
      <c r="D1" s="6" t="s">
        <v>36</v>
      </c>
      <c r="E1" s="6" t="s">
        <v>37</v>
      </c>
      <c r="F1" s="6" t="s">
        <v>38</v>
      </c>
      <c r="G1" s="6" t="s">
        <v>39</v>
      </c>
      <c r="H1" s="6" t="s">
        <v>40</v>
      </c>
      <c r="I1" s="6" t="s">
        <v>41</v>
      </c>
      <c r="J1" s="6" t="s">
        <v>42</v>
      </c>
      <c r="K1" s="6" t="s">
        <v>43</v>
      </c>
      <c r="L1" s="6" t="s">
        <v>44</v>
      </c>
      <c r="M1" s="6" t="s">
        <v>45</v>
      </c>
    </row>
    <row r="2">
      <c r="A2" s="6" t="s">
        <v>89</v>
      </c>
      <c r="B2" s="6"/>
      <c r="C2" s="6"/>
      <c r="D2" s="6"/>
      <c r="E2" s="6"/>
      <c r="F2" s="6"/>
      <c r="G2" s="6"/>
      <c r="H2" s="6"/>
      <c r="I2" s="6"/>
      <c r="J2" s="6"/>
      <c r="K2" s="6"/>
      <c r="L2" s="6"/>
      <c r="M2" s="6"/>
    </row>
    <row r="3">
      <c r="A3" s="6" t="s">
        <v>90</v>
      </c>
      <c r="B3" s="8">
        <f>Collections!B8</f>
        <v>0</v>
      </c>
      <c r="C3" s="8">
        <f>Collections!C8</f>
        <v>572585</v>
      </c>
      <c r="D3" s="8">
        <f>Collections!D8</f>
        <v>572585</v>
      </c>
      <c r="E3" s="8">
        <f>Collections!E8</f>
        <v>572585</v>
      </c>
      <c r="F3" s="8">
        <f>Collections!F8</f>
        <v>572585</v>
      </c>
      <c r="G3" s="8">
        <f>Collections!G8</f>
        <v>572585</v>
      </c>
      <c r="H3" s="8">
        <f>Collections!H8</f>
        <v>572585</v>
      </c>
      <c r="I3" s="8">
        <f>Collections!I8</f>
        <v>572585</v>
      </c>
      <c r="J3" s="8">
        <f>Collections!J8</f>
        <v>572585</v>
      </c>
      <c r="K3" s="8">
        <f>Collections!K8</f>
        <v>572585</v>
      </c>
      <c r="L3" s="8">
        <f>Collections!L8</f>
        <v>572585</v>
      </c>
      <c r="M3" s="8">
        <f>Collections!M8</f>
        <v>572585</v>
      </c>
    </row>
    <row r="4">
      <c r="A4" s="6" t="s">
        <v>91</v>
      </c>
      <c r="B4" s="13">
        <v>0.0</v>
      </c>
      <c r="C4" s="13">
        <v>0.0</v>
      </c>
      <c r="D4" s="13">
        <v>0.0</v>
      </c>
      <c r="E4" s="13">
        <v>0.0</v>
      </c>
      <c r="F4" s="13">
        <v>0.0</v>
      </c>
      <c r="G4" s="13">
        <v>0.0</v>
      </c>
      <c r="H4" s="13">
        <v>0.0</v>
      </c>
      <c r="I4" s="13">
        <v>0.0</v>
      </c>
      <c r="J4" s="13">
        <v>0.0</v>
      </c>
      <c r="K4" s="13">
        <v>0.0</v>
      </c>
      <c r="L4" s="13">
        <v>0.0</v>
      </c>
      <c r="M4" s="13">
        <v>0.0</v>
      </c>
    </row>
    <row r="5">
      <c r="A5" s="6" t="s">
        <v>92</v>
      </c>
      <c r="B5" s="13">
        <f>Capital!B13</f>
        <v>495972</v>
      </c>
      <c r="C5" s="13">
        <f>Capital!C13</f>
        <v>0</v>
      </c>
      <c r="D5" s="13">
        <f>Capital!D13</f>
        <v>0</v>
      </c>
      <c r="E5" s="13">
        <f>Capital!E13</f>
        <v>0</v>
      </c>
      <c r="F5" s="13">
        <f>Capital!F13</f>
        <v>0</v>
      </c>
      <c r="G5" s="13">
        <f>Capital!G13</f>
        <v>0</v>
      </c>
      <c r="H5" s="13">
        <f>Capital!H13</f>
        <v>0</v>
      </c>
      <c r="I5" s="13">
        <f>Capital!I13</f>
        <v>0</v>
      </c>
      <c r="J5" s="13">
        <f>Capital!J13</f>
        <v>0</v>
      </c>
      <c r="K5" s="13">
        <f>Capital!K13</f>
        <v>0</v>
      </c>
      <c r="L5" s="13">
        <f>Capital!L13</f>
        <v>0</v>
      </c>
      <c r="M5" s="13">
        <f>Capital!M13</f>
        <v>0</v>
      </c>
    </row>
    <row r="6">
      <c r="A6" s="6" t="s">
        <v>51</v>
      </c>
      <c r="B6" s="13">
        <f t="shared" ref="B6:M6" si="1">SUM(B3:B5)</f>
        <v>495972</v>
      </c>
      <c r="C6" s="13">
        <f t="shared" si="1"/>
        <v>572585</v>
      </c>
      <c r="D6" s="13">
        <f t="shared" si="1"/>
        <v>572585</v>
      </c>
      <c r="E6" s="13">
        <f t="shared" si="1"/>
        <v>572585</v>
      </c>
      <c r="F6" s="13">
        <f t="shared" si="1"/>
        <v>572585</v>
      </c>
      <c r="G6" s="13">
        <f t="shared" si="1"/>
        <v>572585</v>
      </c>
      <c r="H6" s="13">
        <f t="shared" si="1"/>
        <v>572585</v>
      </c>
      <c r="I6" s="13">
        <f t="shared" si="1"/>
        <v>572585</v>
      </c>
      <c r="J6" s="13">
        <f t="shared" si="1"/>
        <v>572585</v>
      </c>
      <c r="K6" s="13">
        <f t="shared" si="1"/>
        <v>572585</v>
      </c>
      <c r="L6" s="13">
        <f t="shared" si="1"/>
        <v>572585</v>
      </c>
      <c r="M6" s="13">
        <f t="shared" si="1"/>
        <v>572585</v>
      </c>
    </row>
    <row r="7">
      <c r="A7" s="6"/>
      <c r="B7" s="6"/>
      <c r="C7" s="6"/>
      <c r="D7" s="6"/>
      <c r="E7" s="6"/>
      <c r="F7" s="6"/>
      <c r="G7" s="6"/>
      <c r="H7" s="6"/>
      <c r="I7" s="6"/>
      <c r="J7" s="6"/>
      <c r="K7" s="6"/>
      <c r="L7" s="6"/>
      <c r="M7" s="6"/>
    </row>
    <row r="8">
      <c r="A8" s="6" t="s">
        <v>93</v>
      </c>
      <c r="B8" s="6"/>
      <c r="C8" s="6"/>
      <c r="D8" s="6"/>
      <c r="E8" s="6"/>
      <c r="F8" s="6"/>
      <c r="G8" s="6"/>
      <c r="H8" s="6"/>
      <c r="I8" s="6"/>
      <c r="J8" s="6"/>
      <c r="K8" s="6"/>
      <c r="L8" s="6"/>
      <c r="M8" s="6"/>
    </row>
    <row r="9">
      <c r="A9" s="6" t="s">
        <v>94</v>
      </c>
      <c r="B9" s="13">
        <f>'Fixed Asset Balance'!B10</f>
        <v>245999</v>
      </c>
      <c r="C9" s="13">
        <f>'Fixed Asset Balance'!C10</f>
        <v>89999</v>
      </c>
      <c r="D9" s="13">
        <f>'Fixed Asset Balance'!D10</f>
        <v>0</v>
      </c>
      <c r="E9" s="13">
        <f>'Fixed Asset Balance'!E10</f>
        <v>0</v>
      </c>
      <c r="F9" s="13">
        <f>'Fixed Asset Balance'!F10</f>
        <v>0</v>
      </c>
      <c r="G9" s="13">
        <f>'Fixed Asset Balance'!G10</f>
        <v>0</v>
      </c>
      <c r="H9" s="13">
        <f>'Fixed Asset Balance'!H10</f>
        <v>0</v>
      </c>
      <c r="I9" s="13">
        <f>'Fixed Asset Balance'!I10</f>
        <v>0</v>
      </c>
      <c r="J9" s="13">
        <f>'Fixed Asset Balance'!J10</f>
        <v>0</v>
      </c>
      <c r="K9" s="13">
        <f>'Fixed Asset Balance'!K10</f>
        <v>0</v>
      </c>
      <c r="L9" s="13">
        <f>'Fixed Asset Balance'!L10</f>
        <v>0</v>
      </c>
      <c r="M9" s="13">
        <f>'Fixed Asset Balance'!M10</f>
        <v>0</v>
      </c>
    </row>
    <row r="10">
      <c r="A10" s="6" t="s">
        <v>95</v>
      </c>
      <c r="B10" s="13">
        <f>Purchases!B8</f>
        <v>0</v>
      </c>
      <c r="C10" s="13">
        <f>Purchases!C8</f>
        <v>0</v>
      </c>
      <c r="D10" s="13">
        <f>Purchases!D8</f>
        <v>364572</v>
      </c>
      <c r="E10" s="13">
        <f>Purchases!E8</f>
        <v>364572</v>
      </c>
      <c r="F10" s="13">
        <f>Purchases!F8</f>
        <v>364572</v>
      </c>
      <c r="G10" s="13">
        <f>Purchases!G8</f>
        <v>364572</v>
      </c>
      <c r="H10" s="13">
        <f>Purchases!H8</f>
        <v>364572</v>
      </c>
      <c r="I10" s="13">
        <f>Purchases!I8</f>
        <v>364572</v>
      </c>
      <c r="J10" s="13">
        <f>Purchases!J8</f>
        <v>364572</v>
      </c>
      <c r="K10" s="13">
        <f>Purchases!K8</f>
        <v>364572</v>
      </c>
      <c r="L10" s="13">
        <f>Purchases!L8</f>
        <v>364572</v>
      </c>
      <c r="M10" s="13">
        <f>Purchases!M8</f>
        <v>364572</v>
      </c>
    </row>
    <row r="11">
      <c r="A11" s="6" t="s">
        <v>55</v>
      </c>
      <c r="B11" s="13">
        <f>'Expenses-Payments'!B16</f>
        <v>37420</v>
      </c>
      <c r="C11" s="13">
        <f>'Expenses-Payments'!C16</f>
        <v>103927</v>
      </c>
      <c r="D11" s="13">
        <f>'Expenses-Payments'!D16</f>
        <v>84827</v>
      </c>
      <c r="E11" s="13">
        <f>'Expenses-Payments'!E16</f>
        <v>103927</v>
      </c>
      <c r="F11" s="13">
        <f>'Expenses-Payments'!F16</f>
        <v>84827</v>
      </c>
      <c r="G11" s="13">
        <f>'Expenses-Payments'!G16</f>
        <v>103927</v>
      </c>
      <c r="H11" s="13">
        <f>'Expenses-Payments'!H16</f>
        <v>84827</v>
      </c>
      <c r="I11" s="13">
        <f>'Expenses-Payments'!I16</f>
        <v>103927</v>
      </c>
      <c r="J11" s="13">
        <f>'Expenses-Payments'!J16</f>
        <v>84827</v>
      </c>
      <c r="K11" s="13">
        <f>'Expenses-Payments'!K16</f>
        <v>103927</v>
      </c>
      <c r="L11" s="13">
        <f>'Expenses-Payments'!L16</f>
        <v>84827</v>
      </c>
      <c r="M11" s="13">
        <f>'Expenses-Payments'!M16</f>
        <v>103927</v>
      </c>
    </row>
    <row r="12">
      <c r="A12" s="6" t="s">
        <v>96</v>
      </c>
      <c r="B12" s="14">
        <f>'Sales and Costs'!B21</f>
        <v>44454.7469</v>
      </c>
      <c r="C12" s="14">
        <f>'Sales and Costs'!C21</f>
        <v>43199.49769</v>
      </c>
      <c r="D12" s="14">
        <f>'Sales and Costs'!D21</f>
        <v>43199.49769</v>
      </c>
      <c r="E12" s="14">
        <f>'Sales and Costs'!E21</f>
        <v>43199.49769</v>
      </c>
      <c r="F12" s="14">
        <f>'Sales and Costs'!F21</f>
        <v>43199.49769</v>
      </c>
      <c r="G12" s="14">
        <f>'Sales and Costs'!G21</f>
        <v>43199.49769</v>
      </c>
      <c r="H12" s="14">
        <f>'Sales and Costs'!H21</f>
        <v>43199.49769</v>
      </c>
      <c r="I12" s="14">
        <f>'Sales and Costs'!I21</f>
        <v>43199.49769</v>
      </c>
      <c r="J12" s="14">
        <f>'Sales and Costs'!J21</f>
        <v>43199.49769</v>
      </c>
      <c r="K12" s="14">
        <f>'Sales and Costs'!K21</f>
        <v>43199.49769</v>
      </c>
      <c r="L12" s="14">
        <f>'Sales and Costs'!L21</f>
        <v>43199.49769</v>
      </c>
      <c r="M12" s="14">
        <f>'Sales and Costs'!M21</f>
        <v>43199.49769</v>
      </c>
    </row>
    <row r="13">
      <c r="A13" s="6" t="s">
        <v>51</v>
      </c>
      <c r="B13" s="14">
        <f t="shared" ref="B13:M13" si="2">SUM(B9:B12)</f>
        <v>327873.7469</v>
      </c>
      <c r="C13" s="14">
        <f t="shared" si="2"/>
        <v>237125.4977</v>
      </c>
      <c r="D13" s="14">
        <f t="shared" si="2"/>
        <v>492598.4977</v>
      </c>
      <c r="E13" s="14">
        <f t="shared" si="2"/>
        <v>511698.4977</v>
      </c>
      <c r="F13" s="14">
        <f t="shared" si="2"/>
        <v>492598.4977</v>
      </c>
      <c r="G13" s="14">
        <f t="shared" si="2"/>
        <v>511698.4977</v>
      </c>
      <c r="H13" s="14">
        <f t="shared" si="2"/>
        <v>492598.4977</v>
      </c>
      <c r="I13" s="14">
        <f t="shared" si="2"/>
        <v>511698.4977</v>
      </c>
      <c r="J13" s="14">
        <f t="shared" si="2"/>
        <v>492598.4977</v>
      </c>
      <c r="K13" s="14">
        <f t="shared" si="2"/>
        <v>511698.4977</v>
      </c>
      <c r="L13" s="14">
        <f t="shared" si="2"/>
        <v>492598.4977</v>
      </c>
      <c r="M13" s="14">
        <f t="shared" si="2"/>
        <v>511698.4977</v>
      </c>
    </row>
    <row r="14">
      <c r="A14" s="6"/>
      <c r="B14" s="6"/>
      <c r="C14" s="6"/>
      <c r="D14" s="6"/>
      <c r="E14" s="6"/>
      <c r="F14" s="6"/>
      <c r="G14" s="6"/>
      <c r="H14" s="6"/>
      <c r="I14" s="6"/>
      <c r="J14" s="6"/>
      <c r="K14" s="6"/>
      <c r="L14" s="6"/>
      <c r="M14" s="6"/>
    </row>
    <row r="15">
      <c r="A15" s="6" t="s">
        <v>97</v>
      </c>
      <c r="B15" s="14">
        <f t="shared" ref="B15:M15" si="3">B6-B13</f>
        <v>168098.2531</v>
      </c>
      <c r="C15" s="14">
        <f t="shared" si="3"/>
        <v>335459.5023</v>
      </c>
      <c r="D15" s="14">
        <f t="shared" si="3"/>
        <v>79986.50231</v>
      </c>
      <c r="E15" s="14">
        <f t="shared" si="3"/>
        <v>60886.50231</v>
      </c>
      <c r="F15" s="14">
        <f t="shared" si="3"/>
        <v>79986.50231</v>
      </c>
      <c r="G15" s="14">
        <f t="shared" si="3"/>
        <v>60886.50231</v>
      </c>
      <c r="H15" s="14">
        <f t="shared" si="3"/>
        <v>79986.50231</v>
      </c>
      <c r="I15" s="14">
        <f t="shared" si="3"/>
        <v>60886.50231</v>
      </c>
      <c r="J15" s="14">
        <f t="shared" si="3"/>
        <v>79986.50231</v>
      </c>
      <c r="K15" s="14">
        <f t="shared" si="3"/>
        <v>60886.50231</v>
      </c>
      <c r="L15" s="14">
        <f t="shared" si="3"/>
        <v>79986.50231</v>
      </c>
      <c r="M15" s="14">
        <f t="shared" si="3"/>
        <v>60886.50231</v>
      </c>
    </row>
    <row r="16">
      <c r="A16" s="6"/>
      <c r="B16" s="6"/>
      <c r="C16" s="6"/>
      <c r="D16" s="6"/>
      <c r="E16" s="6"/>
      <c r="F16" s="6"/>
      <c r="G16" s="6"/>
      <c r="H16" s="6"/>
      <c r="I16" s="6"/>
      <c r="J16" s="6"/>
      <c r="K16" s="6"/>
      <c r="L16" s="6"/>
      <c r="M16" s="6"/>
    </row>
    <row r="17">
      <c r="A17" s="6" t="s">
        <v>98</v>
      </c>
      <c r="B17" s="6"/>
      <c r="C17" s="6"/>
      <c r="D17" s="6"/>
      <c r="E17" s="6"/>
      <c r="F17" s="6"/>
      <c r="G17" s="6"/>
      <c r="H17" s="6"/>
      <c r="I17" s="6"/>
      <c r="J17" s="6"/>
      <c r="K17" s="6"/>
      <c r="L17" s="6"/>
      <c r="M17" s="6"/>
    </row>
    <row r="18">
      <c r="A18" s="6" t="s">
        <v>99</v>
      </c>
      <c r="B18" s="13">
        <v>0.0</v>
      </c>
      <c r="C18" s="14">
        <f t="shared" ref="C18:M18" si="4">B20</f>
        <v>168098.2531</v>
      </c>
      <c r="D18" s="14">
        <f t="shared" si="4"/>
        <v>503557.7554</v>
      </c>
      <c r="E18" s="14">
        <f t="shared" si="4"/>
        <v>583544.2577</v>
      </c>
      <c r="F18" s="14">
        <f t="shared" si="4"/>
        <v>644430.76</v>
      </c>
      <c r="G18" s="14">
        <f t="shared" si="4"/>
        <v>724417.2623</v>
      </c>
      <c r="H18" s="14">
        <f t="shared" si="4"/>
        <v>785303.7646</v>
      </c>
      <c r="I18" s="14">
        <f t="shared" si="4"/>
        <v>865290.2669</v>
      </c>
      <c r="J18" s="14">
        <f t="shared" si="4"/>
        <v>926176.7692</v>
      </c>
      <c r="K18" s="14">
        <f t="shared" si="4"/>
        <v>1006163.272</v>
      </c>
      <c r="L18" s="14">
        <f t="shared" si="4"/>
        <v>1067049.774</v>
      </c>
      <c r="M18" s="14">
        <f t="shared" si="4"/>
        <v>1147036.276</v>
      </c>
    </row>
    <row r="19">
      <c r="A19" s="6" t="s">
        <v>97</v>
      </c>
      <c r="B19" s="14">
        <f t="shared" ref="B19:M19" si="5">B15</f>
        <v>168098.2531</v>
      </c>
      <c r="C19" s="14">
        <f t="shared" si="5"/>
        <v>335459.5023</v>
      </c>
      <c r="D19" s="14">
        <f t="shared" si="5"/>
        <v>79986.50231</v>
      </c>
      <c r="E19" s="14">
        <f t="shared" si="5"/>
        <v>60886.50231</v>
      </c>
      <c r="F19" s="14">
        <f t="shared" si="5"/>
        <v>79986.50231</v>
      </c>
      <c r="G19" s="14">
        <f t="shared" si="5"/>
        <v>60886.50231</v>
      </c>
      <c r="H19" s="14">
        <f t="shared" si="5"/>
        <v>79986.50231</v>
      </c>
      <c r="I19" s="14">
        <f t="shared" si="5"/>
        <v>60886.50231</v>
      </c>
      <c r="J19" s="14">
        <f t="shared" si="5"/>
        <v>79986.50231</v>
      </c>
      <c r="K19" s="14">
        <f t="shared" si="5"/>
        <v>60886.50231</v>
      </c>
      <c r="L19" s="14">
        <f t="shared" si="5"/>
        <v>79986.50231</v>
      </c>
      <c r="M19" s="14">
        <f t="shared" si="5"/>
        <v>60886.50231</v>
      </c>
    </row>
    <row r="20">
      <c r="A20" s="6" t="s">
        <v>100</v>
      </c>
      <c r="B20" s="14">
        <f t="shared" ref="B20:M20" si="6">SUM(B18:B19)</f>
        <v>168098.2531</v>
      </c>
      <c r="C20" s="14">
        <f t="shared" si="6"/>
        <v>503557.7554</v>
      </c>
      <c r="D20" s="14">
        <f t="shared" si="6"/>
        <v>583544.2577</v>
      </c>
      <c r="E20" s="14">
        <f t="shared" si="6"/>
        <v>644430.76</v>
      </c>
      <c r="F20" s="14">
        <f t="shared" si="6"/>
        <v>724417.2623</v>
      </c>
      <c r="G20" s="14">
        <f t="shared" si="6"/>
        <v>785303.7646</v>
      </c>
      <c r="H20" s="14">
        <f t="shared" si="6"/>
        <v>865290.2669</v>
      </c>
      <c r="I20" s="14">
        <f t="shared" si="6"/>
        <v>926176.7692</v>
      </c>
      <c r="J20" s="14">
        <f t="shared" si="6"/>
        <v>1006163.272</v>
      </c>
      <c r="K20" s="14">
        <f t="shared" si="6"/>
        <v>1067049.774</v>
      </c>
      <c r="L20" s="14">
        <f t="shared" si="6"/>
        <v>1147036.276</v>
      </c>
      <c r="M20" s="14">
        <f t="shared" si="6"/>
        <v>1207922.778</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6" t="s">
        <v>34</v>
      </c>
      <c r="C1" s="6" t="s">
        <v>35</v>
      </c>
      <c r="D1" s="6" t="s">
        <v>36</v>
      </c>
      <c r="E1" s="6" t="s">
        <v>37</v>
      </c>
      <c r="F1" s="6" t="s">
        <v>38</v>
      </c>
      <c r="G1" s="6" t="s">
        <v>39</v>
      </c>
      <c r="H1" s="6" t="s">
        <v>40</v>
      </c>
      <c r="I1" s="6" t="s">
        <v>41</v>
      </c>
      <c r="J1" s="6" t="s">
        <v>42</v>
      </c>
      <c r="K1" s="6" t="s">
        <v>43</v>
      </c>
      <c r="L1" s="6" t="s">
        <v>44</v>
      </c>
      <c r="M1" s="6" t="s">
        <v>45</v>
      </c>
    </row>
    <row r="2">
      <c r="A2" s="6" t="s">
        <v>101</v>
      </c>
      <c r="B2" s="6"/>
      <c r="C2" s="6"/>
      <c r="D2" s="6"/>
      <c r="E2" s="6"/>
      <c r="F2" s="6"/>
      <c r="G2" s="6"/>
      <c r="H2" s="6"/>
      <c r="I2" s="6"/>
      <c r="J2" s="6"/>
      <c r="K2" s="6"/>
      <c r="L2" s="6"/>
      <c r="M2" s="6"/>
    </row>
    <row r="3">
      <c r="A3" s="6" t="s">
        <v>102</v>
      </c>
      <c r="B3" s="14">
        <f>'Fixed Asset Balance'!B20-Depreciation!B20</f>
        <v>234284.7619</v>
      </c>
      <c r="C3" s="14">
        <f>'Fixed Asset Balance'!C20-Depreciation!C20</f>
        <v>307832.7343</v>
      </c>
      <c r="D3" s="14">
        <f>'Fixed Asset Balance'!D20-Depreciation!D20</f>
        <v>291381.7068</v>
      </c>
      <c r="E3" s="14">
        <f>'Fixed Asset Balance'!E20-Depreciation!E20</f>
        <v>274930.6792</v>
      </c>
      <c r="F3" s="14">
        <f>'Fixed Asset Balance'!F20-Depreciation!F20</f>
        <v>258479.6516</v>
      </c>
      <c r="G3" s="14">
        <f>'Fixed Asset Balance'!G20-Depreciation!G20</f>
        <v>242028.6241</v>
      </c>
      <c r="H3" s="14">
        <f>'Fixed Asset Balance'!H20-Depreciation!H20</f>
        <v>225577.5965</v>
      </c>
      <c r="I3" s="14">
        <f>'Fixed Asset Balance'!I20-Depreciation!I20</f>
        <v>209126.5689</v>
      </c>
      <c r="J3" s="14">
        <f>'Fixed Asset Balance'!J20-Depreciation!J20</f>
        <v>192675.5414</v>
      </c>
      <c r="K3" s="14">
        <f>'Fixed Asset Balance'!K20-Depreciation!K20</f>
        <v>176224.5138</v>
      </c>
      <c r="L3" s="14">
        <f>'Fixed Asset Balance'!L20-Depreciation!L20</f>
        <v>159773.4862</v>
      </c>
      <c r="M3" s="14">
        <f>'Fixed Asset Balance'!M20-Depreciation!M20</f>
        <v>143322.4586</v>
      </c>
    </row>
    <row r="4">
      <c r="A4" s="6" t="s">
        <v>98</v>
      </c>
      <c r="B4" s="14">
        <f>'Cash Detail'!B20</f>
        <v>168098.2531</v>
      </c>
      <c r="C4" s="14">
        <f>'Cash Detail'!C20</f>
        <v>503557.7554</v>
      </c>
      <c r="D4" s="14">
        <f>'Cash Detail'!D20</f>
        <v>583544.2577</v>
      </c>
      <c r="E4" s="14">
        <f>'Cash Detail'!E20</f>
        <v>644430.76</v>
      </c>
      <c r="F4" s="14">
        <f>'Cash Detail'!F20</f>
        <v>724417.2623</v>
      </c>
      <c r="G4" s="14">
        <f>'Cash Detail'!G20</f>
        <v>785303.7646</v>
      </c>
      <c r="H4" s="14">
        <f>'Cash Detail'!H20</f>
        <v>865290.2669</v>
      </c>
      <c r="I4" s="14">
        <f>'Cash Detail'!I20</f>
        <v>926176.7692</v>
      </c>
      <c r="J4" s="14">
        <f>'Cash Detail'!J20</f>
        <v>1006163.272</v>
      </c>
      <c r="K4" s="14">
        <f>'Cash Detail'!K20</f>
        <v>1067049.774</v>
      </c>
      <c r="L4" s="14">
        <f>'Cash Detail'!L20</f>
        <v>1147036.276</v>
      </c>
      <c r="M4" s="14">
        <f>'Cash Detail'!M20</f>
        <v>1207922.778</v>
      </c>
    </row>
    <row r="5">
      <c r="A5" s="6" t="s">
        <v>103</v>
      </c>
      <c r="B5" s="13">
        <f>Stocks!B13</f>
        <v>65832</v>
      </c>
      <c r="C5" s="13">
        <f>Stocks!C13</f>
        <v>131664</v>
      </c>
      <c r="D5" s="13">
        <f>Stocks!D13</f>
        <v>197496</v>
      </c>
      <c r="E5" s="13">
        <f>Stocks!E13</f>
        <v>263328</v>
      </c>
      <c r="F5" s="13">
        <f>Stocks!F13</f>
        <v>329160</v>
      </c>
      <c r="G5" s="13">
        <f>Stocks!G13</f>
        <v>394992</v>
      </c>
      <c r="H5" s="13">
        <f>Stocks!H13</f>
        <v>460824</v>
      </c>
      <c r="I5" s="13">
        <f>Stocks!I13</f>
        <v>526656</v>
      </c>
      <c r="J5" s="13">
        <f>Stocks!J13</f>
        <v>592488</v>
      </c>
      <c r="K5" s="13">
        <f>Stocks!K13</f>
        <v>658320</v>
      </c>
      <c r="L5" s="13">
        <f>Stocks!L13</f>
        <v>724152</v>
      </c>
      <c r="M5" s="13">
        <f>Stocks!M13</f>
        <v>789984</v>
      </c>
    </row>
    <row r="6">
      <c r="A6" s="6" t="s">
        <v>63</v>
      </c>
      <c r="B6" s="13">
        <f>Collections!B12</f>
        <v>572585</v>
      </c>
      <c r="C6" s="13">
        <f>Collections!C12</f>
        <v>572585</v>
      </c>
      <c r="D6" s="13">
        <f>Collections!D12</f>
        <v>572585</v>
      </c>
      <c r="E6" s="13">
        <f>Collections!E12</f>
        <v>572585</v>
      </c>
      <c r="F6" s="13">
        <f>Collections!F12</f>
        <v>572585</v>
      </c>
      <c r="G6" s="13">
        <f>Collections!G12</f>
        <v>572585</v>
      </c>
      <c r="H6" s="13">
        <f>Collections!H12</f>
        <v>572585</v>
      </c>
      <c r="I6" s="13">
        <f>Collections!I12</f>
        <v>572585</v>
      </c>
      <c r="J6" s="13">
        <f>Collections!J12</f>
        <v>572585</v>
      </c>
      <c r="K6" s="13">
        <f>Collections!K12</f>
        <v>572585</v>
      </c>
      <c r="L6" s="13">
        <f>Collections!L12</f>
        <v>572585</v>
      </c>
      <c r="M6" s="13">
        <f>Collections!M12</f>
        <v>572585</v>
      </c>
    </row>
    <row r="7">
      <c r="A7" s="6" t="s">
        <v>104</v>
      </c>
      <c r="B7" s="14">
        <f t="shared" ref="B7:M7" si="1">SUM(B3:B6)</f>
        <v>1040800.015</v>
      </c>
      <c r="C7" s="14">
        <f t="shared" si="1"/>
        <v>1515639.49</v>
      </c>
      <c r="D7" s="14">
        <f t="shared" si="1"/>
        <v>1645006.964</v>
      </c>
      <c r="E7" s="14">
        <f t="shared" si="1"/>
        <v>1755274.439</v>
      </c>
      <c r="F7" s="14">
        <f t="shared" si="1"/>
        <v>1884641.914</v>
      </c>
      <c r="G7" s="14">
        <f t="shared" si="1"/>
        <v>1994909.389</v>
      </c>
      <c r="H7" s="14">
        <f t="shared" si="1"/>
        <v>2124276.863</v>
      </c>
      <c r="I7" s="14">
        <f t="shared" si="1"/>
        <v>2234544.338</v>
      </c>
      <c r="J7" s="14">
        <f t="shared" si="1"/>
        <v>2363911.813</v>
      </c>
      <c r="K7" s="14">
        <f t="shared" si="1"/>
        <v>2474179.288</v>
      </c>
      <c r="L7" s="14">
        <f t="shared" si="1"/>
        <v>2603546.762</v>
      </c>
      <c r="M7" s="14">
        <f t="shared" si="1"/>
        <v>2713814.237</v>
      </c>
    </row>
    <row r="8">
      <c r="A8" s="6"/>
      <c r="B8" s="6"/>
      <c r="C8" s="6"/>
      <c r="D8" s="6"/>
      <c r="E8" s="6"/>
      <c r="F8" s="6"/>
      <c r="G8" s="6"/>
      <c r="H8" s="6"/>
      <c r="I8" s="6"/>
      <c r="J8" s="6"/>
      <c r="K8" s="6"/>
      <c r="L8" s="6"/>
      <c r="M8" s="6"/>
    </row>
    <row r="9">
      <c r="A9" s="6" t="s">
        <v>105</v>
      </c>
      <c r="B9" s="6"/>
      <c r="C9" s="6"/>
      <c r="D9" s="6"/>
      <c r="E9" s="6"/>
      <c r="F9" s="6"/>
      <c r="G9" s="6"/>
      <c r="H9" s="6"/>
      <c r="I9" s="6"/>
      <c r="J9" s="6"/>
      <c r="K9" s="6"/>
      <c r="L9" s="6"/>
      <c r="M9" s="6"/>
    </row>
    <row r="10">
      <c r="A10" s="6" t="s">
        <v>60</v>
      </c>
      <c r="B10" s="13">
        <f>Purchases!B12</f>
        <v>364572</v>
      </c>
      <c r="C10" s="13">
        <f>Purchases!C12</f>
        <v>729144</v>
      </c>
      <c r="D10" s="13">
        <f>Purchases!D12</f>
        <v>729144</v>
      </c>
      <c r="E10" s="13">
        <f>Purchases!E12</f>
        <v>729144</v>
      </c>
      <c r="F10" s="13">
        <f>Purchases!F12</f>
        <v>729144</v>
      </c>
      <c r="G10" s="13">
        <f>Purchases!G12</f>
        <v>729144</v>
      </c>
      <c r="H10" s="13">
        <f>Purchases!H12</f>
        <v>729144</v>
      </c>
      <c r="I10" s="13">
        <f>Purchases!I12</f>
        <v>729144</v>
      </c>
      <c r="J10" s="13">
        <f>Purchases!J12</f>
        <v>729144</v>
      </c>
      <c r="K10" s="13">
        <f>Purchases!K12</f>
        <v>729144</v>
      </c>
      <c r="L10" s="13">
        <f>Purchases!L12</f>
        <v>729144</v>
      </c>
      <c r="M10" s="13">
        <f>Purchases!M12</f>
        <v>729144</v>
      </c>
    </row>
    <row r="11">
      <c r="A11" s="6" t="s">
        <v>106</v>
      </c>
      <c r="B11" s="13">
        <f>'Expenses-Payments'!B24</f>
        <v>56957</v>
      </c>
      <c r="C11" s="13">
        <f>'Expenses-Payments'!C24</f>
        <v>47407</v>
      </c>
      <c r="D11" s="13">
        <f>'Expenses-Payments'!D24</f>
        <v>56957</v>
      </c>
      <c r="E11" s="13">
        <f>'Expenses-Payments'!E24</f>
        <v>47407</v>
      </c>
      <c r="F11" s="13">
        <f>'Expenses-Payments'!F24</f>
        <v>56957</v>
      </c>
      <c r="G11" s="13">
        <f>'Expenses-Payments'!G24</f>
        <v>47407</v>
      </c>
      <c r="H11" s="13">
        <f>'Expenses-Payments'!H24</f>
        <v>56957</v>
      </c>
      <c r="I11" s="13">
        <f>'Expenses-Payments'!I24</f>
        <v>47407</v>
      </c>
      <c r="J11" s="13">
        <f>'Expenses-Payments'!J24</f>
        <v>56957</v>
      </c>
      <c r="K11" s="13">
        <f>'Expenses-Payments'!K24</f>
        <v>47407</v>
      </c>
      <c r="L11" s="13">
        <f>'Expenses-Payments'!L24</f>
        <v>56957</v>
      </c>
      <c r="M11" s="13">
        <f>'Expenses-Payments'!M24</f>
        <v>47407</v>
      </c>
    </row>
    <row r="12">
      <c r="A12" s="6" t="s">
        <v>107</v>
      </c>
      <c r="B12" s="13">
        <v>0.0</v>
      </c>
      <c r="C12" s="13">
        <v>0.0</v>
      </c>
      <c r="D12" s="13">
        <v>0.0</v>
      </c>
      <c r="E12" s="13">
        <v>0.0</v>
      </c>
      <c r="F12" s="13">
        <v>0.0</v>
      </c>
      <c r="G12" s="13">
        <v>0.0</v>
      </c>
      <c r="H12" s="13">
        <v>0.0</v>
      </c>
      <c r="I12" s="13">
        <v>0.0</v>
      </c>
      <c r="J12" s="13">
        <v>0.0</v>
      </c>
      <c r="K12" s="13">
        <v>0.0</v>
      </c>
      <c r="L12" s="13">
        <v>0.0</v>
      </c>
      <c r="M12" s="13">
        <v>0.0</v>
      </c>
    </row>
    <row r="13">
      <c r="A13" s="6" t="s">
        <v>108</v>
      </c>
      <c r="B13" s="13">
        <f t="shared" ref="B13:M13" si="2">SUM(B10:B12)</f>
        <v>421529</v>
      </c>
      <c r="C13" s="13">
        <f t="shared" si="2"/>
        <v>776551</v>
      </c>
      <c r="D13" s="13">
        <f t="shared" si="2"/>
        <v>786101</v>
      </c>
      <c r="E13" s="13">
        <f t="shared" si="2"/>
        <v>776551</v>
      </c>
      <c r="F13" s="13">
        <f t="shared" si="2"/>
        <v>786101</v>
      </c>
      <c r="G13" s="13">
        <f t="shared" si="2"/>
        <v>776551</v>
      </c>
      <c r="H13" s="13">
        <f t="shared" si="2"/>
        <v>786101</v>
      </c>
      <c r="I13" s="13">
        <f t="shared" si="2"/>
        <v>776551</v>
      </c>
      <c r="J13" s="13">
        <f t="shared" si="2"/>
        <v>786101</v>
      </c>
      <c r="K13" s="13">
        <f t="shared" si="2"/>
        <v>776551</v>
      </c>
      <c r="L13" s="13">
        <f t="shared" si="2"/>
        <v>786101</v>
      </c>
      <c r="M13" s="13">
        <f t="shared" si="2"/>
        <v>776551</v>
      </c>
    </row>
    <row r="14">
      <c r="A14" s="6"/>
      <c r="B14" s="6"/>
      <c r="C14" s="6"/>
      <c r="D14" s="6"/>
      <c r="E14" s="6"/>
      <c r="F14" s="6"/>
      <c r="G14" s="6"/>
      <c r="H14" s="6"/>
      <c r="I14" s="6"/>
      <c r="J14" s="6"/>
      <c r="K14" s="6"/>
      <c r="L14" s="6"/>
      <c r="M14" s="6"/>
    </row>
    <row r="15">
      <c r="A15" s="6" t="s">
        <v>109</v>
      </c>
      <c r="B15" s="14">
        <f t="shared" ref="B15:M15" si="3">B7-B13</f>
        <v>619271.015</v>
      </c>
      <c r="C15" s="14">
        <f t="shared" si="3"/>
        <v>739088.4897</v>
      </c>
      <c r="D15" s="14">
        <f t="shared" si="3"/>
        <v>858905.9645</v>
      </c>
      <c r="E15" s="14">
        <f t="shared" si="3"/>
        <v>978723.4392</v>
      </c>
      <c r="F15" s="14">
        <f t="shared" si="3"/>
        <v>1098540.914</v>
      </c>
      <c r="G15" s="14">
        <f t="shared" si="3"/>
        <v>1218358.389</v>
      </c>
      <c r="H15" s="14">
        <f t="shared" si="3"/>
        <v>1338175.863</v>
      </c>
      <c r="I15" s="14">
        <f t="shared" si="3"/>
        <v>1457993.338</v>
      </c>
      <c r="J15" s="14">
        <f t="shared" si="3"/>
        <v>1577810.813</v>
      </c>
      <c r="K15" s="14">
        <f t="shared" si="3"/>
        <v>1697628.288</v>
      </c>
      <c r="L15" s="14">
        <f t="shared" si="3"/>
        <v>1817445.762</v>
      </c>
      <c r="M15" s="14">
        <f t="shared" si="3"/>
        <v>1937263.237</v>
      </c>
    </row>
    <row r="16">
      <c r="A16" s="6"/>
      <c r="B16" s="6"/>
      <c r="C16" s="6"/>
      <c r="D16" s="6"/>
      <c r="E16" s="6"/>
      <c r="F16" s="6"/>
      <c r="G16" s="6"/>
      <c r="H16" s="6"/>
      <c r="I16" s="6"/>
      <c r="J16" s="6"/>
      <c r="K16" s="6"/>
      <c r="L16" s="6"/>
      <c r="M16" s="6"/>
    </row>
    <row r="17">
      <c r="A17" s="6" t="s">
        <v>110</v>
      </c>
      <c r="B17" s="6"/>
      <c r="C17" s="6"/>
      <c r="D17" s="6"/>
      <c r="E17" s="6"/>
      <c r="F17" s="6"/>
      <c r="G17" s="6"/>
      <c r="H17" s="6"/>
      <c r="I17" s="6"/>
      <c r="J17" s="6"/>
      <c r="K17" s="6"/>
      <c r="L17" s="6"/>
      <c r="M17" s="6"/>
    </row>
    <row r="18">
      <c r="A18" s="6" t="s">
        <v>111</v>
      </c>
      <c r="B18" s="13">
        <f>Capital!B14</f>
        <v>495972</v>
      </c>
      <c r="C18" s="13">
        <f>Capital!C14</f>
        <v>495972</v>
      </c>
      <c r="D18" s="13">
        <f>Capital!D14</f>
        <v>495972</v>
      </c>
      <c r="E18" s="13">
        <f>Capital!E14</f>
        <v>495972</v>
      </c>
      <c r="F18" s="13">
        <f>Capital!F14</f>
        <v>495972</v>
      </c>
      <c r="G18" s="13">
        <f>Capital!G14</f>
        <v>495972</v>
      </c>
      <c r="H18" s="13">
        <f>Capital!H14</f>
        <v>495972</v>
      </c>
      <c r="I18" s="13">
        <f>Capital!I14</f>
        <v>495972</v>
      </c>
      <c r="J18" s="13">
        <f>Capital!J14</f>
        <v>495972</v>
      </c>
      <c r="K18" s="13">
        <f>Capital!K14</f>
        <v>495972</v>
      </c>
      <c r="L18" s="13">
        <f>Capital!L14</f>
        <v>495972</v>
      </c>
      <c r="M18" s="13">
        <f>Capital!M14</f>
        <v>495972</v>
      </c>
    </row>
    <row r="19">
      <c r="A19" s="6" t="s">
        <v>51</v>
      </c>
      <c r="B19" s="13">
        <f t="shared" ref="B19:M19" si="4">SUM(B18)</f>
        <v>495972</v>
      </c>
      <c r="C19" s="13">
        <f t="shared" si="4"/>
        <v>495972</v>
      </c>
      <c r="D19" s="13">
        <f t="shared" si="4"/>
        <v>495972</v>
      </c>
      <c r="E19" s="13">
        <f t="shared" si="4"/>
        <v>495972</v>
      </c>
      <c r="F19" s="13">
        <f t="shared" si="4"/>
        <v>495972</v>
      </c>
      <c r="G19" s="13">
        <f t="shared" si="4"/>
        <v>495972</v>
      </c>
      <c r="H19" s="13">
        <f t="shared" si="4"/>
        <v>495972</v>
      </c>
      <c r="I19" s="13">
        <f t="shared" si="4"/>
        <v>495972</v>
      </c>
      <c r="J19" s="13">
        <f t="shared" si="4"/>
        <v>495972</v>
      </c>
      <c r="K19" s="13">
        <f t="shared" si="4"/>
        <v>495972</v>
      </c>
      <c r="L19" s="13">
        <f t="shared" si="4"/>
        <v>495972</v>
      </c>
      <c r="M19" s="13">
        <f t="shared" si="4"/>
        <v>495972</v>
      </c>
    </row>
    <row r="20">
      <c r="A20" s="6"/>
      <c r="B20" s="6"/>
      <c r="C20" s="6"/>
      <c r="D20" s="6"/>
      <c r="E20" s="6"/>
      <c r="F20" s="6"/>
      <c r="G20" s="6"/>
      <c r="H20" s="6"/>
      <c r="I20" s="6"/>
      <c r="J20" s="6"/>
      <c r="K20" s="6"/>
      <c r="L20" s="6"/>
      <c r="M20" s="6"/>
    </row>
    <row r="21">
      <c r="A21" s="9" t="s">
        <v>112</v>
      </c>
      <c r="B21" s="6"/>
      <c r="C21" s="6"/>
      <c r="D21" s="6"/>
      <c r="E21" s="6"/>
      <c r="F21" s="6"/>
      <c r="G21" s="6"/>
      <c r="H21" s="6"/>
      <c r="I21" s="6"/>
      <c r="J21" s="6"/>
      <c r="K21" s="6"/>
      <c r="L21" s="6"/>
      <c r="M21" s="6"/>
    </row>
    <row r="22">
      <c r="A22" s="6" t="s">
        <v>113</v>
      </c>
      <c r="B22" s="13">
        <v>0.0</v>
      </c>
      <c r="C22" s="14">
        <f t="shared" ref="C22:M22" si="5">B25</f>
        <v>123299.015</v>
      </c>
      <c r="D22" s="14">
        <f t="shared" si="5"/>
        <v>243116.4897</v>
      </c>
      <c r="E22" s="14">
        <f t="shared" si="5"/>
        <v>362933.9645</v>
      </c>
      <c r="F22" s="14">
        <f t="shared" si="5"/>
        <v>482751.4392</v>
      </c>
      <c r="G22" s="14">
        <f t="shared" si="5"/>
        <v>602568.9139</v>
      </c>
      <c r="H22" s="14">
        <f t="shared" si="5"/>
        <v>722386.3887</v>
      </c>
      <c r="I22" s="14">
        <f t="shared" si="5"/>
        <v>842203.8634</v>
      </c>
      <c r="J22" s="14">
        <f t="shared" si="5"/>
        <v>962021.3382</v>
      </c>
      <c r="K22" s="14">
        <f t="shared" si="5"/>
        <v>1081838.813</v>
      </c>
      <c r="L22" s="14">
        <f t="shared" si="5"/>
        <v>1201656.288</v>
      </c>
      <c r="M22" s="14">
        <f t="shared" si="5"/>
        <v>1321473.762</v>
      </c>
    </row>
    <row r="23">
      <c r="A23" s="6" t="s">
        <v>114</v>
      </c>
      <c r="B23" s="14">
        <f>'Sales and Costs'!B23</f>
        <v>123299.015</v>
      </c>
      <c r="C23" s="14">
        <f>'Sales and Costs'!C23</f>
        <v>119817.4747</v>
      </c>
      <c r="D23" s="14">
        <f>'Sales and Costs'!D23</f>
        <v>119817.4747</v>
      </c>
      <c r="E23" s="14">
        <f>'Sales and Costs'!E23</f>
        <v>119817.4747</v>
      </c>
      <c r="F23" s="14">
        <f>'Sales and Costs'!F23</f>
        <v>119817.4747</v>
      </c>
      <c r="G23" s="14">
        <f>'Sales and Costs'!G23</f>
        <v>119817.4747</v>
      </c>
      <c r="H23" s="14">
        <f>'Sales and Costs'!H23</f>
        <v>119817.4747</v>
      </c>
      <c r="I23" s="14">
        <f>'Sales and Costs'!I23</f>
        <v>119817.4747</v>
      </c>
      <c r="J23" s="14">
        <f>'Sales and Costs'!J23</f>
        <v>119817.4747</v>
      </c>
      <c r="K23" s="14">
        <f>'Sales and Costs'!K23</f>
        <v>119817.4747</v>
      </c>
      <c r="L23" s="14">
        <f>'Sales and Costs'!L23</f>
        <v>119817.4747</v>
      </c>
      <c r="M23" s="14">
        <f>'Sales and Costs'!M23</f>
        <v>119817.4747</v>
      </c>
    </row>
    <row r="24">
      <c r="A24" s="6" t="s">
        <v>115</v>
      </c>
      <c r="B24" s="13">
        <v>0.0</v>
      </c>
      <c r="C24" s="13">
        <v>0.0</v>
      </c>
      <c r="D24" s="13">
        <v>0.0</v>
      </c>
      <c r="E24" s="13">
        <v>0.0</v>
      </c>
      <c r="F24" s="13">
        <v>0.0</v>
      </c>
      <c r="G24" s="13">
        <v>0.0</v>
      </c>
      <c r="H24" s="13">
        <v>0.0</v>
      </c>
      <c r="I24" s="13">
        <v>0.0</v>
      </c>
      <c r="J24" s="13">
        <v>0.0</v>
      </c>
      <c r="K24" s="13">
        <v>0.0</v>
      </c>
      <c r="L24" s="13">
        <v>0.0</v>
      </c>
      <c r="M24" s="13">
        <v>0.0</v>
      </c>
    </row>
    <row r="25">
      <c r="A25" s="6" t="s">
        <v>112</v>
      </c>
      <c r="B25" s="14">
        <f t="shared" ref="B25:M25" si="6">B22+B23-B24</f>
        <v>123299.015</v>
      </c>
      <c r="C25" s="14">
        <f t="shared" si="6"/>
        <v>243116.4897</v>
      </c>
      <c r="D25" s="14">
        <f t="shared" si="6"/>
        <v>362933.9645</v>
      </c>
      <c r="E25" s="14">
        <f t="shared" si="6"/>
        <v>482751.4392</v>
      </c>
      <c r="F25" s="14">
        <f t="shared" si="6"/>
        <v>602568.9139</v>
      </c>
      <c r="G25" s="14">
        <f t="shared" si="6"/>
        <v>722386.3887</v>
      </c>
      <c r="H25" s="14">
        <f t="shared" si="6"/>
        <v>842203.8634</v>
      </c>
      <c r="I25" s="14">
        <f t="shared" si="6"/>
        <v>962021.3382</v>
      </c>
      <c r="J25" s="14">
        <f t="shared" si="6"/>
        <v>1081838.813</v>
      </c>
      <c r="K25" s="14">
        <f t="shared" si="6"/>
        <v>1201656.288</v>
      </c>
      <c r="L25" s="14">
        <f t="shared" si="6"/>
        <v>1321473.762</v>
      </c>
      <c r="M25" s="14">
        <f t="shared" si="6"/>
        <v>1441291.237</v>
      </c>
    </row>
    <row r="26">
      <c r="A26" s="6"/>
      <c r="B26" s="6"/>
      <c r="C26" s="6"/>
      <c r="D26" s="6"/>
      <c r="E26" s="6"/>
      <c r="F26" s="6"/>
      <c r="G26" s="6"/>
      <c r="H26" s="6"/>
      <c r="I26" s="6"/>
      <c r="J26" s="6"/>
      <c r="K26" s="6"/>
      <c r="L26" s="6"/>
      <c r="M26" s="6"/>
    </row>
    <row r="27">
      <c r="A27" s="6" t="s">
        <v>51</v>
      </c>
      <c r="B27" s="14">
        <f t="shared" ref="B27:M27" si="7">B25+B19</f>
        <v>619271.015</v>
      </c>
      <c r="C27" s="14">
        <f t="shared" si="7"/>
        <v>739088.4897</v>
      </c>
      <c r="D27" s="14">
        <f t="shared" si="7"/>
        <v>858905.9645</v>
      </c>
      <c r="E27" s="14">
        <f t="shared" si="7"/>
        <v>978723.4392</v>
      </c>
      <c r="F27" s="14">
        <f t="shared" si="7"/>
        <v>1098540.914</v>
      </c>
      <c r="G27" s="14">
        <f t="shared" si="7"/>
        <v>1218358.389</v>
      </c>
      <c r="H27" s="14">
        <f t="shared" si="7"/>
        <v>1338175.863</v>
      </c>
      <c r="I27" s="14">
        <f t="shared" si="7"/>
        <v>1457993.338</v>
      </c>
      <c r="J27" s="14">
        <f t="shared" si="7"/>
        <v>1577810.813</v>
      </c>
      <c r="K27" s="14">
        <f t="shared" si="7"/>
        <v>1697628.288</v>
      </c>
      <c r="L27" s="14">
        <f t="shared" si="7"/>
        <v>1817445.762</v>
      </c>
      <c r="M27" s="14">
        <f t="shared" si="7"/>
        <v>1937263.237</v>
      </c>
    </row>
    <row r="28">
      <c r="A28" s="6"/>
      <c r="B28" s="6"/>
      <c r="C28" s="6"/>
      <c r="D28" s="6"/>
      <c r="E28" s="6"/>
      <c r="F28" s="6"/>
      <c r="G28" s="6"/>
      <c r="H28" s="6"/>
      <c r="I28" s="6"/>
      <c r="J28" s="6"/>
      <c r="K28" s="6"/>
      <c r="L28" s="6"/>
      <c r="M28" s="6"/>
    </row>
    <row r="29">
      <c r="A29" s="6" t="s">
        <v>116</v>
      </c>
      <c r="B29" s="14">
        <f t="shared" ref="B29:M29" si="8">B27-B15</f>
        <v>0</v>
      </c>
      <c r="C29" s="14">
        <f t="shared" si="8"/>
        <v>0.0000000001164153218</v>
      </c>
      <c r="D29" s="14">
        <f t="shared" si="8"/>
        <v>-0.0000000001164153218</v>
      </c>
      <c r="E29" s="14">
        <f t="shared" si="8"/>
        <v>-0.0000000001164153218</v>
      </c>
      <c r="F29" s="14">
        <f t="shared" si="8"/>
        <v>0</v>
      </c>
      <c r="G29" s="14">
        <f t="shared" si="8"/>
        <v>-0.0000000004656612873</v>
      </c>
      <c r="H29" s="14">
        <f t="shared" si="8"/>
        <v>0</v>
      </c>
      <c r="I29" s="14">
        <f t="shared" si="8"/>
        <v>-0.0000000004656612873</v>
      </c>
      <c r="J29" s="14">
        <f t="shared" si="8"/>
        <v>-0.0000000004656612873</v>
      </c>
      <c r="K29" s="14">
        <f t="shared" si="8"/>
        <v>-0.000000000698491931</v>
      </c>
      <c r="L29" s="14">
        <f t="shared" si="8"/>
        <v>-0.0000000004656612873</v>
      </c>
      <c r="M29" s="14">
        <f t="shared" si="8"/>
        <v>-0.000000000698491931</v>
      </c>
    </row>
    <row r="30">
      <c r="A30" s="6"/>
      <c r="B30" s="6"/>
      <c r="C30" s="6"/>
      <c r="D30" s="6"/>
      <c r="E30" s="6"/>
      <c r="F30" s="6"/>
      <c r="G30" s="6"/>
      <c r="H30" s="6"/>
      <c r="I30" s="6"/>
      <c r="J30" s="6"/>
      <c r="K30" s="6"/>
      <c r="L30" s="6"/>
      <c r="M30"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6" t="s">
        <v>9</v>
      </c>
      <c r="C1" s="6" t="s">
        <v>10</v>
      </c>
      <c r="D1" s="6" t="s">
        <v>11</v>
      </c>
    </row>
    <row r="2">
      <c r="A2" s="7" t="s">
        <v>12</v>
      </c>
      <c r="B2" s="8">
        <v>2337.0</v>
      </c>
      <c r="C2" s="8">
        <v>156.0</v>
      </c>
      <c r="D2" s="7" t="s">
        <v>13</v>
      </c>
    </row>
    <row r="3">
      <c r="A3" s="6"/>
      <c r="B3" s="6"/>
      <c r="C3" s="6"/>
      <c r="D3" s="6"/>
    </row>
    <row r="4">
      <c r="A4" s="6" t="s">
        <v>14</v>
      </c>
      <c r="B4" s="6" t="s">
        <v>9</v>
      </c>
      <c r="C4" s="6" t="s">
        <v>15</v>
      </c>
      <c r="D4" s="6" t="s">
        <v>16</v>
      </c>
    </row>
    <row r="5">
      <c r="A5" s="7" t="s">
        <v>12</v>
      </c>
      <c r="B5" s="8">
        <v>1915.0</v>
      </c>
      <c r="C5" s="8">
        <v>299.0</v>
      </c>
      <c r="D5" s="6" t="s">
        <v>17</v>
      </c>
    </row>
    <row r="6">
      <c r="A6" s="6"/>
      <c r="B6" s="6"/>
      <c r="C6" s="6"/>
      <c r="D6" s="6"/>
    </row>
    <row r="7">
      <c r="A7" s="6" t="s">
        <v>18</v>
      </c>
      <c r="B7" s="6"/>
      <c r="C7" s="6"/>
      <c r="D7" s="6"/>
    </row>
    <row r="8">
      <c r="A8" s="6" t="s">
        <v>19</v>
      </c>
      <c r="B8" s="8">
        <v>2.0</v>
      </c>
      <c r="C8" s="8">
        <v>16880.0</v>
      </c>
      <c r="D8" s="9" t="s">
        <v>20</v>
      </c>
    </row>
    <row r="9">
      <c r="A9" s="6"/>
      <c r="B9" s="6"/>
      <c r="C9" s="6"/>
      <c r="D9" s="6"/>
    </row>
    <row r="10">
      <c r="A10" s="6" t="s">
        <v>21</v>
      </c>
      <c r="B10" s="6"/>
      <c r="C10" s="6"/>
      <c r="D10" s="6"/>
    </row>
    <row r="11">
      <c r="A11" s="6" t="s">
        <v>22</v>
      </c>
      <c r="B11" s="8">
        <v>37420.0</v>
      </c>
      <c r="C11" s="9" t="s">
        <v>23</v>
      </c>
      <c r="D11" s="6"/>
    </row>
    <row r="12">
      <c r="A12" s="6" t="s">
        <v>24</v>
      </c>
      <c r="B12" s="8">
        <v>12148.0</v>
      </c>
      <c r="C12" s="9" t="s">
        <v>20</v>
      </c>
      <c r="D12" s="6"/>
    </row>
    <row r="13">
      <c r="A13" s="7" t="s">
        <v>25</v>
      </c>
      <c r="B13" s="8">
        <v>9550.0</v>
      </c>
      <c r="C13" s="10" t="s">
        <v>26</v>
      </c>
      <c r="D13" s="6"/>
    </row>
    <row r="14">
      <c r="A14" s="7" t="s">
        <v>27</v>
      </c>
      <c r="B14" s="8">
        <v>1499.0</v>
      </c>
      <c r="C14" s="10" t="s">
        <v>17</v>
      </c>
      <c r="D14" s="6"/>
    </row>
    <row r="15">
      <c r="A15" s="6"/>
      <c r="B15" s="6"/>
      <c r="C15" s="6"/>
      <c r="D15" s="6"/>
    </row>
    <row r="16">
      <c r="A16" s="6" t="s">
        <v>28</v>
      </c>
      <c r="B16" s="11">
        <v>0.265</v>
      </c>
      <c r="C16" s="9" t="s">
        <v>29</v>
      </c>
      <c r="D16" s="6"/>
    </row>
    <row r="18">
      <c r="A18" s="12" t="s">
        <v>30</v>
      </c>
      <c r="B18" s="12" t="s">
        <v>31</v>
      </c>
    </row>
    <row r="19">
      <c r="A19" s="12" t="s">
        <v>32</v>
      </c>
      <c r="B19" s="12">
        <v>23.0</v>
      </c>
    </row>
    <row r="20">
      <c r="A20" s="12" t="s">
        <v>33</v>
      </c>
      <c r="B20" s="12">
        <v>21564.0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6" t="s">
        <v>34</v>
      </c>
      <c r="C1" s="6" t="s">
        <v>35</v>
      </c>
      <c r="D1" s="6" t="s">
        <v>36</v>
      </c>
      <c r="E1" s="6" t="s">
        <v>37</v>
      </c>
      <c r="F1" s="6" t="s">
        <v>38</v>
      </c>
      <c r="G1" s="6" t="s">
        <v>39</v>
      </c>
      <c r="H1" s="6" t="s">
        <v>40</v>
      </c>
      <c r="I1" s="6" t="s">
        <v>41</v>
      </c>
      <c r="J1" s="6" t="s">
        <v>42</v>
      </c>
      <c r="K1" s="6" t="s">
        <v>43</v>
      </c>
      <c r="L1" s="6" t="s">
        <v>44</v>
      </c>
      <c r="M1" s="6" t="s">
        <v>45</v>
      </c>
    </row>
    <row r="2">
      <c r="A2" s="6" t="s">
        <v>46</v>
      </c>
      <c r="B2" s="6"/>
      <c r="C2" s="6"/>
      <c r="D2" s="6"/>
      <c r="E2" s="6"/>
      <c r="F2" s="6"/>
      <c r="G2" s="6"/>
      <c r="H2" s="6"/>
      <c r="I2" s="6"/>
      <c r="J2" s="6"/>
      <c r="K2" s="6"/>
      <c r="L2" s="6"/>
      <c r="M2" s="6"/>
    </row>
    <row r="3">
      <c r="A3" s="6" t="s">
        <v>47</v>
      </c>
      <c r="B3" s="13">
        <f>Assumptions!$B2</f>
        <v>2337</v>
      </c>
      <c r="C3" s="13">
        <f>Assumptions!$B2</f>
        <v>2337</v>
      </c>
      <c r="D3" s="13">
        <f>Assumptions!$B2</f>
        <v>2337</v>
      </c>
      <c r="E3" s="13">
        <f>Assumptions!$B2</f>
        <v>2337</v>
      </c>
      <c r="F3" s="13">
        <f>Assumptions!$B2</f>
        <v>2337</v>
      </c>
      <c r="G3" s="13">
        <f>Assumptions!$B2</f>
        <v>2337</v>
      </c>
      <c r="H3" s="13">
        <f>Assumptions!$B2</f>
        <v>2337</v>
      </c>
      <c r="I3" s="13">
        <f>Assumptions!$B2</f>
        <v>2337</v>
      </c>
      <c r="J3" s="13">
        <f>Assumptions!$B2</f>
        <v>2337</v>
      </c>
      <c r="K3" s="13">
        <f>Assumptions!$B2</f>
        <v>2337</v>
      </c>
      <c r="L3" s="13">
        <f>Assumptions!$B2</f>
        <v>2337</v>
      </c>
      <c r="M3" s="13">
        <f>Assumptions!$B2</f>
        <v>2337</v>
      </c>
    </row>
    <row r="4">
      <c r="A4" s="6"/>
      <c r="B4" s="6"/>
      <c r="C4" s="6"/>
      <c r="D4" s="6"/>
      <c r="E4" s="6"/>
      <c r="F4" s="6"/>
      <c r="G4" s="6"/>
      <c r="H4" s="6"/>
      <c r="I4" s="6"/>
      <c r="J4" s="6"/>
      <c r="K4" s="6"/>
      <c r="L4" s="6"/>
      <c r="M4" s="6"/>
    </row>
    <row r="5">
      <c r="A5" s="6" t="s">
        <v>14</v>
      </c>
      <c r="B5" s="6"/>
      <c r="C5" s="6"/>
      <c r="D5" s="6"/>
      <c r="E5" s="6"/>
      <c r="F5" s="6"/>
      <c r="G5" s="6"/>
      <c r="H5" s="6"/>
      <c r="I5" s="6"/>
      <c r="J5" s="6"/>
      <c r="K5" s="6"/>
      <c r="L5" s="6"/>
      <c r="M5" s="6"/>
    </row>
    <row r="6">
      <c r="A6" s="6" t="s">
        <v>47</v>
      </c>
      <c r="B6" s="13">
        <f>Assumptions!$B5</f>
        <v>1915</v>
      </c>
      <c r="C6" s="13">
        <f>Assumptions!$B5</f>
        <v>1915</v>
      </c>
      <c r="D6" s="13">
        <f>Assumptions!$B5</f>
        <v>1915</v>
      </c>
      <c r="E6" s="13">
        <f>Assumptions!$B5</f>
        <v>1915</v>
      </c>
      <c r="F6" s="13">
        <f>Assumptions!$B5</f>
        <v>1915</v>
      </c>
      <c r="G6" s="13">
        <f>Assumptions!$B5</f>
        <v>1915</v>
      </c>
      <c r="H6" s="13">
        <f>Assumptions!$B5</f>
        <v>1915</v>
      </c>
      <c r="I6" s="13">
        <f>Assumptions!$B5</f>
        <v>1915</v>
      </c>
      <c r="J6" s="13">
        <f>Assumptions!$B5</f>
        <v>1915</v>
      </c>
      <c r="K6" s="13">
        <f>Assumptions!$B5</f>
        <v>1915</v>
      </c>
      <c r="L6" s="13">
        <f>Assumptions!$B5</f>
        <v>1915</v>
      </c>
      <c r="M6" s="13">
        <f>Assumptions!$B5</f>
        <v>1915</v>
      </c>
    </row>
    <row r="7">
      <c r="A7" s="6"/>
      <c r="B7" s="6"/>
      <c r="C7" s="6"/>
      <c r="D7" s="6"/>
      <c r="E7" s="6"/>
      <c r="F7" s="6"/>
      <c r="G7" s="6"/>
      <c r="H7" s="6"/>
      <c r="I7" s="6"/>
      <c r="J7" s="6"/>
      <c r="K7" s="6"/>
      <c r="L7" s="6"/>
      <c r="M7"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6" t="s">
        <v>34</v>
      </c>
      <c r="C1" s="6" t="s">
        <v>35</v>
      </c>
      <c r="D1" s="6" t="s">
        <v>36</v>
      </c>
      <c r="E1" s="6" t="s">
        <v>37</v>
      </c>
      <c r="F1" s="6" t="s">
        <v>38</v>
      </c>
      <c r="G1" s="6" t="s">
        <v>39</v>
      </c>
      <c r="H1" s="6" t="s">
        <v>40</v>
      </c>
      <c r="I1" s="6" t="s">
        <v>41</v>
      </c>
      <c r="J1" s="6" t="s">
        <v>42</v>
      </c>
      <c r="K1" s="6" t="s">
        <v>43</v>
      </c>
      <c r="L1" s="6" t="s">
        <v>44</v>
      </c>
      <c r="M1" s="6" t="s">
        <v>45</v>
      </c>
    </row>
    <row r="2">
      <c r="A2" s="6" t="s">
        <v>48</v>
      </c>
      <c r="B2" s="6"/>
      <c r="C2" s="6"/>
      <c r="D2" s="6"/>
      <c r="E2" s="6"/>
      <c r="F2" s="6"/>
      <c r="G2" s="6"/>
      <c r="H2" s="6"/>
      <c r="I2" s="6"/>
      <c r="J2" s="6"/>
      <c r="K2" s="6"/>
      <c r="L2" s="6"/>
      <c r="M2" s="6"/>
    </row>
    <row r="3">
      <c r="A3" s="6" t="s">
        <v>49</v>
      </c>
      <c r="B3" s="13">
        <f>Assumptions!$B8*Assumptions!$C8</f>
        <v>33760</v>
      </c>
      <c r="C3" s="13">
        <f>Assumptions!$B8*Assumptions!$C8</f>
        <v>33760</v>
      </c>
      <c r="D3" s="13">
        <f>Assumptions!$B8*Assumptions!$C8</f>
        <v>33760</v>
      </c>
      <c r="E3" s="13">
        <f>Assumptions!$B8*Assumptions!$C8</f>
        <v>33760</v>
      </c>
      <c r="F3" s="13">
        <f>Assumptions!$B8*Assumptions!$C8</f>
        <v>33760</v>
      </c>
      <c r="G3" s="13">
        <f>Assumptions!$B8*Assumptions!$C8</f>
        <v>33760</v>
      </c>
      <c r="H3" s="13">
        <f>Assumptions!$B8*Assumptions!$C8</f>
        <v>33760</v>
      </c>
      <c r="I3" s="13">
        <f>Assumptions!$B8*Assumptions!$C8</f>
        <v>33760</v>
      </c>
      <c r="J3" s="13">
        <f>Assumptions!$B8*Assumptions!$C8</f>
        <v>33760</v>
      </c>
      <c r="K3" s="13">
        <f>Assumptions!$B8*Assumptions!$C8</f>
        <v>33760</v>
      </c>
      <c r="L3" s="13">
        <f>Assumptions!$B8*Assumptions!$C8</f>
        <v>33760</v>
      </c>
      <c r="M3" s="13">
        <f>Assumptions!$B8*Assumptions!$C8</f>
        <v>33760</v>
      </c>
    </row>
    <row r="4">
      <c r="A4" s="6" t="s">
        <v>22</v>
      </c>
      <c r="B4" s="13">
        <f>Assumptions!$B11</f>
        <v>37420</v>
      </c>
      <c r="C4" s="13">
        <f>Assumptions!$B11</f>
        <v>37420</v>
      </c>
      <c r="D4" s="13">
        <f>Assumptions!$B11</f>
        <v>37420</v>
      </c>
      <c r="E4" s="13">
        <f>Assumptions!$B11</f>
        <v>37420</v>
      </c>
      <c r="F4" s="13">
        <f>Assumptions!$B11</f>
        <v>37420</v>
      </c>
      <c r="G4" s="13">
        <f>Assumptions!$B11</f>
        <v>37420</v>
      </c>
      <c r="H4" s="13">
        <f>Assumptions!$B11</f>
        <v>37420</v>
      </c>
      <c r="I4" s="13">
        <f>Assumptions!$B11</f>
        <v>37420</v>
      </c>
      <c r="J4" s="13">
        <f>Assumptions!$B11</f>
        <v>37420</v>
      </c>
      <c r="K4" s="13">
        <f>Assumptions!$B11</f>
        <v>37420</v>
      </c>
      <c r="L4" s="13">
        <f>Assumptions!$B11</f>
        <v>37420</v>
      </c>
      <c r="M4" s="13">
        <f>Assumptions!$B11</f>
        <v>37420</v>
      </c>
    </row>
    <row r="5">
      <c r="A5" s="6" t="s">
        <v>24</v>
      </c>
      <c r="B5" s="13">
        <f>Assumptions!$B12</f>
        <v>12148</v>
      </c>
      <c r="C5" s="13">
        <f>Assumptions!$B12</f>
        <v>12148</v>
      </c>
      <c r="D5" s="13">
        <f>Assumptions!$B12</f>
        <v>12148</v>
      </c>
      <c r="E5" s="13">
        <f>Assumptions!$B12</f>
        <v>12148</v>
      </c>
      <c r="F5" s="13">
        <f>Assumptions!$B12</f>
        <v>12148</v>
      </c>
      <c r="G5" s="13">
        <f>Assumptions!$B12</f>
        <v>12148</v>
      </c>
      <c r="H5" s="13">
        <f>Assumptions!$B12</f>
        <v>12148</v>
      </c>
      <c r="I5" s="13">
        <f>Assumptions!$B12</f>
        <v>12148</v>
      </c>
      <c r="J5" s="13">
        <f>Assumptions!$B12</f>
        <v>12148</v>
      </c>
      <c r="K5" s="13">
        <f>Assumptions!$B12</f>
        <v>12148</v>
      </c>
      <c r="L5" s="13">
        <f>Assumptions!$B12</f>
        <v>12148</v>
      </c>
      <c r="M5" s="13">
        <f>Assumptions!$B12</f>
        <v>12148</v>
      </c>
    </row>
    <row r="6">
      <c r="A6" s="7" t="s">
        <v>25</v>
      </c>
      <c r="B6" s="13">
        <f>Assumptions!$B13</f>
        <v>9550</v>
      </c>
      <c r="C6" s="13">
        <f>Assumptions!$B13</f>
        <v>9550</v>
      </c>
      <c r="D6" s="13">
        <f>Assumptions!$B13</f>
        <v>9550</v>
      </c>
      <c r="E6" s="13">
        <f>Assumptions!$B13</f>
        <v>9550</v>
      </c>
      <c r="F6" s="13">
        <f>Assumptions!$B13</f>
        <v>9550</v>
      </c>
      <c r="G6" s="13">
        <f>Assumptions!$B13</f>
        <v>9550</v>
      </c>
      <c r="H6" s="13">
        <f>Assumptions!$B13</f>
        <v>9550</v>
      </c>
      <c r="I6" s="13">
        <f>Assumptions!$B13</f>
        <v>9550</v>
      </c>
      <c r="J6" s="13">
        <f>Assumptions!$B13</f>
        <v>9550</v>
      </c>
      <c r="K6" s="13">
        <f>Assumptions!$B13</f>
        <v>9550</v>
      </c>
      <c r="L6" s="13">
        <f>Assumptions!$B13</f>
        <v>9550</v>
      </c>
      <c r="M6" s="13">
        <f>Assumptions!$B13</f>
        <v>9550</v>
      </c>
    </row>
    <row r="7">
      <c r="A7" s="7" t="s">
        <v>50</v>
      </c>
      <c r="B7" s="13">
        <f>Assumptions!$B14</f>
        <v>1499</v>
      </c>
      <c r="C7" s="13">
        <f>Assumptions!$B14</f>
        <v>1499</v>
      </c>
      <c r="D7" s="13">
        <f>Assumptions!$B14</f>
        <v>1499</v>
      </c>
      <c r="E7" s="13">
        <f>Assumptions!$B14</f>
        <v>1499</v>
      </c>
      <c r="F7" s="13">
        <f>Assumptions!$B14</f>
        <v>1499</v>
      </c>
      <c r="G7" s="13">
        <f>Assumptions!$B14</f>
        <v>1499</v>
      </c>
      <c r="H7" s="13">
        <f>Assumptions!$B14</f>
        <v>1499</v>
      </c>
      <c r="I7" s="13">
        <f>Assumptions!$B14</f>
        <v>1499</v>
      </c>
      <c r="J7" s="13">
        <f>Assumptions!$B14</f>
        <v>1499</v>
      </c>
      <c r="K7" s="13">
        <f>Assumptions!$B14</f>
        <v>1499</v>
      </c>
      <c r="L7" s="13">
        <f>Assumptions!$B14</f>
        <v>1499</v>
      </c>
      <c r="M7" s="13">
        <f>Assumptions!$B14</f>
        <v>1499</v>
      </c>
    </row>
    <row r="8">
      <c r="A8" s="6" t="s">
        <v>51</v>
      </c>
      <c r="B8" s="13">
        <f t="shared" ref="B8:M8" si="1">SUM(B3:B7)</f>
        <v>94377</v>
      </c>
      <c r="C8" s="13">
        <f t="shared" si="1"/>
        <v>94377</v>
      </c>
      <c r="D8" s="13">
        <f t="shared" si="1"/>
        <v>94377</v>
      </c>
      <c r="E8" s="13">
        <f t="shared" si="1"/>
        <v>94377</v>
      </c>
      <c r="F8" s="13">
        <f t="shared" si="1"/>
        <v>94377</v>
      </c>
      <c r="G8" s="13">
        <f t="shared" si="1"/>
        <v>94377</v>
      </c>
      <c r="H8" s="13">
        <f t="shared" si="1"/>
        <v>94377</v>
      </c>
      <c r="I8" s="13">
        <f t="shared" si="1"/>
        <v>94377</v>
      </c>
      <c r="J8" s="13">
        <f t="shared" si="1"/>
        <v>94377</v>
      </c>
      <c r="K8" s="13">
        <f t="shared" si="1"/>
        <v>94377</v>
      </c>
      <c r="L8" s="13">
        <f t="shared" si="1"/>
        <v>94377</v>
      </c>
      <c r="M8" s="13">
        <f t="shared" si="1"/>
        <v>94377</v>
      </c>
    </row>
    <row r="9">
      <c r="A9" s="6"/>
      <c r="B9" s="6"/>
      <c r="C9" s="6"/>
      <c r="D9" s="6"/>
      <c r="E9" s="6"/>
      <c r="F9" s="6"/>
      <c r="G9" s="6"/>
      <c r="H9" s="6"/>
      <c r="I9" s="6"/>
      <c r="J9" s="6"/>
      <c r="K9" s="6"/>
      <c r="L9" s="6"/>
      <c r="M9" s="6"/>
    </row>
    <row r="10">
      <c r="A10" s="9" t="s">
        <v>52</v>
      </c>
      <c r="B10" s="6"/>
      <c r="C10" s="6"/>
      <c r="D10" s="6"/>
      <c r="E10" s="6"/>
      <c r="F10" s="6"/>
      <c r="G10" s="6"/>
      <c r="H10" s="6"/>
      <c r="I10" s="6"/>
      <c r="J10" s="6"/>
      <c r="K10" s="6"/>
      <c r="L10" s="6"/>
      <c r="M10" s="6"/>
    </row>
    <row r="11">
      <c r="A11" s="6" t="s">
        <v>49</v>
      </c>
      <c r="B11" s="13">
        <v>0.0</v>
      </c>
      <c r="C11" s="13">
        <f t="shared" ref="C11:M11" si="2">B3</f>
        <v>33760</v>
      </c>
      <c r="D11" s="13">
        <f t="shared" si="2"/>
        <v>33760</v>
      </c>
      <c r="E11" s="13">
        <f t="shared" si="2"/>
        <v>33760</v>
      </c>
      <c r="F11" s="13">
        <f t="shared" si="2"/>
        <v>33760</v>
      </c>
      <c r="G11" s="13">
        <f t="shared" si="2"/>
        <v>33760</v>
      </c>
      <c r="H11" s="13">
        <f t="shared" si="2"/>
        <v>33760</v>
      </c>
      <c r="I11" s="13">
        <f t="shared" si="2"/>
        <v>33760</v>
      </c>
      <c r="J11" s="13">
        <f t="shared" si="2"/>
        <v>33760</v>
      </c>
      <c r="K11" s="13">
        <f t="shared" si="2"/>
        <v>33760</v>
      </c>
      <c r="L11" s="13">
        <f t="shared" si="2"/>
        <v>33760</v>
      </c>
      <c r="M11" s="13">
        <f t="shared" si="2"/>
        <v>33760</v>
      </c>
    </row>
    <row r="12">
      <c r="A12" s="6" t="s">
        <v>22</v>
      </c>
      <c r="B12" s="13">
        <f t="shared" ref="B12:M12" si="3">B4</f>
        <v>37420</v>
      </c>
      <c r="C12" s="13">
        <f t="shared" si="3"/>
        <v>37420</v>
      </c>
      <c r="D12" s="13">
        <f t="shared" si="3"/>
        <v>37420</v>
      </c>
      <c r="E12" s="13">
        <f t="shared" si="3"/>
        <v>37420</v>
      </c>
      <c r="F12" s="13">
        <f t="shared" si="3"/>
        <v>37420</v>
      </c>
      <c r="G12" s="13">
        <f t="shared" si="3"/>
        <v>37420</v>
      </c>
      <c r="H12" s="13">
        <f t="shared" si="3"/>
        <v>37420</v>
      </c>
      <c r="I12" s="13">
        <f t="shared" si="3"/>
        <v>37420</v>
      </c>
      <c r="J12" s="13">
        <f t="shared" si="3"/>
        <v>37420</v>
      </c>
      <c r="K12" s="13">
        <f t="shared" si="3"/>
        <v>37420</v>
      </c>
      <c r="L12" s="13">
        <f t="shared" si="3"/>
        <v>37420</v>
      </c>
      <c r="M12" s="13">
        <f t="shared" si="3"/>
        <v>37420</v>
      </c>
    </row>
    <row r="13">
      <c r="A13" s="6" t="s">
        <v>24</v>
      </c>
      <c r="B13" s="13">
        <v>0.0</v>
      </c>
      <c r="C13" s="13">
        <f t="shared" ref="C13:M13" si="4">B5</f>
        <v>12148</v>
      </c>
      <c r="D13" s="13">
        <f t="shared" si="4"/>
        <v>12148</v>
      </c>
      <c r="E13" s="13">
        <f t="shared" si="4"/>
        <v>12148</v>
      </c>
      <c r="F13" s="13">
        <f t="shared" si="4"/>
        <v>12148</v>
      </c>
      <c r="G13" s="13">
        <f t="shared" si="4"/>
        <v>12148</v>
      </c>
      <c r="H13" s="13">
        <f t="shared" si="4"/>
        <v>12148</v>
      </c>
      <c r="I13" s="13">
        <f t="shared" si="4"/>
        <v>12148</v>
      </c>
      <c r="J13" s="13">
        <f t="shared" si="4"/>
        <v>12148</v>
      </c>
      <c r="K13" s="13">
        <f t="shared" si="4"/>
        <v>12148</v>
      </c>
      <c r="L13" s="13">
        <f t="shared" si="4"/>
        <v>12148</v>
      </c>
      <c r="M13" s="13">
        <f t="shared" si="4"/>
        <v>12148</v>
      </c>
    </row>
    <row r="14">
      <c r="A14" s="7" t="s">
        <v>25</v>
      </c>
      <c r="B14" s="8">
        <v>0.0</v>
      </c>
      <c r="C14" s="13">
        <f>B6+C6</f>
        <v>19100</v>
      </c>
      <c r="D14" s="8">
        <v>0.0</v>
      </c>
      <c r="E14" s="13">
        <f>D6+E6</f>
        <v>19100</v>
      </c>
      <c r="F14" s="8">
        <v>0.0</v>
      </c>
      <c r="G14" s="13">
        <f>F6+G6</f>
        <v>19100</v>
      </c>
      <c r="H14" s="8">
        <v>0.0</v>
      </c>
      <c r="I14" s="13">
        <f>H6+I6</f>
        <v>19100</v>
      </c>
      <c r="J14" s="8">
        <v>0.0</v>
      </c>
      <c r="K14" s="13">
        <f>J6+K6</f>
        <v>19100</v>
      </c>
      <c r="L14" s="8">
        <v>0.0</v>
      </c>
      <c r="M14" s="13">
        <f>L6+M6</f>
        <v>19100</v>
      </c>
    </row>
    <row r="15">
      <c r="A15" s="7" t="s">
        <v>50</v>
      </c>
      <c r="B15" s="8">
        <v>0.0</v>
      </c>
      <c r="C15" s="13">
        <f t="shared" ref="C15:M15" si="5">B7</f>
        <v>1499</v>
      </c>
      <c r="D15" s="13">
        <f t="shared" si="5"/>
        <v>1499</v>
      </c>
      <c r="E15" s="13">
        <f t="shared" si="5"/>
        <v>1499</v>
      </c>
      <c r="F15" s="13">
        <f t="shared" si="5"/>
        <v>1499</v>
      </c>
      <c r="G15" s="13">
        <f t="shared" si="5"/>
        <v>1499</v>
      </c>
      <c r="H15" s="13">
        <f t="shared" si="5"/>
        <v>1499</v>
      </c>
      <c r="I15" s="13">
        <f t="shared" si="5"/>
        <v>1499</v>
      </c>
      <c r="J15" s="13">
        <f t="shared" si="5"/>
        <v>1499</v>
      </c>
      <c r="K15" s="13">
        <f t="shared" si="5"/>
        <v>1499</v>
      </c>
      <c r="L15" s="13">
        <f t="shared" si="5"/>
        <v>1499</v>
      </c>
      <c r="M15" s="13">
        <f t="shared" si="5"/>
        <v>1499</v>
      </c>
    </row>
    <row r="16">
      <c r="A16" s="6" t="s">
        <v>51</v>
      </c>
      <c r="B16" s="13">
        <f t="shared" ref="B16:M16" si="6">SUM(B11:B15)</f>
        <v>37420</v>
      </c>
      <c r="C16" s="13">
        <f t="shared" si="6"/>
        <v>103927</v>
      </c>
      <c r="D16" s="13">
        <f t="shared" si="6"/>
        <v>84827</v>
      </c>
      <c r="E16" s="13">
        <f t="shared" si="6"/>
        <v>103927</v>
      </c>
      <c r="F16" s="13">
        <f t="shared" si="6"/>
        <v>84827</v>
      </c>
      <c r="G16" s="13">
        <f t="shared" si="6"/>
        <v>103927</v>
      </c>
      <c r="H16" s="13">
        <f t="shared" si="6"/>
        <v>84827</v>
      </c>
      <c r="I16" s="13">
        <f t="shared" si="6"/>
        <v>103927</v>
      </c>
      <c r="J16" s="13">
        <f t="shared" si="6"/>
        <v>84827</v>
      </c>
      <c r="K16" s="13">
        <f t="shared" si="6"/>
        <v>103927</v>
      </c>
      <c r="L16" s="13">
        <f t="shared" si="6"/>
        <v>84827</v>
      </c>
      <c r="M16" s="13">
        <f t="shared" si="6"/>
        <v>103927</v>
      </c>
    </row>
    <row r="17">
      <c r="A17" s="6"/>
      <c r="B17" s="6"/>
      <c r="C17" s="6"/>
      <c r="D17" s="6"/>
      <c r="E17" s="6"/>
      <c r="F17" s="6"/>
      <c r="G17" s="6"/>
      <c r="H17" s="6"/>
      <c r="I17" s="6"/>
      <c r="J17" s="6"/>
      <c r="K17" s="6"/>
      <c r="L17" s="6"/>
      <c r="M17" s="6"/>
    </row>
    <row r="18">
      <c r="A18" s="9" t="s">
        <v>53</v>
      </c>
      <c r="B18" s="6"/>
      <c r="C18" s="6"/>
      <c r="D18" s="6"/>
      <c r="E18" s="6"/>
      <c r="F18" s="6"/>
      <c r="G18" s="6"/>
      <c r="H18" s="6"/>
      <c r="I18" s="6"/>
      <c r="J18" s="6"/>
      <c r="K18" s="6"/>
      <c r="L18" s="6"/>
      <c r="M18" s="6"/>
    </row>
    <row r="19">
      <c r="A19" s="6" t="s">
        <v>49</v>
      </c>
      <c r="B19" s="13">
        <f t="shared" ref="B19:B23" si="8">B3-B11</f>
        <v>33760</v>
      </c>
      <c r="C19" s="13">
        <f t="shared" ref="C19:M19" si="7">B19+C3-C11</f>
        <v>33760</v>
      </c>
      <c r="D19" s="13">
        <f t="shared" si="7"/>
        <v>33760</v>
      </c>
      <c r="E19" s="13">
        <f t="shared" si="7"/>
        <v>33760</v>
      </c>
      <c r="F19" s="13">
        <f t="shared" si="7"/>
        <v>33760</v>
      </c>
      <c r="G19" s="13">
        <f t="shared" si="7"/>
        <v>33760</v>
      </c>
      <c r="H19" s="13">
        <f t="shared" si="7"/>
        <v>33760</v>
      </c>
      <c r="I19" s="13">
        <f t="shared" si="7"/>
        <v>33760</v>
      </c>
      <c r="J19" s="13">
        <f t="shared" si="7"/>
        <v>33760</v>
      </c>
      <c r="K19" s="13">
        <f t="shared" si="7"/>
        <v>33760</v>
      </c>
      <c r="L19" s="13">
        <f t="shared" si="7"/>
        <v>33760</v>
      </c>
      <c r="M19" s="13">
        <f t="shared" si="7"/>
        <v>33760</v>
      </c>
    </row>
    <row r="20">
      <c r="A20" s="6" t="s">
        <v>22</v>
      </c>
      <c r="B20" s="13">
        <f t="shared" si="8"/>
        <v>0</v>
      </c>
      <c r="C20" s="13">
        <f t="shared" ref="C20:M20" si="9">B20+C4-C12</f>
        <v>0</v>
      </c>
      <c r="D20" s="13">
        <f t="shared" si="9"/>
        <v>0</v>
      </c>
      <c r="E20" s="13">
        <f t="shared" si="9"/>
        <v>0</v>
      </c>
      <c r="F20" s="13">
        <f t="shared" si="9"/>
        <v>0</v>
      </c>
      <c r="G20" s="13">
        <f t="shared" si="9"/>
        <v>0</v>
      </c>
      <c r="H20" s="13">
        <f t="shared" si="9"/>
        <v>0</v>
      </c>
      <c r="I20" s="13">
        <f t="shared" si="9"/>
        <v>0</v>
      </c>
      <c r="J20" s="13">
        <f t="shared" si="9"/>
        <v>0</v>
      </c>
      <c r="K20" s="13">
        <f t="shared" si="9"/>
        <v>0</v>
      </c>
      <c r="L20" s="13">
        <f t="shared" si="9"/>
        <v>0</v>
      </c>
      <c r="M20" s="13">
        <f t="shared" si="9"/>
        <v>0</v>
      </c>
    </row>
    <row r="21">
      <c r="A21" s="6" t="s">
        <v>24</v>
      </c>
      <c r="B21" s="13">
        <f t="shared" si="8"/>
        <v>12148</v>
      </c>
      <c r="C21" s="13">
        <f t="shared" ref="C21:M21" si="10">B21+C5-C13</f>
        <v>12148</v>
      </c>
      <c r="D21" s="13">
        <f t="shared" si="10"/>
        <v>12148</v>
      </c>
      <c r="E21" s="13">
        <f t="shared" si="10"/>
        <v>12148</v>
      </c>
      <c r="F21" s="13">
        <f t="shared" si="10"/>
        <v>12148</v>
      </c>
      <c r="G21" s="13">
        <f t="shared" si="10"/>
        <v>12148</v>
      </c>
      <c r="H21" s="13">
        <f t="shared" si="10"/>
        <v>12148</v>
      </c>
      <c r="I21" s="13">
        <f t="shared" si="10"/>
        <v>12148</v>
      </c>
      <c r="J21" s="13">
        <f t="shared" si="10"/>
        <v>12148</v>
      </c>
      <c r="K21" s="13">
        <f t="shared" si="10"/>
        <v>12148</v>
      </c>
      <c r="L21" s="13">
        <f t="shared" si="10"/>
        <v>12148</v>
      </c>
      <c r="M21" s="13">
        <f t="shared" si="10"/>
        <v>12148</v>
      </c>
    </row>
    <row r="22">
      <c r="A22" s="7" t="s">
        <v>25</v>
      </c>
      <c r="B22" s="13">
        <f t="shared" si="8"/>
        <v>9550</v>
      </c>
      <c r="C22" s="13">
        <f t="shared" ref="C22:M22" si="11">B22+C6-C14</f>
        <v>0</v>
      </c>
      <c r="D22" s="13">
        <f t="shared" si="11"/>
        <v>9550</v>
      </c>
      <c r="E22" s="13">
        <f t="shared" si="11"/>
        <v>0</v>
      </c>
      <c r="F22" s="13">
        <f t="shared" si="11"/>
        <v>9550</v>
      </c>
      <c r="G22" s="13">
        <f t="shared" si="11"/>
        <v>0</v>
      </c>
      <c r="H22" s="13">
        <f t="shared" si="11"/>
        <v>9550</v>
      </c>
      <c r="I22" s="13">
        <f t="shared" si="11"/>
        <v>0</v>
      </c>
      <c r="J22" s="13">
        <f t="shared" si="11"/>
        <v>9550</v>
      </c>
      <c r="K22" s="13">
        <f t="shared" si="11"/>
        <v>0</v>
      </c>
      <c r="L22" s="13">
        <f t="shared" si="11"/>
        <v>9550</v>
      </c>
      <c r="M22" s="13">
        <f t="shared" si="11"/>
        <v>0</v>
      </c>
    </row>
    <row r="23">
      <c r="A23" s="7" t="s">
        <v>50</v>
      </c>
      <c r="B23" s="13">
        <f t="shared" si="8"/>
        <v>1499</v>
      </c>
      <c r="C23" s="13">
        <f t="shared" ref="C23:M23" si="12">B23+C7-C15</f>
        <v>1499</v>
      </c>
      <c r="D23" s="13">
        <f t="shared" si="12"/>
        <v>1499</v>
      </c>
      <c r="E23" s="13">
        <f t="shared" si="12"/>
        <v>1499</v>
      </c>
      <c r="F23" s="13">
        <f t="shared" si="12"/>
        <v>1499</v>
      </c>
      <c r="G23" s="13">
        <f t="shared" si="12"/>
        <v>1499</v>
      </c>
      <c r="H23" s="13">
        <f t="shared" si="12"/>
        <v>1499</v>
      </c>
      <c r="I23" s="13">
        <f t="shared" si="12"/>
        <v>1499</v>
      </c>
      <c r="J23" s="13">
        <f t="shared" si="12"/>
        <v>1499</v>
      </c>
      <c r="K23" s="13">
        <f t="shared" si="12"/>
        <v>1499</v>
      </c>
      <c r="L23" s="13">
        <f t="shared" si="12"/>
        <v>1499</v>
      </c>
      <c r="M23" s="13">
        <f t="shared" si="12"/>
        <v>1499</v>
      </c>
    </row>
    <row r="24">
      <c r="A24" s="6" t="s">
        <v>51</v>
      </c>
      <c r="B24" s="13">
        <f t="shared" ref="B24:M24" si="13">SUM(B19:B23)</f>
        <v>56957</v>
      </c>
      <c r="C24" s="13">
        <f t="shared" si="13"/>
        <v>47407</v>
      </c>
      <c r="D24" s="13">
        <f t="shared" si="13"/>
        <v>56957</v>
      </c>
      <c r="E24" s="13">
        <f t="shared" si="13"/>
        <v>47407</v>
      </c>
      <c r="F24" s="13">
        <f t="shared" si="13"/>
        <v>56957</v>
      </c>
      <c r="G24" s="13">
        <f t="shared" si="13"/>
        <v>47407</v>
      </c>
      <c r="H24" s="13">
        <f t="shared" si="13"/>
        <v>56957</v>
      </c>
      <c r="I24" s="13">
        <f t="shared" si="13"/>
        <v>47407</v>
      </c>
      <c r="J24" s="13">
        <f t="shared" si="13"/>
        <v>56957</v>
      </c>
      <c r="K24" s="13">
        <f t="shared" si="13"/>
        <v>47407</v>
      </c>
      <c r="L24" s="13">
        <f t="shared" si="13"/>
        <v>56957</v>
      </c>
      <c r="M24" s="13">
        <f t="shared" si="13"/>
        <v>47407</v>
      </c>
    </row>
    <row r="25">
      <c r="A25" s="6"/>
      <c r="B25" s="6"/>
      <c r="C25" s="6"/>
      <c r="D25" s="6"/>
      <c r="E25" s="6"/>
      <c r="F25" s="6"/>
      <c r="G25" s="6"/>
      <c r="H25" s="6"/>
      <c r="I25" s="6"/>
      <c r="J25" s="6"/>
      <c r="K25" s="6"/>
      <c r="L25" s="6"/>
      <c r="M25" s="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6" t="s">
        <v>34</v>
      </c>
      <c r="C1" s="6" t="s">
        <v>35</v>
      </c>
      <c r="D1" s="6" t="s">
        <v>36</v>
      </c>
      <c r="E1" s="6" t="s">
        <v>37</v>
      </c>
      <c r="F1" s="6" t="s">
        <v>38</v>
      </c>
      <c r="G1" s="6" t="s">
        <v>39</v>
      </c>
      <c r="H1" s="6" t="s">
        <v>40</v>
      </c>
      <c r="I1" s="6" t="s">
        <v>41</v>
      </c>
      <c r="J1" s="6" t="s">
        <v>42</v>
      </c>
      <c r="K1" s="6" t="s">
        <v>43</v>
      </c>
      <c r="L1" s="6" t="s">
        <v>44</v>
      </c>
      <c r="M1" s="6" t="s">
        <v>45</v>
      </c>
    </row>
    <row r="2">
      <c r="A2" s="6" t="s">
        <v>14</v>
      </c>
      <c r="B2" s="6"/>
      <c r="C2" s="6"/>
      <c r="D2" s="6"/>
      <c r="E2" s="6"/>
      <c r="F2" s="6"/>
      <c r="G2" s="6"/>
      <c r="H2" s="6"/>
      <c r="I2" s="6"/>
      <c r="J2" s="6"/>
      <c r="K2" s="6"/>
      <c r="L2" s="6"/>
      <c r="M2" s="6"/>
    </row>
    <row r="3">
      <c r="A3" s="7" t="s">
        <v>12</v>
      </c>
      <c r="B3" s="13">
        <f>'Calcs-1'!B6*Assumptions!$C5</f>
        <v>572585</v>
      </c>
      <c r="C3" s="13">
        <f>'Calcs-1'!C6*Assumptions!$C5</f>
        <v>572585</v>
      </c>
      <c r="D3" s="13">
        <f>'Calcs-1'!D6*Assumptions!$C5</f>
        <v>572585</v>
      </c>
      <c r="E3" s="13">
        <f>'Calcs-1'!E6*Assumptions!$C5</f>
        <v>572585</v>
      </c>
      <c r="F3" s="13">
        <f>'Calcs-1'!F6*Assumptions!$C5</f>
        <v>572585</v>
      </c>
      <c r="G3" s="13">
        <f>'Calcs-1'!G6*Assumptions!$C5</f>
        <v>572585</v>
      </c>
      <c r="H3" s="13">
        <f>'Calcs-1'!H6*Assumptions!$C5</f>
        <v>572585</v>
      </c>
      <c r="I3" s="13">
        <f>'Calcs-1'!I6*Assumptions!$C5</f>
        <v>572585</v>
      </c>
      <c r="J3" s="13">
        <f>'Calcs-1'!J6*Assumptions!$C5</f>
        <v>572585</v>
      </c>
      <c r="K3" s="13">
        <f>'Calcs-1'!K6*Assumptions!$C5</f>
        <v>572585</v>
      </c>
      <c r="L3" s="13">
        <f>'Calcs-1'!L6*Assumptions!$C5</f>
        <v>572585</v>
      </c>
      <c r="M3" s="13">
        <f>'Calcs-1'!M6*Assumptions!$C5</f>
        <v>572585</v>
      </c>
    </row>
    <row r="4">
      <c r="A4" s="6" t="s">
        <v>51</v>
      </c>
      <c r="B4" s="13">
        <f t="shared" ref="B4:M4" si="1">SUM(B3)</f>
        <v>572585</v>
      </c>
      <c r="C4" s="13">
        <f t="shared" si="1"/>
        <v>572585</v>
      </c>
      <c r="D4" s="13">
        <f t="shared" si="1"/>
        <v>572585</v>
      </c>
      <c r="E4" s="13">
        <f t="shared" si="1"/>
        <v>572585</v>
      </c>
      <c r="F4" s="13">
        <f t="shared" si="1"/>
        <v>572585</v>
      </c>
      <c r="G4" s="13">
        <f t="shared" si="1"/>
        <v>572585</v>
      </c>
      <c r="H4" s="13">
        <f t="shared" si="1"/>
        <v>572585</v>
      </c>
      <c r="I4" s="13">
        <f t="shared" si="1"/>
        <v>572585</v>
      </c>
      <c r="J4" s="13">
        <f t="shared" si="1"/>
        <v>572585</v>
      </c>
      <c r="K4" s="13">
        <f t="shared" si="1"/>
        <v>572585</v>
      </c>
      <c r="L4" s="13">
        <f t="shared" si="1"/>
        <v>572585</v>
      </c>
      <c r="M4" s="13">
        <f t="shared" si="1"/>
        <v>572585</v>
      </c>
    </row>
    <row r="5">
      <c r="A5" s="6"/>
      <c r="B5" s="6"/>
      <c r="C5" s="6"/>
      <c r="D5" s="6"/>
      <c r="E5" s="6"/>
      <c r="F5" s="6"/>
      <c r="G5" s="6"/>
      <c r="H5" s="6"/>
      <c r="I5" s="6"/>
      <c r="J5" s="6"/>
      <c r="K5" s="6"/>
      <c r="L5" s="6"/>
      <c r="M5" s="6"/>
    </row>
    <row r="6">
      <c r="A6" s="9" t="s">
        <v>54</v>
      </c>
      <c r="B6" s="6"/>
      <c r="C6" s="6"/>
      <c r="D6" s="6"/>
      <c r="E6" s="6"/>
      <c r="F6" s="6"/>
      <c r="G6" s="6"/>
      <c r="H6" s="6"/>
      <c r="I6" s="6"/>
      <c r="J6" s="6"/>
      <c r="K6" s="6"/>
      <c r="L6" s="6"/>
      <c r="M6" s="6"/>
    </row>
    <row r="7">
      <c r="A7" s="7" t="s">
        <v>12</v>
      </c>
      <c r="B7" s="13">
        <f>'Calcs-1'!B6*Assumptions!$C2</f>
        <v>298740</v>
      </c>
      <c r="C7" s="13">
        <f>'Calcs-1'!C6*Assumptions!$C2</f>
        <v>298740</v>
      </c>
      <c r="D7" s="13">
        <f>'Calcs-1'!D6*Assumptions!$C2</f>
        <v>298740</v>
      </c>
      <c r="E7" s="13">
        <f>'Calcs-1'!E6*Assumptions!$C2</f>
        <v>298740</v>
      </c>
      <c r="F7" s="13">
        <f>'Calcs-1'!F6*Assumptions!$C2</f>
        <v>298740</v>
      </c>
      <c r="G7" s="13">
        <f>'Calcs-1'!G6*Assumptions!$C2</f>
        <v>298740</v>
      </c>
      <c r="H7" s="13">
        <f>'Calcs-1'!H6*Assumptions!$C2</f>
        <v>298740</v>
      </c>
      <c r="I7" s="13">
        <f>'Calcs-1'!I6*Assumptions!$C2</f>
        <v>298740</v>
      </c>
      <c r="J7" s="13">
        <f>'Calcs-1'!J6*Assumptions!$C2</f>
        <v>298740</v>
      </c>
      <c r="K7" s="13">
        <f>'Calcs-1'!K6*Assumptions!$C2</f>
        <v>298740</v>
      </c>
      <c r="L7" s="13">
        <f>'Calcs-1'!L6*Assumptions!$C2</f>
        <v>298740</v>
      </c>
      <c r="M7" s="13">
        <f>'Calcs-1'!M6*Assumptions!$C2</f>
        <v>298740</v>
      </c>
    </row>
    <row r="8">
      <c r="A8" s="6" t="s">
        <v>51</v>
      </c>
      <c r="B8" s="13">
        <f t="shared" ref="B8:M8" si="2">SUM(B7)</f>
        <v>298740</v>
      </c>
      <c r="C8" s="13">
        <f t="shared" si="2"/>
        <v>298740</v>
      </c>
      <c r="D8" s="13">
        <f t="shared" si="2"/>
        <v>298740</v>
      </c>
      <c r="E8" s="13">
        <f t="shared" si="2"/>
        <v>298740</v>
      </c>
      <c r="F8" s="13">
        <f t="shared" si="2"/>
        <v>298740</v>
      </c>
      <c r="G8" s="13">
        <f t="shared" si="2"/>
        <v>298740</v>
      </c>
      <c r="H8" s="13">
        <f t="shared" si="2"/>
        <v>298740</v>
      </c>
      <c r="I8" s="13">
        <f t="shared" si="2"/>
        <v>298740</v>
      </c>
      <c r="J8" s="13">
        <f t="shared" si="2"/>
        <v>298740</v>
      </c>
      <c r="K8" s="13">
        <f t="shared" si="2"/>
        <v>298740</v>
      </c>
      <c r="L8" s="13">
        <f t="shared" si="2"/>
        <v>298740</v>
      </c>
      <c r="M8" s="13">
        <f t="shared" si="2"/>
        <v>298740</v>
      </c>
    </row>
    <row r="9">
      <c r="A9" s="6"/>
      <c r="B9" s="6"/>
      <c r="C9" s="6"/>
      <c r="D9" s="6"/>
      <c r="E9" s="6"/>
      <c r="F9" s="6"/>
      <c r="G9" s="6"/>
      <c r="H9" s="6"/>
      <c r="I9" s="6"/>
      <c r="J9" s="6"/>
      <c r="K9" s="6"/>
      <c r="L9" s="6"/>
      <c r="M9" s="6"/>
    </row>
    <row r="10">
      <c r="A10" s="6" t="s">
        <v>55</v>
      </c>
      <c r="B10" s="13">
        <f>'Expenses-Payments'!B8</f>
        <v>94377</v>
      </c>
      <c r="C10" s="13">
        <f>'Expenses-Payments'!C8</f>
        <v>94377</v>
      </c>
      <c r="D10" s="13">
        <f>'Expenses-Payments'!D8</f>
        <v>94377</v>
      </c>
      <c r="E10" s="13">
        <f>'Expenses-Payments'!E8</f>
        <v>94377</v>
      </c>
      <c r="F10" s="13">
        <f>'Expenses-Payments'!F8</f>
        <v>94377</v>
      </c>
      <c r="G10" s="13">
        <f>'Expenses-Payments'!G8</f>
        <v>94377</v>
      </c>
      <c r="H10" s="13">
        <f>'Expenses-Payments'!H8</f>
        <v>94377</v>
      </c>
      <c r="I10" s="13">
        <f>'Expenses-Payments'!I8</f>
        <v>94377</v>
      </c>
      <c r="J10" s="13">
        <f>'Expenses-Payments'!J8</f>
        <v>94377</v>
      </c>
      <c r="K10" s="13">
        <f>'Expenses-Payments'!K8</f>
        <v>94377</v>
      </c>
      <c r="L10" s="13">
        <f>'Expenses-Payments'!L8</f>
        <v>94377</v>
      </c>
      <c r="M10" s="13">
        <f>'Expenses-Payments'!M8</f>
        <v>94377</v>
      </c>
    </row>
    <row r="11">
      <c r="A11" s="6" t="s">
        <v>56</v>
      </c>
      <c r="B11" s="14">
        <f>Depreciation!B10</f>
        <v>11714.2381</v>
      </c>
      <c r="C11" s="14">
        <f>Depreciation!C10</f>
        <v>16451.02757</v>
      </c>
      <c r="D11" s="14">
        <f>Depreciation!D10</f>
        <v>16451.02757</v>
      </c>
      <c r="E11" s="14">
        <f>Depreciation!E10</f>
        <v>16451.02757</v>
      </c>
      <c r="F11" s="14">
        <f>Depreciation!F10</f>
        <v>16451.02757</v>
      </c>
      <c r="G11" s="14">
        <f>Depreciation!G10</f>
        <v>16451.02757</v>
      </c>
      <c r="H11" s="14">
        <f>Depreciation!H10</f>
        <v>16451.02757</v>
      </c>
      <c r="I11" s="14">
        <f>Depreciation!I10</f>
        <v>16451.02757</v>
      </c>
      <c r="J11" s="14">
        <f>Depreciation!J10</f>
        <v>16451.02757</v>
      </c>
      <c r="K11" s="14">
        <f>Depreciation!K10</f>
        <v>16451.02757</v>
      </c>
      <c r="L11" s="14">
        <f>Depreciation!L10</f>
        <v>16451.02757</v>
      </c>
      <c r="M11" s="14">
        <f>Depreciation!M10</f>
        <v>16451.02757</v>
      </c>
    </row>
    <row r="12">
      <c r="A12" s="6"/>
      <c r="B12" s="6"/>
      <c r="C12" s="6"/>
      <c r="D12" s="6"/>
      <c r="E12" s="6"/>
      <c r="F12" s="6"/>
      <c r="G12" s="6"/>
      <c r="H12" s="6"/>
      <c r="I12" s="6"/>
      <c r="J12" s="6"/>
      <c r="K12" s="6"/>
      <c r="L12" s="6"/>
      <c r="M12" s="6"/>
    </row>
    <row r="13">
      <c r="A13" s="6" t="s">
        <v>51</v>
      </c>
      <c r="B13" s="14">
        <f t="shared" ref="B13:M13" si="3">B8+B10+B11</f>
        <v>404831.2381</v>
      </c>
      <c r="C13" s="14">
        <f t="shared" si="3"/>
        <v>409568.0276</v>
      </c>
      <c r="D13" s="14">
        <f t="shared" si="3"/>
        <v>409568.0276</v>
      </c>
      <c r="E13" s="14">
        <f t="shared" si="3"/>
        <v>409568.0276</v>
      </c>
      <c r="F13" s="14">
        <f t="shared" si="3"/>
        <v>409568.0276</v>
      </c>
      <c r="G13" s="14">
        <f t="shared" si="3"/>
        <v>409568.0276</v>
      </c>
      <c r="H13" s="14">
        <f t="shared" si="3"/>
        <v>409568.0276</v>
      </c>
      <c r="I13" s="14">
        <f t="shared" si="3"/>
        <v>409568.0276</v>
      </c>
      <c r="J13" s="14">
        <f t="shared" si="3"/>
        <v>409568.0276</v>
      </c>
      <c r="K13" s="14">
        <f t="shared" si="3"/>
        <v>409568.0276</v>
      </c>
      <c r="L13" s="14">
        <f t="shared" si="3"/>
        <v>409568.0276</v>
      </c>
      <c r="M13" s="14">
        <f t="shared" si="3"/>
        <v>409568.0276</v>
      </c>
    </row>
    <row r="14">
      <c r="A14" s="6"/>
      <c r="B14" s="6"/>
      <c r="C14" s="6"/>
      <c r="D14" s="6"/>
      <c r="E14" s="6"/>
      <c r="F14" s="6"/>
      <c r="G14" s="6"/>
      <c r="H14" s="6"/>
      <c r="I14" s="6"/>
      <c r="J14" s="6"/>
      <c r="K14" s="6"/>
      <c r="L14" s="6"/>
      <c r="M14" s="6"/>
    </row>
    <row r="15">
      <c r="A15" s="6" t="s">
        <v>57</v>
      </c>
      <c r="B15" s="14">
        <f t="shared" ref="B15:M15" si="4">B4-B13</f>
        <v>167753.7619</v>
      </c>
      <c r="C15" s="14">
        <f t="shared" si="4"/>
        <v>163016.9724</v>
      </c>
      <c r="D15" s="14">
        <f t="shared" si="4"/>
        <v>163016.9724</v>
      </c>
      <c r="E15" s="14">
        <f t="shared" si="4"/>
        <v>163016.9724</v>
      </c>
      <c r="F15" s="14">
        <f t="shared" si="4"/>
        <v>163016.9724</v>
      </c>
      <c r="G15" s="14">
        <f t="shared" si="4"/>
        <v>163016.9724</v>
      </c>
      <c r="H15" s="14">
        <f t="shared" si="4"/>
        <v>163016.9724</v>
      </c>
      <c r="I15" s="14">
        <f t="shared" si="4"/>
        <v>163016.9724</v>
      </c>
      <c r="J15" s="14">
        <f t="shared" si="4"/>
        <v>163016.9724</v>
      </c>
      <c r="K15" s="14">
        <f t="shared" si="4"/>
        <v>163016.9724</v>
      </c>
      <c r="L15" s="14">
        <f t="shared" si="4"/>
        <v>163016.9724</v>
      </c>
      <c r="M15" s="14">
        <f t="shared" si="4"/>
        <v>163016.9724</v>
      </c>
    </row>
    <row r="16">
      <c r="A16" s="6"/>
      <c r="B16" s="6"/>
      <c r="C16" s="6"/>
      <c r="D16" s="6"/>
      <c r="E16" s="6"/>
      <c r="F16" s="6"/>
      <c r="G16" s="6"/>
      <c r="H16" s="6"/>
      <c r="I16" s="6"/>
      <c r="J16" s="6"/>
      <c r="K16" s="6"/>
      <c r="L16" s="6"/>
      <c r="M16" s="6"/>
    </row>
    <row r="17">
      <c r="A17" s="6" t="s">
        <v>58</v>
      </c>
      <c r="B17" s="13">
        <v>0.0</v>
      </c>
      <c r="C17" s="13">
        <v>0.0</v>
      </c>
      <c r="D17" s="13">
        <v>0.0</v>
      </c>
      <c r="E17" s="13">
        <v>0.0</v>
      </c>
      <c r="F17" s="13">
        <v>0.0</v>
      </c>
      <c r="G17" s="13">
        <v>0.0</v>
      </c>
      <c r="H17" s="13">
        <v>0.0</v>
      </c>
      <c r="I17" s="13">
        <v>0.0</v>
      </c>
      <c r="J17" s="13">
        <v>0.0</v>
      </c>
      <c r="K17" s="13">
        <v>0.0</v>
      </c>
      <c r="L17" s="13">
        <v>0.0</v>
      </c>
      <c r="M17" s="13">
        <v>0.0</v>
      </c>
    </row>
    <row r="18">
      <c r="A18" s="6"/>
      <c r="B18" s="6"/>
      <c r="C18" s="6"/>
      <c r="D18" s="6"/>
      <c r="E18" s="6"/>
      <c r="F18" s="6"/>
      <c r="G18" s="6"/>
      <c r="H18" s="6"/>
      <c r="I18" s="6"/>
      <c r="J18" s="6"/>
      <c r="K18" s="6"/>
      <c r="L18" s="6"/>
      <c r="M18" s="6"/>
    </row>
    <row r="19">
      <c r="A19" s="6" t="s">
        <v>57</v>
      </c>
      <c r="B19" s="14">
        <f t="shared" ref="B19:M19" si="5">B15-B17</f>
        <v>167753.7619</v>
      </c>
      <c r="C19" s="14">
        <f t="shared" si="5"/>
        <v>163016.9724</v>
      </c>
      <c r="D19" s="14">
        <f t="shared" si="5"/>
        <v>163016.9724</v>
      </c>
      <c r="E19" s="14">
        <f t="shared" si="5"/>
        <v>163016.9724</v>
      </c>
      <c r="F19" s="14">
        <f t="shared" si="5"/>
        <v>163016.9724</v>
      </c>
      <c r="G19" s="14">
        <f t="shared" si="5"/>
        <v>163016.9724</v>
      </c>
      <c r="H19" s="14">
        <f t="shared" si="5"/>
        <v>163016.9724</v>
      </c>
      <c r="I19" s="14">
        <f t="shared" si="5"/>
        <v>163016.9724</v>
      </c>
      <c r="J19" s="14">
        <f t="shared" si="5"/>
        <v>163016.9724</v>
      </c>
      <c r="K19" s="14">
        <f t="shared" si="5"/>
        <v>163016.9724</v>
      </c>
      <c r="L19" s="14">
        <f t="shared" si="5"/>
        <v>163016.9724</v>
      </c>
      <c r="M19" s="14">
        <f t="shared" si="5"/>
        <v>163016.9724</v>
      </c>
    </row>
    <row r="20">
      <c r="A20" s="6"/>
      <c r="B20" s="6"/>
      <c r="C20" s="6"/>
      <c r="D20" s="6"/>
      <c r="E20" s="6"/>
      <c r="F20" s="6"/>
      <c r="G20" s="6"/>
      <c r="H20" s="6"/>
      <c r="I20" s="6"/>
      <c r="J20" s="6"/>
      <c r="K20" s="6"/>
      <c r="L20" s="6"/>
      <c r="M20" s="6"/>
    </row>
    <row r="21">
      <c r="A21" s="6" t="s">
        <v>28</v>
      </c>
      <c r="B21" s="14">
        <f>B19*Assumptions!$B16</f>
        <v>44454.7469</v>
      </c>
      <c r="C21" s="14">
        <f>C19*Assumptions!$B16</f>
        <v>43199.49769</v>
      </c>
      <c r="D21" s="14">
        <f>D19*Assumptions!$B16</f>
        <v>43199.49769</v>
      </c>
      <c r="E21" s="14">
        <f>E19*Assumptions!$B16</f>
        <v>43199.49769</v>
      </c>
      <c r="F21" s="14">
        <f>F19*Assumptions!$B16</f>
        <v>43199.49769</v>
      </c>
      <c r="G21" s="14">
        <f>G19*Assumptions!$B16</f>
        <v>43199.49769</v>
      </c>
      <c r="H21" s="14">
        <f>H19*Assumptions!$B16</f>
        <v>43199.49769</v>
      </c>
      <c r="I21" s="14">
        <f>I19*Assumptions!$B16</f>
        <v>43199.49769</v>
      </c>
      <c r="J21" s="14">
        <f>J19*Assumptions!$B16</f>
        <v>43199.49769</v>
      </c>
      <c r="K21" s="14">
        <f>K19*Assumptions!$B16</f>
        <v>43199.49769</v>
      </c>
      <c r="L21" s="14">
        <f>L19*Assumptions!$B16</f>
        <v>43199.49769</v>
      </c>
      <c r="M21" s="14">
        <f>M19*Assumptions!$B16</f>
        <v>43199.49769</v>
      </c>
    </row>
    <row r="22">
      <c r="A22" s="6"/>
      <c r="B22" s="6"/>
      <c r="C22" s="6"/>
      <c r="D22" s="6"/>
      <c r="E22" s="6"/>
      <c r="F22" s="6"/>
      <c r="G22" s="6"/>
      <c r="H22" s="6"/>
      <c r="I22" s="6"/>
      <c r="J22" s="6"/>
      <c r="K22" s="6"/>
      <c r="L22" s="6"/>
      <c r="M22" s="6"/>
    </row>
    <row r="23">
      <c r="A23" s="6" t="s">
        <v>57</v>
      </c>
      <c r="B23" s="14">
        <f t="shared" ref="B23:M23" si="6">B19-B21</f>
        <v>123299.015</v>
      </c>
      <c r="C23" s="14">
        <f t="shared" si="6"/>
        <v>119817.4747</v>
      </c>
      <c r="D23" s="14">
        <f t="shared" si="6"/>
        <v>119817.4747</v>
      </c>
      <c r="E23" s="14">
        <f t="shared" si="6"/>
        <v>119817.4747</v>
      </c>
      <c r="F23" s="14">
        <f t="shared" si="6"/>
        <v>119817.4747</v>
      </c>
      <c r="G23" s="14">
        <f t="shared" si="6"/>
        <v>119817.4747</v>
      </c>
      <c r="H23" s="14">
        <f t="shared" si="6"/>
        <v>119817.4747</v>
      </c>
      <c r="I23" s="14">
        <f t="shared" si="6"/>
        <v>119817.4747</v>
      </c>
      <c r="J23" s="14">
        <f t="shared" si="6"/>
        <v>119817.4747</v>
      </c>
      <c r="K23" s="14">
        <f t="shared" si="6"/>
        <v>119817.4747</v>
      </c>
      <c r="L23" s="14">
        <f t="shared" si="6"/>
        <v>119817.4747</v>
      </c>
      <c r="M23" s="14">
        <f t="shared" si="6"/>
        <v>119817.4747</v>
      </c>
    </row>
    <row r="24">
      <c r="A24" s="6"/>
      <c r="B24" s="6"/>
      <c r="C24" s="6"/>
      <c r="D24" s="6"/>
      <c r="E24" s="6"/>
      <c r="F24" s="6"/>
      <c r="G24" s="6"/>
      <c r="H24" s="6"/>
      <c r="I24" s="6"/>
      <c r="J24" s="6"/>
      <c r="K24" s="6"/>
      <c r="L24" s="6"/>
      <c r="M24" s="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6" t="s">
        <v>34</v>
      </c>
      <c r="C1" s="6" t="s">
        <v>35</v>
      </c>
      <c r="D1" s="6" t="s">
        <v>36</v>
      </c>
      <c r="E1" s="6" t="s">
        <v>37</v>
      </c>
      <c r="F1" s="6" t="s">
        <v>38</v>
      </c>
      <c r="G1" s="6" t="s">
        <v>39</v>
      </c>
      <c r="H1" s="6" t="s">
        <v>40</v>
      </c>
      <c r="I1" s="6" t="s">
        <v>41</v>
      </c>
      <c r="J1" s="6" t="s">
        <v>42</v>
      </c>
      <c r="K1" s="6" t="s">
        <v>43</v>
      </c>
      <c r="L1" s="6" t="s">
        <v>44</v>
      </c>
      <c r="M1" s="6" t="s">
        <v>45</v>
      </c>
    </row>
    <row r="2">
      <c r="A2" s="6" t="s">
        <v>46</v>
      </c>
      <c r="B2" s="6"/>
      <c r="C2" s="6"/>
      <c r="D2" s="6"/>
      <c r="E2" s="6"/>
      <c r="F2" s="6"/>
      <c r="G2" s="6"/>
      <c r="H2" s="6"/>
      <c r="I2" s="6"/>
      <c r="J2" s="6"/>
      <c r="K2" s="6"/>
      <c r="L2" s="6"/>
      <c r="M2" s="6"/>
    </row>
    <row r="3">
      <c r="A3" s="7" t="s">
        <v>12</v>
      </c>
      <c r="B3" s="13">
        <f>'Calcs-1'!B3*Assumptions!$C2</f>
        <v>364572</v>
      </c>
      <c r="C3" s="13">
        <f>'Calcs-1'!C3*Assumptions!$C2</f>
        <v>364572</v>
      </c>
      <c r="D3" s="13">
        <f>'Calcs-1'!D3*Assumptions!$C2</f>
        <v>364572</v>
      </c>
      <c r="E3" s="13">
        <f>'Calcs-1'!E3*Assumptions!$C2</f>
        <v>364572</v>
      </c>
      <c r="F3" s="13">
        <f>'Calcs-1'!F3*Assumptions!$C2</f>
        <v>364572</v>
      </c>
      <c r="G3" s="13">
        <f>'Calcs-1'!G3*Assumptions!$C2</f>
        <v>364572</v>
      </c>
      <c r="H3" s="13">
        <f>'Calcs-1'!H3*Assumptions!$C2</f>
        <v>364572</v>
      </c>
      <c r="I3" s="13">
        <f>'Calcs-1'!I3*Assumptions!$C2</f>
        <v>364572</v>
      </c>
      <c r="J3" s="13">
        <f>'Calcs-1'!J3*Assumptions!$C2</f>
        <v>364572</v>
      </c>
      <c r="K3" s="13">
        <f>'Calcs-1'!K3*Assumptions!$C2</f>
        <v>364572</v>
      </c>
      <c r="L3" s="13">
        <f>'Calcs-1'!L3*Assumptions!$C2</f>
        <v>364572</v>
      </c>
      <c r="M3" s="13">
        <f>'Calcs-1'!M3*Assumptions!$C2</f>
        <v>364572</v>
      </c>
    </row>
    <row r="4">
      <c r="A4" s="6" t="s">
        <v>51</v>
      </c>
      <c r="B4" s="13">
        <f t="shared" ref="B4:M4" si="1">SUM(B3)</f>
        <v>364572</v>
      </c>
      <c r="C4" s="13">
        <f t="shared" si="1"/>
        <v>364572</v>
      </c>
      <c r="D4" s="13">
        <f t="shared" si="1"/>
        <v>364572</v>
      </c>
      <c r="E4" s="13">
        <f t="shared" si="1"/>
        <v>364572</v>
      </c>
      <c r="F4" s="13">
        <f t="shared" si="1"/>
        <v>364572</v>
      </c>
      <c r="G4" s="13">
        <f t="shared" si="1"/>
        <v>364572</v>
      </c>
      <c r="H4" s="13">
        <f t="shared" si="1"/>
        <v>364572</v>
      </c>
      <c r="I4" s="13">
        <f t="shared" si="1"/>
        <v>364572</v>
      </c>
      <c r="J4" s="13">
        <f t="shared" si="1"/>
        <v>364572</v>
      </c>
      <c r="K4" s="13">
        <f t="shared" si="1"/>
        <v>364572</v>
      </c>
      <c r="L4" s="13">
        <f t="shared" si="1"/>
        <v>364572</v>
      </c>
      <c r="M4" s="13">
        <f t="shared" si="1"/>
        <v>364572</v>
      </c>
    </row>
    <row r="5">
      <c r="A5" s="6"/>
      <c r="B5" s="6"/>
      <c r="C5" s="6"/>
      <c r="D5" s="6"/>
      <c r="E5" s="6"/>
      <c r="F5" s="6"/>
      <c r="G5" s="6"/>
      <c r="H5" s="6"/>
      <c r="I5" s="6"/>
      <c r="J5" s="6"/>
      <c r="K5" s="6"/>
      <c r="L5" s="6"/>
      <c r="M5" s="6"/>
    </row>
    <row r="6">
      <c r="A6" s="9" t="s">
        <v>59</v>
      </c>
      <c r="B6" s="6"/>
      <c r="C6" s="6"/>
      <c r="D6" s="6"/>
      <c r="E6" s="6"/>
      <c r="F6" s="6"/>
      <c r="G6" s="6"/>
      <c r="H6" s="6"/>
      <c r="I6" s="6"/>
      <c r="J6" s="6"/>
      <c r="K6" s="6"/>
      <c r="L6" s="6"/>
      <c r="M6" s="6"/>
    </row>
    <row r="7">
      <c r="A7" s="7" t="s">
        <v>12</v>
      </c>
      <c r="B7" s="8">
        <v>0.0</v>
      </c>
      <c r="C7" s="8">
        <v>0.0</v>
      </c>
      <c r="D7" s="13">
        <f t="shared" ref="D7:M7" si="2">B3</f>
        <v>364572</v>
      </c>
      <c r="E7" s="13">
        <f t="shared" si="2"/>
        <v>364572</v>
      </c>
      <c r="F7" s="13">
        <f t="shared" si="2"/>
        <v>364572</v>
      </c>
      <c r="G7" s="13">
        <f t="shared" si="2"/>
        <v>364572</v>
      </c>
      <c r="H7" s="13">
        <f t="shared" si="2"/>
        <v>364572</v>
      </c>
      <c r="I7" s="13">
        <f t="shared" si="2"/>
        <v>364572</v>
      </c>
      <c r="J7" s="13">
        <f t="shared" si="2"/>
        <v>364572</v>
      </c>
      <c r="K7" s="13">
        <f t="shared" si="2"/>
        <v>364572</v>
      </c>
      <c r="L7" s="13">
        <f t="shared" si="2"/>
        <v>364572</v>
      </c>
      <c r="M7" s="13">
        <f t="shared" si="2"/>
        <v>364572</v>
      </c>
    </row>
    <row r="8">
      <c r="A8" s="6" t="s">
        <v>51</v>
      </c>
      <c r="B8" s="13">
        <f t="shared" ref="B8:M8" si="3">SUM(B7)</f>
        <v>0</v>
      </c>
      <c r="C8" s="13">
        <f t="shared" si="3"/>
        <v>0</v>
      </c>
      <c r="D8" s="13">
        <f t="shared" si="3"/>
        <v>364572</v>
      </c>
      <c r="E8" s="13">
        <f t="shared" si="3"/>
        <v>364572</v>
      </c>
      <c r="F8" s="13">
        <f t="shared" si="3"/>
        <v>364572</v>
      </c>
      <c r="G8" s="13">
        <f t="shared" si="3"/>
        <v>364572</v>
      </c>
      <c r="H8" s="13">
        <f t="shared" si="3"/>
        <v>364572</v>
      </c>
      <c r="I8" s="13">
        <f t="shared" si="3"/>
        <v>364572</v>
      </c>
      <c r="J8" s="13">
        <f t="shared" si="3"/>
        <v>364572</v>
      </c>
      <c r="K8" s="13">
        <f t="shared" si="3"/>
        <v>364572</v>
      </c>
      <c r="L8" s="13">
        <f t="shared" si="3"/>
        <v>364572</v>
      </c>
      <c r="M8" s="13">
        <f t="shared" si="3"/>
        <v>364572</v>
      </c>
    </row>
    <row r="9">
      <c r="A9" s="6"/>
      <c r="B9" s="6"/>
      <c r="C9" s="6"/>
      <c r="D9" s="6"/>
      <c r="E9" s="6"/>
      <c r="F9" s="6"/>
      <c r="G9" s="6"/>
      <c r="H9" s="6"/>
      <c r="I9" s="6"/>
      <c r="J9" s="6"/>
      <c r="K9" s="6"/>
      <c r="L9" s="6"/>
      <c r="M9" s="6"/>
    </row>
    <row r="10">
      <c r="A10" s="9" t="s">
        <v>60</v>
      </c>
      <c r="B10" s="6"/>
      <c r="C10" s="6"/>
      <c r="D10" s="6"/>
      <c r="E10" s="6"/>
      <c r="F10" s="6"/>
      <c r="G10" s="6"/>
      <c r="H10" s="6"/>
      <c r="I10" s="6"/>
      <c r="J10" s="6"/>
      <c r="K10" s="6"/>
      <c r="L10" s="6"/>
      <c r="M10" s="6"/>
    </row>
    <row r="11">
      <c r="A11" s="7" t="s">
        <v>12</v>
      </c>
      <c r="B11" s="13">
        <f>B3-B7</f>
        <v>364572</v>
      </c>
      <c r="C11" s="13">
        <f t="shared" ref="C11:M11" si="4">B11+C3-C7</f>
        <v>729144</v>
      </c>
      <c r="D11" s="13">
        <f t="shared" si="4"/>
        <v>729144</v>
      </c>
      <c r="E11" s="13">
        <f t="shared" si="4"/>
        <v>729144</v>
      </c>
      <c r="F11" s="13">
        <f t="shared" si="4"/>
        <v>729144</v>
      </c>
      <c r="G11" s="13">
        <f t="shared" si="4"/>
        <v>729144</v>
      </c>
      <c r="H11" s="13">
        <f t="shared" si="4"/>
        <v>729144</v>
      </c>
      <c r="I11" s="13">
        <f t="shared" si="4"/>
        <v>729144</v>
      </c>
      <c r="J11" s="13">
        <f t="shared" si="4"/>
        <v>729144</v>
      </c>
      <c r="K11" s="13">
        <f t="shared" si="4"/>
        <v>729144</v>
      </c>
      <c r="L11" s="13">
        <f t="shared" si="4"/>
        <v>729144</v>
      </c>
      <c r="M11" s="13">
        <f t="shared" si="4"/>
        <v>729144</v>
      </c>
    </row>
    <row r="12">
      <c r="A12" s="7" t="s">
        <v>51</v>
      </c>
      <c r="B12" s="13">
        <f t="shared" ref="B12:M12" si="5">SUM(B11)</f>
        <v>364572</v>
      </c>
      <c r="C12" s="13">
        <f t="shared" si="5"/>
        <v>729144</v>
      </c>
      <c r="D12" s="13">
        <f t="shared" si="5"/>
        <v>729144</v>
      </c>
      <c r="E12" s="13">
        <f t="shared" si="5"/>
        <v>729144</v>
      </c>
      <c r="F12" s="13">
        <f t="shared" si="5"/>
        <v>729144</v>
      </c>
      <c r="G12" s="13">
        <f t="shared" si="5"/>
        <v>729144</v>
      </c>
      <c r="H12" s="13">
        <f t="shared" si="5"/>
        <v>729144</v>
      </c>
      <c r="I12" s="13">
        <f t="shared" si="5"/>
        <v>729144</v>
      </c>
      <c r="J12" s="13">
        <f t="shared" si="5"/>
        <v>729144</v>
      </c>
      <c r="K12" s="13">
        <f t="shared" si="5"/>
        <v>729144</v>
      </c>
      <c r="L12" s="13">
        <f t="shared" si="5"/>
        <v>729144</v>
      </c>
      <c r="M12" s="13">
        <f t="shared" si="5"/>
        <v>729144</v>
      </c>
    </row>
    <row r="13">
      <c r="A13" s="6"/>
      <c r="B13" s="6"/>
      <c r="C13" s="6"/>
      <c r="D13" s="6"/>
      <c r="E13" s="6"/>
      <c r="F13" s="6"/>
      <c r="G13" s="6"/>
      <c r="H13" s="6"/>
      <c r="I13" s="6"/>
      <c r="J13" s="6"/>
      <c r="K13" s="6"/>
      <c r="L13" s="6"/>
      <c r="M13" s="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34</v>
      </c>
      <c r="C1" s="6" t="s">
        <v>35</v>
      </c>
      <c r="D1" s="6" t="s">
        <v>36</v>
      </c>
      <c r="E1" s="6" t="s">
        <v>37</v>
      </c>
      <c r="F1" s="6" t="s">
        <v>38</v>
      </c>
      <c r="G1" s="6" t="s">
        <v>39</v>
      </c>
      <c r="H1" s="6" t="s">
        <v>40</v>
      </c>
      <c r="I1" s="6" t="s">
        <v>41</v>
      </c>
      <c r="J1" s="6" t="s">
        <v>42</v>
      </c>
      <c r="K1" s="6" t="s">
        <v>43</v>
      </c>
      <c r="L1" s="6" t="s">
        <v>44</v>
      </c>
      <c r="M1" s="6" t="s">
        <v>45</v>
      </c>
    </row>
    <row r="2">
      <c r="A2" s="12" t="s">
        <v>14</v>
      </c>
      <c r="B2" s="6"/>
      <c r="C2" s="6"/>
      <c r="D2" s="6"/>
      <c r="E2" s="6"/>
      <c r="F2" s="6"/>
      <c r="G2" s="6"/>
      <c r="H2" s="6"/>
      <c r="I2" s="6"/>
      <c r="J2" s="6"/>
      <c r="K2" s="6"/>
      <c r="L2" s="6"/>
      <c r="M2" s="6"/>
    </row>
    <row r="3">
      <c r="A3" s="12" t="s">
        <v>61</v>
      </c>
      <c r="B3" s="13">
        <f>'Sales and Costs'!B4</f>
        <v>572585</v>
      </c>
      <c r="C3" s="13">
        <f>'Sales and Costs'!C4</f>
        <v>572585</v>
      </c>
      <c r="D3" s="13">
        <f>'Sales and Costs'!D4</f>
        <v>572585</v>
      </c>
      <c r="E3" s="13">
        <f>'Sales and Costs'!E4</f>
        <v>572585</v>
      </c>
      <c r="F3" s="13">
        <f>'Sales and Costs'!F4</f>
        <v>572585</v>
      </c>
      <c r="G3" s="13">
        <f>'Sales and Costs'!G4</f>
        <v>572585</v>
      </c>
      <c r="H3" s="13">
        <f>'Sales and Costs'!H4</f>
        <v>572585</v>
      </c>
      <c r="I3" s="13">
        <f>'Sales and Costs'!I4</f>
        <v>572585</v>
      </c>
      <c r="J3" s="13">
        <f>'Sales and Costs'!J4</f>
        <v>572585</v>
      </c>
      <c r="K3" s="13">
        <f>'Sales and Costs'!K4</f>
        <v>572585</v>
      </c>
      <c r="L3" s="13">
        <f>'Sales and Costs'!L4</f>
        <v>572585</v>
      </c>
      <c r="M3" s="13">
        <f>'Sales and Costs'!M4</f>
        <v>572585</v>
      </c>
    </row>
    <row r="4">
      <c r="A4" s="12" t="s">
        <v>51</v>
      </c>
      <c r="B4" s="13">
        <f t="shared" ref="B4:M4" si="1">SUM(B3)</f>
        <v>572585</v>
      </c>
      <c r="C4" s="13">
        <f t="shared" si="1"/>
        <v>572585</v>
      </c>
      <c r="D4" s="13">
        <f t="shared" si="1"/>
        <v>572585</v>
      </c>
      <c r="E4" s="13">
        <f t="shared" si="1"/>
        <v>572585</v>
      </c>
      <c r="F4" s="13">
        <f t="shared" si="1"/>
        <v>572585</v>
      </c>
      <c r="G4" s="13">
        <f t="shared" si="1"/>
        <v>572585</v>
      </c>
      <c r="H4" s="13">
        <f t="shared" si="1"/>
        <v>572585</v>
      </c>
      <c r="I4" s="13">
        <f t="shared" si="1"/>
        <v>572585</v>
      </c>
      <c r="J4" s="13">
        <f t="shared" si="1"/>
        <v>572585</v>
      </c>
      <c r="K4" s="13">
        <f t="shared" si="1"/>
        <v>572585</v>
      </c>
      <c r="L4" s="13">
        <f t="shared" si="1"/>
        <v>572585</v>
      </c>
      <c r="M4" s="13">
        <f t="shared" si="1"/>
        <v>572585</v>
      </c>
    </row>
    <row r="5">
      <c r="B5" s="6"/>
      <c r="C5" s="6"/>
      <c r="D5" s="6"/>
      <c r="E5" s="6"/>
      <c r="F5" s="6"/>
      <c r="G5" s="6"/>
      <c r="H5" s="6"/>
      <c r="I5" s="6"/>
      <c r="J5" s="6"/>
      <c r="K5" s="6"/>
      <c r="L5" s="6"/>
      <c r="M5" s="6"/>
    </row>
    <row r="6">
      <c r="A6" s="12" t="s">
        <v>16</v>
      </c>
      <c r="B6" s="6"/>
      <c r="C6" s="6"/>
      <c r="D6" s="6"/>
      <c r="E6" s="6"/>
      <c r="F6" s="6"/>
      <c r="G6" s="6"/>
      <c r="H6" s="6"/>
      <c r="I6" s="6"/>
      <c r="J6" s="6"/>
      <c r="K6" s="6"/>
      <c r="L6" s="6"/>
      <c r="M6" s="6"/>
    </row>
    <row r="7">
      <c r="A7" s="12" t="s">
        <v>62</v>
      </c>
      <c r="B7" s="13">
        <v>0.0</v>
      </c>
      <c r="C7" s="13">
        <f t="shared" ref="C7:M7" si="2">B3</f>
        <v>572585</v>
      </c>
      <c r="D7" s="13">
        <f t="shared" si="2"/>
        <v>572585</v>
      </c>
      <c r="E7" s="13">
        <f t="shared" si="2"/>
        <v>572585</v>
      </c>
      <c r="F7" s="13">
        <f t="shared" si="2"/>
        <v>572585</v>
      </c>
      <c r="G7" s="13">
        <f t="shared" si="2"/>
        <v>572585</v>
      </c>
      <c r="H7" s="13">
        <f t="shared" si="2"/>
        <v>572585</v>
      </c>
      <c r="I7" s="13">
        <f t="shared" si="2"/>
        <v>572585</v>
      </c>
      <c r="J7" s="13">
        <f t="shared" si="2"/>
        <v>572585</v>
      </c>
      <c r="K7" s="13">
        <f t="shared" si="2"/>
        <v>572585</v>
      </c>
      <c r="L7" s="13">
        <f t="shared" si="2"/>
        <v>572585</v>
      </c>
      <c r="M7" s="13">
        <f t="shared" si="2"/>
        <v>572585</v>
      </c>
    </row>
    <row r="8">
      <c r="A8" s="12" t="s">
        <v>51</v>
      </c>
      <c r="B8" s="13">
        <f t="shared" ref="B8:M8" si="3">SUM(B7)</f>
        <v>0</v>
      </c>
      <c r="C8" s="13">
        <f t="shared" si="3"/>
        <v>572585</v>
      </c>
      <c r="D8" s="13">
        <f t="shared" si="3"/>
        <v>572585</v>
      </c>
      <c r="E8" s="13">
        <f t="shared" si="3"/>
        <v>572585</v>
      </c>
      <c r="F8" s="13">
        <f t="shared" si="3"/>
        <v>572585</v>
      </c>
      <c r="G8" s="13">
        <f t="shared" si="3"/>
        <v>572585</v>
      </c>
      <c r="H8" s="13">
        <f t="shared" si="3"/>
        <v>572585</v>
      </c>
      <c r="I8" s="13">
        <f t="shared" si="3"/>
        <v>572585</v>
      </c>
      <c r="J8" s="13">
        <f t="shared" si="3"/>
        <v>572585</v>
      </c>
      <c r="K8" s="13">
        <f t="shared" si="3"/>
        <v>572585</v>
      </c>
      <c r="L8" s="13">
        <f t="shared" si="3"/>
        <v>572585</v>
      </c>
      <c r="M8" s="13">
        <f t="shared" si="3"/>
        <v>572585</v>
      </c>
    </row>
    <row r="9">
      <c r="B9" s="6"/>
      <c r="C9" s="6"/>
      <c r="D9" s="6"/>
      <c r="E9" s="6"/>
      <c r="F9" s="6"/>
      <c r="G9" s="6"/>
      <c r="H9" s="6"/>
      <c r="I9" s="6"/>
      <c r="J9" s="6"/>
      <c r="K9" s="6"/>
      <c r="L9" s="6"/>
      <c r="M9" s="6"/>
    </row>
    <row r="10">
      <c r="A10" s="12" t="s">
        <v>63</v>
      </c>
      <c r="B10" s="6"/>
      <c r="C10" s="6"/>
      <c r="D10" s="6"/>
      <c r="E10" s="6"/>
      <c r="F10" s="6"/>
      <c r="G10" s="6"/>
      <c r="H10" s="6"/>
      <c r="I10" s="6"/>
      <c r="J10" s="6"/>
      <c r="K10" s="6"/>
      <c r="L10" s="6"/>
      <c r="M10" s="6"/>
    </row>
    <row r="11">
      <c r="A11" s="12" t="s">
        <v>62</v>
      </c>
      <c r="B11" s="13">
        <f>B3-B7</f>
        <v>572585</v>
      </c>
      <c r="C11" s="13">
        <f t="shared" ref="C11:M11" si="4">B11+C3-C7</f>
        <v>572585</v>
      </c>
      <c r="D11" s="13">
        <f t="shared" si="4"/>
        <v>572585</v>
      </c>
      <c r="E11" s="13">
        <f t="shared" si="4"/>
        <v>572585</v>
      </c>
      <c r="F11" s="13">
        <f t="shared" si="4"/>
        <v>572585</v>
      </c>
      <c r="G11" s="13">
        <f t="shared" si="4"/>
        <v>572585</v>
      </c>
      <c r="H11" s="13">
        <f t="shared" si="4"/>
        <v>572585</v>
      </c>
      <c r="I11" s="13">
        <f t="shared" si="4"/>
        <v>572585</v>
      </c>
      <c r="J11" s="13">
        <f t="shared" si="4"/>
        <v>572585</v>
      </c>
      <c r="K11" s="13">
        <f t="shared" si="4"/>
        <v>572585</v>
      </c>
      <c r="L11" s="13">
        <f t="shared" si="4"/>
        <v>572585</v>
      </c>
      <c r="M11" s="13">
        <f t="shared" si="4"/>
        <v>572585</v>
      </c>
    </row>
    <row r="12">
      <c r="A12" s="12" t="s">
        <v>51</v>
      </c>
      <c r="B12" s="13">
        <f t="shared" ref="B12:M12" si="5">SUM(B11)</f>
        <v>572585</v>
      </c>
      <c r="C12" s="13">
        <f t="shared" si="5"/>
        <v>572585</v>
      </c>
      <c r="D12" s="13">
        <f t="shared" si="5"/>
        <v>572585</v>
      </c>
      <c r="E12" s="13">
        <f t="shared" si="5"/>
        <v>572585</v>
      </c>
      <c r="F12" s="13">
        <f t="shared" si="5"/>
        <v>572585</v>
      </c>
      <c r="G12" s="13">
        <f t="shared" si="5"/>
        <v>572585</v>
      </c>
      <c r="H12" s="13">
        <f t="shared" si="5"/>
        <v>572585</v>
      </c>
      <c r="I12" s="13">
        <f t="shared" si="5"/>
        <v>572585</v>
      </c>
      <c r="J12" s="13">
        <f t="shared" si="5"/>
        <v>572585</v>
      </c>
      <c r="K12" s="13">
        <f t="shared" si="5"/>
        <v>572585</v>
      </c>
      <c r="L12" s="13">
        <f t="shared" si="5"/>
        <v>572585</v>
      </c>
      <c r="M12" s="13">
        <f t="shared" si="5"/>
        <v>572585</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6" t="s">
        <v>34</v>
      </c>
      <c r="C1" s="6" t="s">
        <v>35</v>
      </c>
      <c r="D1" s="6" t="s">
        <v>36</v>
      </c>
      <c r="E1" s="6" t="s">
        <v>37</v>
      </c>
      <c r="F1" s="6" t="s">
        <v>38</v>
      </c>
      <c r="G1" s="6" t="s">
        <v>39</v>
      </c>
      <c r="H1" s="6" t="s">
        <v>40</v>
      </c>
      <c r="I1" s="6" t="s">
        <v>41</v>
      </c>
      <c r="J1" s="6" t="s">
        <v>42</v>
      </c>
      <c r="K1" s="6" t="s">
        <v>43</v>
      </c>
      <c r="L1" s="6" t="s">
        <v>44</v>
      </c>
      <c r="M1" s="6" t="s">
        <v>45</v>
      </c>
    </row>
    <row r="2">
      <c r="A2" s="6" t="s">
        <v>64</v>
      </c>
      <c r="B2" s="6"/>
      <c r="C2" s="6"/>
      <c r="D2" s="6"/>
      <c r="E2" s="6"/>
      <c r="F2" s="6"/>
      <c r="G2" s="6"/>
      <c r="H2" s="6"/>
      <c r="I2" s="6"/>
      <c r="J2" s="6"/>
      <c r="K2" s="6"/>
      <c r="L2" s="6"/>
      <c r="M2" s="6"/>
    </row>
    <row r="3">
      <c r="A3" s="7" t="s">
        <v>12</v>
      </c>
      <c r="B3" s="13">
        <v>0.0</v>
      </c>
      <c r="C3" s="13">
        <f t="shared" ref="C3:M3" si="1">B9</f>
        <v>422</v>
      </c>
      <c r="D3" s="13">
        <f t="shared" si="1"/>
        <v>844</v>
      </c>
      <c r="E3" s="13">
        <f t="shared" si="1"/>
        <v>1266</v>
      </c>
      <c r="F3" s="13">
        <f t="shared" si="1"/>
        <v>1688</v>
      </c>
      <c r="G3" s="13">
        <f t="shared" si="1"/>
        <v>2110</v>
      </c>
      <c r="H3" s="13">
        <f t="shared" si="1"/>
        <v>2532</v>
      </c>
      <c r="I3" s="13">
        <f t="shared" si="1"/>
        <v>2954</v>
      </c>
      <c r="J3" s="13">
        <f t="shared" si="1"/>
        <v>3376</v>
      </c>
      <c r="K3" s="13">
        <f t="shared" si="1"/>
        <v>3798</v>
      </c>
      <c r="L3" s="13">
        <f t="shared" si="1"/>
        <v>4220</v>
      </c>
      <c r="M3" s="13">
        <f t="shared" si="1"/>
        <v>4642</v>
      </c>
    </row>
    <row r="4">
      <c r="A4" s="6"/>
      <c r="B4" s="6"/>
      <c r="C4" s="6"/>
      <c r="D4" s="6"/>
      <c r="E4" s="6"/>
      <c r="F4" s="6"/>
      <c r="G4" s="6"/>
      <c r="H4" s="6"/>
      <c r="I4" s="6"/>
      <c r="J4" s="6"/>
      <c r="K4" s="6"/>
      <c r="L4" s="6"/>
      <c r="M4" s="6"/>
    </row>
    <row r="5">
      <c r="A5" s="6" t="s">
        <v>65</v>
      </c>
      <c r="B5" s="6"/>
      <c r="C5" s="6"/>
      <c r="D5" s="6"/>
      <c r="E5" s="6"/>
      <c r="F5" s="6"/>
      <c r="G5" s="6"/>
      <c r="H5" s="6"/>
      <c r="I5" s="6"/>
      <c r="J5" s="6"/>
      <c r="K5" s="6"/>
      <c r="L5" s="6"/>
      <c r="M5" s="6"/>
    </row>
    <row r="6">
      <c r="A6" s="7" t="s">
        <v>12</v>
      </c>
      <c r="B6" s="13">
        <f>'Calcs-1'!B3-'Calcs-1'!B6</f>
        <v>422</v>
      </c>
      <c r="C6" s="13">
        <f>'Calcs-1'!C3-'Calcs-1'!C6</f>
        <v>422</v>
      </c>
      <c r="D6" s="13">
        <f>'Calcs-1'!D3-'Calcs-1'!D6</f>
        <v>422</v>
      </c>
      <c r="E6" s="13">
        <f>'Calcs-1'!E3-'Calcs-1'!E6</f>
        <v>422</v>
      </c>
      <c r="F6" s="13">
        <f>'Calcs-1'!F3-'Calcs-1'!F6</f>
        <v>422</v>
      </c>
      <c r="G6" s="13">
        <f>'Calcs-1'!G3-'Calcs-1'!G6</f>
        <v>422</v>
      </c>
      <c r="H6" s="13">
        <f>'Calcs-1'!H3-'Calcs-1'!H6</f>
        <v>422</v>
      </c>
      <c r="I6" s="13">
        <f>'Calcs-1'!I3-'Calcs-1'!I6</f>
        <v>422</v>
      </c>
      <c r="J6" s="13">
        <f>'Calcs-1'!J3-'Calcs-1'!J6</f>
        <v>422</v>
      </c>
      <c r="K6" s="13">
        <f>'Calcs-1'!K3-'Calcs-1'!K6</f>
        <v>422</v>
      </c>
      <c r="L6" s="13">
        <f>'Calcs-1'!L3-'Calcs-1'!L6</f>
        <v>422</v>
      </c>
      <c r="M6" s="13">
        <f>'Calcs-1'!M3-'Calcs-1'!M6</f>
        <v>422</v>
      </c>
    </row>
    <row r="7">
      <c r="A7" s="6"/>
      <c r="B7" s="6"/>
      <c r="C7" s="6"/>
      <c r="D7" s="6"/>
      <c r="E7" s="6"/>
      <c r="F7" s="6"/>
      <c r="G7" s="6"/>
      <c r="H7" s="6"/>
      <c r="I7" s="6"/>
      <c r="J7" s="6"/>
      <c r="K7" s="6"/>
      <c r="L7" s="6"/>
      <c r="M7" s="6"/>
    </row>
    <row r="8">
      <c r="A8" s="6" t="s">
        <v>66</v>
      </c>
      <c r="B8" s="6"/>
      <c r="C8" s="6"/>
      <c r="D8" s="6"/>
      <c r="E8" s="6"/>
      <c r="F8" s="6"/>
      <c r="G8" s="6"/>
      <c r="H8" s="6"/>
      <c r="I8" s="6"/>
      <c r="J8" s="6"/>
      <c r="K8" s="6"/>
      <c r="L8" s="6"/>
      <c r="M8" s="6"/>
    </row>
    <row r="9">
      <c r="A9" s="7" t="s">
        <v>12</v>
      </c>
      <c r="B9" s="13">
        <f t="shared" ref="B9:M9" si="2">B3+B6</f>
        <v>422</v>
      </c>
      <c r="C9" s="13">
        <f t="shared" si="2"/>
        <v>844</v>
      </c>
      <c r="D9" s="13">
        <f t="shared" si="2"/>
        <v>1266</v>
      </c>
      <c r="E9" s="13">
        <f t="shared" si="2"/>
        <v>1688</v>
      </c>
      <c r="F9" s="13">
        <f t="shared" si="2"/>
        <v>2110</v>
      </c>
      <c r="G9" s="13">
        <f t="shared" si="2"/>
        <v>2532</v>
      </c>
      <c r="H9" s="13">
        <f t="shared" si="2"/>
        <v>2954</v>
      </c>
      <c r="I9" s="13">
        <f t="shared" si="2"/>
        <v>3376</v>
      </c>
      <c r="J9" s="13">
        <f t="shared" si="2"/>
        <v>3798</v>
      </c>
      <c r="K9" s="13">
        <f t="shared" si="2"/>
        <v>4220</v>
      </c>
      <c r="L9" s="13">
        <f t="shared" si="2"/>
        <v>4642</v>
      </c>
      <c r="M9" s="13">
        <f t="shared" si="2"/>
        <v>5064</v>
      </c>
    </row>
    <row r="10">
      <c r="A10" s="6"/>
      <c r="B10" s="6"/>
      <c r="C10" s="6"/>
      <c r="D10" s="6"/>
      <c r="E10" s="6"/>
      <c r="F10" s="6"/>
      <c r="G10" s="6"/>
      <c r="H10" s="6"/>
      <c r="I10" s="6"/>
      <c r="J10" s="6"/>
      <c r="K10" s="6"/>
      <c r="L10" s="6"/>
      <c r="M10" s="6"/>
    </row>
    <row r="11">
      <c r="A11" s="6" t="s">
        <v>66</v>
      </c>
      <c r="B11" s="6"/>
      <c r="C11" s="6"/>
      <c r="D11" s="6"/>
      <c r="E11" s="6"/>
      <c r="F11" s="6"/>
      <c r="G11" s="6"/>
      <c r="H11" s="6"/>
      <c r="I11" s="6"/>
      <c r="J11" s="6"/>
      <c r="K11" s="6"/>
      <c r="L11" s="6"/>
      <c r="M11" s="6"/>
    </row>
    <row r="12">
      <c r="A12" s="7" t="s">
        <v>12</v>
      </c>
      <c r="B12" s="13">
        <f>B9*Assumptions!$C2</f>
        <v>65832</v>
      </c>
      <c r="C12" s="13">
        <f>C9*Assumptions!$C2</f>
        <v>131664</v>
      </c>
      <c r="D12" s="13">
        <f>D9*Assumptions!$C2</f>
        <v>197496</v>
      </c>
      <c r="E12" s="13">
        <f>E9*Assumptions!$C2</f>
        <v>263328</v>
      </c>
      <c r="F12" s="13">
        <f>F9*Assumptions!$C2</f>
        <v>329160</v>
      </c>
      <c r="G12" s="13">
        <f>G9*Assumptions!$C2</f>
        <v>394992</v>
      </c>
      <c r="H12" s="13">
        <f>H9*Assumptions!$C2</f>
        <v>460824</v>
      </c>
      <c r="I12" s="13">
        <f>I9*Assumptions!$C2</f>
        <v>526656</v>
      </c>
      <c r="J12" s="13">
        <f>J9*Assumptions!$C2</f>
        <v>592488</v>
      </c>
      <c r="K12" s="13">
        <f>K9*Assumptions!$C2</f>
        <v>658320</v>
      </c>
      <c r="L12" s="13">
        <f>L9*Assumptions!$C2</f>
        <v>724152</v>
      </c>
      <c r="M12" s="13">
        <f>M9*Assumptions!$C2</f>
        <v>789984</v>
      </c>
    </row>
    <row r="13">
      <c r="A13" s="6" t="s">
        <v>51</v>
      </c>
      <c r="B13" s="13">
        <f t="shared" ref="B13:M13" si="3">SUM(B12)</f>
        <v>65832</v>
      </c>
      <c r="C13" s="13">
        <f t="shared" si="3"/>
        <v>131664</v>
      </c>
      <c r="D13" s="13">
        <f t="shared" si="3"/>
        <v>197496</v>
      </c>
      <c r="E13" s="13">
        <f t="shared" si="3"/>
        <v>263328</v>
      </c>
      <c r="F13" s="13">
        <f t="shared" si="3"/>
        <v>329160</v>
      </c>
      <c r="G13" s="13">
        <f t="shared" si="3"/>
        <v>394992</v>
      </c>
      <c r="H13" s="13">
        <f t="shared" si="3"/>
        <v>460824</v>
      </c>
      <c r="I13" s="13">
        <f t="shared" si="3"/>
        <v>526656</v>
      </c>
      <c r="J13" s="13">
        <f t="shared" si="3"/>
        <v>592488</v>
      </c>
      <c r="K13" s="13">
        <f t="shared" si="3"/>
        <v>658320</v>
      </c>
      <c r="L13" s="13">
        <f t="shared" si="3"/>
        <v>724152</v>
      </c>
      <c r="M13" s="13">
        <f t="shared" si="3"/>
        <v>789984</v>
      </c>
    </row>
    <row r="14">
      <c r="A14" s="6"/>
      <c r="B14" s="6"/>
      <c r="C14" s="6"/>
      <c r="D14" s="6"/>
      <c r="E14" s="6"/>
      <c r="F14" s="6"/>
      <c r="G14" s="6"/>
      <c r="H14" s="6"/>
      <c r="I14" s="6"/>
      <c r="J14" s="6"/>
      <c r="K14" s="6"/>
      <c r="L14" s="6"/>
      <c r="M14" s="6"/>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t="s">
        <v>67</v>
      </c>
      <c r="B1" s="12" t="s">
        <v>68</v>
      </c>
      <c r="C1" s="12" t="s">
        <v>69</v>
      </c>
      <c r="D1" s="12" t="s">
        <v>70</v>
      </c>
      <c r="E1" s="12" t="s">
        <v>71</v>
      </c>
      <c r="F1" s="12" t="s">
        <v>72</v>
      </c>
      <c r="G1" s="12" t="s">
        <v>73</v>
      </c>
      <c r="H1" s="12" t="s">
        <v>74</v>
      </c>
    </row>
    <row r="2">
      <c r="B2" s="12" t="s">
        <v>75</v>
      </c>
      <c r="D2" s="12">
        <v>1.0</v>
      </c>
      <c r="E2" s="12">
        <v>245999.0</v>
      </c>
      <c r="F2" s="12">
        <v>21.0</v>
      </c>
      <c r="G2" s="15">
        <f t="shared" ref="G2:G3" si="1">F2+D2</f>
        <v>22</v>
      </c>
      <c r="H2" s="15">
        <f t="shared" ref="H2:H3" si="2">E2/F2*F2</f>
        <v>245999</v>
      </c>
    </row>
    <row r="3">
      <c r="B3" s="12" t="s">
        <v>76</v>
      </c>
      <c r="D3" s="12">
        <v>2.0</v>
      </c>
      <c r="E3" s="12">
        <v>89999.0</v>
      </c>
      <c r="F3" s="12">
        <v>19.0</v>
      </c>
      <c r="G3" s="15">
        <f t="shared" si="1"/>
        <v>21</v>
      </c>
      <c r="H3" s="15">
        <f t="shared" si="2"/>
        <v>89999</v>
      </c>
    </row>
  </sheetData>
  <drawing r:id="rId1"/>
</worksheet>
</file>