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Expenses-Payments" sheetId="4" r:id="rId7"/>
    <sheet state="visible" name="Sales and Costs" sheetId="5" r:id="rId8"/>
    <sheet state="visible" name="Purchases" sheetId="6" r:id="rId9"/>
    <sheet state="visible" name="Collections" sheetId="7" r:id="rId10"/>
    <sheet state="visible" name="Stocks" sheetId="8" r:id="rId11"/>
    <sheet state="visible" name="FAR" sheetId="9" r:id="rId12"/>
    <sheet state="visible" name="Fixed Asset Balance" sheetId="10" r:id="rId13"/>
    <sheet state="visible" name="Depreciation" sheetId="11" r:id="rId14"/>
    <sheet state="visible" name="Capital" sheetId="12" r:id="rId15"/>
    <sheet state="visible" name="Loan and Interest" sheetId="13" r:id="rId16"/>
    <sheet state="visible" name="Cash Detail" sheetId="14" r:id="rId17"/>
    <sheet state="visible" name="Balances" sheetId="15" r:id="rId18"/>
  </sheets>
  <definedNames/>
  <calcPr/>
</workbook>
</file>

<file path=xl/sharedStrings.xml><?xml version="1.0" encoding="utf-8"?>
<sst xmlns="http://schemas.openxmlformats.org/spreadsheetml/2006/main" count="524" uniqueCount="145">
  <si>
    <t>Description</t>
  </si>
  <si>
    <t>Electrifying Solutions deals in selling 9W LED Bulbs. It sells one LED Bulb for Rs. 299 to Households and purchase it for Rs. 156.</t>
  </si>
  <si>
    <t>Every month they purchase 2337 bulbs and sell 1915 bulbs.</t>
  </si>
  <si>
    <t>In the first month Electrifying Solutions issued 21564 shares of Rs. 23 each to its shareholders who paid for these shares in cash.</t>
  </si>
  <si>
    <t>Electrifying Solutions also employs 2 sales person to each of whom Rs. 16880 salary per month is paid. The salary of a given month is paid on 10th of the next month. The rent of the company is Rs. 37420 per month which is paid on the 1st of the same month. Electricity bill is Rs. 12148 per month which is paid on the next month.</t>
  </si>
  <si>
    <t xml:space="preserve">The company has purchased Furniture (TLO21540) in Month 1 for Rs. 245999 and has a life of 21 months. It also purchased an AC (ACT120) in the next month which costs Rs. 89999 and has a life of 19 months. </t>
  </si>
  <si>
    <t>Payment for Purchases is made after 2 months and collections from sales is done in the next month.</t>
  </si>
  <si>
    <t>They paid 26.5% tax on the profit after interest.</t>
  </si>
  <si>
    <t>Make a model for 12 months.</t>
  </si>
  <si>
    <t>Quantity</t>
  </si>
  <si>
    <t>Purchase Price</t>
  </si>
  <si>
    <t>Payments</t>
  </si>
  <si>
    <t>LED Bulbs</t>
  </si>
  <si>
    <t>After 2 month</t>
  </si>
  <si>
    <t>Sales</t>
  </si>
  <si>
    <t>Selling Price</t>
  </si>
  <si>
    <t>Collections</t>
  </si>
  <si>
    <t>After 1 month</t>
  </si>
  <si>
    <t>Staff</t>
  </si>
  <si>
    <t xml:space="preserve">Sales Person </t>
  </si>
  <si>
    <t>Paid on next month</t>
  </si>
  <si>
    <t>Other costs</t>
  </si>
  <si>
    <t>Rent</t>
  </si>
  <si>
    <t>Paid on Same month</t>
  </si>
  <si>
    <t>Electricity</t>
  </si>
  <si>
    <t>Security Service</t>
  </si>
  <si>
    <t>Every 2 months</t>
  </si>
  <si>
    <t>broadband</t>
  </si>
  <si>
    <t>Tax</t>
  </si>
  <si>
    <t>Profit After Interest</t>
  </si>
  <si>
    <t>Shares Issued</t>
  </si>
  <si>
    <t>Month 1</t>
  </si>
  <si>
    <t>Issue Price</t>
  </si>
  <si>
    <t>Number of Shares</t>
  </si>
  <si>
    <t>Loan</t>
  </si>
  <si>
    <t>Taken Month</t>
  </si>
  <si>
    <t>Amount</t>
  </si>
  <si>
    <t>Interest</t>
  </si>
  <si>
    <t>Payment</t>
  </si>
  <si>
    <t>Loan Period</t>
  </si>
  <si>
    <t>Loan Repaid</t>
  </si>
  <si>
    <t>16-Months-HDFC</t>
  </si>
  <si>
    <t>Monthly</t>
  </si>
  <si>
    <t>11-months-SBI</t>
  </si>
  <si>
    <t>Dividend</t>
  </si>
  <si>
    <t>Dividend Month</t>
  </si>
  <si>
    <t>Dividend Per Share</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</si>
  <si>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</si>
  <si>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</si>
  <si>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</si>
  <si>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</si>
  <si>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</si>
  <si>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</si>
  <si>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</si>
  <si>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</si>
  <si>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</si>
  <si>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</si>
  <si>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</si>
  <si>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</si>
  <si>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</si>
  <si>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</si>
  <si>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</si>
  <si>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</si>
  <si>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</si>
  <si>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</si>
  <si>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</si>
  <si>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</si>
  <si>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</si>
  <si>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</si>
  <si>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</si>
  <si>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</si>
  <si>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Purchase</t>
  </si>
  <si>
    <t>Cricket Bats</t>
  </si>
  <si>
    <t>Expenses</t>
  </si>
  <si>
    <t>Salary</t>
  </si>
  <si>
    <t>Broadband</t>
  </si>
  <si>
    <t>Total</t>
  </si>
  <si>
    <t>Payment for Expenses</t>
  </si>
  <si>
    <t>Expenses to  be paid</t>
  </si>
  <si>
    <t>Cost of goods sold</t>
  </si>
  <si>
    <t>Other Costs</t>
  </si>
  <si>
    <t>Depreciation</t>
  </si>
  <si>
    <t>Profit</t>
  </si>
  <si>
    <t>Purchase Payments</t>
  </si>
  <si>
    <t>Payment Outstanding</t>
  </si>
  <si>
    <t>Households</t>
  </si>
  <si>
    <t>Hosuseholds</t>
  </si>
  <si>
    <t>Cash to be collected</t>
  </si>
  <si>
    <t>Opening Stock</t>
  </si>
  <si>
    <t>Change in Stock</t>
  </si>
  <si>
    <t>Closing Stock</t>
  </si>
  <si>
    <t>Item Code</t>
  </si>
  <si>
    <t>Item Type</t>
  </si>
  <si>
    <t>Item Details</t>
  </si>
  <si>
    <t>Month of Purchase</t>
  </si>
  <si>
    <t>Price</t>
  </si>
  <si>
    <t>Life time</t>
  </si>
  <si>
    <t>Month of Disposal</t>
  </si>
  <si>
    <t>Disposal Depreciation</t>
  </si>
  <si>
    <t>Furniture</t>
  </si>
  <si>
    <t>AC</t>
  </si>
  <si>
    <t>Opening Balance</t>
  </si>
  <si>
    <t>Disposal</t>
  </si>
  <si>
    <t>Closing Balance</t>
  </si>
  <si>
    <t>Share Issue</t>
  </si>
  <si>
    <t>Issue Price (Rs)</t>
  </si>
  <si>
    <t>Equity Share Issue(numbers)</t>
  </si>
  <si>
    <t>Opening Number of Shares</t>
  </si>
  <si>
    <t>Number of Shares issued in a month</t>
  </si>
  <si>
    <t>Closing Number of Shares</t>
  </si>
  <si>
    <t>Equity Share Capital (in Rs)</t>
  </si>
  <si>
    <t>Share capital Issued</t>
  </si>
  <si>
    <t>Closing  Balance</t>
  </si>
  <si>
    <t>Dividend Per share</t>
  </si>
  <si>
    <t>Dividend Paid</t>
  </si>
  <si>
    <t>Loans</t>
  </si>
  <si>
    <t>Loan Taken</t>
  </si>
  <si>
    <t>Cash Inflow</t>
  </si>
  <si>
    <t>Collections from Customers</t>
  </si>
  <si>
    <t>Cash from Loan</t>
  </si>
  <si>
    <t>Cash Received from Equity Share Capital</t>
  </si>
  <si>
    <t>Cash Outflow</t>
  </si>
  <si>
    <t>Fixed Asset</t>
  </si>
  <si>
    <t>Payment for purchases</t>
  </si>
  <si>
    <t>Interest Paid</t>
  </si>
  <si>
    <t>Tax Paid</t>
  </si>
  <si>
    <t>Net Cash for the month</t>
  </si>
  <si>
    <t>Cash Inhand</t>
  </si>
  <si>
    <t>Opening Cash</t>
  </si>
  <si>
    <t>Closing Cash</t>
  </si>
  <si>
    <t>Assets</t>
  </si>
  <si>
    <t>Fixed asset</t>
  </si>
  <si>
    <t>Stocks</t>
  </si>
  <si>
    <t>Total Assets</t>
  </si>
  <si>
    <t>Liabilities</t>
  </si>
  <si>
    <t>Expenses paid</t>
  </si>
  <si>
    <t>Loan Term</t>
  </si>
  <si>
    <t>Total Liabilities</t>
  </si>
  <si>
    <t>Difference 1</t>
  </si>
  <si>
    <t>Equity</t>
  </si>
  <si>
    <t>Equity Share Capital</t>
  </si>
  <si>
    <t>Accumulated Profit</t>
  </si>
  <si>
    <t>Opening Profit</t>
  </si>
  <si>
    <t>Net Profit for the month</t>
  </si>
  <si>
    <t>Difference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</si>
</sst>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sz val="12.0"/>
      <color theme="1"/>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10" xfId="0" applyAlignment="1" applyFont="1" applyNumberFormat="1">
      <alignment horizontal="right" readingOrder="0" vertical="bottom"/>
    </xf>
    <xf borderId="0" fillId="0" fontId="4" numFmtId="0" xfId="0" applyAlignment="1" applyFont="1">
      <alignment readingOrder="0"/>
    </xf>
    <xf borderId="0" fillId="0" fontId="4" numFmtId="10" xfId="0" applyAlignment="1" applyFont="1" applyNumberFormat="1">
      <alignment readingOrder="0"/>
    </xf>
    <xf borderId="0" fillId="0" fontId="4" numFmtId="0" xfId="0" applyFont="1"/>
    <xf borderId="0" fillId="0" fontId="3" numFmtId="0" xfId="0" applyAlignment="1" applyFont="1">
      <alignment horizontal="right" vertical="bottom"/>
    </xf>
    <xf borderId="0" fillId="0" fontId="3" numFmtId="1" xfId="0" applyAlignment="1" applyFont="1" applyNumberFormat="1">
      <alignment horizontal="right" vertical="bottom"/>
    </xf>
    <xf borderId="0" fillId="0" fontId="4"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5"/>
  </cols>
  <sheetData>
    <row r="1">
      <c r="A1" s="1" t="s">
        <v>0</v>
      </c>
    </row>
    <row r="2">
      <c r="A2" s="2" t="s">
        <v>1</v>
      </c>
    </row>
    <row r="3">
      <c r="A3" s="2" t="s">
        <v>2</v>
      </c>
    </row>
    <row r="4">
      <c r="A4" s="3" t="s">
        <v>3</v>
      </c>
    </row>
    <row r="5">
      <c r="A5" s="4"/>
    </row>
    <row r="6">
      <c r="A6" s="2" t="s">
        <v>4</v>
      </c>
    </row>
    <row r="7">
      <c r="A7" s="5"/>
    </row>
    <row r="8">
      <c r="A8" s="2" t="s">
        <v>5</v>
      </c>
    </row>
    <row r="9">
      <c r="A9" s="5"/>
    </row>
    <row r="10">
      <c r="A10" s="2" t="s">
        <v>6</v>
      </c>
    </row>
    <row r="11">
      <c r="A11" s="2" t="s">
        <v>7</v>
      </c>
    </row>
    <row r="12">
      <c r="A12" s="2"/>
    </row>
    <row r="13">
      <c r="A13" s="5"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9</v>
      </c>
      <c r="C1" s="6" t="s">
        <v>10</v>
      </c>
      <c r="D1" s="6" t="s">
        <v>11</v>
      </c>
    </row>
    <row r="2">
      <c r="A2" s="7" t="s">
        <v>12</v>
      </c>
      <c r="B2" s="8">
        <v>2337.0</v>
      </c>
      <c r="C2" s="8">
        <v>156.0</v>
      </c>
      <c r="D2" s="7" t="s">
        <v>13</v>
      </c>
    </row>
    <row r="3">
      <c r="A3" s="6"/>
      <c r="B3" s="6"/>
      <c r="C3" s="6"/>
      <c r="D3" s="6"/>
    </row>
    <row r="4">
      <c r="A4" s="6" t="s">
        <v>14</v>
      </c>
      <c r="B4" s="6" t="s">
        <v>9</v>
      </c>
      <c r="C4" s="6" t="s">
        <v>15</v>
      </c>
      <c r="D4" s="6" t="s">
        <v>16</v>
      </c>
    </row>
    <row r="5">
      <c r="A5" s="7" t="s">
        <v>12</v>
      </c>
      <c r="B5" s="8">
        <v>1915.0</v>
      </c>
      <c r="C5" s="8">
        <v>299.0</v>
      </c>
      <c r="D5" s="6" t="s">
        <v>17</v>
      </c>
    </row>
    <row r="6">
      <c r="A6" s="6"/>
      <c r="B6" s="6"/>
      <c r="C6" s="6"/>
      <c r="D6" s="6"/>
    </row>
    <row r="7">
      <c r="A7" s="6" t="s">
        <v>18</v>
      </c>
      <c r="B7" s="6"/>
      <c r="C7" s="6"/>
      <c r="D7" s="6"/>
    </row>
    <row r="8">
      <c r="A8" s="6" t="s">
        <v>19</v>
      </c>
      <c r="B8" s="8">
        <v>2.0</v>
      </c>
      <c r="C8" s="8">
        <v>16880.0</v>
      </c>
      <c r="D8" s="9" t="s">
        <v>20</v>
      </c>
    </row>
    <row r="9">
      <c r="A9" s="6"/>
      <c r="B9" s="6"/>
      <c r="C9" s="6"/>
      <c r="D9" s="6"/>
    </row>
    <row r="10">
      <c r="A10" s="6" t="s">
        <v>21</v>
      </c>
      <c r="B10" s="6"/>
      <c r="C10" s="6"/>
      <c r="D10" s="6"/>
    </row>
    <row r="11">
      <c r="A11" s="6" t="s">
        <v>22</v>
      </c>
      <c r="B11" s="8">
        <v>37420.0</v>
      </c>
      <c r="C11" s="9" t="s">
        <v>23</v>
      </c>
      <c r="D11" s="6"/>
    </row>
    <row r="12">
      <c r="A12" s="6" t="s">
        <v>24</v>
      </c>
      <c r="B12" s="8">
        <v>12148.0</v>
      </c>
      <c r="C12" s="9" t="s">
        <v>20</v>
      </c>
      <c r="D12" s="6"/>
    </row>
    <row r="13">
      <c r="A13" s="7" t="s">
        <v>25</v>
      </c>
      <c r="B13" s="8">
        <v>9550.0</v>
      </c>
      <c r="C13" s="10" t="s">
        <v>26</v>
      </c>
      <c r="D13" s="6"/>
    </row>
    <row r="14">
      <c r="A14" s="7" t="s">
        <v>27</v>
      </c>
      <c r="B14" s="8">
        <v>1499.0</v>
      </c>
      <c r="C14" s="10" t="s">
        <v>17</v>
      </c>
      <c r="D14" s="6"/>
    </row>
    <row r="15">
      <c r="A15" s="6"/>
      <c r="B15" s="6"/>
      <c r="C15" s="6"/>
      <c r="D15" s="6"/>
    </row>
    <row r="16">
      <c r="A16" s="6" t="s">
        <v>28</v>
      </c>
      <c r="B16" s="11">
        <v>0.265</v>
      </c>
      <c r="C16" s="9" t="s">
        <v>29</v>
      </c>
      <c r="D16" s="6"/>
    </row>
    <row r="18">
      <c r="A18" s="12" t="s">
        <v>30</v>
      </c>
      <c r="B18" s="12" t="s">
        <v>31</v>
      </c>
    </row>
    <row r="19">
      <c r="A19" s="12" t="s">
        <v>32</v>
      </c>
      <c r="B19" s="12">
        <v>23.0</v>
      </c>
    </row>
    <row r="20">
      <c r="A20" s="12" t="s">
        <v>33</v>
      </c>
      <c r="B20" s="12">
        <v>21564.0</v>
      </c>
    </row>
    <row r="22">
      <c r="A22" s="12" t="s">
        <v>34</v>
      </c>
      <c r="B22" s="12" t="s">
        <v>35</v>
      </c>
      <c r="C22" s="12" t="s">
        <v>36</v>
      </c>
      <c r="D22" s="12" t="s">
        <v>37</v>
      </c>
      <c r="E22" s="12" t="s">
        <v>38</v>
      </c>
      <c r="F22" s="12" t="s">
        <v>39</v>
      </c>
      <c r="G22" s="12" t="s">
        <v>40</v>
      </c>
    </row>
    <row r="23">
      <c r="A23" s="12" t="s">
        <v>41</v>
      </c>
      <c r="B23" s="12">
        <v>1.0</v>
      </c>
      <c r="C23" s="12">
        <v>259500.0</v>
      </c>
      <c r="D23" s="13">
        <v>0.0988</v>
      </c>
      <c r="E23" s="12" t="s">
        <v>42</v>
      </c>
      <c r="F23" s="12">
        <v>16.0</v>
      </c>
      <c r="G23" s="14">
        <f t="shared" ref="G23:G24" si="1">F23+B23</f>
        <v>17</v>
      </c>
    </row>
    <row r="24">
      <c r="A24" s="12" t="s">
        <v>43</v>
      </c>
      <c r="B24" s="12">
        <v>9.0</v>
      </c>
      <c r="C24" s="12">
        <v>315000.0</v>
      </c>
      <c r="D24" s="13">
        <v>0.1214</v>
      </c>
      <c r="E24" s="12" t="s">
        <v>42</v>
      </c>
      <c r="F24" s="12">
        <v>11.0</v>
      </c>
      <c r="G24" s="14">
        <f t="shared" si="1"/>
        <v>20</v>
      </c>
    </row>
    <row r="26">
      <c r="A26" s="12" t="s">
        <v>44</v>
      </c>
    </row>
    <row r="27">
      <c r="A27" s="12" t="s">
        <v>45</v>
      </c>
      <c r="B27" s="12">
        <v>10.0</v>
      </c>
      <c r="C27" s="12">
        <v>20.0</v>
      </c>
    </row>
    <row r="28">
      <c r="A28" s="12" t="s">
        <v>46</v>
      </c>
      <c r="B28" s="12">
        <v>15.0</v>
      </c>
      <c r="C28" s="12">
        <v>15.0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71</v>
      </c>
      <c r="B2" s="6"/>
      <c r="C2" s="6"/>
      <c r="D2" s="6"/>
      <c r="E2" s="6"/>
      <c r="F2" s="6"/>
      <c r="G2" s="6"/>
      <c r="H2" s="6"/>
      <c r="I2" s="6"/>
      <c r="J2" s="6"/>
      <c r="K2" s="6"/>
      <c r="L2" s="6"/>
      <c r="M2" s="6"/>
      <c r="N2" s="6"/>
      <c r="O2" s="6"/>
      <c r="P2" s="6"/>
      <c r="Q2" s="6"/>
      <c r="R2" s="6"/>
      <c r="S2" s="6"/>
      <c r="T2" s="6"/>
      <c r="U2" s="6"/>
      <c r="V2" s="6"/>
      <c r="W2" s="6"/>
      <c r="X2" s="6"/>
      <c r="Y2" s="6"/>
    </row>
    <row r="3">
      <c r="A3" s="6" t="s">
        <v>72</v>
      </c>
      <c r="B3" s="15">
        <f>Assumptions!$B2</f>
        <v>2337</v>
      </c>
      <c r="C3" s="15">
        <f>Assumptions!$B2</f>
        <v>2337</v>
      </c>
      <c r="D3" s="15">
        <f>Assumptions!$B2</f>
        <v>2337</v>
      </c>
      <c r="E3" s="15">
        <f>Assumptions!$B2</f>
        <v>2337</v>
      </c>
      <c r="F3" s="15">
        <f>Assumptions!$B2</f>
        <v>2337</v>
      </c>
      <c r="G3" s="15">
        <f>Assumptions!$B2</f>
        <v>2337</v>
      </c>
      <c r="H3" s="15">
        <f>Assumptions!$B2</f>
        <v>2337</v>
      </c>
      <c r="I3" s="15">
        <f>Assumptions!$B2</f>
        <v>2337</v>
      </c>
      <c r="J3" s="15">
        <f>Assumptions!$B2</f>
        <v>2337</v>
      </c>
      <c r="K3" s="15">
        <f>Assumptions!$B2</f>
        <v>2337</v>
      </c>
      <c r="L3" s="15">
        <f>Assumptions!$B2</f>
        <v>2337</v>
      </c>
      <c r="M3" s="15">
        <f>Assumptions!$B2</f>
        <v>2337</v>
      </c>
      <c r="N3" s="15">
        <f>Assumptions!$B2</f>
        <v>2337</v>
      </c>
      <c r="O3" s="15">
        <f>Assumptions!$B2</f>
        <v>2337</v>
      </c>
      <c r="P3" s="15">
        <f>Assumptions!$B2</f>
        <v>2337</v>
      </c>
      <c r="Q3" s="15">
        <f>Assumptions!$B2</f>
        <v>2337</v>
      </c>
      <c r="R3" s="15">
        <f>Assumptions!$B2</f>
        <v>2337</v>
      </c>
      <c r="S3" s="15">
        <f>Assumptions!$B2</f>
        <v>2337</v>
      </c>
      <c r="T3" s="15">
        <f>Assumptions!$B2</f>
        <v>2337</v>
      </c>
      <c r="U3" s="15">
        <f>Assumptions!$B2</f>
        <v>2337</v>
      </c>
      <c r="V3" s="15">
        <f>Assumptions!$B2</f>
        <v>2337</v>
      </c>
      <c r="W3" s="15">
        <f>Assumptions!$B2</f>
        <v>2337</v>
      </c>
      <c r="X3" s="15">
        <f>Assumptions!$B2</f>
        <v>2337</v>
      </c>
      <c r="Y3" s="15">
        <f>Assumptions!$B2</f>
        <v>2337</v>
      </c>
    </row>
    <row r="4">
      <c r="A4" s="6"/>
      <c r="B4" s="6"/>
      <c r="C4" s="6"/>
      <c r="D4" s="6"/>
      <c r="E4" s="6"/>
      <c r="F4" s="6"/>
      <c r="G4" s="6"/>
      <c r="H4" s="6"/>
      <c r="I4" s="6"/>
      <c r="J4" s="6"/>
      <c r="K4" s="6"/>
      <c r="L4" s="6"/>
      <c r="M4" s="6"/>
      <c r="N4" s="6"/>
      <c r="O4" s="6"/>
      <c r="P4" s="6"/>
      <c r="Q4" s="6"/>
      <c r="R4" s="6"/>
      <c r="S4" s="6"/>
      <c r="T4" s="6"/>
      <c r="U4" s="6"/>
      <c r="V4" s="6"/>
      <c r="W4" s="6"/>
      <c r="X4" s="6"/>
      <c r="Y4" s="6"/>
    </row>
    <row r="5">
      <c r="A5" s="6" t="s">
        <v>14</v>
      </c>
      <c r="B5" s="6"/>
      <c r="C5" s="6"/>
      <c r="D5" s="6"/>
      <c r="E5" s="6"/>
      <c r="F5" s="6"/>
      <c r="G5" s="6"/>
      <c r="H5" s="6"/>
      <c r="I5" s="6"/>
      <c r="J5" s="6"/>
      <c r="K5" s="6"/>
      <c r="L5" s="6"/>
      <c r="M5" s="6"/>
      <c r="N5" s="6"/>
      <c r="O5" s="6"/>
      <c r="P5" s="6"/>
      <c r="Q5" s="6"/>
      <c r="R5" s="6"/>
      <c r="S5" s="6"/>
      <c r="T5" s="6"/>
      <c r="U5" s="6"/>
      <c r="V5" s="6"/>
      <c r="W5" s="6"/>
      <c r="X5" s="6"/>
      <c r="Y5" s="6"/>
    </row>
    <row r="6">
      <c r="A6" s="6" t="s">
        <v>72</v>
      </c>
      <c r="B6" s="15">
        <f>Assumptions!$B5</f>
        <v>1915</v>
      </c>
      <c r="C6" s="15">
        <f>Assumptions!$B5</f>
        <v>1915</v>
      </c>
      <c r="D6" s="15">
        <f>Assumptions!$B5</f>
        <v>1915</v>
      </c>
      <c r="E6" s="15">
        <f>Assumptions!$B5</f>
        <v>1915</v>
      </c>
      <c r="F6" s="15">
        <f>Assumptions!$B5</f>
        <v>1915</v>
      </c>
      <c r="G6" s="15">
        <f>Assumptions!$B5</f>
        <v>1915</v>
      </c>
      <c r="H6" s="15">
        <f>Assumptions!$B5</f>
        <v>1915</v>
      </c>
      <c r="I6" s="15">
        <f>Assumptions!$B5</f>
        <v>1915</v>
      </c>
      <c r="J6" s="15">
        <f>Assumptions!$B5</f>
        <v>1915</v>
      </c>
      <c r="K6" s="15">
        <f>Assumptions!$B5</f>
        <v>1915</v>
      </c>
      <c r="L6" s="15">
        <f>Assumptions!$B5</f>
        <v>1915</v>
      </c>
      <c r="M6" s="15">
        <f>Assumptions!$B5</f>
        <v>1915</v>
      </c>
      <c r="N6" s="15">
        <f>Assumptions!$B5</f>
        <v>1915</v>
      </c>
      <c r="O6" s="15">
        <f>Assumptions!$B5</f>
        <v>1915</v>
      </c>
      <c r="P6" s="15">
        <f>Assumptions!$B5</f>
        <v>1915</v>
      </c>
      <c r="Q6" s="15">
        <f>Assumptions!$B5</f>
        <v>1915</v>
      </c>
      <c r="R6" s="15">
        <f>Assumptions!$B5</f>
        <v>1915</v>
      </c>
      <c r="S6" s="15">
        <f>Assumptions!$B5</f>
        <v>1915</v>
      </c>
      <c r="T6" s="15">
        <f>Assumptions!$B5</f>
        <v>1915</v>
      </c>
      <c r="U6" s="15">
        <f>Assumptions!$B5</f>
        <v>1915</v>
      </c>
      <c r="V6" s="15">
        <f>Assumptions!$B5</f>
        <v>1915</v>
      </c>
      <c r="W6" s="15">
        <f>Assumptions!$B5</f>
        <v>1915</v>
      </c>
      <c r="X6" s="15">
        <f>Assumptions!$B5</f>
        <v>1915</v>
      </c>
      <c r="Y6" s="15">
        <f>Assumptions!$B5</f>
        <v>1915</v>
      </c>
    </row>
    <row r="7">
      <c r="A7" s="6"/>
      <c r="B7" s="6"/>
      <c r="C7" s="6"/>
      <c r="D7" s="6"/>
      <c r="E7" s="6"/>
      <c r="F7" s="6"/>
      <c r="G7" s="6"/>
      <c r="H7" s="6"/>
      <c r="I7" s="6"/>
      <c r="J7" s="6"/>
      <c r="K7" s="6"/>
      <c r="L7" s="6"/>
      <c r="M7"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73</v>
      </c>
      <c r="B2" s="6"/>
      <c r="C2" s="6"/>
      <c r="D2" s="6"/>
      <c r="E2" s="6"/>
      <c r="F2" s="6"/>
      <c r="G2" s="6"/>
      <c r="H2" s="6"/>
      <c r="I2" s="6"/>
      <c r="J2" s="6"/>
      <c r="K2" s="6"/>
      <c r="L2" s="6"/>
      <c r="M2" s="6"/>
      <c r="N2" s="6"/>
      <c r="O2" s="6"/>
      <c r="P2" s="6"/>
      <c r="Q2" s="6"/>
      <c r="R2" s="6"/>
      <c r="S2" s="6"/>
      <c r="T2" s="6"/>
      <c r="U2" s="6"/>
      <c r="V2" s="6"/>
      <c r="W2" s="6"/>
      <c r="X2" s="6"/>
      <c r="Y2" s="6"/>
    </row>
    <row r="3">
      <c r="A3" s="6" t="s">
        <v>74</v>
      </c>
      <c r="B3" s="15">
        <f>Assumptions!$B8*Assumptions!$C8</f>
        <v>33760</v>
      </c>
      <c r="C3" s="15">
        <f>Assumptions!$B8*Assumptions!$C8</f>
        <v>33760</v>
      </c>
      <c r="D3" s="15">
        <f>Assumptions!$B8*Assumptions!$C8</f>
        <v>33760</v>
      </c>
      <c r="E3" s="15">
        <f>Assumptions!$B8*Assumptions!$C8</f>
        <v>33760</v>
      </c>
      <c r="F3" s="15">
        <f>Assumptions!$B8*Assumptions!$C8</f>
        <v>33760</v>
      </c>
      <c r="G3" s="15">
        <f>Assumptions!$B8*Assumptions!$C8</f>
        <v>33760</v>
      </c>
      <c r="H3" s="15">
        <f>Assumptions!$B8*Assumptions!$C8</f>
        <v>33760</v>
      </c>
      <c r="I3" s="15">
        <f>Assumptions!$B8*Assumptions!$C8</f>
        <v>33760</v>
      </c>
      <c r="J3" s="15">
        <f>Assumptions!$B8*Assumptions!$C8</f>
        <v>33760</v>
      </c>
      <c r="K3" s="15">
        <f>Assumptions!$B8*Assumptions!$C8</f>
        <v>33760</v>
      </c>
      <c r="L3" s="15">
        <f>Assumptions!$B8*Assumptions!$C8</f>
        <v>33760</v>
      </c>
      <c r="M3" s="15">
        <f>Assumptions!$B8*Assumptions!$C8</f>
        <v>33760</v>
      </c>
      <c r="N3" s="15">
        <f>Assumptions!$B8*Assumptions!$C8</f>
        <v>33760</v>
      </c>
      <c r="O3" s="15">
        <f>Assumptions!$B8*Assumptions!$C8</f>
        <v>33760</v>
      </c>
      <c r="P3" s="15">
        <f>Assumptions!$B8*Assumptions!$C8</f>
        <v>33760</v>
      </c>
      <c r="Q3" s="15">
        <f>Assumptions!$B8*Assumptions!$C8</f>
        <v>33760</v>
      </c>
      <c r="R3" s="15">
        <f>Assumptions!$B8*Assumptions!$C8</f>
        <v>33760</v>
      </c>
      <c r="S3" s="15">
        <f>Assumptions!$B8*Assumptions!$C8</f>
        <v>33760</v>
      </c>
      <c r="T3" s="15">
        <f>Assumptions!$B8*Assumptions!$C8</f>
        <v>33760</v>
      </c>
      <c r="U3" s="15">
        <f>Assumptions!$B8*Assumptions!$C8</f>
        <v>33760</v>
      </c>
      <c r="V3" s="15">
        <f>Assumptions!$B8*Assumptions!$C8</f>
        <v>33760</v>
      </c>
      <c r="W3" s="15">
        <f>Assumptions!$B8*Assumptions!$C8</f>
        <v>33760</v>
      </c>
      <c r="X3" s="15">
        <f>Assumptions!$B8*Assumptions!$C8</f>
        <v>33760</v>
      </c>
      <c r="Y3" s="15">
        <f>Assumptions!$B8*Assumptions!$C8</f>
        <v>33760</v>
      </c>
    </row>
    <row r="4">
      <c r="A4" s="6" t="s">
        <v>22</v>
      </c>
      <c r="B4" s="15">
        <f>Assumptions!$B11</f>
        <v>37420</v>
      </c>
      <c r="C4" s="15">
        <f>Assumptions!$B11</f>
        <v>37420</v>
      </c>
      <c r="D4" s="15">
        <f>Assumptions!$B11</f>
        <v>37420</v>
      </c>
      <c r="E4" s="15">
        <f>Assumptions!$B11</f>
        <v>37420</v>
      </c>
      <c r="F4" s="15">
        <f>Assumptions!$B11</f>
        <v>37420</v>
      </c>
      <c r="G4" s="15">
        <f>Assumptions!$B11</f>
        <v>37420</v>
      </c>
      <c r="H4" s="15">
        <f>Assumptions!$B11</f>
        <v>37420</v>
      </c>
      <c r="I4" s="15">
        <f>Assumptions!$B11</f>
        <v>37420</v>
      </c>
      <c r="J4" s="15">
        <f>Assumptions!$B11</f>
        <v>37420</v>
      </c>
      <c r="K4" s="15">
        <f>Assumptions!$B11</f>
        <v>37420</v>
      </c>
      <c r="L4" s="15">
        <f>Assumptions!$B11</f>
        <v>37420</v>
      </c>
      <c r="M4" s="15">
        <f>Assumptions!$B11</f>
        <v>37420</v>
      </c>
      <c r="N4" s="15">
        <f>Assumptions!$B11</f>
        <v>37420</v>
      </c>
      <c r="O4" s="15">
        <f>Assumptions!$B11</f>
        <v>37420</v>
      </c>
      <c r="P4" s="15">
        <f>Assumptions!$B11</f>
        <v>37420</v>
      </c>
      <c r="Q4" s="15">
        <f>Assumptions!$B11</f>
        <v>37420</v>
      </c>
      <c r="R4" s="15">
        <f>Assumptions!$B11</f>
        <v>37420</v>
      </c>
      <c r="S4" s="15">
        <f>Assumptions!$B11</f>
        <v>37420</v>
      </c>
      <c r="T4" s="15">
        <f>Assumptions!$B11</f>
        <v>37420</v>
      </c>
      <c r="U4" s="15">
        <f>Assumptions!$B11</f>
        <v>37420</v>
      </c>
      <c r="V4" s="15">
        <f>Assumptions!$B11</f>
        <v>37420</v>
      </c>
      <c r="W4" s="15">
        <f>Assumptions!$B11</f>
        <v>37420</v>
      </c>
      <c r="X4" s="15">
        <f>Assumptions!$B11</f>
        <v>37420</v>
      </c>
      <c r="Y4" s="15">
        <f>Assumptions!$B11</f>
        <v>37420</v>
      </c>
    </row>
    <row r="5">
      <c r="A5" s="6" t="s">
        <v>24</v>
      </c>
      <c r="B5" s="15">
        <f>Assumptions!$B12</f>
        <v>12148</v>
      </c>
      <c r="C5" s="15">
        <f>Assumptions!$B12</f>
        <v>12148</v>
      </c>
      <c r="D5" s="15">
        <f>Assumptions!$B12</f>
        <v>12148</v>
      </c>
      <c r="E5" s="15">
        <f>Assumptions!$B12</f>
        <v>12148</v>
      </c>
      <c r="F5" s="15">
        <f>Assumptions!$B12</f>
        <v>12148</v>
      </c>
      <c r="G5" s="15">
        <f>Assumptions!$B12</f>
        <v>12148</v>
      </c>
      <c r="H5" s="15">
        <f>Assumptions!$B12</f>
        <v>12148</v>
      </c>
      <c r="I5" s="15">
        <f>Assumptions!$B12</f>
        <v>12148</v>
      </c>
      <c r="J5" s="15">
        <f>Assumptions!$B12</f>
        <v>12148</v>
      </c>
      <c r="K5" s="15">
        <f>Assumptions!$B12</f>
        <v>12148</v>
      </c>
      <c r="L5" s="15">
        <f>Assumptions!$B12</f>
        <v>12148</v>
      </c>
      <c r="M5" s="15">
        <f>Assumptions!$B12</f>
        <v>12148</v>
      </c>
      <c r="N5" s="15">
        <f>Assumptions!$B12</f>
        <v>12148</v>
      </c>
      <c r="O5" s="15">
        <f>Assumptions!$B12</f>
        <v>12148</v>
      </c>
      <c r="P5" s="15">
        <f>Assumptions!$B12</f>
        <v>12148</v>
      </c>
      <c r="Q5" s="15">
        <f>Assumptions!$B12</f>
        <v>12148</v>
      </c>
      <c r="R5" s="15">
        <f>Assumptions!$B12</f>
        <v>12148</v>
      </c>
      <c r="S5" s="15">
        <f>Assumptions!$B12</f>
        <v>12148</v>
      </c>
      <c r="T5" s="15">
        <f>Assumptions!$B12</f>
        <v>12148</v>
      </c>
      <c r="U5" s="15">
        <f>Assumptions!$B12</f>
        <v>12148</v>
      </c>
      <c r="V5" s="15">
        <f>Assumptions!$B12</f>
        <v>12148</v>
      </c>
      <c r="W5" s="15">
        <f>Assumptions!$B12</f>
        <v>12148</v>
      </c>
      <c r="X5" s="15">
        <f>Assumptions!$B12</f>
        <v>12148</v>
      </c>
      <c r="Y5" s="15">
        <f>Assumptions!$B12</f>
        <v>12148</v>
      </c>
    </row>
    <row r="6">
      <c r="A6" s="7" t="s">
        <v>25</v>
      </c>
      <c r="B6" s="15">
        <f>Assumptions!$B13</f>
        <v>9550</v>
      </c>
      <c r="C6" s="15">
        <f>Assumptions!$B13</f>
        <v>9550</v>
      </c>
      <c r="D6" s="15">
        <f>Assumptions!$B13</f>
        <v>9550</v>
      </c>
      <c r="E6" s="15">
        <f>Assumptions!$B13</f>
        <v>9550</v>
      </c>
      <c r="F6" s="15">
        <f>Assumptions!$B13</f>
        <v>9550</v>
      </c>
      <c r="G6" s="15">
        <f>Assumptions!$B13</f>
        <v>9550</v>
      </c>
      <c r="H6" s="15">
        <f>Assumptions!$B13</f>
        <v>9550</v>
      </c>
      <c r="I6" s="15">
        <f>Assumptions!$B13</f>
        <v>9550</v>
      </c>
      <c r="J6" s="15">
        <f>Assumptions!$B13</f>
        <v>9550</v>
      </c>
      <c r="K6" s="15">
        <f>Assumptions!$B13</f>
        <v>9550</v>
      </c>
      <c r="L6" s="15">
        <f>Assumptions!$B13</f>
        <v>9550</v>
      </c>
      <c r="M6" s="15">
        <f>Assumptions!$B13</f>
        <v>9550</v>
      </c>
      <c r="N6" s="15">
        <f>Assumptions!$B13</f>
        <v>9550</v>
      </c>
      <c r="O6" s="15">
        <f>Assumptions!$B13</f>
        <v>9550</v>
      </c>
      <c r="P6" s="15">
        <f>Assumptions!$B13</f>
        <v>9550</v>
      </c>
      <c r="Q6" s="15">
        <f>Assumptions!$B13</f>
        <v>9550</v>
      </c>
      <c r="R6" s="15">
        <f>Assumptions!$B13</f>
        <v>9550</v>
      </c>
      <c r="S6" s="15">
        <f>Assumptions!$B13</f>
        <v>9550</v>
      </c>
      <c r="T6" s="15">
        <f>Assumptions!$B13</f>
        <v>9550</v>
      </c>
      <c r="U6" s="15">
        <f>Assumptions!$B13</f>
        <v>9550</v>
      </c>
      <c r="V6" s="15">
        <f>Assumptions!$B13</f>
        <v>9550</v>
      </c>
      <c r="W6" s="15">
        <f>Assumptions!$B13</f>
        <v>9550</v>
      </c>
      <c r="X6" s="15">
        <f>Assumptions!$B13</f>
        <v>9550</v>
      </c>
      <c r="Y6" s="15">
        <f>Assumptions!$B13</f>
        <v>9550</v>
      </c>
    </row>
    <row r="7">
      <c r="A7" s="7" t="s">
        <v>75</v>
      </c>
      <c r="B7" s="15">
        <f>Assumptions!$B14</f>
        <v>1499</v>
      </c>
      <c r="C7" s="15">
        <f>Assumptions!$B14</f>
        <v>1499</v>
      </c>
      <c r="D7" s="15">
        <f>Assumptions!$B14</f>
        <v>1499</v>
      </c>
      <c r="E7" s="15">
        <f>Assumptions!$B14</f>
        <v>1499</v>
      </c>
      <c r="F7" s="15">
        <f>Assumptions!$B14</f>
        <v>1499</v>
      </c>
      <c r="G7" s="15">
        <f>Assumptions!$B14</f>
        <v>1499</v>
      </c>
      <c r="H7" s="15">
        <f>Assumptions!$B14</f>
        <v>1499</v>
      </c>
      <c r="I7" s="15">
        <f>Assumptions!$B14</f>
        <v>1499</v>
      </c>
      <c r="J7" s="15">
        <f>Assumptions!$B14</f>
        <v>1499</v>
      </c>
      <c r="K7" s="15">
        <f>Assumptions!$B14</f>
        <v>1499</v>
      </c>
      <c r="L7" s="15">
        <f>Assumptions!$B14</f>
        <v>1499</v>
      </c>
      <c r="M7" s="15">
        <f>Assumptions!$B14</f>
        <v>1499</v>
      </c>
      <c r="N7" s="15">
        <f>Assumptions!$B14</f>
        <v>1499</v>
      </c>
      <c r="O7" s="15">
        <f>Assumptions!$B14</f>
        <v>1499</v>
      </c>
      <c r="P7" s="15">
        <f>Assumptions!$B14</f>
        <v>1499</v>
      </c>
      <c r="Q7" s="15">
        <f>Assumptions!$B14</f>
        <v>1499</v>
      </c>
      <c r="R7" s="15">
        <f>Assumptions!$B14</f>
        <v>1499</v>
      </c>
      <c r="S7" s="15">
        <f>Assumptions!$B14</f>
        <v>1499</v>
      </c>
      <c r="T7" s="15">
        <f>Assumptions!$B14</f>
        <v>1499</v>
      </c>
      <c r="U7" s="15">
        <f>Assumptions!$B14</f>
        <v>1499</v>
      </c>
      <c r="V7" s="15">
        <f>Assumptions!$B14</f>
        <v>1499</v>
      </c>
      <c r="W7" s="15">
        <f>Assumptions!$B14</f>
        <v>1499</v>
      </c>
      <c r="X7" s="15">
        <f>Assumptions!$B14</f>
        <v>1499</v>
      </c>
      <c r="Y7" s="15">
        <f>Assumptions!$B14</f>
        <v>1499</v>
      </c>
    </row>
    <row r="8">
      <c r="A8" s="6" t="s">
        <v>76</v>
      </c>
      <c r="B8" s="15">
        <f t="shared" ref="B8:Y8" si="1">SUM(B3:B7)</f>
        <v>94377</v>
      </c>
      <c r="C8" s="15">
        <f t="shared" si="1"/>
        <v>94377</v>
      </c>
      <c r="D8" s="15">
        <f t="shared" si="1"/>
        <v>94377</v>
      </c>
      <c r="E8" s="15">
        <f t="shared" si="1"/>
        <v>94377</v>
      </c>
      <c r="F8" s="15">
        <f t="shared" si="1"/>
        <v>94377</v>
      </c>
      <c r="G8" s="15">
        <f t="shared" si="1"/>
        <v>94377</v>
      </c>
      <c r="H8" s="15">
        <f t="shared" si="1"/>
        <v>94377</v>
      </c>
      <c r="I8" s="15">
        <f t="shared" si="1"/>
        <v>94377</v>
      </c>
      <c r="J8" s="15">
        <f t="shared" si="1"/>
        <v>94377</v>
      </c>
      <c r="K8" s="15">
        <f t="shared" si="1"/>
        <v>94377</v>
      </c>
      <c r="L8" s="15">
        <f t="shared" si="1"/>
        <v>94377</v>
      </c>
      <c r="M8" s="15">
        <f t="shared" si="1"/>
        <v>94377</v>
      </c>
      <c r="N8" s="15">
        <f t="shared" si="1"/>
        <v>94377</v>
      </c>
      <c r="O8" s="15">
        <f t="shared" si="1"/>
        <v>94377</v>
      </c>
      <c r="P8" s="15">
        <f t="shared" si="1"/>
        <v>94377</v>
      </c>
      <c r="Q8" s="15">
        <f t="shared" si="1"/>
        <v>94377</v>
      </c>
      <c r="R8" s="15">
        <f t="shared" si="1"/>
        <v>94377</v>
      </c>
      <c r="S8" s="15">
        <f t="shared" si="1"/>
        <v>94377</v>
      </c>
      <c r="T8" s="15">
        <f t="shared" si="1"/>
        <v>94377</v>
      </c>
      <c r="U8" s="15">
        <f t="shared" si="1"/>
        <v>94377</v>
      </c>
      <c r="V8" s="15">
        <f t="shared" si="1"/>
        <v>94377</v>
      </c>
      <c r="W8" s="15">
        <f t="shared" si="1"/>
        <v>94377</v>
      </c>
      <c r="X8" s="15">
        <f t="shared" si="1"/>
        <v>94377</v>
      </c>
      <c r="Y8" s="15">
        <f t="shared" si="1"/>
        <v>94377</v>
      </c>
    </row>
    <row r="9">
      <c r="A9" s="6"/>
      <c r="B9" s="6"/>
      <c r="C9" s="6"/>
      <c r="D9" s="6"/>
      <c r="E9" s="6"/>
      <c r="F9" s="6"/>
      <c r="G9" s="6"/>
      <c r="H9" s="6"/>
      <c r="I9" s="6"/>
      <c r="J9" s="6"/>
      <c r="K9" s="6"/>
      <c r="L9" s="6"/>
      <c r="M9" s="6"/>
    </row>
    <row r="10">
      <c r="A10" s="9" t="s">
        <v>77</v>
      </c>
      <c r="B10" s="6"/>
      <c r="C10" s="6"/>
      <c r="D10" s="6"/>
      <c r="E10" s="6"/>
      <c r="F10" s="6"/>
      <c r="G10" s="6"/>
      <c r="H10" s="6"/>
      <c r="I10" s="6"/>
      <c r="J10" s="6"/>
      <c r="K10" s="6"/>
      <c r="L10" s="6"/>
      <c r="M10" s="6"/>
    </row>
    <row r="11">
      <c r="A11" s="6" t="s">
        <v>74</v>
      </c>
      <c r="B11" s="15">
        <v>0.0</v>
      </c>
      <c r="C11" s="15">
        <f t="shared" ref="C11:Y11" si="2">B3</f>
        <v>33760</v>
      </c>
      <c r="D11" s="15">
        <f t="shared" si="2"/>
        <v>33760</v>
      </c>
      <c r="E11" s="15">
        <f t="shared" si="2"/>
        <v>33760</v>
      </c>
      <c r="F11" s="15">
        <f t="shared" si="2"/>
        <v>33760</v>
      </c>
      <c r="G11" s="15">
        <f t="shared" si="2"/>
        <v>33760</v>
      </c>
      <c r="H11" s="15">
        <f t="shared" si="2"/>
        <v>33760</v>
      </c>
      <c r="I11" s="15">
        <f t="shared" si="2"/>
        <v>33760</v>
      </c>
      <c r="J11" s="15">
        <f t="shared" si="2"/>
        <v>33760</v>
      </c>
      <c r="K11" s="15">
        <f t="shared" si="2"/>
        <v>33760</v>
      </c>
      <c r="L11" s="15">
        <f t="shared" si="2"/>
        <v>33760</v>
      </c>
      <c r="M11" s="15">
        <f t="shared" si="2"/>
        <v>33760</v>
      </c>
      <c r="N11" s="15">
        <f t="shared" si="2"/>
        <v>33760</v>
      </c>
      <c r="O11" s="15">
        <f t="shared" si="2"/>
        <v>33760</v>
      </c>
      <c r="P11" s="15">
        <f t="shared" si="2"/>
        <v>33760</v>
      </c>
      <c r="Q11" s="15">
        <f t="shared" si="2"/>
        <v>33760</v>
      </c>
      <c r="R11" s="15">
        <f t="shared" si="2"/>
        <v>33760</v>
      </c>
      <c r="S11" s="15">
        <f t="shared" si="2"/>
        <v>33760</v>
      </c>
      <c r="T11" s="15">
        <f t="shared" si="2"/>
        <v>33760</v>
      </c>
      <c r="U11" s="15">
        <f t="shared" si="2"/>
        <v>33760</v>
      </c>
      <c r="V11" s="15">
        <f t="shared" si="2"/>
        <v>33760</v>
      </c>
      <c r="W11" s="15">
        <f t="shared" si="2"/>
        <v>33760</v>
      </c>
      <c r="X11" s="15">
        <f t="shared" si="2"/>
        <v>33760</v>
      </c>
      <c r="Y11" s="15">
        <f t="shared" si="2"/>
        <v>33760</v>
      </c>
    </row>
    <row r="12">
      <c r="A12" s="6" t="s">
        <v>22</v>
      </c>
      <c r="B12" s="15">
        <f t="shared" ref="B12:Y12" si="3">B4</f>
        <v>37420</v>
      </c>
      <c r="C12" s="15">
        <f t="shared" si="3"/>
        <v>37420</v>
      </c>
      <c r="D12" s="15">
        <f t="shared" si="3"/>
        <v>37420</v>
      </c>
      <c r="E12" s="15">
        <f t="shared" si="3"/>
        <v>37420</v>
      </c>
      <c r="F12" s="15">
        <f t="shared" si="3"/>
        <v>37420</v>
      </c>
      <c r="G12" s="15">
        <f t="shared" si="3"/>
        <v>37420</v>
      </c>
      <c r="H12" s="15">
        <f t="shared" si="3"/>
        <v>37420</v>
      </c>
      <c r="I12" s="15">
        <f t="shared" si="3"/>
        <v>37420</v>
      </c>
      <c r="J12" s="15">
        <f t="shared" si="3"/>
        <v>37420</v>
      </c>
      <c r="K12" s="15">
        <f t="shared" si="3"/>
        <v>37420</v>
      </c>
      <c r="L12" s="15">
        <f t="shared" si="3"/>
        <v>37420</v>
      </c>
      <c r="M12" s="15">
        <f t="shared" si="3"/>
        <v>37420</v>
      </c>
      <c r="N12" s="15">
        <f t="shared" si="3"/>
        <v>37420</v>
      </c>
      <c r="O12" s="15">
        <f t="shared" si="3"/>
        <v>37420</v>
      </c>
      <c r="P12" s="15">
        <f t="shared" si="3"/>
        <v>37420</v>
      </c>
      <c r="Q12" s="15">
        <f t="shared" si="3"/>
        <v>37420</v>
      </c>
      <c r="R12" s="15">
        <f t="shared" si="3"/>
        <v>37420</v>
      </c>
      <c r="S12" s="15">
        <f t="shared" si="3"/>
        <v>37420</v>
      </c>
      <c r="T12" s="15">
        <f t="shared" si="3"/>
        <v>37420</v>
      </c>
      <c r="U12" s="15">
        <f t="shared" si="3"/>
        <v>37420</v>
      </c>
      <c r="V12" s="15">
        <f t="shared" si="3"/>
        <v>37420</v>
      </c>
      <c r="W12" s="15">
        <f t="shared" si="3"/>
        <v>37420</v>
      </c>
      <c r="X12" s="15">
        <f t="shared" si="3"/>
        <v>37420</v>
      </c>
      <c r="Y12" s="15">
        <f t="shared" si="3"/>
        <v>37420</v>
      </c>
    </row>
    <row r="13">
      <c r="A13" s="6" t="s">
        <v>24</v>
      </c>
      <c r="B13" s="15">
        <v>0.0</v>
      </c>
      <c r="C13" s="15">
        <f t="shared" ref="C13:Y13" si="4">B5</f>
        <v>12148</v>
      </c>
      <c r="D13" s="15">
        <f t="shared" si="4"/>
        <v>12148</v>
      </c>
      <c r="E13" s="15">
        <f t="shared" si="4"/>
        <v>12148</v>
      </c>
      <c r="F13" s="15">
        <f t="shared" si="4"/>
        <v>12148</v>
      </c>
      <c r="G13" s="15">
        <f t="shared" si="4"/>
        <v>12148</v>
      </c>
      <c r="H13" s="15">
        <f t="shared" si="4"/>
        <v>12148</v>
      </c>
      <c r="I13" s="15">
        <f t="shared" si="4"/>
        <v>12148</v>
      </c>
      <c r="J13" s="15">
        <f t="shared" si="4"/>
        <v>12148</v>
      </c>
      <c r="K13" s="15">
        <f t="shared" si="4"/>
        <v>12148</v>
      </c>
      <c r="L13" s="15">
        <f t="shared" si="4"/>
        <v>12148</v>
      </c>
      <c r="M13" s="15">
        <f t="shared" si="4"/>
        <v>12148</v>
      </c>
      <c r="N13" s="15">
        <f t="shared" si="4"/>
        <v>12148</v>
      </c>
      <c r="O13" s="15">
        <f t="shared" si="4"/>
        <v>12148</v>
      </c>
      <c r="P13" s="15">
        <f t="shared" si="4"/>
        <v>12148</v>
      </c>
      <c r="Q13" s="15">
        <f t="shared" si="4"/>
        <v>12148</v>
      </c>
      <c r="R13" s="15">
        <f t="shared" si="4"/>
        <v>12148</v>
      </c>
      <c r="S13" s="15">
        <f t="shared" si="4"/>
        <v>12148</v>
      </c>
      <c r="T13" s="15">
        <f t="shared" si="4"/>
        <v>12148</v>
      </c>
      <c r="U13" s="15">
        <f t="shared" si="4"/>
        <v>12148</v>
      </c>
      <c r="V13" s="15">
        <f t="shared" si="4"/>
        <v>12148</v>
      </c>
      <c r="W13" s="15">
        <f t="shared" si="4"/>
        <v>12148</v>
      </c>
      <c r="X13" s="15">
        <f t="shared" si="4"/>
        <v>12148</v>
      </c>
      <c r="Y13" s="15">
        <f t="shared" si="4"/>
        <v>12148</v>
      </c>
    </row>
    <row r="14">
      <c r="A14" s="7" t="s">
        <v>25</v>
      </c>
      <c r="B14" s="8">
        <v>0.0</v>
      </c>
      <c r="C14" s="15">
        <f>B6+C6</f>
        <v>19100</v>
      </c>
      <c r="D14" s="8">
        <v>0.0</v>
      </c>
      <c r="E14" s="15">
        <f>D6+E6</f>
        <v>19100</v>
      </c>
      <c r="F14" s="8">
        <v>0.0</v>
      </c>
      <c r="G14" s="15">
        <f>F6+G6</f>
        <v>19100</v>
      </c>
      <c r="H14" s="8">
        <v>0.0</v>
      </c>
      <c r="I14" s="15">
        <f>H6+I6</f>
        <v>19100</v>
      </c>
      <c r="J14" s="8">
        <v>0.0</v>
      </c>
      <c r="K14" s="15">
        <f>J6+K6</f>
        <v>19100</v>
      </c>
      <c r="L14" s="8">
        <v>0.0</v>
      </c>
      <c r="M14" s="15">
        <f>L6+M6</f>
        <v>19100</v>
      </c>
      <c r="N14" s="8">
        <v>0.0</v>
      </c>
      <c r="O14" s="15">
        <f>N6+O6</f>
        <v>19100</v>
      </c>
      <c r="P14" s="8">
        <v>0.0</v>
      </c>
      <c r="Q14" s="15">
        <f>P6+Q6</f>
        <v>19100</v>
      </c>
      <c r="R14" s="8">
        <v>0.0</v>
      </c>
      <c r="S14" s="15">
        <f>R6+S6</f>
        <v>19100</v>
      </c>
      <c r="T14" s="8">
        <v>0.0</v>
      </c>
      <c r="U14" s="15">
        <f>T6+U6</f>
        <v>19100</v>
      </c>
      <c r="V14" s="8">
        <v>0.0</v>
      </c>
      <c r="W14" s="15">
        <f>V6+W6</f>
        <v>19100</v>
      </c>
      <c r="X14" s="8">
        <v>0.0</v>
      </c>
      <c r="Y14" s="15">
        <f>X6+Y6</f>
        <v>19100</v>
      </c>
    </row>
    <row r="15">
      <c r="A15" s="7" t="s">
        <v>75</v>
      </c>
      <c r="B15" s="8">
        <v>0.0</v>
      </c>
      <c r="C15" s="15">
        <f t="shared" ref="C15:Y15" si="5">B7</f>
        <v>1499</v>
      </c>
      <c r="D15" s="15">
        <f t="shared" si="5"/>
        <v>1499</v>
      </c>
      <c r="E15" s="15">
        <f t="shared" si="5"/>
        <v>1499</v>
      </c>
      <c r="F15" s="15">
        <f t="shared" si="5"/>
        <v>1499</v>
      </c>
      <c r="G15" s="15">
        <f t="shared" si="5"/>
        <v>1499</v>
      </c>
      <c r="H15" s="15">
        <f t="shared" si="5"/>
        <v>1499</v>
      </c>
      <c r="I15" s="15">
        <f t="shared" si="5"/>
        <v>1499</v>
      </c>
      <c r="J15" s="15">
        <f t="shared" si="5"/>
        <v>1499</v>
      </c>
      <c r="K15" s="15">
        <f t="shared" si="5"/>
        <v>1499</v>
      </c>
      <c r="L15" s="15">
        <f t="shared" si="5"/>
        <v>1499</v>
      </c>
      <c r="M15" s="15">
        <f t="shared" si="5"/>
        <v>1499</v>
      </c>
      <c r="N15" s="15">
        <f t="shared" si="5"/>
        <v>1499</v>
      </c>
      <c r="O15" s="15">
        <f t="shared" si="5"/>
        <v>1499</v>
      </c>
      <c r="P15" s="15">
        <f t="shared" si="5"/>
        <v>1499</v>
      </c>
      <c r="Q15" s="15">
        <f t="shared" si="5"/>
        <v>1499</v>
      </c>
      <c r="R15" s="15">
        <f t="shared" si="5"/>
        <v>1499</v>
      </c>
      <c r="S15" s="15">
        <f t="shared" si="5"/>
        <v>1499</v>
      </c>
      <c r="T15" s="15">
        <f t="shared" si="5"/>
        <v>1499</v>
      </c>
      <c r="U15" s="15">
        <f t="shared" si="5"/>
        <v>1499</v>
      </c>
      <c r="V15" s="15">
        <f t="shared" si="5"/>
        <v>1499</v>
      </c>
      <c r="W15" s="15">
        <f t="shared" si="5"/>
        <v>1499</v>
      </c>
      <c r="X15" s="15">
        <f t="shared" si="5"/>
        <v>1499</v>
      </c>
      <c r="Y15" s="15">
        <f t="shared" si="5"/>
        <v>1499</v>
      </c>
    </row>
    <row r="16">
      <c r="A16" s="6" t="s">
        <v>76</v>
      </c>
      <c r="B16" s="15">
        <f t="shared" ref="B16:Y16" si="6">SUM(B11:B15)</f>
        <v>37420</v>
      </c>
      <c r="C16" s="15">
        <f t="shared" si="6"/>
        <v>103927</v>
      </c>
      <c r="D16" s="15">
        <f t="shared" si="6"/>
        <v>84827</v>
      </c>
      <c r="E16" s="15">
        <f t="shared" si="6"/>
        <v>103927</v>
      </c>
      <c r="F16" s="15">
        <f t="shared" si="6"/>
        <v>84827</v>
      </c>
      <c r="G16" s="15">
        <f t="shared" si="6"/>
        <v>103927</v>
      </c>
      <c r="H16" s="15">
        <f t="shared" si="6"/>
        <v>84827</v>
      </c>
      <c r="I16" s="15">
        <f t="shared" si="6"/>
        <v>103927</v>
      </c>
      <c r="J16" s="15">
        <f t="shared" si="6"/>
        <v>84827</v>
      </c>
      <c r="K16" s="15">
        <f t="shared" si="6"/>
        <v>103927</v>
      </c>
      <c r="L16" s="15">
        <f t="shared" si="6"/>
        <v>84827</v>
      </c>
      <c r="M16" s="15">
        <f t="shared" si="6"/>
        <v>103927</v>
      </c>
      <c r="N16" s="15">
        <f t="shared" si="6"/>
        <v>84827</v>
      </c>
      <c r="O16" s="15">
        <f t="shared" si="6"/>
        <v>103927</v>
      </c>
      <c r="P16" s="15">
        <f t="shared" si="6"/>
        <v>84827</v>
      </c>
      <c r="Q16" s="15">
        <f t="shared" si="6"/>
        <v>103927</v>
      </c>
      <c r="R16" s="15">
        <f t="shared" si="6"/>
        <v>84827</v>
      </c>
      <c r="S16" s="15">
        <f t="shared" si="6"/>
        <v>103927</v>
      </c>
      <c r="T16" s="15">
        <f t="shared" si="6"/>
        <v>84827</v>
      </c>
      <c r="U16" s="15">
        <f t="shared" si="6"/>
        <v>103927</v>
      </c>
      <c r="V16" s="15">
        <f t="shared" si="6"/>
        <v>84827</v>
      </c>
      <c r="W16" s="15">
        <f t="shared" si="6"/>
        <v>103927</v>
      </c>
      <c r="X16" s="15">
        <f t="shared" si="6"/>
        <v>84827</v>
      </c>
      <c r="Y16" s="15">
        <f t="shared" si="6"/>
        <v>103927</v>
      </c>
    </row>
    <row r="17">
      <c r="A17" s="6"/>
      <c r="B17" s="6"/>
      <c r="C17" s="6"/>
      <c r="D17" s="6"/>
      <c r="E17" s="6"/>
      <c r="F17" s="6"/>
      <c r="G17" s="6"/>
      <c r="H17" s="6"/>
      <c r="I17" s="6"/>
      <c r="J17" s="6"/>
      <c r="K17" s="6"/>
      <c r="L17" s="6"/>
      <c r="M17" s="6"/>
    </row>
    <row r="18">
      <c r="A18" s="9" t="s">
        <v>78</v>
      </c>
      <c r="B18" s="6"/>
      <c r="C18" s="6"/>
      <c r="D18" s="6"/>
      <c r="E18" s="6"/>
      <c r="F18" s="6"/>
      <c r="G18" s="6"/>
      <c r="H18" s="6"/>
      <c r="I18" s="6"/>
      <c r="J18" s="6"/>
      <c r="K18" s="6"/>
      <c r="L18" s="6"/>
      <c r="M18" s="6"/>
    </row>
    <row r="19">
      <c r="A19" s="6" t="s">
        <v>74</v>
      </c>
      <c r="B19" s="15">
        <f t="shared" ref="B19:B23" si="8">B3-B11</f>
        <v>33760</v>
      </c>
      <c r="C19" s="15">
        <f t="shared" ref="C19:Y19" si="7">B19+C3-C11</f>
        <v>33760</v>
      </c>
      <c r="D19" s="15">
        <f t="shared" si="7"/>
        <v>33760</v>
      </c>
      <c r="E19" s="15">
        <f t="shared" si="7"/>
        <v>33760</v>
      </c>
      <c r="F19" s="15">
        <f t="shared" si="7"/>
        <v>33760</v>
      </c>
      <c r="G19" s="15">
        <f t="shared" si="7"/>
        <v>33760</v>
      </c>
      <c r="H19" s="15">
        <f t="shared" si="7"/>
        <v>33760</v>
      </c>
      <c r="I19" s="15">
        <f t="shared" si="7"/>
        <v>33760</v>
      </c>
      <c r="J19" s="15">
        <f t="shared" si="7"/>
        <v>33760</v>
      </c>
      <c r="K19" s="15">
        <f t="shared" si="7"/>
        <v>33760</v>
      </c>
      <c r="L19" s="15">
        <f t="shared" si="7"/>
        <v>33760</v>
      </c>
      <c r="M19" s="15">
        <f t="shared" si="7"/>
        <v>33760</v>
      </c>
      <c r="N19" s="15">
        <f t="shared" si="7"/>
        <v>33760</v>
      </c>
      <c r="O19" s="15">
        <f t="shared" si="7"/>
        <v>33760</v>
      </c>
      <c r="P19" s="15">
        <f t="shared" si="7"/>
        <v>33760</v>
      </c>
      <c r="Q19" s="15">
        <f t="shared" si="7"/>
        <v>33760</v>
      </c>
      <c r="R19" s="15">
        <f t="shared" si="7"/>
        <v>33760</v>
      </c>
      <c r="S19" s="15">
        <f t="shared" si="7"/>
        <v>33760</v>
      </c>
      <c r="T19" s="15">
        <f t="shared" si="7"/>
        <v>33760</v>
      </c>
      <c r="U19" s="15">
        <f t="shared" si="7"/>
        <v>33760</v>
      </c>
      <c r="V19" s="15">
        <f t="shared" si="7"/>
        <v>33760</v>
      </c>
      <c r="W19" s="15">
        <f t="shared" si="7"/>
        <v>33760</v>
      </c>
      <c r="X19" s="15">
        <f t="shared" si="7"/>
        <v>33760</v>
      </c>
      <c r="Y19" s="15">
        <f t="shared" si="7"/>
        <v>33760</v>
      </c>
    </row>
    <row r="20">
      <c r="A20" s="6" t="s">
        <v>22</v>
      </c>
      <c r="B20" s="15">
        <f t="shared" si="8"/>
        <v>0</v>
      </c>
      <c r="C20" s="15">
        <f t="shared" ref="C20:Y20" si="9">B20+C4-C12</f>
        <v>0</v>
      </c>
      <c r="D20" s="15">
        <f t="shared" si="9"/>
        <v>0</v>
      </c>
      <c r="E20" s="15">
        <f t="shared" si="9"/>
        <v>0</v>
      </c>
      <c r="F20" s="15">
        <f t="shared" si="9"/>
        <v>0</v>
      </c>
      <c r="G20" s="15">
        <f t="shared" si="9"/>
        <v>0</v>
      </c>
      <c r="H20" s="15">
        <f t="shared" si="9"/>
        <v>0</v>
      </c>
      <c r="I20" s="15">
        <f t="shared" si="9"/>
        <v>0</v>
      </c>
      <c r="J20" s="15">
        <f t="shared" si="9"/>
        <v>0</v>
      </c>
      <c r="K20" s="15">
        <f t="shared" si="9"/>
        <v>0</v>
      </c>
      <c r="L20" s="15">
        <f t="shared" si="9"/>
        <v>0</v>
      </c>
      <c r="M20" s="15">
        <f t="shared" si="9"/>
        <v>0</v>
      </c>
      <c r="N20" s="15">
        <f t="shared" si="9"/>
        <v>0</v>
      </c>
      <c r="O20" s="15">
        <f t="shared" si="9"/>
        <v>0</v>
      </c>
      <c r="P20" s="15">
        <f t="shared" si="9"/>
        <v>0</v>
      </c>
      <c r="Q20" s="15">
        <f t="shared" si="9"/>
        <v>0</v>
      </c>
      <c r="R20" s="15">
        <f t="shared" si="9"/>
        <v>0</v>
      </c>
      <c r="S20" s="15">
        <f t="shared" si="9"/>
        <v>0</v>
      </c>
      <c r="T20" s="15">
        <f t="shared" si="9"/>
        <v>0</v>
      </c>
      <c r="U20" s="15">
        <f t="shared" si="9"/>
        <v>0</v>
      </c>
      <c r="V20" s="15">
        <f t="shared" si="9"/>
        <v>0</v>
      </c>
      <c r="W20" s="15">
        <f t="shared" si="9"/>
        <v>0</v>
      </c>
      <c r="X20" s="15">
        <f t="shared" si="9"/>
        <v>0</v>
      </c>
      <c r="Y20" s="15">
        <f t="shared" si="9"/>
        <v>0</v>
      </c>
    </row>
    <row r="21">
      <c r="A21" s="6" t="s">
        <v>24</v>
      </c>
      <c r="B21" s="15">
        <f t="shared" si="8"/>
        <v>12148</v>
      </c>
      <c r="C21" s="15">
        <f t="shared" ref="C21:Y21" si="10">B21+C5-C13</f>
        <v>12148</v>
      </c>
      <c r="D21" s="15">
        <f t="shared" si="10"/>
        <v>12148</v>
      </c>
      <c r="E21" s="15">
        <f t="shared" si="10"/>
        <v>12148</v>
      </c>
      <c r="F21" s="15">
        <f t="shared" si="10"/>
        <v>12148</v>
      </c>
      <c r="G21" s="15">
        <f t="shared" si="10"/>
        <v>12148</v>
      </c>
      <c r="H21" s="15">
        <f t="shared" si="10"/>
        <v>12148</v>
      </c>
      <c r="I21" s="15">
        <f t="shared" si="10"/>
        <v>12148</v>
      </c>
      <c r="J21" s="15">
        <f t="shared" si="10"/>
        <v>12148</v>
      </c>
      <c r="K21" s="15">
        <f t="shared" si="10"/>
        <v>12148</v>
      </c>
      <c r="L21" s="15">
        <f t="shared" si="10"/>
        <v>12148</v>
      </c>
      <c r="M21" s="15">
        <f t="shared" si="10"/>
        <v>12148</v>
      </c>
      <c r="N21" s="15">
        <f t="shared" si="10"/>
        <v>12148</v>
      </c>
      <c r="O21" s="15">
        <f t="shared" si="10"/>
        <v>12148</v>
      </c>
      <c r="P21" s="15">
        <f t="shared" si="10"/>
        <v>12148</v>
      </c>
      <c r="Q21" s="15">
        <f t="shared" si="10"/>
        <v>12148</v>
      </c>
      <c r="R21" s="15">
        <f t="shared" si="10"/>
        <v>12148</v>
      </c>
      <c r="S21" s="15">
        <f t="shared" si="10"/>
        <v>12148</v>
      </c>
      <c r="T21" s="15">
        <f t="shared" si="10"/>
        <v>12148</v>
      </c>
      <c r="U21" s="15">
        <f t="shared" si="10"/>
        <v>12148</v>
      </c>
      <c r="V21" s="15">
        <f t="shared" si="10"/>
        <v>12148</v>
      </c>
      <c r="W21" s="15">
        <f t="shared" si="10"/>
        <v>12148</v>
      </c>
      <c r="X21" s="15">
        <f t="shared" si="10"/>
        <v>12148</v>
      </c>
      <c r="Y21" s="15">
        <f t="shared" si="10"/>
        <v>12148</v>
      </c>
    </row>
    <row r="22">
      <c r="A22" s="7" t="s">
        <v>25</v>
      </c>
      <c r="B22" s="15">
        <f t="shared" si="8"/>
        <v>9550</v>
      </c>
      <c r="C22" s="15">
        <f t="shared" ref="C22:Y22" si="11">B22+C6-C14</f>
        <v>0</v>
      </c>
      <c r="D22" s="15">
        <f t="shared" si="11"/>
        <v>9550</v>
      </c>
      <c r="E22" s="15">
        <f t="shared" si="11"/>
        <v>0</v>
      </c>
      <c r="F22" s="15">
        <f t="shared" si="11"/>
        <v>9550</v>
      </c>
      <c r="G22" s="15">
        <f t="shared" si="11"/>
        <v>0</v>
      </c>
      <c r="H22" s="15">
        <f t="shared" si="11"/>
        <v>9550</v>
      </c>
      <c r="I22" s="15">
        <f t="shared" si="11"/>
        <v>0</v>
      </c>
      <c r="J22" s="15">
        <f t="shared" si="11"/>
        <v>9550</v>
      </c>
      <c r="K22" s="15">
        <f t="shared" si="11"/>
        <v>0</v>
      </c>
      <c r="L22" s="15">
        <f t="shared" si="11"/>
        <v>9550</v>
      </c>
      <c r="M22" s="15">
        <f t="shared" si="11"/>
        <v>0</v>
      </c>
      <c r="N22" s="15">
        <f t="shared" si="11"/>
        <v>9550</v>
      </c>
      <c r="O22" s="15">
        <f t="shared" si="11"/>
        <v>0</v>
      </c>
      <c r="P22" s="15">
        <f t="shared" si="11"/>
        <v>9550</v>
      </c>
      <c r="Q22" s="15">
        <f t="shared" si="11"/>
        <v>0</v>
      </c>
      <c r="R22" s="15">
        <f t="shared" si="11"/>
        <v>9550</v>
      </c>
      <c r="S22" s="15">
        <f t="shared" si="11"/>
        <v>0</v>
      </c>
      <c r="T22" s="15">
        <f t="shared" si="11"/>
        <v>9550</v>
      </c>
      <c r="U22" s="15">
        <f t="shared" si="11"/>
        <v>0</v>
      </c>
      <c r="V22" s="15">
        <f t="shared" si="11"/>
        <v>9550</v>
      </c>
      <c r="W22" s="15">
        <f t="shared" si="11"/>
        <v>0</v>
      </c>
      <c r="X22" s="15">
        <f t="shared" si="11"/>
        <v>9550</v>
      </c>
      <c r="Y22" s="15">
        <f t="shared" si="11"/>
        <v>0</v>
      </c>
    </row>
    <row r="23">
      <c r="A23" s="7" t="s">
        <v>75</v>
      </c>
      <c r="B23" s="15">
        <f t="shared" si="8"/>
        <v>1499</v>
      </c>
      <c r="C23" s="15">
        <f t="shared" ref="C23:Y23" si="12">B23+C7-C15</f>
        <v>1499</v>
      </c>
      <c r="D23" s="15">
        <f t="shared" si="12"/>
        <v>1499</v>
      </c>
      <c r="E23" s="15">
        <f t="shared" si="12"/>
        <v>1499</v>
      </c>
      <c r="F23" s="15">
        <f t="shared" si="12"/>
        <v>1499</v>
      </c>
      <c r="G23" s="15">
        <f t="shared" si="12"/>
        <v>1499</v>
      </c>
      <c r="H23" s="15">
        <f t="shared" si="12"/>
        <v>1499</v>
      </c>
      <c r="I23" s="15">
        <f t="shared" si="12"/>
        <v>1499</v>
      </c>
      <c r="J23" s="15">
        <f t="shared" si="12"/>
        <v>1499</v>
      </c>
      <c r="K23" s="15">
        <f t="shared" si="12"/>
        <v>1499</v>
      </c>
      <c r="L23" s="15">
        <f t="shared" si="12"/>
        <v>1499</v>
      </c>
      <c r="M23" s="15">
        <f t="shared" si="12"/>
        <v>1499</v>
      </c>
      <c r="N23" s="15">
        <f t="shared" si="12"/>
        <v>1499</v>
      </c>
      <c r="O23" s="15">
        <f t="shared" si="12"/>
        <v>1499</v>
      </c>
      <c r="P23" s="15">
        <f t="shared" si="12"/>
        <v>1499</v>
      </c>
      <c r="Q23" s="15">
        <f t="shared" si="12"/>
        <v>1499</v>
      </c>
      <c r="R23" s="15">
        <f t="shared" si="12"/>
        <v>1499</v>
      </c>
      <c r="S23" s="15">
        <f t="shared" si="12"/>
        <v>1499</v>
      </c>
      <c r="T23" s="15">
        <f t="shared" si="12"/>
        <v>1499</v>
      </c>
      <c r="U23" s="15">
        <f t="shared" si="12"/>
        <v>1499</v>
      </c>
      <c r="V23" s="15">
        <f t="shared" si="12"/>
        <v>1499</v>
      </c>
      <c r="W23" s="15">
        <f t="shared" si="12"/>
        <v>1499</v>
      </c>
      <c r="X23" s="15">
        <f t="shared" si="12"/>
        <v>1499</v>
      </c>
      <c r="Y23" s="15">
        <f t="shared" si="12"/>
        <v>1499</v>
      </c>
    </row>
    <row r="24">
      <c r="A24" s="6" t="s">
        <v>76</v>
      </c>
      <c r="B24" s="15">
        <f t="shared" ref="B24:Y24" si="13">SUM(B19:B23)</f>
        <v>56957</v>
      </c>
      <c r="C24" s="15">
        <f t="shared" si="13"/>
        <v>47407</v>
      </c>
      <c r="D24" s="15">
        <f t="shared" si="13"/>
        <v>56957</v>
      </c>
      <c r="E24" s="15">
        <f t="shared" si="13"/>
        <v>47407</v>
      </c>
      <c r="F24" s="15">
        <f t="shared" si="13"/>
        <v>56957</v>
      </c>
      <c r="G24" s="15">
        <f t="shared" si="13"/>
        <v>47407</v>
      </c>
      <c r="H24" s="15">
        <f t="shared" si="13"/>
        <v>56957</v>
      </c>
      <c r="I24" s="15">
        <f t="shared" si="13"/>
        <v>47407</v>
      </c>
      <c r="J24" s="15">
        <f t="shared" si="13"/>
        <v>56957</v>
      </c>
      <c r="K24" s="15">
        <f t="shared" si="13"/>
        <v>47407</v>
      </c>
      <c r="L24" s="15">
        <f t="shared" si="13"/>
        <v>56957</v>
      </c>
      <c r="M24" s="15">
        <f t="shared" si="13"/>
        <v>47407</v>
      </c>
      <c r="N24" s="15">
        <f t="shared" si="13"/>
        <v>56957</v>
      </c>
      <c r="O24" s="15">
        <f t="shared" si="13"/>
        <v>47407</v>
      </c>
      <c r="P24" s="15">
        <f t="shared" si="13"/>
        <v>56957</v>
      </c>
      <c r="Q24" s="15">
        <f t="shared" si="13"/>
        <v>47407</v>
      </c>
      <c r="R24" s="15">
        <f t="shared" si="13"/>
        <v>56957</v>
      </c>
      <c r="S24" s="15">
        <f t="shared" si="13"/>
        <v>47407</v>
      </c>
      <c r="T24" s="15">
        <f t="shared" si="13"/>
        <v>56957</v>
      </c>
      <c r="U24" s="15">
        <f t="shared" si="13"/>
        <v>47407</v>
      </c>
      <c r="V24" s="15">
        <f t="shared" si="13"/>
        <v>56957</v>
      </c>
      <c r="W24" s="15">
        <f t="shared" si="13"/>
        <v>47407</v>
      </c>
      <c r="X24" s="15">
        <f t="shared" si="13"/>
        <v>56957</v>
      </c>
      <c r="Y24" s="15">
        <f t="shared" si="13"/>
        <v>47407</v>
      </c>
    </row>
    <row r="25">
      <c r="A25" s="6"/>
      <c r="B25" s="6"/>
      <c r="C25" s="6"/>
      <c r="D25" s="6"/>
      <c r="E25" s="6"/>
      <c r="F25" s="6"/>
      <c r="G25" s="6"/>
      <c r="H25" s="6"/>
      <c r="I25" s="6"/>
      <c r="J25" s="6"/>
      <c r="K25" s="6"/>
      <c r="L25" s="6"/>
      <c r="M25"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14</v>
      </c>
      <c r="B2" s="6"/>
      <c r="C2" s="6"/>
      <c r="D2" s="6"/>
      <c r="E2" s="6"/>
      <c r="F2" s="6"/>
      <c r="G2" s="6"/>
      <c r="H2" s="6"/>
      <c r="I2" s="6"/>
      <c r="J2" s="6"/>
      <c r="K2" s="6"/>
      <c r="L2" s="6"/>
      <c r="M2" s="6"/>
      <c r="N2" s="6"/>
      <c r="O2" s="6"/>
      <c r="P2" s="6"/>
      <c r="Q2" s="6"/>
      <c r="R2" s="6"/>
      <c r="S2" s="6"/>
      <c r="T2" s="6"/>
      <c r="U2" s="6"/>
      <c r="V2" s="6"/>
      <c r="W2" s="6"/>
      <c r="X2" s="6"/>
      <c r="Y2" s="6"/>
    </row>
    <row r="3">
      <c r="A3" s="7" t="s">
        <v>12</v>
      </c>
      <c r="B3" s="15">
        <f>'Calcs-1'!B6*Assumptions!$C5</f>
        <v>572585</v>
      </c>
      <c r="C3" s="15">
        <f>'Calcs-1'!C6*Assumptions!$C5</f>
        <v>572585</v>
      </c>
      <c r="D3" s="15">
        <f>'Calcs-1'!D6*Assumptions!$C5</f>
        <v>572585</v>
      </c>
      <c r="E3" s="15">
        <f>'Calcs-1'!E6*Assumptions!$C5</f>
        <v>572585</v>
      </c>
      <c r="F3" s="15">
        <f>'Calcs-1'!F6*Assumptions!$C5</f>
        <v>572585</v>
      </c>
      <c r="G3" s="15">
        <f>'Calcs-1'!G6*Assumptions!$C5</f>
        <v>572585</v>
      </c>
      <c r="H3" s="15">
        <f>'Calcs-1'!H6*Assumptions!$C5</f>
        <v>572585</v>
      </c>
      <c r="I3" s="15">
        <f>'Calcs-1'!I6*Assumptions!$C5</f>
        <v>572585</v>
      </c>
      <c r="J3" s="15">
        <f>'Calcs-1'!J6*Assumptions!$C5</f>
        <v>572585</v>
      </c>
      <c r="K3" s="15">
        <f>'Calcs-1'!K6*Assumptions!$C5</f>
        <v>572585</v>
      </c>
      <c r="L3" s="15">
        <f>'Calcs-1'!L6*Assumptions!$C5</f>
        <v>572585</v>
      </c>
      <c r="M3" s="15">
        <f>'Calcs-1'!M6*Assumptions!$C5</f>
        <v>572585</v>
      </c>
      <c r="N3" s="15">
        <f>'Calcs-1'!N6*Assumptions!$C5</f>
        <v>572585</v>
      </c>
      <c r="O3" s="15">
        <f>'Calcs-1'!O6*Assumptions!$C5</f>
        <v>572585</v>
      </c>
      <c r="P3" s="15">
        <f>'Calcs-1'!P6*Assumptions!$C5</f>
        <v>572585</v>
      </c>
      <c r="Q3" s="15">
        <f>'Calcs-1'!Q6*Assumptions!$C5</f>
        <v>572585</v>
      </c>
      <c r="R3" s="15">
        <f>'Calcs-1'!R6*Assumptions!$C5</f>
        <v>572585</v>
      </c>
      <c r="S3" s="15">
        <f>'Calcs-1'!S6*Assumptions!$C5</f>
        <v>572585</v>
      </c>
      <c r="T3" s="15">
        <f>'Calcs-1'!T6*Assumptions!$C5</f>
        <v>572585</v>
      </c>
      <c r="U3" s="15">
        <f>'Calcs-1'!U6*Assumptions!$C5</f>
        <v>572585</v>
      </c>
      <c r="V3" s="15">
        <f>'Calcs-1'!V6*Assumptions!$C5</f>
        <v>572585</v>
      </c>
      <c r="W3" s="15">
        <f>'Calcs-1'!W6*Assumptions!$C5</f>
        <v>572585</v>
      </c>
      <c r="X3" s="15">
        <f>'Calcs-1'!X6*Assumptions!$C5</f>
        <v>572585</v>
      </c>
      <c r="Y3" s="15">
        <f>'Calcs-1'!Y6*Assumptions!$C5</f>
        <v>572585</v>
      </c>
    </row>
    <row r="4">
      <c r="A4" s="6" t="s">
        <v>76</v>
      </c>
      <c r="B4" s="15">
        <f t="shared" ref="B4:Y4" si="1">SUM(B3)</f>
        <v>572585</v>
      </c>
      <c r="C4" s="15">
        <f t="shared" si="1"/>
        <v>572585</v>
      </c>
      <c r="D4" s="15">
        <f t="shared" si="1"/>
        <v>572585</v>
      </c>
      <c r="E4" s="15">
        <f t="shared" si="1"/>
        <v>572585</v>
      </c>
      <c r="F4" s="15">
        <f t="shared" si="1"/>
        <v>572585</v>
      </c>
      <c r="G4" s="15">
        <f t="shared" si="1"/>
        <v>572585</v>
      </c>
      <c r="H4" s="15">
        <f t="shared" si="1"/>
        <v>572585</v>
      </c>
      <c r="I4" s="15">
        <f t="shared" si="1"/>
        <v>572585</v>
      </c>
      <c r="J4" s="15">
        <f t="shared" si="1"/>
        <v>572585</v>
      </c>
      <c r="K4" s="15">
        <f t="shared" si="1"/>
        <v>572585</v>
      </c>
      <c r="L4" s="15">
        <f t="shared" si="1"/>
        <v>572585</v>
      </c>
      <c r="M4" s="15">
        <f t="shared" si="1"/>
        <v>572585</v>
      </c>
      <c r="N4" s="15">
        <f t="shared" si="1"/>
        <v>572585</v>
      </c>
      <c r="O4" s="15">
        <f t="shared" si="1"/>
        <v>572585</v>
      </c>
      <c r="P4" s="15">
        <f t="shared" si="1"/>
        <v>572585</v>
      </c>
      <c r="Q4" s="15">
        <f t="shared" si="1"/>
        <v>572585</v>
      </c>
      <c r="R4" s="15">
        <f t="shared" si="1"/>
        <v>572585</v>
      </c>
      <c r="S4" s="15">
        <f t="shared" si="1"/>
        <v>572585</v>
      </c>
      <c r="T4" s="15">
        <f t="shared" si="1"/>
        <v>572585</v>
      </c>
      <c r="U4" s="15">
        <f t="shared" si="1"/>
        <v>572585</v>
      </c>
      <c r="V4" s="15">
        <f t="shared" si="1"/>
        <v>572585</v>
      </c>
      <c r="W4" s="15">
        <f t="shared" si="1"/>
        <v>572585</v>
      </c>
      <c r="X4" s="15">
        <f t="shared" si="1"/>
        <v>572585</v>
      </c>
      <c r="Y4" s="15">
        <f t="shared" si="1"/>
        <v>572585</v>
      </c>
    </row>
    <row r="5">
      <c r="A5" s="6"/>
      <c r="B5" s="6"/>
      <c r="C5" s="6"/>
      <c r="D5" s="6"/>
      <c r="E5" s="6"/>
      <c r="F5" s="6"/>
      <c r="G5" s="6"/>
      <c r="H5" s="6"/>
      <c r="I5" s="6"/>
      <c r="J5" s="6"/>
      <c r="K5" s="6"/>
      <c r="L5" s="6"/>
      <c r="M5" s="6"/>
      <c r="N5" s="6"/>
      <c r="O5" s="6"/>
      <c r="P5" s="6"/>
      <c r="Q5" s="6"/>
      <c r="R5" s="6"/>
      <c r="S5" s="6"/>
      <c r="T5" s="6"/>
      <c r="U5" s="6"/>
      <c r="V5" s="6"/>
      <c r="W5" s="6"/>
      <c r="X5" s="6"/>
      <c r="Y5" s="6"/>
    </row>
    <row r="6">
      <c r="A6" s="9" t="s">
        <v>79</v>
      </c>
      <c r="B6" s="6"/>
      <c r="C6" s="6"/>
      <c r="D6" s="6"/>
      <c r="E6" s="6"/>
      <c r="F6" s="6"/>
      <c r="G6" s="6"/>
      <c r="H6" s="6"/>
      <c r="I6" s="6"/>
      <c r="J6" s="6"/>
      <c r="K6" s="6"/>
      <c r="L6" s="6"/>
      <c r="M6" s="6"/>
      <c r="N6" s="6"/>
      <c r="O6" s="6"/>
      <c r="P6" s="6"/>
      <c r="Q6" s="6"/>
      <c r="R6" s="6"/>
      <c r="S6" s="6"/>
      <c r="T6" s="6"/>
      <c r="U6" s="6"/>
      <c r="V6" s="6"/>
      <c r="W6" s="6"/>
      <c r="X6" s="6"/>
      <c r="Y6" s="6"/>
    </row>
    <row r="7">
      <c r="A7" s="7" t="s">
        <v>12</v>
      </c>
      <c r="B7" s="15">
        <f>'Calcs-1'!B6*Assumptions!$C2</f>
        <v>298740</v>
      </c>
      <c r="C7" s="15">
        <f>'Calcs-1'!C6*Assumptions!$C2</f>
        <v>298740</v>
      </c>
      <c r="D7" s="15">
        <f>'Calcs-1'!D6*Assumptions!$C2</f>
        <v>298740</v>
      </c>
      <c r="E7" s="15">
        <f>'Calcs-1'!E6*Assumptions!$C2</f>
        <v>298740</v>
      </c>
      <c r="F7" s="15">
        <f>'Calcs-1'!F6*Assumptions!$C2</f>
        <v>298740</v>
      </c>
      <c r="G7" s="15">
        <f>'Calcs-1'!G6*Assumptions!$C2</f>
        <v>298740</v>
      </c>
      <c r="H7" s="15">
        <f>'Calcs-1'!H6*Assumptions!$C2</f>
        <v>298740</v>
      </c>
      <c r="I7" s="15">
        <f>'Calcs-1'!I6*Assumptions!$C2</f>
        <v>298740</v>
      </c>
      <c r="J7" s="15">
        <f>'Calcs-1'!J6*Assumptions!$C2</f>
        <v>298740</v>
      </c>
      <c r="K7" s="15">
        <f>'Calcs-1'!K6*Assumptions!$C2</f>
        <v>298740</v>
      </c>
      <c r="L7" s="15">
        <f>'Calcs-1'!L6*Assumptions!$C2</f>
        <v>298740</v>
      </c>
      <c r="M7" s="15">
        <f>'Calcs-1'!M6*Assumptions!$C2</f>
        <v>298740</v>
      </c>
      <c r="N7" s="15">
        <f>'Calcs-1'!N6*Assumptions!$C2</f>
        <v>298740</v>
      </c>
      <c r="O7" s="15">
        <f>'Calcs-1'!O6*Assumptions!$C2</f>
        <v>298740</v>
      </c>
      <c r="P7" s="15">
        <f>'Calcs-1'!P6*Assumptions!$C2</f>
        <v>298740</v>
      </c>
      <c r="Q7" s="15">
        <f>'Calcs-1'!Q6*Assumptions!$C2</f>
        <v>298740</v>
      </c>
      <c r="R7" s="15">
        <f>'Calcs-1'!R6*Assumptions!$C2</f>
        <v>298740</v>
      </c>
      <c r="S7" s="15">
        <f>'Calcs-1'!S6*Assumptions!$C2</f>
        <v>298740</v>
      </c>
      <c r="T7" s="15">
        <f>'Calcs-1'!T6*Assumptions!$C2</f>
        <v>298740</v>
      </c>
      <c r="U7" s="15">
        <f>'Calcs-1'!U6*Assumptions!$C2</f>
        <v>298740</v>
      </c>
      <c r="V7" s="15">
        <f>'Calcs-1'!V6*Assumptions!$C2</f>
        <v>298740</v>
      </c>
      <c r="W7" s="15">
        <f>'Calcs-1'!W6*Assumptions!$C2</f>
        <v>298740</v>
      </c>
      <c r="X7" s="15">
        <f>'Calcs-1'!X6*Assumptions!$C2</f>
        <v>298740</v>
      </c>
      <c r="Y7" s="15">
        <f>'Calcs-1'!Y6*Assumptions!$C2</f>
        <v>298740</v>
      </c>
    </row>
    <row r="8">
      <c r="A8" s="6" t="s">
        <v>76</v>
      </c>
      <c r="B8" s="15">
        <f t="shared" ref="B8:Y8" si="2">SUM(B7)</f>
        <v>298740</v>
      </c>
      <c r="C8" s="15">
        <f t="shared" si="2"/>
        <v>298740</v>
      </c>
      <c r="D8" s="15">
        <f t="shared" si="2"/>
        <v>298740</v>
      </c>
      <c r="E8" s="15">
        <f t="shared" si="2"/>
        <v>298740</v>
      </c>
      <c r="F8" s="15">
        <f t="shared" si="2"/>
        <v>298740</v>
      </c>
      <c r="G8" s="15">
        <f t="shared" si="2"/>
        <v>298740</v>
      </c>
      <c r="H8" s="15">
        <f t="shared" si="2"/>
        <v>298740</v>
      </c>
      <c r="I8" s="15">
        <f t="shared" si="2"/>
        <v>298740</v>
      </c>
      <c r="J8" s="15">
        <f t="shared" si="2"/>
        <v>298740</v>
      </c>
      <c r="K8" s="15">
        <f t="shared" si="2"/>
        <v>298740</v>
      </c>
      <c r="L8" s="15">
        <f t="shared" si="2"/>
        <v>298740</v>
      </c>
      <c r="M8" s="15">
        <f t="shared" si="2"/>
        <v>298740</v>
      </c>
      <c r="N8" s="15">
        <f t="shared" si="2"/>
        <v>298740</v>
      </c>
      <c r="O8" s="15">
        <f t="shared" si="2"/>
        <v>298740</v>
      </c>
      <c r="P8" s="15">
        <f t="shared" si="2"/>
        <v>298740</v>
      </c>
      <c r="Q8" s="15">
        <f t="shared" si="2"/>
        <v>298740</v>
      </c>
      <c r="R8" s="15">
        <f t="shared" si="2"/>
        <v>298740</v>
      </c>
      <c r="S8" s="15">
        <f t="shared" si="2"/>
        <v>298740</v>
      </c>
      <c r="T8" s="15">
        <f t="shared" si="2"/>
        <v>298740</v>
      </c>
      <c r="U8" s="15">
        <f t="shared" si="2"/>
        <v>298740</v>
      </c>
      <c r="V8" s="15">
        <f t="shared" si="2"/>
        <v>298740</v>
      </c>
      <c r="W8" s="15">
        <f t="shared" si="2"/>
        <v>298740</v>
      </c>
      <c r="X8" s="15">
        <f t="shared" si="2"/>
        <v>298740</v>
      </c>
      <c r="Y8" s="15">
        <f t="shared" si="2"/>
        <v>298740</v>
      </c>
    </row>
    <row r="9">
      <c r="A9" s="6"/>
      <c r="B9" s="6"/>
      <c r="C9" s="6"/>
      <c r="D9" s="6"/>
      <c r="E9" s="6"/>
      <c r="F9" s="6"/>
      <c r="G9" s="6"/>
      <c r="H9" s="6"/>
      <c r="I9" s="6"/>
      <c r="J9" s="6"/>
      <c r="K9" s="6"/>
      <c r="L9" s="6"/>
      <c r="M9" s="6"/>
      <c r="N9" s="6"/>
      <c r="O9" s="6"/>
      <c r="P9" s="6"/>
      <c r="Q9" s="6"/>
      <c r="R9" s="6"/>
      <c r="S9" s="6"/>
      <c r="T9" s="6"/>
      <c r="U9" s="6"/>
      <c r="V9" s="6"/>
      <c r="W9" s="6"/>
      <c r="X9" s="6"/>
      <c r="Y9" s="6"/>
    </row>
    <row r="10">
      <c r="A10" s="6" t="s">
        <v>80</v>
      </c>
      <c r="B10" s="15">
        <f>'Expenses-Payments'!B8</f>
        <v>94377</v>
      </c>
      <c r="C10" s="15">
        <f>'Expenses-Payments'!C8</f>
        <v>94377</v>
      </c>
      <c r="D10" s="15">
        <f>'Expenses-Payments'!D8</f>
        <v>94377</v>
      </c>
      <c r="E10" s="15">
        <f>'Expenses-Payments'!E8</f>
        <v>94377</v>
      </c>
      <c r="F10" s="15">
        <f>'Expenses-Payments'!F8</f>
        <v>94377</v>
      </c>
      <c r="G10" s="15">
        <f>'Expenses-Payments'!G8</f>
        <v>94377</v>
      </c>
      <c r="H10" s="15">
        <f>'Expenses-Payments'!H8</f>
        <v>94377</v>
      </c>
      <c r="I10" s="15">
        <f>'Expenses-Payments'!I8</f>
        <v>94377</v>
      </c>
      <c r="J10" s="15">
        <f>'Expenses-Payments'!J8</f>
        <v>94377</v>
      </c>
      <c r="K10" s="15">
        <f>'Expenses-Payments'!K8</f>
        <v>94377</v>
      </c>
      <c r="L10" s="15">
        <f>'Expenses-Payments'!L8</f>
        <v>94377</v>
      </c>
      <c r="M10" s="15">
        <f>'Expenses-Payments'!M8</f>
        <v>94377</v>
      </c>
      <c r="N10" s="15">
        <f>'Expenses-Payments'!N8</f>
        <v>94377</v>
      </c>
      <c r="O10" s="15">
        <f>'Expenses-Payments'!O8</f>
        <v>94377</v>
      </c>
      <c r="P10" s="15">
        <f>'Expenses-Payments'!P8</f>
        <v>94377</v>
      </c>
      <c r="Q10" s="15">
        <f>'Expenses-Payments'!Q8</f>
        <v>94377</v>
      </c>
      <c r="R10" s="15">
        <f>'Expenses-Payments'!R8</f>
        <v>94377</v>
      </c>
      <c r="S10" s="15">
        <f>'Expenses-Payments'!S8</f>
        <v>94377</v>
      </c>
      <c r="T10" s="15">
        <f>'Expenses-Payments'!T8</f>
        <v>94377</v>
      </c>
      <c r="U10" s="15">
        <f>'Expenses-Payments'!U8</f>
        <v>94377</v>
      </c>
      <c r="V10" s="15">
        <f>'Expenses-Payments'!V8</f>
        <v>94377</v>
      </c>
      <c r="W10" s="15">
        <f>'Expenses-Payments'!W8</f>
        <v>94377</v>
      </c>
      <c r="X10" s="15">
        <f>'Expenses-Payments'!X8</f>
        <v>94377</v>
      </c>
      <c r="Y10" s="15">
        <f>'Expenses-Payments'!Y8</f>
        <v>94377</v>
      </c>
    </row>
    <row r="11">
      <c r="A11" s="6" t="s">
        <v>81</v>
      </c>
      <c r="B11" s="16">
        <f>Depreciation!B10</f>
        <v>11714.2381</v>
      </c>
      <c r="C11" s="16">
        <f>Depreciation!C10</f>
        <v>16451.02757</v>
      </c>
      <c r="D11" s="16">
        <f>Depreciation!D10</f>
        <v>16451.02757</v>
      </c>
      <c r="E11" s="16">
        <f>Depreciation!E10</f>
        <v>16451.02757</v>
      </c>
      <c r="F11" s="16">
        <f>Depreciation!F10</f>
        <v>16451.02757</v>
      </c>
      <c r="G11" s="16">
        <f>Depreciation!G10</f>
        <v>16451.02757</v>
      </c>
      <c r="H11" s="16">
        <f>Depreciation!H10</f>
        <v>16451.02757</v>
      </c>
      <c r="I11" s="16">
        <f>Depreciation!I10</f>
        <v>16451.02757</v>
      </c>
      <c r="J11" s="16">
        <f>Depreciation!J10</f>
        <v>16451.02757</v>
      </c>
      <c r="K11" s="16">
        <f>Depreciation!K10</f>
        <v>16451.02757</v>
      </c>
      <c r="L11" s="16">
        <f>Depreciation!L10</f>
        <v>16451.02757</v>
      </c>
      <c r="M11" s="16">
        <f>Depreciation!M10</f>
        <v>16451.02757</v>
      </c>
      <c r="N11" s="16">
        <f>Depreciation!N10</f>
        <v>16451.02757</v>
      </c>
      <c r="O11" s="16">
        <f>Depreciation!O10</f>
        <v>16451.02757</v>
      </c>
      <c r="P11" s="16">
        <f>Depreciation!P10</f>
        <v>16451.02757</v>
      </c>
      <c r="Q11" s="16">
        <f>Depreciation!Q10</f>
        <v>16451.02757</v>
      </c>
      <c r="R11" s="16">
        <f>Depreciation!R10</f>
        <v>16451.02757</v>
      </c>
      <c r="S11" s="16">
        <f>Depreciation!S10</f>
        <v>16451.02757</v>
      </c>
      <c r="T11" s="16">
        <f>Depreciation!T10</f>
        <v>16451.02757</v>
      </c>
      <c r="U11" s="16">
        <f>Depreciation!U10</f>
        <v>16451.02757</v>
      </c>
      <c r="V11" s="16">
        <f>Depreciation!V10</f>
        <v>11714.2381</v>
      </c>
      <c r="W11" s="16">
        <f>Depreciation!W10</f>
        <v>0</v>
      </c>
      <c r="X11" s="16">
        <f>Depreciation!X10</f>
        <v>0</v>
      </c>
      <c r="Y11" s="16">
        <f>Depreciation!Y10</f>
        <v>0</v>
      </c>
    </row>
    <row r="12">
      <c r="A12" s="6"/>
      <c r="B12" s="6"/>
      <c r="C12" s="6"/>
      <c r="D12" s="6"/>
      <c r="E12" s="6"/>
      <c r="F12" s="6"/>
      <c r="G12" s="6"/>
      <c r="H12" s="6"/>
      <c r="I12" s="6"/>
      <c r="J12" s="6"/>
      <c r="K12" s="6"/>
      <c r="L12" s="6"/>
      <c r="M12" s="6"/>
      <c r="N12" s="6"/>
      <c r="O12" s="6"/>
      <c r="P12" s="6"/>
      <c r="Q12" s="6"/>
      <c r="R12" s="6"/>
      <c r="S12" s="6"/>
      <c r="T12" s="6"/>
      <c r="U12" s="6"/>
      <c r="V12" s="6"/>
      <c r="W12" s="6"/>
      <c r="X12" s="6"/>
      <c r="Y12" s="6"/>
    </row>
    <row r="13">
      <c r="A13" s="6" t="s">
        <v>76</v>
      </c>
      <c r="B13" s="16">
        <f t="shared" ref="B13:Y13" si="3">B8+B10+B11</f>
        <v>404831.2381</v>
      </c>
      <c r="C13" s="16">
        <f t="shared" si="3"/>
        <v>409568.0276</v>
      </c>
      <c r="D13" s="16">
        <f t="shared" si="3"/>
        <v>409568.0276</v>
      </c>
      <c r="E13" s="16">
        <f t="shared" si="3"/>
        <v>409568.0276</v>
      </c>
      <c r="F13" s="16">
        <f t="shared" si="3"/>
        <v>409568.0276</v>
      </c>
      <c r="G13" s="16">
        <f t="shared" si="3"/>
        <v>409568.0276</v>
      </c>
      <c r="H13" s="16">
        <f t="shared" si="3"/>
        <v>409568.0276</v>
      </c>
      <c r="I13" s="16">
        <f t="shared" si="3"/>
        <v>409568.0276</v>
      </c>
      <c r="J13" s="16">
        <f t="shared" si="3"/>
        <v>409568.0276</v>
      </c>
      <c r="K13" s="16">
        <f t="shared" si="3"/>
        <v>409568.0276</v>
      </c>
      <c r="L13" s="16">
        <f t="shared" si="3"/>
        <v>409568.0276</v>
      </c>
      <c r="M13" s="16">
        <f t="shared" si="3"/>
        <v>409568.0276</v>
      </c>
      <c r="N13" s="16">
        <f t="shared" si="3"/>
        <v>409568.0276</v>
      </c>
      <c r="O13" s="16">
        <f t="shared" si="3"/>
        <v>409568.0276</v>
      </c>
      <c r="P13" s="16">
        <f t="shared" si="3"/>
        <v>409568.0276</v>
      </c>
      <c r="Q13" s="16">
        <f t="shared" si="3"/>
        <v>409568.0276</v>
      </c>
      <c r="R13" s="16">
        <f t="shared" si="3"/>
        <v>409568.0276</v>
      </c>
      <c r="S13" s="16">
        <f t="shared" si="3"/>
        <v>409568.0276</v>
      </c>
      <c r="T13" s="16">
        <f t="shared" si="3"/>
        <v>409568.0276</v>
      </c>
      <c r="U13" s="16">
        <f t="shared" si="3"/>
        <v>409568.0276</v>
      </c>
      <c r="V13" s="16">
        <f t="shared" si="3"/>
        <v>404831.2381</v>
      </c>
      <c r="W13" s="16">
        <f t="shared" si="3"/>
        <v>393117</v>
      </c>
      <c r="X13" s="16">
        <f t="shared" si="3"/>
        <v>393117</v>
      </c>
      <c r="Y13" s="16">
        <f t="shared" si="3"/>
        <v>393117</v>
      </c>
    </row>
    <row r="14">
      <c r="A14" s="6"/>
      <c r="B14" s="6"/>
      <c r="C14" s="6"/>
      <c r="D14" s="6"/>
      <c r="E14" s="6"/>
      <c r="F14" s="6"/>
      <c r="G14" s="6"/>
      <c r="H14" s="6"/>
      <c r="I14" s="6"/>
      <c r="J14" s="6"/>
      <c r="K14" s="6"/>
      <c r="L14" s="6"/>
      <c r="M14" s="6"/>
      <c r="N14" s="6"/>
      <c r="O14" s="6"/>
      <c r="P14" s="6"/>
      <c r="Q14" s="6"/>
      <c r="R14" s="6"/>
      <c r="S14" s="6"/>
      <c r="T14" s="6"/>
      <c r="U14" s="6"/>
      <c r="V14" s="6"/>
      <c r="W14" s="6"/>
      <c r="X14" s="6"/>
      <c r="Y14" s="6"/>
    </row>
    <row r="15">
      <c r="A15" s="6" t="s">
        <v>82</v>
      </c>
      <c r="B15" s="16">
        <f t="shared" ref="B15:Y15" si="4">B4-B13</f>
        <v>167753.7619</v>
      </c>
      <c r="C15" s="16">
        <f t="shared" si="4"/>
        <v>163016.9724</v>
      </c>
      <c r="D15" s="16">
        <f t="shared" si="4"/>
        <v>163016.9724</v>
      </c>
      <c r="E15" s="16">
        <f t="shared" si="4"/>
        <v>163016.9724</v>
      </c>
      <c r="F15" s="16">
        <f t="shared" si="4"/>
        <v>163016.9724</v>
      </c>
      <c r="G15" s="16">
        <f t="shared" si="4"/>
        <v>163016.9724</v>
      </c>
      <c r="H15" s="16">
        <f t="shared" si="4"/>
        <v>163016.9724</v>
      </c>
      <c r="I15" s="16">
        <f t="shared" si="4"/>
        <v>163016.9724</v>
      </c>
      <c r="J15" s="16">
        <f t="shared" si="4"/>
        <v>163016.9724</v>
      </c>
      <c r="K15" s="16">
        <f t="shared" si="4"/>
        <v>163016.9724</v>
      </c>
      <c r="L15" s="16">
        <f t="shared" si="4"/>
        <v>163016.9724</v>
      </c>
      <c r="M15" s="16">
        <f t="shared" si="4"/>
        <v>163016.9724</v>
      </c>
      <c r="N15" s="16">
        <f t="shared" si="4"/>
        <v>163016.9724</v>
      </c>
      <c r="O15" s="16">
        <f t="shared" si="4"/>
        <v>163016.9724</v>
      </c>
      <c r="P15" s="16">
        <f t="shared" si="4"/>
        <v>163016.9724</v>
      </c>
      <c r="Q15" s="16">
        <f t="shared" si="4"/>
        <v>163016.9724</v>
      </c>
      <c r="R15" s="16">
        <f t="shared" si="4"/>
        <v>163016.9724</v>
      </c>
      <c r="S15" s="16">
        <f t="shared" si="4"/>
        <v>163016.9724</v>
      </c>
      <c r="T15" s="16">
        <f t="shared" si="4"/>
        <v>163016.9724</v>
      </c>
      <c r="U15" s="16">
        <f t="shared" si="4"/>
        <v>163016.9724</v>
      </c>
      <c r="V15" s="16">
        <f t="shared" si="4"/>
        <v>167753.7619</v>
      </c>
      <c r="W15" s="16">
        <f t="shared" si="4"/>
        <v>179468</v>
      </c>
      <c r="X15" s="16">
        <f t="shared" si="4"/>
        <v>179468</v>
      </c>
      <c r="Y15" s="16">
        <f t="shared" si="4"/>
        <v>179468</v>
      </c>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t="s">
        <v>37</v>
      </c>
      <c r="B17" s="16">
        <f>'Loan and Interest'!B27</f>
        <v>2136.55</v>
      </c>
      <c r="C17" s="16">
        <f>'Loan and Interest'!C27</f>
        <v>2136.55</v>
      </c>
      <c r="D17" s="16">
        <f>'Loan and Interest'!D27</f>
        <v>2136.55</v>
      </c>
      <c r="E17" s="16">
        <f>'Loan and Interest'!E27</f>
        <v>2136.55</v>
      </c>
      <c r="F17" s="16">
        <f>'Loan and Interest'!F27</f>
        <v>2136.55</v>
      </c>
      <c r="G17" s="16">
        <f>'Loan and Interest'!G27</f>
        <v>2136.55</v>
      </c>
      <c r="H17" s="16">
        <f>'Loan and Interest'!H27</f>
        <v>2136.55</v>
      </c>
      <c r="I17" s="16">
        <f>'Loan and Interest'!I27</f>
        <v>2136.55</v>
      </c>
      <c r="J17" s="16">
        <f>'Loan and Interest'!J27</f>
        <v>5323.3</v>
      </c>
      <c r="K17" s="16">
        <f>'Loan and Interest'!K27</f>
        <v>5323.3</v>
      </c>
      <c r="L17" s="16">
        <f>'Loan and Interest'!L27</f>
        <v>5323.3</v>
      </c>
      <c r="M17" s="16">
        <f>'Loan and Interest'!M27</f>
        <v>5323.3</v>
      </c>
      <c r="N17" s="16">
        <f>'Loan and Interest'!N27</f>
        <v>5323.3</v>
      </c>
      <c r="O17" s="16">
        <f>'Loan and Interest'!O27</f>
        <v>5323.3</v>
      </c>
      <c r="P17" s="16">
        <f>'Loan and Interest'!P27</f>
        <v>5323.3</v>
      </c>
      <c r="Q17" s="16">
        <f>'Loan and Interest'!Q27</f>
        <v>5323.3</v>
      </c>
      <c r="R17" s="16">
        <f>'Loan and Interest'!R27</f>
        <v>3186.75</v>
      </c>
      <c r="S17" s="16">
        <f>'Loan and Interest'!S27</f>
        <v>3186.75</v>
      </c>
      <c r="T17" s="16">
        <f>'Loan and Interest'!T27</f>
        <v>3186.75</v>
      </c>
      <c r="U17" s="16">
        <f>'Loan and Interest'!U27</f>
        <v>0</v>
      </c>
      <c r="V17" s="16">
        <f>'Loan and Interest'!V27</f>
        <v>0</v>
      </c>
      <c r="W17" s="16">
        <f>'Loan and Interest'!W27</f>
        <v>0</v>
      </c>
      <c r="X17" s="16">
        <f>'Loan and Interest'!X27</f>
        <v>0</v>
      </c>
      <c r="Y17" s="16">
        <f>'Loan and Interest'!Y27</f>
        <v>0</v>
      </c>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t="s">
        <v>82</v>
      </c>
      <c r="B19" s="16">
        <f t="shared" ref="B19:Y19" si="5">B15-B17</f>
        <v>165617.2119</v>
      </c>
      <c r="C19" s="16">
        <f t="shared" si="5"/>
        <v>160880.4224</v>
      </c>
      <c r="D19" s="16">
        <f t="shared" si="5"/>
        <v>160880.4224</v>
      </c>
      <c r="E19" s="16">
        <f t="shared" si="5"/>
        <v>160880.4224</v>
      </c>
      <c r="F19" s="16">
        <f t="shared" si="5"/>
        <v>160880.4224</v>
      </c>
      <c r="G19" s="16">
        <f t="shared" si="5"/>
        <v>160880.4224</v>
      </c>
      <c r="H19" s="16">
        <f t="shared" si="5"/>
        <v>160880.4224</v>
      </c>
      <c r="I19" s="16">
        <f t="shared" si="5"/>
        <v>160880.4224</v>
      </c>
      <c r="J19" s="16">
        <f t="shared" si="5"/>
        <v>157693.6724</v>
      </c>
      <c r="K19" s="16">
        <f t="shared" si="5"/>
        <v>157693.6724</v>
      </c>
      <c r="L19" s="16">
        <f t="shared" si="5"/>
        <v>157693.6724</v>
      </c>
      <c r="M19" s="16">
        <f t="shared" si="5"/>
        <v>157693.6724</v>
      </c>
      <c r="N19" s="16">
        <f t="shared" si="5"/>
        <v>157693.6724</v>
      </c>
      <c r="O19" s="16">
        <f t="shared" si="5"/>
        <v>157693.6724</v>
      </c>
      <c r="P19" s="16">
        <f t="shared" si="5"/>
        <v>157693.6724</v>
      </c>
      <c r="Q19" s="16">
        <f t="shared" si="5"/>
        <v>157693.6724</v>
      </c>
      <c r="R19" s="16">
        <f t="shared" si="5"/>
        <v>159830.2224</v>
      </c>
      <c r="S19" s="16">
        <f t="shared" si="5"/>
        <v>159830.2224</v>
      </c>
      <c r="T19" s="16">
        <f t="shared" si="5"/>
        <v>159830.2224</v>
      </c>
      <c r="U19" s="16">
        <f t="shared" si="5"/>
        <v>163016.9724</v>
      </c>
      <c r="V19" s="16">
        <f t="shared" si="5"/>
        <v>167753.7619</v>
      </c>
      <c r="W19" s="16">
        <f t="shared" si="5"/>
        <v>179468</v>
      </c>
      <c r="X19" s="16">
        <f t="shared" si="5"/>
        <v>179468</v>
      </c>
      <c r="Y19" s="16">
        <f t="shared" si="5"/>
        <v>179468</v>
      </c>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t="s">
        <v>28</v>
      </c>
      <c r="B21" s="16">
        <f>B19*Assumptions!$B16</f>
        <v>43888.56115</v>
      </c>
      <c r="C21" s="16">
        <f>C19*Assumptions!$B16</f>
        <v>42633.31194</v>
      </c>
      <c r="D21" s="16">
        <f>D19*Assumptions!$B16</f>
        <v>42633.31194</v>
      </c>
      <c r="E21" s="16">
        <f>E19*Assumptions!$B16</f>
        <v>42633.31194</v>
      </c>
      <c r="F21" s="16">
        <f>F19*Assumptions!$B16</f>
        <v>42633.31194</v>
      </c>
      <c r="G21" s="16">
        <f>G19*Assumptions!$B16</f>
        <v>42633.31194</v>
      </c>
      <c r="H21" s="16">
        <f>H19*Assumptions!$B16</f>
        <v>42633.31194</v>
      </c>
      <c r="I21" s="16">
        <f>I19*Assumptions!$B16</f>
        <v>42633.31194</v>
      </c>
      <c r="J21" s="16">
        <f>J19*Assumptions!$B16</f>
        <v>41788.82319</v>
      </c>
      <c r="K21" s="16">
        <f>K19*Assumptions!$B16</f>
        <v>41788.82319</v>
      </c>
      <c r="L21" s="16">
        <f>L19*Assumptions!$B16</f>
        <v>41788.82319</v>
      </c>
      <c r="M21" s="16">
        <f>M19*Assumptions!$B16</f>
        <v>41788.82319</v>
      </c>
      <c r="N21" s="16">
        <f>N19*Assumptions!$B16</f>
        <v>41788.82319</v>
      </c>
      <c r="O21" s="16">
        <f>O19*Assumptions!$B16</f>
        <v>41788.82319</v>
      </c>
      <c r="P21" s="16">
        <f>P19*Assumptions!$B16</f>
        <v>41788.82319</v>
      </c>
      <c r="Q21" s="16">
        <f>Q19*Assumptions!$B16</f>
        <v>41788.82319</v>
      </c>
      <c r="R21" s="16">
        <f>R19*Assumptions!$B16</f>
        <v>42355.00894</v>
      </c>
      <c r="S21" s="16">
        <f>S19*Assumptions!$B16</f>
        <v>42355.00894</v>
      </c>
      <c r="T21" s="16">
        <f>T19*Assumptions!$B16</f>
        <v>42355.00894</v>
      </c>
      <c r="U21" s="16">
        <f>U19*Assumptions!$B16</f>
        <v>43199.49769</v>
      </c>
      <c r="V21" s="16">
        <f>V19*Assumptions!$B16</f>
        <v>44454.7469</v>
      </c>
      <c r="W21" s="16">
        <f>W19*Assumptions!$B16</f>
        <v>47559.02</v>
      </c>
      <c r="X21" s="16">
        <f>X19*Assumptions!$B16</f>
        <v>47559.02</v>
      </c>
      <c r="Y21" s="16">
        <f>Y19*Assumptions!$B16</f>
        <v>47559.02</v>
      </c>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t="s">
        <v>82</v>
      </c>
      <c r="B23" s="16">
        <f t="shared" ref="B23:Y23" si="6">B19-B21</f>
        <v>121728.6508</v>
      </c>
      <c r="C23" s="16">
        <f t="shared" si="6"/>
        <v>118247.1105</v>
      </c>
      <c r="D23" s="16">
        <f t="shared" si="6"/>
        <v>118247.1105</v>
      </c>
      <c r="E23" s="16">
        <f t="shared" si="6"/>
        <v>118247.1105</v>
      </c>
      <c r="F23" s="16">
        <f t="shared" si="6"/>
        <v>118247.1105</v>
      </c>
      <c r="G23" s="16">
        <f t="shared" si="6"/>
        <v>118247.1105</v>
      </c>
      <c r="H23" s="16">
        <f t="shared" si="6"/>
        <v>118247.1105</v>
      </c>
      <c r="I23" s="16">
        <f t="shared" si="6"/>
        <v>118247.1105</v>
      </c>
      <c r="J23" s="16">
        <f t="shared" si="6"/>
        <v>115904.8492</v>
      </c>
      <c r="K23" s="16">
        <f t="shared" si="6"/>
        <v>115904.8492</v>
      </c>
      <c r="L23" s="16">
        <f t="shared" si="6"/>
        <v>115904.8492</v>
      </c>
      <c r="M23" s="16">
        <f t="shared" si="6"/>
        <v>115904.8492</v>
      </c>
      <c r="N23" s="16">
        <f t="shared" si="6"/>
        <v>115904.8492</v>
      </c>
      <c r="O23" s="16">
        <f t="shared" si="6"/>
        <v>115904.8492</v>
      </c>
      <c r="P23" s="16">
        <f t="shared" si="6"/>
        <v>115904.8492</v>
      </c>
      <c r="Q23" s="16">
        <f t="shared" si="6"/>
        <v>115904.8492</v>
      </c>
      <c r="R23" s="16">
        <f t="shared" si="6"/>
        <v>117475.2135</v>
      </c>
      <c r="S23" s="16">
        <f t="shared" si="6"/>
        <v>117475.2135</v>
      </c>
      <c r="T23" s="16">
        <f t="shared" si="6"/>
        <v>117475.2135</v>
      </c>
      <c r="U23" s="16">
        <f t="shared" si="6"/>
        <v>119817.4747</v>
      </c>
      <c r="V23" s="16">
        <f t="shared" si="6"/>
        <v>123299.015</v>
      </c>
      <c r="W23" s="16">
        <f t="shared" si="6"/>
        <v>131908.98</v>
      </c>
      <c r="X23" s="16">
        <f t="shared" si="6"/>
        <v>131908.98</v>
      </c>
      <c r="Y23" s="16">
        <f t="shared" si="6"/>
        <v>131908.98</v>
      </c>
    </row>
    <row r="24">
      <c r="A24" s="6"/>
      <c r="B24" s="6"/>
      <c r="C24" s="6"/>
      <c r="D24" s="6"/>
      <c r="E24" s="6"/>
      <c r="F24" s="6"/>
      <c r="G24" s="6"/>
      <c r="H24" s="6"/>
      <c r="I24" s="6"/>
      <c r="J24" s="6"/>
      <c r="K24" s="6"/>
      <c r="L24" s="6"/>
      <c r="M24"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71</v>
      </c>
      <c r="B2" s="6"/>
      <c r="C2" s="6"/>
      <c r="D2" s="6"/>
      <c r="E2" s="6"/>
      <c r="F2" s="6"/>
      <c r="G2" s="6"/>
      <c r="H2" s="6"/>
      <c r="I2" s="6"/>
      <c r="J2" s="6"/>
      <c r="K2" s="6"/>
      <c r="L2" s="6"/>
      <c r="M2" s="6"/>
      <c r="N2" s="6"/>
      <c r="O2" s="6"/>
      <c r="P2" s="6"/>
      <c r="Q2" s="6"/>
      <c r="R2" s="6"/>
      <c r="S2" s="6"/>
      <c r="T2" s="6"/>
      <c r="U2" s="6"/>
      <c r="V2" s="6"/>
      <c r="W2" s="6"/>
      <c r="X2" s="6"/>
      <c r="Y2" s="6"/>
    </row>
    <row r="3">
      <c r="A3" s="7" t="s">
        <v>12</v>
      </c>
      <c r="B3" s="15">
        <f>'Calcs-1'!B3*Assumptions!$C2</f>
        <v>364572</v>
      </c>
      <c r="C3" s="15">
        <f>'Calcs-1'!C3*Assumptions!$C2</f>
        <v>364572</v>
      </c>
      <c r="D3" s="15">
        <f>'Calcs-1'!D3*Assumptions!$C2</f>
        <v>364572</v>
      </c>
      <c r="E3" s="15">
        <f>'Calcs-1'!E3*Assumptions!$C2</f>
        <v>364572</v>
      </c>
      <c r="F3" s="15">
        <f>'Calcs-1'!F3*Assumptions!$C2</f>
        <v>364572</v>
      </c>
      <c r="G3" s="15">
        <f>'Calcs-1'!G3*Assumptions!$C2</f>
        <v>364572</v>
      </c>
      <c r="H3" s="15">
        <f>'Calcs-1'!H3*Assumptions!$C2</f>
        <v>364572</v>
      </c>
      <c r="I3" s="15">
        <f>'Calcs-1'!I3*Assumptions!$C2</f>
        <v>364572</v>
      </c>
      <c r="J3" s="15">
        <f>'Calcs-1'!J3*Assumptions!$C2</f>
        <v>364572</v>
      </c>
      <c r="K3" s="15">
        <f>'Calcs-1'!K3*Assumptions!$C2</f>
        <v>364572</v>
      </c>
      <c r="L3" s="15">
        <f>'Calcs-1'!L3*Assumptions!$C2</f>
        <v>364572</v>
      </c>
      <c r="M3" s="15">
        <f>'Calcs-1'!M3*Assumptions!$C2</f>
        <v>364572</v>
      </c>
      <c r="N3" s="15">
        <f>'Calcs-1'!N3*Assumptions!$C2</f>
        <v>364572</v>
      </c>
      <c r="O3" s="15">
        <f>'Calcs-1'!O3*Assumptions!$C2</f>
        <v>364572</v>
      </c>
      <c r="P3" s="15">
        <f>'Calcs-1'!P3*Assumptions!$C2</f>
        <v>364572</v>
      </c>
      <c r="Q3" s="15">
        <f>'Calcs-1'!Q3*Assumptions!$C2</f>
        <v>364572</v>
      </c>
      <c r="R3" s="15">
        <f>'Calcs-1'!R3*Assumptions!$C2</f>
        <v>364572</v>
      </c>
      <c r="S3" s="15">
        <f>'Calcs-1'!S3*Assumptions!$C2</f>
        <v>364572</v>
      </c>
      <c r="T3" s="15">
        <f>'Calcs-1'!T3*Assumptions!$C2</f>
        <v>364572</v>
      </c>
      <c r="U3" s="15">
        <f>'Calcs-1'!U3*Assumptions!$C2</f>
        <v>364572</v>
      </c>
      <c r="V3" s="15">
        <f>'Calcs-1'!V3*Assumptions!$C2</f>
        <v>364572</v>
      </c>
      <c r="W3" s="15">
        <f>'Calcs-1'!W3*Assumptions!$C2</f>
        <v>364572</v>
      </c>
      <c r="X3" s="15">
        <f>'Calcs-1'!X3*Assumptions!$C2</f>
        <v>364572</v>
      </c>
      <c r="Y3" s="15">
        <f>'Calcs-1'!Y3*Assumptions!$C2</f>
        <v>364572</v>
      </c>
    </row>
    <row r="4">
      <c r="A4" s="6" t="s">
        <v>76</v>
      </c>
      <c r="B4" s="15">
        <f t="shared" ref="B4:Y4" si="1">SUM(B3)</f>
        <v>364572</v>
      </c>
      <c r="C4" s="15">
        <f t="shared" si="1"/>
        <v>364572</v>
      </c>
      <c r="D4" s="15">
        <f t="shared" si="1"/>
        <v>364572</v>
      </c>
      <c r="E4" s="15">
        <f t="shared" si="1"/>
        <v>364572</v>
      </c>
      <c r="F4" s="15">
        <f t="shared" si="1"/>
        <v>364572</v>
      </c>
      <c r="G4" s="15">
        <f t="shared" si="1"/>
        <v>364572</v>
      </c>
      <c r="H4" s="15">
        <f t="shared" si="1"/>
        <v>364572</v>
      </c>
      <c r="I4" s="15">
        <f t="shared" si="1"/>
        <v>364572</v>
      </c>
      <c r="J4" s="15">
        <f t="shared" si="1"/>
        <v>364572</v>
      </c>
      <c r="K4" s="15">
        <f t="shared" si="1"/>
        <v>364572</v>
      </c>
      <c r="L4" s="15">
        <f t="shared" si="1"/>
        <v>364572</v>
      </c>
      <c r="M4" s="15">
        <f t="shared" si="1"/>
        <v>364572</v>
      </c>
      <c r="N4" s="15">
        <f t="shared" si="1"/>
        <v>364572</v>
      </c>
      <c r="O4" s="15">
        <f t="shared" si="1"/>
        <v>364572</v>
      </c>
      <c r="P4" s="15">
        <f t="shared" si="1"/>
        <v>364572</v>
      </c>
      <c r="Q4" s="15">
        <f t="shared" si="1"/>
        <v>364572</v>
      </c>
      <c r="R4" s="15">
        <f t="shared" si="1"/>
        <v>364572</v>
      </c>
      <c r="S4" s="15">
        <f t="shared" si="1"/>
        <v>364572</v>
      </c>
      <c r="T4" s="15">
        <f t="shared" si="1"/>
        <v>364572</v>
      </c>
      <c r="U4" s="15">
        <f t="shared" si="1"/>
        <v>364572</v>
      </c>
      <c r="V4" s="15">
        <f t="shared" si="1"/>
        <v>364572</v>
      </c>
      <c r="W4" s="15">
        <f t="shared" si="1"/>
        <v>364572</v>
      </c>
      <c r="X4" s="15">
        <f t="shared" si="1"/>
        <v>364572</v>
      </c>
      <c r="Y4" s="15">
        <f t="shared" si="1"/>
        <v>364572</v>
      </c>
    </row>
    <row r="5">
      <c r="A5" s="6"/>
      <c r="B5" s="6"/>
      <c r="C5" s="6"/>
      <c r="D5" s="6"/>
      <c r="E5" s="6"/>
      <c r="F5" s="6"/>
      <c r="G5" s="6"/>
      <c r="H5" s="6"/>
      <c r="I5" s="6"/>
      <c r="J5" s="6"/>
      <c r="K5" s="6"/>
      <c r="L5" s="6"/>
      <c r="M5" s="6"/>
      <c r="N5" s="6"/>
      <c r="O5" s="6"/>
      <c r="P5" s="6"/>
      <c r="Q5" s="6"/>
      <c r="R5" s="6"/>
      <c r="S5" s="6"/>
      <c r="T5" s="6"/>
      <c r="U5" s="6"/>
      <c r="V5" s="6"/>
      <c r="W5" s="6"/>
      <c r="X5" s="6"/>
      <c r="Y5" s="6"/>
    </row>
    <row r="6">
      <c r="A6" s="9" t="s">
        <v>83</v>
      </c>
      <c r="B6" s="6"/>
      <c r="C6" s="6"/>
      <c r="D6" s="6"/>
      <c r="E6" s="6"/>
      <c r="F6" s="6"/>
      <c r="G6" s="6"/>
      <c r="H6" s="6"/>
      <c r="I6" s="6"/>
      <c r="J6" s="6"/>
      <c r="K6" s="6"/>
      <c r="L6" s="6"/>
      <c r="M6" s="6"/>
      <c r="N6" s="6"/>
      <c r="O6" s="6"/>
      <c r="P6" s="6"/>
      <c r="Q6" s="6"/>
      <c r="R6" s="6"/>
      <c r="S6" s="6"/>
      <c r="T6" s="6"/>
      <c r="U6" s="6"/>
      <c r="V6" s="6"/>
      <c r="W6" s="6"/>
      <c r="X6" s="6"/>
      <c r="Y6" s="6"/>
    </row>
    <row r="7">
      <c r="A7" s="7" t="s">
        <v>12</v>
      </c>
      <c r="B7" s="8">
        <v>0.0</v>
      </c>
      <c r="C7" s="8">
        <v>0.0</v>
      </c>
      <c r="D7" s="15">
        <f t="shared" ref="D7:Y7" si="2">B3</f>
        <v>364572</v>
      </c>
      <c r="E7" s="15">
        <f t="shared" si="2"/>
        <v>364572</v>
      </c>
      <c r="F7" s="15">
        <f t="shared" si="2"/>
        <v>364572</v>
      </c>
      <c r="G7" s="15">
        <f t="shared" si="2"/>
        <v>364572</v>
      </c>
      <c r="H7" s="15">
        <f t="shared" si="2"/>
        <v>364572</v>
      </c>
      <c r="I7" s="15">
        <f t="shared" si="2"/>
        <v>364572</v>
      </c>
      <c r="J7" s="15">
        <f t="shared" si="2"/>
        <v>364572</v>
      </c>
      <c r="K7" s="15">
        <f t="shared" si="2"/>
        <v>364572</v>
      </c>
      <c r="L7" s="15">
        <f t="shared" si="2"/>
        <v>364572</v>
      </c>
      <c r="M7" s="15">
        <f t="shared" si="2"/>
        <v>364572</v>
      </c>
      <c r="N7" s="15">
        <f t="shared" si="2"/>
        <v>364572</v>
      </c>
      <c r="O7" s="15">
        <f t="shared" si="2"/>
        <v>364572</v>
      </c>
      <c r="P7" s="15">
        <f t="shared" si="2"/>
        <v>364572</v>
      </c>
      <c r="Q7" s="15">
        <f t="shared" si="2"/>
        <v>364572</v>
      </c>
      <c r="R7" s="15">
        <f t="shared" si="2"/>
        <v>364572</v>
      </c>
      <c r="S7" s="15">
        <f t="shared" si="2"/>
        <v>364572</v>
      </c>
      <c r="T7" s="15">
        <f t="shared" si="2"/>
        <v>364572</v>
      </c>
      <c r="U7" s="15">
        <f t="shared" si="2"/>
        <v>364572</v>
      </c>
      <c r="V7" s="15">
        <f t="shared" si="2"/>
        <v>364572</v>
      </c>
      <c r="W7" s="15">
        <f t="shared" si="2"/>
        <v>364572</v>
      </c>
      <c r="X7" s="15">
        <f t="shared" si="2"/>
        <v>364572</v>
      </c>
      <c r="Y7" s="15">
        <f t="shared" si="2"/>
        <v>364572</v>
      </c>
    </row>
    <row r="8">
      <c r="A8" s="6" t="s">
        <v>76</v>
      </c>
      <c r="B8" s="15">
        <f t="shared" ref="B8:Y8" si="3">SUM(B7)</f>
        <v>0</v>
      </c>
      <c r="C8" s="15">
        <f t="shared" si="3"/>
        <v>0</v>
      </c>
      <c r="D8" s="15">
        <f t="shared" si="3"/>
        <v>364572</v>
      </c>
      <c r="E8" s="15">
        <f t="shared" si="3"/>
        <v>364572</v>
      </c>
      <c r="F8" s="15">
        <f t="shared" si="3"/>
        <v>364572</v>
      </c>
      <c r="G8" s="15">
        <f t="shared" si="3"/>
        <v>364572</v>
      </c>
      <c r="H8" s="15">
        <f t="shared" si="3"/>
        <v>364572</v>
      </c>
      <c r="I8" s="15">
        <f t="shared" si="3"/>
        <v>364572</v>
      </c>
      <c r="J8" s="15">
        <f t="shared" si="3"/>
        <v>364572</v>
      </c>
      <c r="K8" s="15">
        <f t="shared" si="3"/>
        <v>364572</v>
      </c>
      <c r="L8" s="15">
        <f t="shared" si="3"/>
        <v>364572</v>
      </c>
      <c r="M8" s="15">
        <f t="shared" si="3"/>
        <v>364572</v>
      </c>
      <c r="N8" s="15">
        <f t="shared" si="3"/>
        <v>364572</v>
      </c>
      <c r="O8" s="15">
        <f t="shared" si="3"/>
        <v>364572</v>
      </c>
      <c r="P8" s="15">
        <f t="shared" si="3"/>
        <v>364572</v>
      </c>
      <c r="Q8" s="15">
        <f t="shared" si="3"/>
        <v>364572</v>
      </c>
      <c r="R8" s="15">
        <f t="shared" si="3"/>
        <v>364572</v>
      </c>
      <c r="S8" s="15">
        <f t="shared" si="3"/>
        <v>364572</v>
      </c>
      <c r="T8" s="15">
        <f t="shared" si="3"/>
        <v>364572</v>
      </c>
      <c r="U8" s="15">
        <f t="shared" si="3"/>
        <v>364572</v>
      </c>
      <c r="V8" s="15">
        <f t="shared" si="3"/>
        <v>364572</v>
      </c>
      <c r="W8" s="15">
        <f t="shared" si="3"/>
        <v>364572</v>
      </c>
      <c r="X8" s="15">
        <f t="shared" si="3"/>
        <v>364572</v>
      </c>
      <c r="Y8" s="15">
        <f t="shared" si="3"/>
        <v>364572</v>
      </c>
    </row>
    <row r="9">
      <c r="A9" s="6"/>
      <c r="B9" s="6"/>
      <c r="C9" s="6"/>
      <c r="D9" s="6"/>
      <c r="E9" s="6"/>
      <c r="F9" s="6"/>
      <c r="G9" s="6"/>
      <c r="H9" s="6"/>
      <c r="I9" s="6"/>
      <c r="J9" s="6"/>
      <c r="K9" s="6"/>
      <c r="L9" s="6"/>
      <c r="M9" s="6"/>
      <c r="N9" s="6"/>
      <c r="O9" s="6"/>
      <c r="P9" s="6"/>
      <c r="Q9" s="6"/>
      <c r="R9" s="6"/>
      <c r="S9" s="6"/>
      <c r="T9" s="6"/>
      <c r="U9" s="6"/>
      <c r="V9" s="6"/>
      <c r="W9" s="6"/>
      <c r="X9" s="6"/>
      <c r="Y9" s="6"/>
    </row>
    <row r="10">
      <c r="A10" s="9" t="s">
        <v>84</v>
      </c>
      <c r="B10" s="6"/>
      <c r="C10" s="6"/>
      <c r="D10" s="6"/>
      <c r="E10" s="6"/>
      <c r="F10" s="6"/>
      <c r="G10" s="6"/>
      <c r="H10" s="6"/>
      <c r="I10" s="6"/>
      <c r="J10" s="6"/>
      <c r="K10" s="6"/>
      <c r="L10" s="6"/>
      <c r="M10" s="6"/>
      <c r="N10" s="6"/>
      <c r="O10" s="6"/>
      <c r="P10" s="6"/>
      <c r="Q10" s="6"/>
      <c r="R10" s="6"/>
      <c r="S10" s="6"/>
      <c r="T10" s="6"/>
      <c r="U10" s="6"/>
      <c r="V10" s="6"/>
      <c r="W10" s="6"/>
      <c r="X10" s="6"/>
      <c r="Y10" s="6"/>
    </row>
    <row r="11">
      <c r="A11" s="7" t="s">
        <v>12</v>
      </c>
      <c r="B11" s="15">
        <f>B3-B7</f>
        <v>364572</v>
      </c>
      <c r="C11" s="15">
        <f t="shared" ref="C11:Y11" si="4">B11+C3-C7</f>
        <v>729144</v>
      </c>
      <c r="D11" s="15">
        <f t="shared" si="4"/>
        <v>729144</v>
      </c>
      <c r="E11" s="15">
        <f t="shared" si="4"/>
        <v>729144</v>
      </c>
      <c r="F11" s="15">
        <f t="shared" si="4"/>
        <v>729144</v>
      </c>
      <c r="G11" s="15">
        <f t="shared" si="4"/>
        <v>729144</v>
      </c>
      <c r="H11" s="15">
        <f t="shared" si="4"/>
        <v>729144</v>
      </c>
      <c r="I11" s="15">
        <f t="shared" si="4"/>
        <v>729144</v>
      </c>
      <c r="J11" s="15">
        <f t="shared" si="4"/>
        <v>729144</v>
      </c>
      <c r="K11" s="15">
        <f t="shared" si="4"/>
        <v>729144</v>
      </c>
      <c r="L11" s="15">
        <f t="shared" si="4"/>
        <v>729144</v>
      </c>
      <c r="M11" s="15">
        <f t="shared" si="4"/>
        <v>729144</v>
      </c>
      <c r="N11" s="15">
        <f t="shared" si="4"/>
        <v>729144</v>
      </c>
      <c r="O11" s="15">
        <f t="shared" si="4"/>
        <v>729144</v>
      </c>
      <c r="P11" s="15">
        <f t="shared" si="4"/>
        <v>729144</v>
      </c>
      <c r="Q11" s="15">
        <f t="shared" si="4"/>
        <v>729144</v>
      </c>
      <c r="R11" s="15">
        <f t="shared" si="4"/>
        <v>729144</v>
      </c>
      <c r="S11" s="15">
        <f t="shared" si="4"/>
        <v>729144</v>
      </c>
      <c r="T11" s="15">
        <f t="shared" si="4"/>
        <v>729144</v>
      </c>
      <c r="U11" s="15">
        <f t="shared" si="4"/>
        <v>729144</v>
      </c>
      <c r="V11" s="15">
        <f t="shared" si="4"/>
        <v>729144</v>
      </c>
      <c r="W11" s="15">
        <f t="shared" si="4"/>
        <v>729144</v>
      </c>
      <c r="X11" s="15">
        <f t="shared" si="4"/>
        <v>729144</v>
      </c>
      <c r="Y11" s="15">
        <f t="shared" si="4"/>
        <v>729144</v>
      </c>
    </row>
    <row r="12">
      <c r="A12" s="7" t="s">
        <v>76</v>
      </c>
      <c r="B12" s="15">
        <f t="shared" ref="B12:Y12" si="5">SUM(B11)</f>
        <v>364572</v>
      </c>
      <c r="C12" s="15">
        <f t="shared" si="5"/>
        <v>729144</v>
      </c>
      <c r="D12" s="15">
        <f t="shared" si="5"/>
        <v>729144</v>
      </c>
      <c r="E12" s="15">
        <f t="shared" si="5"/>
        <v>729144</v>
      </c>
      <c r="F12" s="15">
        <f t="shared" si="5"/>
        <v>729144</v>
      </c>
      <c r="G12" s="15">
        <f t="shared" si="5"/>
        <v>729144</v>
      </c>
      <c r="H12" s="15">
        <f t="shared" si="5"/>
        <v>729144</v>
      </c>
      <c r="I12" s="15">
        <f t="shared" si="5"/>
        <v>729144</v>
      </c>
      <c r="J12" s="15">
        <f t="shared" si="5"/>
        <v>729144</v>
      </c>
      <c r="K12" s="15">
        <f t="shared" si="5"/>
        <v>729144</v>
      </c>
      <c r="L12" s="15">
        <f t="shared" si="5"/>
        <v>729144</v>
      </c>
      <c r="M12" s="15">
        <f t="shared" si="5"/>
        <v>729144</v>
      </c>
      <c r="N12" s="15">
        <f t="shared" si="5"/>
        <v>729144</v>
      </c>
      <c r="O12" s="15">
        <f t="shared" si="5"/>
        <v>729144</v>
      </c>
      <c r="P12" s="15">
        <f t="shared" si="5"/>
        <v>729144</v>
      </c>
      <c r="Q12" s="15">
        <f t="shared" si="5"/>
        <v>729144</v>
      </c>
      <c r="R12" s="15">
        <f t="shared" si="5"/>
        <v>729144</v>
      </c>
      <c r="S12" s="15">
        <f t="shared" si="5"/>
        <v>729144</v>
      </c>
      <c r="T12" s="15">
        <f t="shared" si="5"/>
        <v>729144</v>
      </c>
      <c r="U12" s="15">
        <f t="shared" si="5"/>
        <v>729144</v>
      </c>
      <c r="V12" s="15">
        <f t="shared" si="5"/>
        <v>729144</v>
      </c>
      <c r="W12" s="15">
        <f t="shared" si="5"/>
        <v>729144</v>
      </c>
      <c r="X12" s="15">
        <f t="shared" si="5"/>
        <v>729144</v>
      </c>
      <c r="Y12" s="15">
        <f t="shared" si="5"/>
        <v>729144</v>
      </c>
    </row>
    <row r="13">
      <c r="A13" s="6"/>
      <c r="B13" s="6"/>
      <c r="C13" s="6"/>
      <c r="D13" s="6"/>
      <c r="E13" s="6"/>
      <c r="F13" s="6"/>
      <c r="G13" s="6"/>
      <c r="H13" s="6"/>
      <c r="I13" s="6"/>
      <c r="J13" s="6"/>
      <c r="K13" s="6"/>
      <c r="L13" s="6"/>
      <c r="M13"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12" t="s">
        <v>14</v>
      </c>
      <c r="B2" s="6"/>
      <c r="C2" s="6"/>
      <c r="D2" s="6"/>
      <c r="E2" s="6"/>
      <c r="F2" s="6"/>
      <c r="G2" s="6"/>
      <c r="H2" s="6"/>
      <c r="I2" s="6"/>
      <c r="J2" s="6"/>
      <c r="K2" s="6"/>
      <c r="L2" s="6"/>
      <c r="M2" s="6"/>
      <c r="N2" s="6"/>
      <c r="O2" s="6"/>
      <c r="P2" s="6"/>
      <c r="Q2" s="6"/>
      <c r="R2" s="6"/>
      <c r="S2" s="6"/>
      <c r="T2" s="6"/>
      <c r="U2" s="6"/>
      <c r="V2" s="6"/>
      <c r="W2" s="6"/>
      <c r="X2" s="6"/>
      <c r="Y2" s="6"/>
    </row>
    <row r="3">
      <c r="A3" s="12" t="s">
        <v>85</v>
      </c>
      <c r="B3" s="15">
        <f>'Sales and Costs'!B4</f>
        <v>572585</v>
      </c>
      <c r="C3" s="15">
        <f>'Sales and Costs'!C4</f>
        <v>572585</v>
      </c>
      <c r="D3" s="15">
        <f>'Sales and Costs'!D4</f>
        <v>572585</v>
      </c>
      <c r="E3" s="15">
        <f>'Sales and Costs'!E4</f>
        <v>572585</v>
      </c>
      <c r="F3" s="15">
        <f>'Sales and Costs'!F4</f>
        <v>572585</v>
      </c>
      <c r="G3" s="15">
        <f>'Sales and Costs'!G4</f>
        <v>572585</v>
      </c>
      <c r="H3" s="15">
        <f>'Sales and Costs'!H4</f>
        <v>572585</v>
      </c>
      <c r="I3" s="15">
        <f>'Sales and Costs'!I4</f>
        <v>572585</v>
      </c>
      <c r="J3" s="15">
        <f>'Sales and Costs'!J4</f>
        <v>572585</v>
      </c>
      <c r="K3" s="15">
        <f>'Sales and Costs'!K4</f>
        <v>572585</v>
      </c>
      <c r="L3" s="15">
        <f>'Sales and Costs'!L4</f>
        <v>572585</v>
      </c>
      <c r="M3" s="15">
        <f>'Sales and Costs'!M4</f>
        <v>572585</v>
      </c>
      <c r="N3" s="15">
        <f>'Sales and Costs'!N4</f>
        <v>572585</v>
      </c>
      <c r="O3" s="15">
        <f>'Sales and Costs'!O4</f>
        <v>572585</v>
      </c>
      <c r="P3" s="15">
        <f>'Sales and Costs'!P4</f>
        <v>572585</v>
      </c>
      <c r="Q3" s="15">
        <f>'Sales and Costs'!Q4</f>
        <v>572585</v>
      </c>
      <c r="R3" s="15">
        <f>'Sales and Costs'!R4</f>
        <v>572585</v>
      </c>
      <c r="S3" s="15">
        <f>'Sales and Costs'!S4</f>
        <v>572585</v>
      </c>
      <c r="T3" s="15">
        <f>'Sales and Costs'!T4</f>
        <v>572585</v>
      </c>
      <c r="U3" s="15">
        <f>'Sales and Costs'!U4</f>
        <v>572585</v>
      </c>
      <c r="V3" s="15">
        <f>'Sales and Costs'!V4</f>
        <v>572585</v>
      </c>
      <c r="W3" s="15">
        <f>'Sales and Costs'!W4</f>
        <v>572585</v>
      </c>
      <c r="X3" s="15">
        <f>'Sales and Costs'!X4</f>
        <v>572585</v>
      </c>
      <c r="Y3" s="15">
        <f>'Sales and Costs'!Y4</f>
        <v>572585</v>
      </c>
    </row>
    <row r="4">
      <c r="A4" s="12" t="s">
        <v>76</v>
      </c>
      <c r="B4" s="15">
        <f t="shared" ref="B4:Y4" si="1">SUM(B3)</f>
        <v>572585</v>
      </c>
      <c r="C4" s="15">
        <f t="shared" si="1"/>
        <v>572585</v>
      </c>
      <c r="D4" s="15">
        <f t="shared" si="1"/>
        <v>572585</v>
      </c>
      <c r="E4" s="15">
        <f t="shared" si="1"/>
        <v>572585</v>
      </c>
      <c r="F4" s="15">
        <f t="shared" si="1"/>
        <v>572585</v>
      </c>
      <c r="G4" s="15">
        <f t="shared" si="1"/>
        <v>572585</v>
      </c>
      <c r="H4" s="15">
        <f t="shared" si="1"/>
        <v>572585</v>
      </c>
      <c r="I4" s="15">
        <f t="shared" si="1"/>
        <v>572585</v>
      </c>
      <c r="J4" s="15">
        <f t="shared" si="1"/>
        <v>572585</v>
      </c>
      <c r="K4" s="15">
        <f t="shared" si="1"/>
        <v>572585</v>
      </c>
      <c r="L4" s="15">
        <f t="shared" si="1"/>
        <v>572585</v>
      </c>
      <c r="M4" s="15">
        <f t="shared" si="1"/>
        <v>572585</v>
      </c>
      <c r="N4" s="15">
        <f t="shared" si="1"/>
        <v>572585</v>
      </c>
      <c r="O4" s="15">
        <f t="shared" si="1"/>
        <v>572585</v>
      </c>
      <c r="P4" s="15">
        <f t="shared" si="1"/>
        <v>572585</v>
      </c>
      <c r="Q4" s="15">
        <f t="shared" si="1"/>
        <v>572585</v>
      </c>
      <c r="R4" s="15">
        <f t="shared" si="1"/>
        <v>572585</v>
      </c>
      <c r="S4" s="15">
        <f t="shared" si="1"/>
        <v>572585</v>
      </c>
      <c r="T4" s="15">
        <f t="shared" si="1"/>
        <v>572585</v>
      </c>
      <c r="U4" s="15">
        <f t="shared" si="1"/>
        <v>572585</v>
      </c>
      <c r="V4" s="15">
        <f t="shared" si="1"/>
        <v>572585</v>
      </c>
      <c r="W4" s="15">
        <f t="shared" si="1"/>
        <v>572585</v>
      </c>
      <c r="X4" s="15">
        <f t="shared" si="1"/>
        <v>572585</v>
      </c>
      <c r="Y4" s="15">
        <f t="shared" si="1"/>
        <v>572585</v>
      </c>
    </row>
    <row r="5">
      <c r="B5" s="6"/>
      <c r="C5" s="6"/>
      <c r="D5" s="6"/>
      <c r="E5" s="6"/>
      <c r="F5" s="6"/>
      <c r="G5" s="6"/>
      <c r="H5" s="6"/>
      <c r="I5" s="6"/>
      <c r="J5" s="6"/>
      <c r="K5" s="6"/>
      <c r="L5" s="6"/>
      <c r="M5" s="6"/>
      <c r="N5" s="6"/>
      <c r="O5" s="6"/>
      <c r="P5" s="6"/>
      <c r="Q5" s="6"/>
      <c r="R5" s="6"/>
      <c r="S5" s="6"/>
      <c r="T5" s="6"/>
      <c r="U5" s="6"/>
      <c r="V5" s="6"/>
      <c r="W5" s="6"/>
      <c r="X5" s="6"/>
      <c r="Y5" s="6"/>
    </row>
    <row r="6">
      <c r="A6" s="12" t="s">
        <v>16</v>
      </c>
      <c r="B6" s="6"/>
      <c r="C6" s="6"/>
      <c r="D6" s="6"/>
      <c r="E6" s="6"/>
      <c r="F6" s="6"/>
      <c r="G6" s="6"/>
      <c r="H6" s="6"/>
      <c r="I6" s="6"/>
      <c r="J6" s="6"/>
      <c r="K6" s="6"/>
      <c r="L6" s="6"/>
      <c r="M6" s="6"/>
      <c r="N6" s="6"/>
      <c r="O6" s="6"/>
      <c r="P6" s="6"/>
      <c r="Q6" s="6"/>
      <c r="R6" s="6"/>
      <c r="S6" s="6"/>
      <c r="T6" s="6"/>
      <c r="U6" s="6"/>
      <c r="V6" s="6"/>
      <c r="W6" s="6"/>
      <c r="X6" s="6"/>
      <c r="Y6" s="6"/>
    </row>
    <row r="7">
      <c r="A7" s="12" t="s">
        <v>86</v>
      </c>
      <c r="B7" s="15">
        <v>0.0</v>
      </c>
      <c r="C7" s="15">
        <f t="shared" ref="C7:Y7" si="2">B3</f>
        <v>572585</v>
      </c>
      <c r="D7" s="15">
        <f t="shared" si="2"/>
        <v>572585</v>
      </c>
      <c r="E7" s="15">
        <f t="shared" si="2"/>
        <v>572585</v>
      </c>
      <c r="F7" s="15">
        <f t="shared" si="2"/>
        <v>572585</v>
      </c>
      <c r="G7" s="15">
        <f t="shared" si="2"/>
        <v>572585</v>
      </c>
      <c r="H7" s="15">
        <f t="shared" si="2"/>
        <v>572585</v>
      </c>
      <c r="I7" s="15">
        <f t="shared" si="2"/>
        <v>572585</v>
      </c>
      <c r="J7" s="15">
        <f t="shared" si="2"/>
        <v>572585</v>
      </c>
      <c r="K7" s="15">
        <f t="shared" si="2"/>
        <v>572585</v>
      </c>
      <c r="L7" s="15">
        <f t="shared" si="2"/>
        <v>572585</v>
      </c>
      <c r="M7" s="15">
        <f t="shared" si="2"/>
        <v>572585</v>
      </c>
      <c r="N7" s="15">
        <f t="shared" si="2"/>
        <v>572585</v>
      </c>
      <c r="O7" s="15">
        <f t="shared" si="2"/>
        <v>572585</v>
      </c>
      <c r="P7" s="15">
        <f t="shared" si="2"/>
        <v>572585</v>
      </c>
      <c r="Q7" s="15">
        <f t="shared" si="2"/>
        <v>572585</v>
      </c>
      <c r="R7" s="15">
        <f t="shared" si="2"/>
        <v>572585</v>
      </c>
      <c r="S7" s="15">
        <f t="shared" si="2"/>
        <v>572585</v>
      </c>
      <c r="T7" s="15">
        <f t="shared" si="2"/>
        <v>572585</v>
      </c>
      <c r="U7" s="15">
        <f t="shared" si="2"/>
        <v>572585</v>
      </c>
      <c r="V7" s="15">
        <f t="shared" si="2"/>
        <v>572585</v>
      </c>
      <c r="W7" s="15">
        <f t="shared" si="2"/>
        <v>572585</v>
      </c>
      <c r="X7" s="15">
        <f t="shared" si="2"/>
        <v>572585</v>
      </c>
      <c r="Y7" s="15">
        <f t="shared" si="2"/>
        <v>572585</v>
      </c>
    </row>
    <row r="8">
      <c r="A8" s="12" t="s">
        <v>76</v>
      </c>
      <c r="B8" s="15">
        <f t="shared" ref="B8:Y8" si="3">SUM(B7)</f>
        <v>0</v>
      </c>
      <c r="C8" s="15">
        <f t="shared" si="3"/>
        <v>572585</v>
      </c>
      <c r="D8" s="15">
        <f t="shared" si="3"/>
        <v>572585</v>
      </c>
      <c r="E8" s="15">
        <f t="shared" si="3"/>
        <v>572585</v>
      </c>
      <c r="F8" s="15">
        <f t="shared" si="3"/>
        <v>572585</v>
      </c>
      <c r="G8" s="15">
        <f t="shared" si="3"/>
        <v>572585</v>
      </c>
      <c r="H8" s="15">
        <f t="shared" si="3"/>
        <v>572585</v>
      </c>
      <c r="I8" s="15">
        <f t="shared" si="3"/>
        <v>572585</v>
      </c>
      <c r="J8" s="15">
        <f t="shared" si="3"/>
        <v>572585</v>
      </c>
      <c r="K8" s="15">
        <f t="shared" si="3"/>
        <v>572585</v>
      </c>
      <c r="L8" s="15">
        <f t="shared" si="3"/>
        <v>572585</v>
      </c>
      <c r="M8" s="15">
        <f t="shared" si="3"/>
        <v>572585</v>
      </c>
      <c r="N8" s="15">
        <f t="shared" si="3"/>
        <v>572585</v>
      </c>
      <c r="O8" s="15">
        <f t="shared" si="3"/>
        <v>572585</v>
      </c>
      <c r="P8" s="15">
        <f t="shared" si="3"/>
        <v>572585</v>
      </c>
      <c r="Q8" s="15">
        <f t="shared" si="3"/>
        <v>572585</v>
      </c>
      <c r="R8" s="15">
        <f t="shared" si="3"/>
        <v>572585</v>
      </c>
      <c r="S8" s="15">
        <f t="shared" si="3"/>
        <v>572585</v>
      </c>
      <c r="T8" s="15">
        <f t="shared" si="3"/>
        <v>572585</v>
      </c>
      <c r="U8" s="15">
        <f t="shared" si="3"/>
        <v>572585</v>
      </c>
      <c r="V8" s="15">
        <f t="shared" si="3"/>
        <v>572585</v>
      </c>
      <c r="W8" s="15">
        <f t="shared" si="3"/>
        <v>572585</v>
      </c>
      <c r="X8" s="15">
        <f t="shared" si="3"/>
        <v>572585</v>
      </c>
      <c r="Y8" s="15">
        <f t="shared" si="3"/>
        <v>572585</v>
      </c>
    </row>
    <row r="9">
      <c r="B9" s="6"/>
      <c r="C9" s="6"/>
      <c r="D9" s="6"/>
      <c r="E9" s="6"/>
      <c r="F9" s="6"/>
      <c r="G9" s="6"/>
      <c r="H9" s="6"/>
      <c r="I9" s="6"/>
      <c r="J9" s="6"/>
      <c r="K9" s="6"/>
      <c r="L9" s="6"/>
      <c r="M9" s="6"/>
      <c r="N9" s="6"/>
      <c r="O9" s="6"/>
      <c r="P9" s="6"/>
      <c r="Q9" s="6"/>
      <c r="R9" s="6"/>
      <c r="S9" s="6"/>
      <c r="T9" s="6"/>
      <c r="U9" s="6"/>
      <c r="V9" s="6"/>
      <c r="W9" s="6"/>
      <c r="X9" s="6"/>
      <c r="Y9" s="6"/>
    </row>
    <row r="10">
      <c r="A10" s="12" t="s">
        <v>87</v>
      </c>
      <c r="B10" s="6"/>
      <c r="C10" s="6"/>
      <c r="D10" s="6"/>
      <c r="E10" s="6"/>
      <c r="F10" s="6"/>
      <c r="G10" s="6"/>
      <c r="H10" s="6"/>
      <c r="I10" s="6"/>
      <c r="J10" s="6"/>
      <c r="K10" s="6"/>
      <c r="L10" s="6"/>
      <c r="M10" s="6"/>
      <c r="N10" s="6"/>
      <c r="O10" s="6"/>
      <c r="P10" s="6"/>
      <c r="Q10" s="6"/>
      <c r="R10" s="6"/>
      <c r="S10" s="6"/>
      <c r="T10" s="6"/>
      <c r="U10" s="6"/>
      <c r="V10" s="6"/>
      <c r="W10" s="6"/>
      <c r="X10" s="6"/>
      <c r="Y10" s="6"/>
    </row>
    <row r="11">
      <c r="A11" s="12" t="s">
        <v>86</v>
      </c>
      <c r="B11" s="15">
        <f>B3-B7</f>
        <v>572585</v>
      </c>
      <c r="C11" s="15">
        <f t="shared" ref="C11:Y11" si="4">B11+C3-C7</f>
        <v>572585</v>
      </c>
      <c r="D11" s="15">
        <f t="shared" si="4"/>
        <v>572585</v>
      </c>
      <c r="E11" s="15">
        <f t="shared" si="4"/>
        <v>572585</v>
      </c>
      <c r="F11" s="15">
        <f t="shared" si="4"/>
        <v>572585</v>
      </c>
      <c r="G11" s="15">
        <f t="shared" si="4"/>
        <v>572585</v>
      </c>
      <c r="H11" s="15">
        <f t="shared" si="4"/>
        <v>572585</v>
      </c>
      <c r="I11" s="15">
        <f t="shared" si="4"/>
        <v>572585</v>
      </c>
      <c r="J11" s="15">
        <f t="shared" si="4"/>
        <v>572585</v>
      </c>
      <c r="K11" s="15">
        <f t="shared" si="4"/>
        <v>572585</v>
      </c>
      <c r="L11" s="15">
        <f t="shared" si="4"/>
        <v>572585</v>
      </c>
      <c r="M11" s="15">
        <f t="shared" si="4"/>
        <v>572585</v>
      </c>
      <c r="N11" s="15">
        <f t="shared" si="4"/>
        <v>572585</v>
      </c>
      <c r="O11" s="15">
        <f t="shared" si="4"/>
        <v>572585</v>
      </c>
      <c r="P11" s="15">
        <f t="shared" si="4"/>
        <v>572585</v>
      </c>
      <c r="Q11" s="15">
        <f t="shared" si="4"/>
        <v>572585</v>
      </c>
      <c r="R11" s="15">
        <f t="shared" si="4"/>
        <v>572585</v>
      </c>
      <c r="S11" s="15">
        <f t="shared" si="4"/>
        <v>572585</v>
      </c>
      <c r="T11" s="15">
        <f t="shared" si="4"/>
        <v>572585</v>
      </c>
      <c r="U11" s="15">
        <f t="shared" si="4"/>
        <v>572585</v>
      </c>
      <c r="V11" s="15">
        <f t="shared" si="4"/>
        <v>572585</v>
      </c>
      <c r="W11" s="15">
        <f t="shared" si="4"/>
        <v>572585</v>
      </c>
      <c r="X11" s="15">
        <f t="shared" si="4"/>
        <v>572585</v>
      </c>
      <c r="Y11" s="15">
        <f t="shared" si="4"/>
        <v>572585</v>
      </c>
    </row>
    <row r="12">
      <c r="A12" s="12" t="s">
        <v>76</v>
      </c>
      <c r="B12" s="15">
        <f t="shared" ref="B12:Y12" si="5">SUM(B11)</f>
        <v>572585</v>
      </c>
      <c r="C12" s="15">
        <f t="shared" si="5"/>
        <v>572585</v>
      </c>
      <c r="D12" s="15">
        <f t="shared" si="5"/>
        <v>572585</v>
      </c>
      <c r="E12" s="15">
        <f t="shared" si="5"/>
        <v>572585</v>
      </c>
      <c r="F12" s="15">
        <f t="shared" si="5"/>
        <v>572585</v>
      </c>
      <c r="G12" s="15">
        <f t="shared" si="5"/>
        <v>572585</v>
      </c>
      <c r="H12" s="15">
        <f t="shared" si="5"/>
        <v>572585</v>
      </c>
      <c r="I12" s="15">
        <f t="shared" si="5"/>
        <v>572585</v>
      </c>
      <c r="J12" s="15">
        <f t="shared" si="5"/>
        <v>572585</v>
      </c>
      <c r="K12" s="15">
        <f t="shared" si="5"/>
        <v>572585</v>
      </c>
      <c r="L12" s="15">
        <f t="shared" si="5"/>
        <v>572585</v>
      </c>
      <c r="M12" s="15">
        <f t="shared" si="5"/>
        <v>572585</v>
      </c>
      <c r="N12" s="15">
        <f t="shared" si="5"/>
        <v>572585</v>
      </c>
      <c r="O12" s="15">
        <f t="shared" si="5"/>
        <v>572585</v>
      </c>
      <c r="P12" s="15">
        <f t="shared" si="5"/>
        <v>572585</v>
      </c>
      <c r="Q12" s="15">
        <f t="shared" si="5"/>
        <v>572585</v>
      </c>
      <c r="R12" s="15">
        <f t="shared" si="5"/>
        <v>572585</v>
      </c>
      <c r="S12" s="15">
        <f t="shared" si="5"/>
        <v>572585</v>
      </c>
      <c r="T12" s="15">
        <f t="shared" si="5"/>
        <v>572585</v>
      </c>
      <c r="U12" s="15">
        <f t="shared" si="5"/>
        <v>572585</v>
      </c>
      <c r="V12" s="15">
        <f t="shared" si="5"/>
        <v>572585</v>
      </c>
      <c r="W12" s="15">
        <f t="shared" si="5"/>
        <v>572585</v>
      </c>
      <c r="X12" s="15">
        <f t="shared" si="5"/>
        <v>572585</v>
      </c>
      <c r="Y12" s="15">
        <f t="shared" si="5"/>
        <v>572585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88</v>
      </c>
      <c r="B2" s="6"/>
      <c r="C2" s="6"/>
      <c r="D2" s="6"/>
      <c r="E2" s="6"/>
      <c r="F2" s="6"/>
      <c r="G2" s="6"/>
      <c r="H2" s="6"/>
      <c r="I2" s="6"/>
      <c r="J2" s="6"/>
      <c r="K2" s="6"/>
      <c r="L2" s="6"/>
      <c r="M2" s="6"/>
      <c r="N2" s="6"/>
      <c r="O2" s="6"/>
      <c r="P2" s="6"/>
      <c r="Q2" s="6"/>
      <c r="R2" s="6"/>
      <c r="S2" s="6"/>
      <c r="T2" s="6"/>
      <c r="U2" s="6"/>
      <c r="V2" s="6"/>
      <c r="W2" s="6"/>
      <c r="X2" s="6"/>
      <c r="Y2" s="6"/>
    </row>
    <row r="3">
      <c r="A3" s="7" t="s">
        <v>12</v>
      </c>
      <c r="B3" s="15">
        <v>0.0</v>
      </c>
      <c r="C3" s="15">
        <f t="shared" ref="C3:Y3" si="1">B9</f>
        <v>422</v>
      </c>
      <c r="D3" s="15">
        <f t="shared" si="1"/>
        <v>844</v>
      </c>
      <c r="E3" s="15">
        <f t="shared" si="1"/>
        <v>1266</v>
      </c>
      <c r="F3" s="15">
        <f t="shared" si="1"/>
        <v>1688</v>
      </c>
      <c r="G3" s="15">
        <f t="shared" si="1"/>
        <v>2110</v>
      </c>
      <c r="H3" s="15">
        <f t="shared" si="1"/>
        <v>2532</v>
      </c>
      <c r="I3" s="15">
        <f t="shared" si="1"/>
        <v>2954</v>
      </c>
      <c r="J3" s="15">
        <f t="shared" si="1"/>
        <v>3376</v>
      </c>
      <c r="K3" s="15">
        <f t="shared" si="1"/>
        <v>3798</v>
      </c>
      <c r="L3" s="15">
        <f t="shared" si="1"/>
        <v>4220</v>
      </c>
      <c r="M3" s="15">
        <f t="shared" si="1"/>
        <v>4642</v>
      </c>
      <c r="N3" s="15">
        <f t="shared" si="1"/>
        <v>5064</v>
      </c>
      <c r="O3" s="15">
        <f t="shared" si="1"/>
        <v>5486</v>
      </c>
      <c r="P3" s="15">
        <f t="shared" si="1"/>
        <v>5908</v>
      </c>
      <c r="Q3" s="15">
        <f t="shared" si="1"/>
        <v>6330</v>
      </c>
      <c r="R3" s="15">
        <f t="shared" si="1"/>
        <v>6752</v>
      </c>
      <c r="S3" s="15">
        <f t="shared" si="1"/>
        <v>7174</v>
      </c>
      <c r="T3" s="15">
        <f t="shared" si="1"/>
        <v>7596</v>
      </c>
      <c r="U3" s="15">
        <f t="shared" si="1"/>
        <v>8018</v>
      </c>
      <c r="V3" s="15">
        <f t="shared" si="1"/>
        <v>8440</v>
      </c>
      <c r="W3" s="15">
        <f t="shared" si="1"/>
        <v>8862</v>
      </c>
      <c r="X3" s="15">
        <f t="shared" si="1"/>
        <v>9284</v>
      </c>
      <c r="Y3" s="15">
        <f t="shared" si="1"/>
        <v>9706</v>
      </c>
    </row>
    <row r="4">
      <c r="A4" s="6"/>
      <c r="B4" s="6"/>
      <c r="C4" s="6"/>
      <c r="D4" s="6"/>
      <c r="E4" s="6"/>
      <c r="F4" s="6"/>
      <c r="G4" s="6"/>
      <c r="H4" s="6"/>
      <c r="I4" s="6"/>
      <c r="J4" s="6"/>
      <c r="K4" s="6"/>
      <c r="L4" s="6"/>
      <c r="M4" s="6"/>
      <c r="N4" s="6"/>
      <c r="O4" s="6"/>
      <c r="P4" s="6"/>
      <c r="Q4" s="6"/>
      <c r="R4" s="6"/>
      <c r="S4" s="6"/>
      <c r="T4" s="6"/>
      <c r="U4" s="6"/>
      <c r="V4" s="6"/>
      <c r="W4" s="6"/>
      <c r="X4" s="6"/>
      <c r="Y4" s="6"/>
    </row>
    <row r="5">
      <c r="A5" s="6" t="s">
        <v>89</v>
      </c>
      <c r="B5" s="6"/>
      <c r="C5" s="6"/>
      <c r="D5" s="6"/>
      <c r="E5" s="6"/>
      <c r="F5" s="6"/>
      <c r="G5" s="6"/>
      <c r="H5" s="6"/>
      <c r="I5" s="6"/>
      <c r="J5" s="6"/>
      <c r="K5" s="6"/>
      <c r="L5" s="6"/>
      <c r="M5" s="6"/>
      <c r="N5" s="6"/>
      <c r="O5" s="6"/>
      <c r="P5" s="6"/>
      <c r="Q5" s="6"/>
      <c r="R5" s="6"/>
      <c r="S5" s="6"/>
      <c r="T5" s="6"/>
      <c r="U5" s="6"/>
      <c r="V5" s="6"/>
      <c r="W5" s="6"/>
      <c r="X5" s="6"/>
      <c r="Y5" s="6"/>
    </row>
    <row r="6">
      <c r="A6" s="7" t="s">
        <v>12</v>
      </c>
      <c r="B6" s="15">
        <f>'Calcs-1'!B3-'Calcs-1'!B6</f>
        <v>422</v>
      </c>
      <c r="C6" s="15">
        <f>'Calcs-1'!C3-'Calcs-1'!C6</f>
        <v>422</v>
      </c>
      <c r="D6" s="15">
        <f>'Calcs-1'!D3-'Calcs-1'!D6</f>
        <v>422</v>
      </c>
      <c r="E6" s="15">
        <f>'Calcs-1'!E3-'Calcs-1'!E6</f>
        <v>422</v>
      </c>
      <c r="F6" s="15">
        <f>'Calcs-1'!F3-'Calcs-1'!F6</f>
        <v>422</v>
      </c>
      <c r="G6" s="15">
        <f>'Calcs-1'!G3-'Calcs-1'!G6</f>
        <v>422</v>
      </c>
      <c r="H6" s="15">
        <f>'Calcs-1'!H3-'Calcs-1'!H6</f>
        <v>422</v>
      </c>
      <c r="I6" s="15">
        <f>'Calcs-1'!I3-'Calcs-1'!I6</f>
        <v>422</v>
      </c>
      <c r="J6" s="15">
        <f>'Calcs-1'!J3-'Calcs-1'!J6</f>
        <v>422</v>
      </c>
      <c r="K6" s="15">
        <f>'Calcs-1'!K3-'Calcs-1'!K6</f>
        <v>422</v>
      </c>
      <c r="L6" s="15">
        <f>'Calcs-1'!L3-'Calcs-1'!L6</f>
        <v>422</v>
      </c>
      <c r="M6" s="15">
        <f>'Calcs-1'!M3-'Calcs-1'!M6</f>
        <v>422</v>
      </c>
      <c r="N6" s="15">
        <f>'Calcs-1'!N3-'Calcs-1'!N6</f>
        <v>422</v>
      </c>
      <c r="O6" s="15">
        <f>'Calcs-1'!O3-'Calcs-1'!O6</f>
        <v>422</v>
      </c>
      <c r="P6" s="15">
        <f>'Calcs-1'!P3-'Calcs-1'!P6</f>
        <v>422</v>
      </c>
      <c r="Q6" s="15">
        <f>'Calcs-1'!Q3-'Calcs-1'!Q6</f>
        <v>422</v>
      </c>
      <c r="R6" s="15">
        <f>'Calcs-1'!R3-'Calcs-1'!R6</f>
        <v>422</v>
      </c>
      <c r="S6" s="15">
        <f>'Calcs-1'!S3-'Calcs-1'!S6</f>
        <v>422</v>
      </c>
      <c r="T6" s="15">
        <f>'Calcs-1'!T3-'Calcs-1'!T6</f>
        <v>422</v>
      </c>
      <c r="U6" s="15">
        <f>'Calcs-1'!U3-'Calcs-1'!U6</f>
        <v>422</v>
      </c>
      <c r="V6" s="15">
        <f>'Calcs-1'!V3-'Calcs-1'!V6</f>
        <v>422</v>
      </c>
      <c r="W6" s="15">
        <f>'Calcs-1'!W3-'Calcs-1'!W6</f>
        <v>422</v>
      </c>
      <c r="X6" s="15">
        <f>'Calcs-1'!X3-'Calcs-1'!X6</f>
        <v>422</v>
      </c>
      <c r="Y6" s="15">
        <f>'Calcs-1'!Y3-'Calcs-1'!Y6</f>
        <v>422</v>
      </c>
    </row>
    <row r="7">
      <c r="A7" s="6"/>
      <c r="B7" s="6"/>
      <c r="C7" s="6"/>
      <c r="D7" s="6"/>
      <c r="E7" s="6"/>
      <c r="F7" s="6"/>
      <c r="G7" s="6"/>
      <c r="H7" s="6"/>
      <c r="I7" s="6"/>
      <c r="J7" s="6"/>
      <c r="K7" s="6"/>
      <c r="L7" s="6"/>
      <c r="M7" s="6"/>
      <c r="N7" s="6"/>
      <c r="O7" s="6"/>
      <c r="P7" s="6"/>
      <c r="Q7" s="6"/>
      <c r="R7" s="6"/>
      <c r="S7" s="6"/>
      <c r="T7" s="6"/>
      <c r="U7" s="6"/>
      <c r="V7" s="6"/>
      <c r="W7" s="6"/>
      <c r="X7" s="6"/>
      <c r="Y7" s="6"/>
    </row>
    <row r="8">
      <c r="A8" s="6" t="s">
        <v>90</v>
      </c>
      <c r="B8" s="6"/>
      <c r="C8" s="6"/>
      <c r="D8" s="6"/>
      <c r="E8" s="6"/>
      <c r="F8" s="6"/>
      <c r="G8" s="6"/>
      <c r="H8" s="6"/>
      <c r="I8" s="6"/>
      <c r="J8" s="6"/>
      <c r="K8" s="6"/>
      <c r="L8" s="6"/>
      <c r="M8" s="6"/>
      <c r="N8" s="6"/>
      <c r="O8" s="6"/>
      <c r="P8" s="6"/>
      <c r="Q8" s="6"/>
      <c r="R8" s="6"/>
      <c r="S8" s="6"/>
      <c r="T8" s="6"/>
      <c r="U8" s="6"/>
      <c r="V8" s="6"/>
      <c r="W8" s="6"/>
      <c r="X8" s="6"/>
      <c r="Y8" s="6"/>
    </row>
    <row r="9">
      <c r="A9" s="7" t="s">
        <v>12</v>
      </c>
      <c r="B9" s="15">
        <f t="shared" ref="B9:Y9" si="2">B3+B6</f>
        <v>422</v>
      </c>
      <c r="C9" s="15">
        <f t="shared" si="2"/>
        <v>844</v>
      </c>
      <c r="D9" s="15">
        <f t="shared" si="2"/>
        <v>1266</v>
      </c>
      <c r="E9" s="15">
        <f t="shared" si="2"/>
        <v>1688</v>
      </c>
      <c r="F9" s="15">
        <f t="shared" si="2"/>
        <v>2110</v>
      </c>
      <c r="G9" s="15">
        <f t="shared" si="2"/>
        <v>2532</v>
      </c>
      <c r="H9" s="15">
        <f t="shared" si="2"/>
        <v>2954</v>
      </c>
      <c r="I9" s="15">
        <f t="shared" si="2"/>
        <v>3376</v>
      </c>
      <c r="J9" s="15">
        <f t="shared" si="2"/>
        <v>3798</v>
      </c>
      <c r="K9" s="15">
        <f t="shared" si="2"/>
        <v>4220</v>
      </c>
      <c r="L9" s="15">
        <f t="shared" si="2"/>
        <v>4642</v>
      </c>
      <c r="M9" s="15">
        <f t="shared" si="2"/>
        <v>5064</v>
      </c>
      <c r="N9" s="15">
        <f t="shared" si="2"/>
        <v>5486</v>
      </c>
      <c r="O9" s="15">
        <f t="shared" si="2"/>
        <v>5908</v>
      </c>
      <c r="P9" s="15">
        <f t="shared" si="2"/>
        <v>6330</v>
      </c>
      <c r="Q9" s="15">
        <f t="shared" si="2"/>
        <v>6752</v>
      </c>
      <c r="R9" s="15">
        <f t="shared" si="2"/>
        <v>7174</v>
      </c>
      <c r="S9" s="15">
        <f t="shared" si="2"/>
        <v>7596</v>
      </c>
      <c r="T9" s="15">
        <f t="shared" si="2"/>
        <v>8018</v>
      </c>
      <c r="U9" s="15">
        <f t="shared" si="2"/>
        <v>8440</v>
      </c>
      <c r="V9" s="15">
        <f t="shared" si="2"/>
        <v>8862</v>
      </c>
      <c r="W9" s="15">
        <f t="shared" si="2"/>
        <v>9284</v>
      </c>
      <c r="X9" s="15">
        <f t="shared" si="2"/>
        <v>9706</v>
      </c>
      <c r="Y9" s="15">
        <f t="shared" si="2"/>
        <v>10128</v>
      </c>
    </row>
    <row r="10">
      <c r="A10" s="6"/>
      <c r="B10" s="6"/>
      <c r="C10" s="6"/>
      <c r="D10" s="6"/>
      <c r="E10" s="6"/>
      <c r="F10" s="6"/>
      <c r="G10" s="6"/>
      <c r="H10" s="6"/>
      <c r="I10" s="6"/>
      <c r="J10" s="6"/>
      <c r="K10" s="6"/>
      <c r="L10" s="6"/>
      <c r="M10" s="6"/>
      <c r="N10" s="6"/>
      <c r="O10" s="6"/>
      <c r="P10" s="6"/>
      <c r="Q10" s="6"/>
      <c r="R10" s="6"/>
      <c r="S10" s="6"/>
      <c r="T10" s="6"/>
      <c r="U10" s="6"/>
      <c r="V10" s="6"/>
      <c r="W10" s="6"/>
      <c r="X10" s="6"/>
      <c r="Y10" s="6"/>
    </row>
    <row r="11">
      <c r="A11" s="6" t="s">
        <v>90</v>
      </c>
      <c r="B11" s="6"/>
      <c r="C11" s="6"/>
      <c r="D11" s="6"/>
      <c r="E11" s="6"/>
      <c r="F11" s="6"/>
      <c r="G11" s="6"/>
      <c r="H11" s="6"/>
      <c r="I11" s="6"/>
      <c r="J11" s="6"/>
      <c r="K11" s="6"/>
      <c r="L11" s="6"/>
      <c r="M11" s="6"/>
      <c r="N11" s="6"/>
      <c r="O11" s="6"/>
      <c r="P11" s="6"/>
      <c r="Q11" s="6"/>
      <c r="R11" s="6"/>
      <c r="S11" s="6"/>
      <c r="T11" s="6"/>
      <c r="U11" s="6"/>
      <c r="V11" s="6"/>
      <c r="W11" s="6"/>
      <c r="X11" s="6"/>
      <c r="Y11" s="6"/>
    </row>
    <row r="12">
      <c r="A12" s="7" t="s">
        <v>12</v>
      </c>
      <c r="B12" s="15">
        <f>B9*Assumptions!$C2</f>
        <v>65832</v>
      </c>
      <c r="C12" s="15">
        <f>C9*Assumptions!$C2</f>
        <v>131664</v>
      </c>
      <c r="D12" s="15">
        <f>D9*Assumptions!$C2</f>
        <v>197496</v>
      </c>
      <c r="E12" s="15">
        <f>E9*Assumptions!$C2</f>
        <v>263328</v>
      </c>
      <c r="F12" s="15">
        <f>F9*Assumptions!$C2</f>
        <v>329160</v>
      </c>
      <c r="G12" s="15">
        <f>G9*Assumptions!$C2</f>
        <v>394992</v>
      </c>
      <c r="H12" s="15">
        <f>H9*Assumptions!$C2</f>
        <v>460824</v>
      </c>
      <c r="I12" s="15">
        <f>I9*Assumptions!$C2</f>
        <v>526656</v>
      </c>
      <c r="J12" s="15">
        <f>J9*Assumptions!$C2</f>
        <v>592488</v>
      </c>
      <c r="K12" s="15">
        <f>K9*Assumptions!$C2</f>
        <v>658320</v>
      </c>
      <c r="L12" s="15">
        <f>L9*Assumptions!$C2</f>
        <v>724152</v>
      </c>
      <c r="M12" s="15">
        <f>M9*Assumptions!$C2</f>
        <v>789984</v>
      </c>
      <c r="N12" s="15">
        <f>N9*Assumptions!$C2</f>
        <v>855816</v>
      </c>
      <c r="O12" s="15">
        <f>O9*Assumptions!$C2</f>
        <v>921648</v>
      </c>
      <c r="P12" s="15">
        <f>P9*Assumptions!$C2</f>
        <v>987480</v>
      </c>
      <c r="Q12" s="15">
        <f>Q9*Assumptions!$C2</f>
        <v>1053312</v>
      </c>
      <c r="R12" s="15">
        <f>R9*Assumptions!$C2</f>
        <v>1119144</v>
      </c>
      <c r="S12" s="15">
        <f>S9*Assumptions!$C2</f>
        <v>1184976</v>
      </c>
      <c r="T12" s="15">
        <f>T9*Assumptions!$C2</f>
        <v>1250808</v>
      </c>
      <c r="U12" s="15">
        <f>U9*Assumptions!$C2</f>
        <v>1316640</v>
      </c>
      <c r="V12" s="15">
        <f>V9*Assumptions!$C2</f>
        <v>1382472</v>
      </c>
      <c r="W12" s="15">
        <f>W9*Assumptions!$C2</f>
        <v>1448304</v>
      </c>
      <c r="X12" s="15">
        <f>X9*Assumptions!$C2</f>
        <v>1514136</v>
      </c>
      <c r="Y12" s="15">
        <f>Y9*Assumptions!$C2</f>
        <v>1579968</v>
      </c>
    </row>
    <row r="13">
      <c r="A13" s="6" t="s">
        <v>76</v>
      </c>
      <c r="B13" s="15">
        <f t="shared" ref="B13:Y13" si="3">SUM(B12)</f>
        <v>65832</v>
      </c>
      <c r="C13" s="15">
        <f t="shared" si="3"/>
        <v>131664</v>
      </c>
      <c r="D13" s="15">
        <f t="shared" si="3"/>
        <v>197496</v>
      </c>
      <c r="E13" s="15">
        <f t="shared" si="3"/>
        <v>263328</v>
      </c>
      <c r="F13" s="15">
        <f t="shared" si="3"/>
        <v>329160</v>
      </c>
      <c r="G13" s="15">
        <f t="shared" si="3"/>
        <v>394992</v>
      </c>
      <c r="H13" s="15">
        <f t="shared" si="3"/>
        <v>460824</v>
      </c>
      <c r="I13" s="15">
        <f t="shared" si="3"/>
        <v>526656</v>
      </c>
      <c r="J13" s="15">
        <f t="shared" si="3"/>
        <v>592488</v>
      </c>
      <c r="K13" s="15">
        <f t="shared" si="3"/>
        <v>658320</v>
      </c>
      <c r="L13" s="15">
        <f t="shared" si="3"/>
        <v>724152</v>
      </c>
      <c r="M13" s="15">
        <f t="shared" si="3"/>
        <v>789984</v>
      </c>
      <c r="N13" s="15">
        <f t="shared" si="3"/>
        <v>855816</v>
      </c>
      <c r="O13" s="15">
        <f t="shared" si="3"/>
        <v>921648</v>
      </c>
      <c r="P13" s="15">
        <f t="shared" si="3"/>
        <v>987480</v>
      </c>
      <c r="Q13" s="15">
        <f t="shared" si="3"/>
        <v>1053312</v>
      </c>
      <c r="R13" s="15">
        <f t="shared" si="3"/>
        <v>1119144</v>
      </c>
      <c r="S13" s="15">
        <f t="shared" si="3"/>
        <v>1184976</v>
      </c>
      <c r="T13" s="15">
        <f t="shared" si="3"/>
        <v>1250808</v>
      </c>
      <c r="U13" s="15">
        <f t="shared" si="3"/>
        <v>1316640</v>
      </c>
      <c r="V13" s="15">
        <f t="shared" si="3"/>
        <v>1382472</v>
      </c>
      <c r="W13" s="15">
        <f t="shared" si="3"/>
        <v>1448304</v>
      </c>
      <c r="X13" s="15">
        <f t="shared" si="3"/>
        <v>1514136</v>
      </c>
      <c r="Y13" s="15">
        <f t="shared" si="3"/>
        <v>1579968</v>
      </c>
    </row>
    <row r="14">
      <c r="A14" s="6"/>
      <c r="B14" s="6"/>
      <c r="C14" s="6"/>
      <c r="D14" s="6"/>
      <c r="E14" s="6"/>
      <c r="F14" s="6"/>
      <c r="G14" s="6"/>
      <c r="H14" s="6"/>
      <c r="I14" s="6"/>
      <c r="J14" s="6"/>
      <c r="K14" s="6"/>
      <c r="L14" s="6"/>
      <c r="M14"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91</v>
      </c>
      <c r="B1" s="12" t="s">
        <v>92</v>
      </c>
      <c r="C1" s="12" t="s">
        <v>93</v>
      </c>
      <c r="D1" s="12" t="s">
        <v>94</v>
      </c>
      <c r="E1" s="12" t="s">
        <v>95</v>
      </c>
      <c r="F1" s="12" t="s">
        <v>96</v>
      </c>
      <c r="G1" s="12" t="s">
        <v>97</v>
      </c>
      <c r="H1" s="12" t="s">
        <v>98</v>
      </c>
    </row>
    <row r="2">
      <c r="B2" s="12" t="s">
        <v>99</v>
      </c>
      <c r="D2" s="12">
        <v>1.0</v>
      </c>
      <c r="E2" s="12">
        <v>245999.0</v>
      </c>
      <c r="F2" s="12">
        <v>21.0</v>
      </c>
      <c r="G2" s="14">
        <f t="shared" ref="G2:G3" si="1">F2+D2</f>
        <v>22</v>
      </c>
      <c r="H2" s="14">
        <f t="shared" ref="H2:H3" si="2">E2/F2*F2</f>
        <v>245999</v>
      </c>
    </row>
    <row r="3">
      <c r="B3" s="12" t="s">
        <v>100</v>
      </c>
      <c r="D3" s="12">
        <v>2.0</v>
      </c>
      <c r="E3" s="12">
        <v>89999.0</v>
      </c>
      <c r="F3" s="12">
        <v>19.0</v>
      </c>
      <c r="G3" s="14">
        <f t="shared" si="1"/>
        <v>21</v>
      </c>
      <c r="H3" s="14">
        <f t="shared" si="2"/>
        <v>89999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2" t="s">
        <v>47</v>
      </c>
      <c r="C1" s="12" t="s">
        <v>48</v>
      </c>
      <c r="D1" s="12" t="s">
        <v>49</v>
      </c>
      <c r="E1" s="12" t="s">
        <v>50</v>
      </c>
      <c r="F1" s="12" t="s">
        <v>51</v>
      </c>
      <c r="G1" s="12" t="s">
        <v>52</v>
      </c>
      <c r="H1" s="12" t="s">
        <v>53</v>
      </c>
      <c r="I1" s="12" t="s">
        <v>54</v>
      </c>
      <c r="J1" s="12" t="s">
        <v>55</v>
      </c>
      <c r="K1" s="12" t="s">
        <v>56</v>
      </c>
      <c r="L1" s="12" t="s">
        <v>57</v>
      </c>
      <c r="M1" s="12" t="s">
        <v>58</v>
      </c>
      <c r="N1" s="12" t="s">
        <v>59</v>
      </c>
      <c r="O1" s="12" t="s">
        <v>60</v>
      </c>
      <c r="P1" s="12" t="s">
        <v>61</v>
      </c>
      <c r="Q1" s="12" t="s">
        <v>62</v>
      </c>
      <c r="R1" s="12" t="s">
        <v>63</v>
      </c>
      <c r="S1" s="12" t="s">
        <v>64</v>
      </c>
      <c r="T1" s="12" t="s">
        <v>65</v>
      </c>
      <c r="U1" s="12" t="s">
        <v>66</v>
      </c>
      <c r="V1" s="12" t="s">
        <v>67</v>
      </c>
      <c r="W1" s="12" t="s">
        <v>68</v>
      </c>
      <c r="X1" s="12" t="s">
        <v>69</v>
      </c>
      <c r="Y1" s="12" t="s">
        <v>70</v>
      </c>
    </row>
    <row r="2">
      <c r="A2" s="12" t="s">
        <v>101</v>
      </c>
    </row>
    <row r="3">
      <c r="A3" s="12" t="s">
        <v>99</v>
      </c>
      <c r="B3" s="12">
        <v>0.0</v>
      </c>
      <c r="C3" s="14">
        <f t="shared" ref="C3:Y3" si="1">B18</f>
        <v>245999</v>
      </c>
      <c r="D3" s="14">
        <f t="shared" si="1"/>
        <v>245999</v>
      </c>
      <c r="E3" s="14">
        <f t="shared" si="1"/>
        <v>245999</v>
      </c>
      <c r="F3" s="14">
        <f t="shared" si="1"/>
        <v>245999</v>
      </c>
      <c r="G3" s="14">
        <f t="shared" si="1"/>
        <v>245999</v>
      </c>
      <c r="H3" s="14">
        <f t="shared" si="1"/>
        <v>245999</v>
      </c>
      <c r="I3" s="14">
        <f t="shared" si="1"/>
        <v>245999</v>
      </c>
      <c r="J3" s="14">
        <f t="shared" si="1"/>
        <v>245999</v>
      </c>
      <c r="K3" s="14">
        <f t="shared" si="1"/>
        <v>245999</v>
      </c>
      <c r="L3" s="14">
        <f t="shared" si="1"/>
        <v>245999</v>
      </c>
      <c r="M3" s="14">
        <f t="shared" si="1"/>
        <v>245999</v>
      </c>
      <c r="N3" s="14">
        <f t="shared" si="1"/>
        <v>245999</v>
      </c>
      <c r="O3" s="14">
        <f t="shared" si="1"/>
        <v>245999</v>
      </c>
      <c r="P3" s="14">
        <f t="shared" si="1"/>
        <v>245999</v>
      </c>
      <c r="Q3" s="14">
        <f t="shared" si="1"/>
        <v>245999</v>
      </c>
      <c r="R3" s="14">
        <f t="shared" si="1"/>
        <v>245999</v>
      </c>
      <c r="S3" s="14">
        <f t="shared" si="1"/>
        <v>245999</v>
      </c>
      <c r="T3" s="14">
        <f t="shared" si="1"/>
        <v>245999</v>
      </c>
      <c r="U3" s="14">
        <f t="shared" si="1"/>
        <v>245999</v>
      </c>
      <c r="V3" s="14">
        <f t="shared" si="1"/>
        <v>245999</v>
      </c>
      <c r="W3" s="14">
        <f t="shared" si="1"/>
        <v>245999</v>
      </c>
      <c r="X3" s="14">
        <f t="shared" si="1"/>
        <v>0</v>
      </c>
      <c r="Y3" s="14">
        <f t="shared" si="1"/>
        <v>0</v>
      </c>
    </row>
    <row r="4">
      <c r="A4" s="12" t="s">
        <v>100</v>
      </c>
      <c r="B4" s="12">
        <v>0.0</v>
      </c>
      <c r="C4" s="14">
        <f t="shared" ref="C4:Y4" si="2">B19</f>
        <v>0</v>
      </c>
      <c r="D4" s="14">
        <f t="shared" si="2"/>
        <v>89999</v>
      </c>
      <c r="E4" s="14">
        <f t="shared" si="2"/>
        <v>89999</v>
      </c>
      <c r="F4" s="14">
        <f t="shared" si="2"/>
        <v>89999</v>
      </c>
      <c r="G4" s="14">
        <f t="shared" si="2"/>
        <v>89999</v>
      </c>
      <c r="H4" s="14">
        <f t="shared" si="2"/>
        <v>89999</v>
      </c>
      <c r="I4" s="14">
        <f t="shared" si="2"/>
        <v>89999</v>
      </c>
      <c r="J4" s="14">
        <f t="shared" si="2"/>
        <v>89999</v>
      </c>
      <c r="K4" s="14">
        <f t="shared" si="2"/>
        <v>89999</v>
      </c>
      <c r="L4" s="14">
        <f t="shared" si="2"/>
        <v>89999</v>
      </c>
      <c r="M4" s="14">
        <f t="shared" si="2"/>
        <v>89999</v>
      </c>
      <c r="N4" s="14">
        <f t="shared" si="2"/>
        <v>89999</v>
      </c>
      <c r="O4" s="14">
        <f t="shared" si="2"/>
        <v>89999</v>
      </c>
      <c r="P4" s="14">
        <f t="shared" si="2"/>
        <v>89999</v>
      </c>
      <c r="Q4" s="14">
        <f t="shared" si="2"/>
        <v>89999</v>
      </c>
      <c r="R4" s="14">
        <f t="shared" si="2"/>
        <v>89999</v>
      </c>
      <c r="S4" s="14">
        <f t="shared" si="2"/>
        <v>89999</v>
      </c>
      <c r="T4" s="14">
        <f t="shared" si="2"/>
        <v>89999</v>
      </c>
      <c r="U4" s="14">
        <f t="shared" si="2"/>
        <v>89999</v>
      </c>
      <c r="V4" s="14">
        <f t="shared" si="2"/>
        <v>89999</v>
      </c>
      <c r="W4" s="14">
        <f t="shared" si="2"/>
        <v>0</v>
      </c>
      <c r="X4" s="14">
        <f t="shared" si="2"/>
        <v>0</v>
      </c>
      <c r="Y4" s="14">
        <f t="shared" si="2"/>
        <v>0</v>
      </c>
    </row>
    <row r="5">
      <c r="A5" s="12" t="s">
        <v>76</v>
      </c>
      <c r="B5" s="14">
        <f t="shared" ref="B5:Y5" si="3">SUM(B3:B4)</f>
        <v>0</v>
      </c>
      <c r="C5" s="14">
        <f t="shared" si="3"/>
        <v>245999</v>
      </c>
      <c r="D5" s="14">
        <f t="shared" si="3"/>
        <v>335998</v>
      </c>
      <c r="E5" s="14">
        <f t="shared" si="3"/>
        <v>335998</v>
      </c>
      <c r="F5" s="14">
        <f t="shared" si="3"/>
        <v>335998</v>
      </c>
      <c r="G5" s="14">
        <f t="shared" si="3"/>
        <v>335998</v>
      </c>
      <c r="H5" s="14">
        <f t="shared" si="3"/>
        <v>335998</v>
      </c>
      <c r="I5" s="14">
        <f t="shared" si="3"/>
        <v>335998</v>
      </c>
      <c r="J5" s="14">
        <f t="shared" si="3"/>
        <v>335998</v>
      </c>
      <c r="K5" s="14">
        <f t="shared" si="3"/>
        <v>335998</v>
      </c>
      <c r="L5" s="14">
        <f t="shared" si="3"/>
        <v>335998</v>
      </c>
      <c r="M5" s="14">
        <f t="shared" si="3"/>
        <v>335998</v>
      </c>
      <c r="N5" s="14">
        <f t="shared" si="3"/>
        <v>335998</v>
      </c>
      <c r="O5" s="14">
        <f t="shared" si="3"/>
        <v>335998</v>
      </c>
      <c r="P5" s="14">
        <f t="shared" si="3"/>
        <v>335998</v>
      </c>
      <c r="Q5" s="14">
        <f t="shared" si="3"/>
        <v>335998</v>
      </c>
      <c r="R5" s="14">
        <f t="shared" si="3"/>
        <v>335998</v>
      </c>
      <c r="S5" s="14">
        <f t="shared" si="3"/>
        <v>335998</v>
      </c>
      <c r="T5" s="14">
        <f t="shared" si="3"/>
        <v>335998</v>
      </c>
      <c r="U5" s="14">
        <f t="shared" si="3"/>
        <v>335998</v>
      </c>
      <c r="V5" s="14">
        <f t="shared" si="3"/>
        <v>335998</v>
      </c>
      <c r="W5" s="14">
        <f t="shared" si="3"/>
        <v>245999</v>
      </c>
      <c r="X5" s="14">
        <f t="shared" si="3"/>
        <v>0</v>
      </c>
      <c r="Y5" s="14">
        <f t="shared" si="3"/>
        <v>0</v>
      </c>
    </row>
    <row r="7">
      <c r="A7" s="12" t="s">
        <v>71</v>
      </c>
    </row>
    <row r="8">
      <c r="A8" s="12" t="s">
        <v>99</v>
      </c>
      <c r="B8" s="14">
        <f>FAR!E2</f>
        <v>245999</v>
      </c>
      <c r="C8" s="12">
        <v>0.0</v>
      </c>
      <c r="D8" s="12">
        <v>0.0</v>
      </c>
      <c r="E8" s="12">
        <v>0.0</v>
      </c>
      <c r="F8" s="12">
        <v>0.0</v>
      </c>
      <c r="G8" s="12">
        <v>0.0</v>
      </c>
      <c r="H8" s="12">
        <v>0.0</v>
      </c>
      <c r="I8" s="12">
        <v>0.0</v>
      </c>
      <c r="J8" s="12">
        <v>0.0</v>
      </c>
      <c r="K8" s="12">
        <v>0.0</v>
      </c>
      <c r="L8" s="12">
        <v>0.0</v>
      </c>
      <c r="M8" s="12">
        <v>0.0</v>
      </c>
      <c r="N8" s="12">
        <v>0.0</v>
      </c>
      <c r="O8" s="12">
        <v>0.0</v>
      </c>
      <c r="P8" s="12">
        <v>0.0</v>
      </c>
      <c r="Q8" s="12">
        <v>0.0</v>
      </c>
      <c r="R8" s="12">
        <v>0.0</v>
      </c>
      <c r="S8" s="12">
        <v>0.0</v>
      </c>
      <c r="T8" s="12">
        <v>0.0</v>
      </c>
      <c r="U8" s="12">
        <v>0.0</v>
      </c>
      <c r="V8" s="12">
        <v>0.0</v>
      </c>
      <c r="W8" s="12">
        <v>0.0</v>
      </c>
      <c r="X8" s="12">
        <v>0.0</v>
      </c>
      <c r="Y8" s="12">
        <v>0.0</v>
      </c>
    </row>
    <row r="9">
      <c r="A9" s="12" t="s">
        <v>100</v>
      </c>
      <c r="B9" s="12">
        <v>0.0</v>
      </c>
      <c r="C9" s="12">
        <f>FAR!E3</f>
        <v>89999</v>
      </c>
      <c r="D9" s="12">
        <v>0.0</v>
      </c>
      <c r="E9" s="12">
        <v>0.0</v>
      </c>
      <c r="F9" s="12">
        <v>0.0</v>
      </c>
      <c r="G9" s="12">
        <v>0.0</v>
      </c>
      <c r="H9" s="12">
        <v>0.0</v>
      </c>
      <c r="I9" s="12">
        <v>0.0</v>
      </c>
      <c r="J9" s="12">
        <v>0.0</v>
      </c>
      <c r="K9" s="12">
        <v>0.0</v>
      </c>
      <c r="L9" s="12">
        <v>0.0</v>
      </c>
      <c r="M9" s="12">
        <v>0.0</v>
      </c>
      <c r="N9" s="12">
        <v>0.0</v>
      </c>
      <c r="O9" s="12">
        <v>0.0</v>
      </c>
      <c r="P9" s="12">
        <v>0.0</v>
      </c>
      <c r="Q9" s="12">
        <v>0.0</v>
      </c>
      <c r="R9" s="12">
        <v>0.0</v>
      </c>
      <c r="S9" s="12">
        <v>0.0</v>
      </c>
      <c r="T9" s="12">
        <v>0.0</v>
      </c>
      <c r="U9" s="12">
        <v>0.0</v>
      </c>
      <c r="V9" s="12">
        <v>0.0</v>
      </c>
      <c r="W9" s="12">
        <v>0.0</v>
      </c>
      <c r="X9" s="12">
        <v>0.0</v>
      </c>
      <c r="Y9" s="12">
        <v>0.0</v>
      </c>
    </row>
    <row r="10">
      <c r="A10" s="12" t="s">
        <v>76</v>
      </c>
      <c r="B10" s="14">
        <f t="shared" ref="B10:Y10" si="4">SUM(B8:B9)</f>
        <v>245999</v>
      </c>
      <c r="C10" s="14">
        <f t="shared" si="4"/>
        <v>89999</v>
      </c>
      <c r="D10" s="14">
        <f t="shared" si="4"/>
        <v>0</v>
      </c>
      <c r="E10" s="14">
        <f t="shared" si="4"/>
        <v>0</v>
      </c>
      <c r="F10" s="14">
        <f t="shared" si="4"/>
        <v>0</v>
      </c>
      <c r="G10" s="14">
        <f t="shared" si="4"/>
        <v>0</v>
      </c>
      <c r="H10" s="14">
        <f t="shared" si="4"/>
        <v>0</v>
      </c>
      <c r="I10" s="14">
        <f t="shared" si="4"/>
        <v>0</v>
      </c>
      <c r="J10" s="14">
        <f t="shared" si="4"/>
        <v>0</v>
      </c>
      <c r="K10" s="14">
        <f t="shared" si="4"/>
        <v>0</v>
      </c>
      <c r="L10" s="14">
        <f t="shared" si="4"/>
        <v>0</v>
      </c>
      <c r="M10" s="14">
        <f t="shared" si="4"/>
        <v>0</v>
      </c>
      <c r="N10" s="14">
        <f t="shared" si="4"/>
        <v>0</v>
      </c>
      <c r="O10" s="14">
        <f t="shared" si="4"/>
        <v>0</v>
      </c>
      <c r="P10" s="14">
        <f t="shared" si="4"/>
        <v>0</v>
      </c>
      <c r="Q10" s="14">
        <f t="shared" si="4"/>
        <v>0</v>
      </c>
      <c r="R10" s="14">
        <f t="shared" si="4"/>
        <v>0</v>
      </c>
      <c r="S10" s="14">
        <f t="shared" si="4"/>
        <v>0</v>
      </c>
      <c r="T10" s="14">
        <f t="shared" si="4"/>
        <v>0</v>
      </c>
      <c r="U10" s="14">
        <f t="shared" si="4"/>
        <v>0</v>
      </c>
      <c r="V10" s="14">
        <f t="shared" si="4"/>
        <v>0</v>
      </c>
      <c r="W10" s="14">
        <f t="shared" si="4"/>
        <v>0</v>
      </c>
      <c r="X10" s="14">
        <f t="shared" si="4"/>
        <v>0</v>
      </c>
      <c r="Y10" s="14">
        <f t="shared" si="4"/>
        <v>0</v>
      </c>
    </row>
    <row r="12">
      <c r="A12" s="12" t="s">
        <v>102</v>
      </c>
    </row>
    <row r="13">
      <c r="A13" s="12" t="s">
        <v>99</v>
      </c>
      <c r="B13" s="12">
        <v>0.0</v>
      </c>
      <c r="C13" s="12">
        <v>0.0</v>
      </c>
      <c r="D13" s="12">
        <v>0.0</v>
      </c>
      <c r="E13" s="12">
        <v>0.0</v>
      </c>
      <c r="F13" s="12">
        <v>0.0</v>
      </c>
      <c r="G13" s="12">
        <v>0.0</v>
      </c>
      <c r="H13" s="12">
        <v>0.0</v>
      </c>
      <c r="I13" s="12">
        <v>0.0</v>
      </c>
      <c r="J13" s="12">
        <v>0.0</v>
      </c>
      <c r="K13" s="12">
        <v>0.0</v>
      </c>
      <c r="L13" s="12">
        <v>0.0</v>
      </c>
      <c r="M13" s="12">
        <v>0.0</v>
      </c>
      <c r="N13" s="12">
        <v>0.0</v>
      </c>
      <c r="O13" s="12">
        <v>0.0</v>
      </c>
      <c r="P13" s="12">
        <v>0.0</v>
      </c>
      <c r="Q13" s="12">
        <v>0.0</v>
      </c>
      <c r="R13" s="12">
        <v>0.0</v>
      </c>
      <c r="S13" s="12">
        <v>0.0</v>
      </c>
      <c r="T13" s="12">
        <v>0.0</v>
      </c>
      <c r="U13" s="12">
        <v>0.0</v>
      </c>
      <c r="V13" s="12">
        <v>0.0</v>
      </c>
      <c r="W13" s="14">
        <f>FAR!E2</f>
        <v>245999</v>
      </c>
      <c r="X13" s="12">
        <v>0.0</v>
      </c>
      <c r="Y13" s="12">
        <v>0.0</v>
      </c>
    </row>
    <row r="14">
      <c r="A14" s="12" t="s">
        <v>100</v>
      </c>
      <c r="B14" s="12">
        <v>0.0</v>
      </c>
      <c r="C14" s="12">
        <v>0.0</v>
      </c>
      <c r="D14" s="12">
        <v>0.0</v>
      </c>
      <c r="E14" s="12">
        <v>0.0</v>
      </c>
      <c r="F14" s="12">
        <v>0.0</v>
      </c>
      <c r="G14" s="12">
        <v>0.0</v>
      </c>
      <c r="H14" s="12">
        <v>0.0</v>
      </c>
      <c r="I14" s="12">
        <v>0.0</v>
      </c>
      <c r="J14" s="12">
        <v>0.0</v>
      </c>
      <c r="K14" s="12">
        <v>0.0</v>
      </c>
      <c r="L14" s="12">
        <v>0.0</v>
      </c>
      <c r="M14" s="12">
        <v>0.0</v>
      </c>
      <c r="N14" s="12">
        <v>0.0</v>
      </c>
      <c r="O14" s="12">
        <v>0.0</v>
      </c>
      <c r="P14" s="12">
        <v>0.0</v>
      </c>
      <c r="Q14" s="12">
        <v>0.0</v>
      </c>
      <c r="R14" s="12">
        <v>0.0</v>
      </c>
      <c r="S14" s="12">
        <v>0.0</v>
      </c>
      <c r="T14" s="12">
        <v>0.0</v>
      </c>
      <c r="U14" s="12">
        <v>0.0</v>
      </c>
      <c r="V14" s="14">
        <f>FAR!E3</f>
        <v>89999</v>
      </c>
      <c r="W14" s="12">
        <v>0.0</v>
      </c>
      <c r="X14" s="12">
        <v>0.0</v>
      </c>
      <c r="Y14" s="12">
        <v>0.0</v>
      </c>
    </row>
    <row r="15">
      <c r="A15" s="12" t="s">
        <v>76</v>
      </c>
      <c r="B15" s="14">
        <f t="shared" ref="B15:Y15" si="5">SUM(B13:B14)</f>
        <v>0</v>
      </c>
      <c r="C15" s="14">
        <f t="shared" si="5"/>
        <v>0</v>
      </c>
      <c r="D15" s="14">
        <f t="shared" si="5"/>
        <v>0</v>
      </c>
      <c r="E15" s="14">
        <f t="shared" si="5"/>
        <v>0</v>
      </c>
      <c r="F15" s="14">
        <f t="shared" si="5"/>
        <v>0</v>
      </c>
      <c r="G15" s="14">
        <f t="shared" si="5"/>
        <v>0</v>
      </c>
      <c r="H15" s="14">
        <f t="shared" si="5"/>
        <v>0</v>
      </c>
      <c r="I15" s="14">
        <f t="shared" si="5"/>
        <v>0</v>
      </c>
      <c r="J15" s="14">
        <f t="shared" si="5"/>
        <v>0</v>
      </c>
      <c r="K15" s="14">
        <f t="shared" si="5"/>
        <v>0</v>
      </c>
      <c r="L15" s="14">
        <f t="shared" si="5"/>
        <v>0</v>
      </c>
      <c r="M15" s="14">
        <f t="shared" si="5"/>
        <v>0</v>
      </c>
      <c r="N15" s="14">
        <f t="shared" si="5"/>
        <v>0</v>
      </c>
      <c r="O15" s="14">
        <f t="shared" si="5"/>
        <v>0</v>
      </c>
      <c r="P15" s="14">
        <f t="shared" si="5"/>
        <v>0</v>
      </c>
      <c r="Q15" s="14">
        <f t="shared" si="5"/>
        <v>0</v>
      </c>
      <c r="R15" s="14">
        <f t="shared" si="5"/>
        <v>0</v>
      </c>
      <c r="S15" s="14">
        <f t="shared" si="5"/>
        <v>0</v>
      </c>
      <c r="T15" s="14">
        <f t="shared" si="5"/>
        <v>0</v>
      </c>
      <c r="U15" s="14">
        <f t="shared" si="5"/>
        <v>0</v>
      </c>
      <c r="V15" s="14">
        <f t="shared" si="5"/>
        <v>89999</v>
      </c>
      <c r="W15" s="14">
        <f t="shared" si="5"/>
        <v>245999</v>
      </c>
      <c r="X15" s="14">
        <f t="shared" si="5"/>
        <v>0</v>
      </c>
      <c r="Y15" s="14">
        <f t="shared" si="5"/>
        <v>0</v>
      </c>
    </row>
    <row r="17">
      <c r="A17" s="12" t="s">
        <v>103</v>
      </c>
    </row>
    <row r="18">
      <c r="A18" s="12" t="s">
        <v>99</v>
      </c>
      <c r="B18" s="14">
        <f t="shared" ref="B18:Y18" si="6">B3+B8-B13</f>
        <v>245999</v>
      </c>
      <c r="C18" s="14">
        <f t="shared" si="6"/>
        <v>245999</v>
      </c>
      <c r="D18" s="14">
        <f t="shared" si="6"/>
        <v>245999</v>
      </c>
      <c r="E18" s="14">
        <f t="shared" si="6"/>
        <v>245999</v>
      </c>
      <c r="F18" s="14">
        <f t="shared" si="6"/>
        <v>245999</v>
      </c>
      <c r="G18" s="14">
        <f t="shared" si="6"/>
        <v>245999</v>
      </c>
      <c r="H18" s="14">
        <f t="shared" si="6"/>
        <v>245999</v>
      </c>
      <c r="I18" s="14">
        <f t="shared" si="6"/>
        <v>245999</v>
      </c>
      <c r="J18" s="14">
        <f t="shared" si="6"/>
        <v>245999</v>
      </c>
      <c r="K18" s="14">
        <f t="shared" si="6"/>
        <v>245999</v>
      </c>
      <c r="L18" s="14">
        <f t="shared" si="6"/>
        <v>245999</v>
      </c>
      <c r="M18" s="14">
        <f t="shared" si="6"/>
        <v>245999</v>
      </c>
      <c r="N18" s="14">
        <f t="shared" si="6"/>
        <v>245999</v>
      </c>
      <c r="O18" s="14">
        <f t="shared" si="6"/>
        <v>245999</v>
      </c>
      <c r="P18" s="14">
        <f t="shared" si="6"/>
        <v>245999</v>
      </c>
      <c r="Q18" s="14">
        <f t="shared" si="6"/>
        <v>245999</v>
      </c>
      <c r="R18" s="14">
        <f t="shared" si="6"/>
        <v>245999</v>
      </c>
      <c r="S18" s="14">
        <f t="shared" si="6"/>
        <v>245999</v>
      </c>
      <c r="T18" s="14">
        <f t="shared" si="6"/>
        <v>245999</v>
      </c>
      <c r="U18" s="14">
        <f t="shared" si="6"/>
        <v>245999</v>
      </c>
      <c r="V18" s="14">
        <f t="shared" si="6"/>
        <v>245999</v>
      </c>
      <c r="W18" s="14">
        <f t="shared" si="6"/>
        <v>0</v>
      </c>
      <c r="X18" s="14">
        <f t="shared" si="6"/>
        <v>0</v>
      </c>
      <c r="Y18" s="14">
        <f t="shared" si="6"/>
        <v>0</v>
      </c>
    </row>
    <row r="19">
      <c r="A19" s="12" t="s">
        <v>100</v>
      </c>
      <c r="B19" s="14">
        <f t="shared" ref="B19:Y19" si="7">B4+B9-B14</f>
        <v>0</v>
      </c>
      <c r="C19" s="14">
        <f t="shared" si="7"/>
        <v>89999</v>
      </c>
      <c r="D19" s="14">
        <f t="shared" si="7"/>
        <v>89999</v>
      </c>
      <c r="E19" s="14">
        <f t="shared" si="7"/>
        <v>89999</v>
      </c>
      <c r="F19" s="14">
        <f t="shared" si="7"/>
        <v>89999</v>
      </c>
      <c r="G19" s="14">
        <f t="shared" si="7"/>
        <v>89999</v>
      </c>
      <c r="H19" s="14">
        <f t="shared" si="7"/>
        <v>89999</v>
      </c>
      <c r="I19" s="14">
        <f t="shared" si="7"/>
        <v>89999</v>
      </c>
      <c r="J19" s="14">
        <f t="shared" si="7"/>
        <v>89999</v>
      </c>
      <c r="K19" s="14">
        <f t="shared" si="7"/>
        <v>89999</v>
      </c>
      <c r="L19" s="14">
        <f t="shared" si="7"/>
        <v>89999</v>
      </c>
      <c r="M19" s="14">
        <f t="shared" si="7"/>
        <v>89999</v>
      </c>
      <c r="N19" s="14">
        <f t="shared" si="7"/>
        <v>89999</v>
      </c>
      <c r="O19" s="14">
        <f t="shared" si="7"/>
        <v>89999</v>
      </c>
      <c r="P19" s="14">
        <f t="shared" si="7"/>
        <v>89999</v>
      </c>
      <c r="Q19" s="14">
        <f t="shared" si="7"/>
        <v>89999</v>
      </c>
      <c r="R19" s="14">
        <f t="shared" si="7"/>
        <v>89999</v>
      </c>
      <c r="S19" s="14">
        <f t="shared" si="7"/>
        <v>89999</v>
      </c>
      <c r="T19" s="14">
        <f t="shared" si="7"/>
        <v>89999</v>
      </c>
      <c r="U19" s="14">
        <f t="shared" si="7"/>
        <v>89999</v>
      </c>
      <c r="V19" s="14">
        <f t="shared" si="7"/>
        <v>0</v>
      </c>
      <c r="W19" s="14">
        <f t="shared" si="7"/>
        <v>0</v>
      </c>
      <c r="X19" s="14">
        <f t="shared" si="7"/>
        <v>0</v>
      </c>
      <c r="Y19" s="14">
        <f t="shared" si="7"/>
        <v>0</v>
      </c>
    </row>
    <row r="20">
      <c r="A20" s="12" t="s">
        <v>76</v>
      </c>
      <c r="B20" s="14">
        <f t="shared" ref="B20:Y20" si="8">SUM(B18:B19)</f>
        <v>245999</v>
      </c>
      <c r="C20" s="14">
        <f t="shared" si="8"/>
        <v>335998</v>
      </c>
      <c r="D20" s="14">
        <f t="shared" si="8"/>
        <v>335998</v>
      </c>
      <c r="E20" s="14">
        <f t="shared" si="8"/>
        <v>335998</v>
      </c>
      <c r="F20" s="14">
        <f t="shared" si="8"/>
        <v>335998</v>
      </c>
      <c r="G20" s="14">
        <f t="shared" si="8"/>
        <v>335998</v>
      </c>
      <c r="H20" s="14">
        <f t="shared" si="8"/>
        <v>335998</v>
      </c>
      <c r="I20" s="14">
        <f t="shared" si="8"/>
        <v>335998</v>
      </c>
      <c r="J20" s="14">
        <f t="shared" si="8"/>
        <v>335998</v>
      </c>
      <c r="K20" s="14">
        <f t="shared" si="8"/>
        <v>335998</v>
      </c>
      <c r="L20" s="14">
        <f t="shared" si="8"/>
        <v>335998</v>
      </c>
      <c r="M20" s="14">
        <f t="shared" si="8"/>
        <v>335998</v>
      </c>
      <c r="N20" s="14">
        <f t="shared" si="8"/>
        <v>335998</v>
      </c>
      <c r="O20" s="14">
        <f t="shared" si="8"/>
        <v>335998</v>
      </c>
      <c r="P20" s="14">
        <f t="shared" si="8"/>
        <v>335998</v>
      </c>
      <c r="Q20" s="14">
        <f t="shared" si="8"/>
        <v>335998</v>
      </c>
      <c r="R20" s="14">
        <f t="shared" si="8"/>
        <v>335998</v>
      </c>
      <c r="S20" s="14">
        <f t="shared" si="8"/>
        <v>335998</v>
      </c>
      <c r="T20" s="14">
        <f t="shared" si="8"/>
        <v>335998</v>
      </c>
      <c r="U20" s="14">
        <f t="shared" si="8"/>
        <v>335998</v>
      </c>
      <c r="V20" s="14">
        <f t="shared" si="8"/>
        <v>245999</v>
      </c>
      <c r="W20" s="14">
        <f t="shared" si="8"/>
        <v>0</v>
      </c>
      <c r="X20" s="14">
        <f t="shared" si="8"/>
        <v>0</v>
      </c>
      <c r="Y20" s="14">
        <f t="shared" si="8"/>
        <v>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2" t="s">
        <v>47</v>
      </c>
      <c r="C1" s="12" t="s">
        <v>48</v>
      </c>
      <c r="D1" s="12" t="s">
        <v>49</v>
      </c>
      <c r="E1" s="12" t="s">
        <v>50</v>
      </c>
      <c r="F1" s="12" t="s">
        <v>51</v>
      </c>
      <c r="G1" s="12" t="s">
        <v>52</v>
      </c>
      <c r="H1" s="12" t="s">
        <v>53</v>
      </c>
      <c r="I1" s="12" t="s">
        <v>54</v>
      </c>
      <c r="J1" s="12" t="s">
        <v>55</v>
      </c>
      <c r="K1" s="12" t="s">
        <v>56</v>
      </c>
      <c r="L1" s="12" t="s">
        <v>57</v>
      </c>
      <c r="M1" s="12" t="s">
        <v>58</v>
      </c>
      <c r="N1" s="12" t="s">
        <v>59</v>
      </c>
      <c r="O1" s="12" t="s">
        <v>60</v>
      </c>
      <c r="P1" s="12" t="s">
        <v>61</v>
      </c>
      <c r="Q1" s="12" t="s">
        <v>62</v>
      </c>
      <c r="R1" s="12" t="s">
        <v>63</v>
      </c>
      <c r="S1" s="12" t="s">
        <v>64</v>
      </c>
      <c r="T1" s="12" t="s">
        <v>65</v>
      </c>
      <c r="U1" s="12" t="s">
        <v>66</v>
      </c>
      <c r="V1" s="12" t="s">
        <v>67</v>
      </c>
      <c r="W1" s="12" t="s">
        <v>68</v>
      </c>
      <c r="X1" s="12" t="s">
        <v>69</v>
      </c>
      <c r="Y1" s="12" t="s">
        <v>70</v>
      </c>
    </row>
    <row r="2">
      <c r="A2" s="12" t="s">
        <v>101</v>
      </c>
    </row>
    <row r="3">
      <c r="A3" s="12" t="s">
        <v>99</v>
      </c>
      <c r="B3" s="12">
        <v>0.0</v>
      </c>
      <c r="C3" s="17">
        <f t="shared" ref="C3:Y3" si="1">B18</f>
        <v>11714.2381</v>
      </c>
      <c r="D3" s="17">
        <f t="shared" si="1"/>
        <v>23428.47619</v>
      </c>
      <c r="E3" s="17">
        <f t="shared" si="1"/>
        <v>35142.71429</v>
      </c>
      <c r="F3" s="17">
        <f t="shared" si="1"/>
        <v>46856.95238</v>
      </c>
      <c r="G3" s="17">
        <f t="shared" si="1"/>
        <v>58571.19048</v>
      </c>
      <c r="H3" s="17">
        <f t="shared" si="1"/>
        <v>70285.42857</v>
      </c>
      <c r="I3" s="17">
        <f t="shared" si="1"/>
        <v>81999.66667</v>
      </c>
      <c r="J3" s="17">
        <f t="shared" si="1"/>
        <v>93713.90476</v>
      </c>
      <c r="K3" s="17">
        <f t="shared" si="1"/>
        <v>105428.1429</v>
      </c>
      <c r="L3" s="17">
        <f t="shared" si="1"/>
        <v>117142.381</v>
      </c>
      <c r="M3" s="17">
        <f t="shared" si="1"/>
        <v>128856.619</v>
      </c>
      <c r="N3" s="17">
        <f t="shared" si="1"/>
        <v>140570.8571</v>
      </c>
      <c r="O3" s="17">
        <f t="shared" si="1"/>
        <v>152285.0952</v>
      </c>
      <c r="P3" s="17">
        <f t="shared" si="1"/>
        <v>163999.3333</v>
      </c>
      <c r="Q3" s="17">
        <f t="shared" si="1"/>
        <v>175713.5714</v>
      </c>
      <c r="R3" s="17">
        <f t="shared" si="1"/>
        <v>187427.8095</v>
      </c>
      <c r="S3" s="17">
        <f t="shared" si="1"/>
        <v>199142.0476</v>
      </c>
      <c r="T3" s="17">
        <f t="shared" si="1"/>
        <v>210856.2857</v>
      </c>
      <c r="U3" s="17">
        <f t="shared" si="1"/>
        <v>222570.5238</v>
      </c>
      <c r="V3" s="17">
        <f t="shared" si="1"/>
        <v>234284.7619</v>
      </c>
      <c r="W3" s="17">
        <f t="shared" si="1"/>
        <v>245999</v>
      </c>
      <c r="X3" s="17">
        <f t="shared" si="1"/>
        <v>0</v>
      </c>
      <c r="Y3" s="17">
        <f t="shared" si="1"/>
        <v>0</v>
      </c>
    </row>
    <row r="4">
      <c r="A4" s="12" t="s">
        <v>100</v>
      </c>
      <c r="B4" s="12">
        <v>0.0</v>
      </c>
      <c r="C4" s="17">
        <f t="shared" ref="C4:Y4" si="2">B19</f>
        <v>0</v>
      </c>
      <c r="D4" s="17">
        <f t="shared" si="2"/>
        <v>4736.789474</v>
      </c>
      <c r="E4" s="17">
        <f t="shared" si="2"/>
        <v>9473.578947</v>
      </c>
      <c r="F4" s="17">
        <f t="shared" si="2"/>
        <v>14210.36842</v>
      </c>
      <c r="G4" s="17">
        <f t="shared" si="2"/>
        <v>18947.15789</v>
      </c>
      <c r="H4" s="17">
        <f t="shared" si="2"/>
        <v>23683.94737</v>
      </c>
      <c r="I4" s="17">
        <f t="shared" si="2"/>
        <v>28420.73684</v>
      </c>
      <c r="J4" s="17">
        <f t="shared" si="2"/>
        <v>33157.52632</v>
      </c>
      <c r="K4" s="17">
        <f t="shared" si="2"/>
        <v>37894.31579</v>
      </c>
      <c r="L4" s="17">
        <f t="shared" si="2"/>
        <v>42631.10526</v>
      </c>
      <c r="M4" s="17">
        <f t="shared" si="2"/>
        <v>47367.89474</v>
      </c>
      <c r="N4" s="17">
        <f t="shared" si="2"/>
        <v>52104.68421</v>
      </c>
      <c r="O4" s="17">
        <f t="shared" si="2"/>
        <v>56841.47368</v>
      </c>
      <c r="P4" s="17">
        <f t="shared" si="2"/>
        <v>61578.26316</v>
      </c>
      <c r="Q4" s="17">
        <f t="shared" si="2"/>
        <v>66315.05263</v>
      </c>
      <c r="R4" s="17">
        <f t="shared" si="2"/>
        <v>71051.84211</v>
      </c>
      <c r="S4" s="17">
        <f t="shared" si="2"/>
        <v>75788.63158</v>
      </c>
      <c r="T4" s="17">
        <f t="shared" si="2"/>
        <v>80525.42105</v>
      </c>
      <c r="U4" s="17">
        <f t="shared" si="2"/>
        <v>85262.21053</v>
      </c>
      <c r="V4" s="17">
        <f t="shared" si="2"/>
        <v>89999</v>
      </c>
      <c r="W4" s="17">
        <f t="shared" si="2"/>
        <v>0</v>
      </c>
      <c r="X4" s="17">
        <f t="shared" si="2"/>
        <v>0</v>
      </c>
      <c r="Y4" s="17">
        <f t="shared" si="2"/>
        <v>0</v>
      </c>
    </row>
    <row r="5">
      <c r="A5" s="12" t="s">
        <v>76</v>
      </c>
      <c r="B5" s="14">
        <f t="shared" ref="B5:Y5" si="3">SUM(B3:B4)</f>
        <v>0</v>
      </c>
      <c r="C5" s="17">
        <f t="shared" si="3"/>
        <v>11714.2381</v>
      </c>
      <c r="D5" s="17">
        <f t="shared" si="3"/>
        <v>28165.26566</v>
      </c>
      <c r="E5" s="17">
        <f t="shared" si="3"/>
        <v>44616.29323</v>
      </c>
      <c r="F5" s="17">
        <f t="shared" si="3"/>
        <v>61067.3208</v>
      </c>
      <c r="G5" s="17">
        <f t="shared" si="3"/>
        <v>77518.34837</v>
      </c>
      <c r="H5" s="17">
        <f t="shared" si="3"/>
        <v>93969.37594</v>
      </c>
      <c r="I5" s="17">
        <f t="shared" si="3"/>
        <v>110420.4035</v>
      </c>
      <c r="J5" s="17">
        <f t="shared" si="3"/>
        <v>126871.4311</v>
      </c>
      <c r="K5" s="17">
        <f t="shared" si="3"/>
        <v>143322.4586</v>
      </c>
      <c r="L5" s="17">
        <f t="shared" si="3"/>
        <v>159773.4862</v>
      </c>
      <c r="M5" s="17">
        <f t="shared" si="3"/>
        <v>176224.5138</v>
      </c>
      <c r="N5" s="17">
        <f t="shared" si="3"/>
        <v>192675.5414</v>
      </c>
      <c r="O5" s="17">
        <f t="shared" si="3"/>
        <v>209126.5689</v>
      </c>
      <c r="P5" s="17">
        <f t="shared" si="3"/>
        <v>225577.5965</v>
      </c>
      <c r="Q5" s="17">
        <f t="shared" si="3"/>
        <v>242028.6241</v>
      </c>
      <c r="R5" s="17">
        <f t="shared" si="3"/>
        <v>258479.6516</v>
      </c>
      <c r="S5" s="17">
        <f t="shared" si="3"/>
        <v>274930.6792</v>
      </c>
      <c r="T5" s="17">
        <f t="shared" si="3"/>
        <v>291381.7068</v>
      </c>
      <c r="U5" s="17">
        <f t="shared" si="3"/>
        <v>307832.7343</v>
      </c>
      <c r="V5" s="17">
        <f t="shared" si="3"/>
        <v>324283.7619</v>
      </c>
      <c r="W5" s="17">
        <f t="shared" si="3"/>
        <v>245999</v>
      </c>
      <c r="X5" s="17">
        <f t="shared" si="3"/>
        <v>0.0000000001164153218</v>
      </c>
      <c r="Y5" s="17">
        <f t="shared" si="3"/>
        <v>0.0000000001164153218</v>
      </c>
    </row>
    <row r="7">
      <c r="A7" s="12" t="s">
        <v>71</v>
      </c>
    </row>
    <row r="8">
      <c r="A8" s="12" t="s">
        <v>99</v>
      </c>
      <c r="B8" s="17">
        <f>'Fixed Asset Balance'!B18/FAR!$F2</f>
        <v>11714.2381</v>
      </c>
      <c r="C8" s="17">
        <f>'Fixed Asset Balance'!C18/FAR!$F2</f>
        <v>11714.2381</v>
      </c>
      <c r="D8" s="17">
        <f>'Fixed Asset Balance'!D18/FAR!$F2</f>
        <v>11714.2381</v>
      </c>
      <c r="E8" s="17">
        <f>'Fixed Asset Balance'!E18/FAR!$F2</f>
        <v>11714.2381</v>
      </c>
      <c r="F8" s="17">
        <f>'Fixed Asset Balance'!F18/FAR!$F2</f>
        <v>11714.2381</v>
      </c>
      <c r="G8" s="17">
        <f>'Fixed Asset Balance'!G18/FAR!$F2</f>
        <v>11714.2381</v>
      </c>
      <c r="H8" s="17">
        <f>'Fixed Asset Balance'!H18/FAR!$F2</f>
        <v>11714.2381</v>
      </c>
      <c r="I8" s="17">
        <f>'Fixed Asset Balance'!I18/FAR!$F2</f>
        <v>11714.2381</v>
      </c>
      <c r="J8" s="17">
        <f>'Fixed Asset Balance'!J18/FAR!$F2</f>
        <v>11714.2381</v>
      </c>
      <c r="K8" s="17">
        <f>'Fixed Asset Balance'!K18/FAR!$F2</f>
        <v>11714.2381</v>
      </c>
      <c r="L8" s="17">
        <f>'Fixed Asset Balance'!L18/FAR!$F2</f>
        <v>11714.2381</v>
      </c>
      <c r="M8" s="17">
        <f>'Fixed Asset Balance'!M18/FAR!$F2</f>
        <v>11714.2381</v>
      </c>
      <c r="N8" s="17">
        <f>'Fixed Asset Balance'!N18/FAR!$F2</f>
        <v>11714.2381</v>
      </c>
      <c r="O8" s="17">
        <f>'Fixed Asset Balance'!O18/FAR!$F2</f>
        <v>11714.2381</v>
      </c>
      <c r="P8" s="17">
        <f>'Fixed Asset Balance'!P18/FAR!$F2</f>
        <v>11714.2381</v>
      </c>
      <c r="Q8" s="17">
        <f>'Fixed Asset Balance'!Q18/FAR!$F2</f>
        <v>11714.2381</v>
      </c>
      <c r="R8" s="17">
        <f>'Fixed Asset Balance'!R18/FAR!$F2</f>
        <v>11714.2381</v>
      </c>
      <c r="S8" s="17">
        <f>'Fixed Asset Balance'!S18/FAR!$F2</f>
        <v>11714.2381</v>
      </c>
      <c r="T8" s="17">
        <f>'Fixed Asset Balance'!T18/FAR!$F2</f>
        <v>11714.2381</v>
      </c>
      <c r="U8" s="17">
        <f>'Fixed Asset Balance'!U18/FAR!$F2</f>
        <v>11714.2381</v>
      </c>
      <c r="V8" s="17">
        <f>'Fixed Asset Balance'!V18/FAR!$F2</f>
        <v>11714.2381</v>
      </c>
      <c r="W8" s="17">
        <f>'Fixed Asset Balance'!W18/FAR!$F2</f>
        <v>0</v>
      </c>
      <c r="X8" s="17">
        <f>'Fixed Asset Balance'!X18/FAR!$F2</f>
        <v>0</v>
      </c>
      <c r="Y8" s="17">
        <f>'Fixed Asset Balance'!Y18/FAR!$F2</f>
        <v>0</v>
      </c>
    </row>
    <row r="9">
      <c r="A9" s="12" t="s">
        <v>100</v>
      </c>
      <c r="B9" s="17">
        <f>'Fixed Asset Balance'!B19/FAR!$F3</f>
        <v>0</v>
      </c>
      <c r="C9" s="17">
        <f>'Fixed Asset Balance'!C19/FAR!$F3</f>
        <v>4736.789474</v>
      </c>
      <c r="D9" s="17">
        <f>'Fixed Asset Balance'!D19/FAR!$F3</f>
        <v>4736.789474</v>
      </c>
      <c r="E9" s="17">
        <f>'Fixed Asset Balance'!E19/FAR!$F3</f>
        <v>4736.789474</v>
      </c>
      <c r="F9" s="17">
        <f>'Fixed Asset Balance'!F19/FAR!$F3</f>
        <v>4736.789474</v>
      </c>
      <c r="G9" s="17">
        <f>'Fixed Asset Balance'!G19/FAR!$F3</f>
        <v>4736.789474</v>
      </c>
      <c r="H9" s="17">
        <f>'Fixed Asset Balance'!H19/FAR!$F3</f>
        <v>4736.789474</v>
      </c>
      <c r="I9" s="17">
        <f>'Fixed Asset Balance'!I19/FAR!$F3</f>
        <v>4736.789474</v>
      </c>
      <c r="J9" s="17">
        <f>'Fixed Asset Balance'!J19/FAR!$F3</f>
        <v>4736.789474</v>
      </c>
      <c r="K9" s="17">
        <f>'Fixed Asset Balance'!K19/FAR!$F3</f>
        <v>4736.789474</v>
      </c>
      <c r="L9" s="17">
        <f>'Fixed Asset Balance'!L19/FAR!$F3</f>
        <v>4736.789474</v>
      </c>
      <c r="M9" s="17">
        <f>'Fixed Asset Balance'!M19/FAR!$F3</f>
        <v>4736.789474</v>
      </c>
      <c r="N9" s="17">
        <f>'Fixed Asset Balance'!N19/FAR!$F3</f>
        <v>4736.789474</v>
      </c>
      <c r="O9" s="17">
        <f>'Fixed Asset Balance'!O19/FAR!$F3</f>
        <v>4736.789474</v>
      </c>
      <c r="P9" s="17">
        <f>'Fixed Asset Balance'!P19/FAR!$F3</f>
        <v>4736.789474</v>
      </c>
      <c r="Q9" s="17">
        <f>'Fixed Asset Balance'!Q19/FAR!$F3</f>
        <v>4736.789474</v>
      </c>
      <c r="R9" s="17">
        <f>'Fixed Asset Balance'!R19/FAR!$F3</f>
        <v>4736.789474</v>
      </c>
      <c r="S9" s="17">
        <f>'Fixed Asset Balance'!S19/FAR!$F3</f>
        <v>4736.789474</v>
      </c>
      <c r="T9" s="17">
        <f>'Fixed Asset Balance'!T19/FAR!$F3</f>
        <v>4736.789474</v>
      </c>
      <c r="U9" s="17">
        <f>'Fixed Asset Balance'!U19/FAR!$F3</f>
        <v>4736.789474</v>
      </c>
      <c r="V9" s="17">
        <f>'Fixed Asset Balance'!V19/FAR!$F3</f>
        <v>0</v>
      </c>
      <c r="W9" s="17">
        <f>'Fixed Asset Balance'!W19/FAR!$F3</f>
        <v>0</v>
      </c>
      <c r="X9" s="17">
        <f>'Fixed Asset Balance'!X19/FAR!$F3</f>
        <v>0</v>
      </c>
      <c r="Y9" s="17">
        <f>'Fixed Asset Balance'!Y19/FAR!$F3</f>
        <v>0</v>
      </c>
    </row>
    <row r="10">
      <c r="A10" s="12" t="s">
        <v>76</v>
      </c>
      <c r="B10" s="17">
        <f t="shared" ref="B10:Y10" si="4">SUM(B8:B9)</f>
        <v>11714.2381</v>
      </c>
      <c r="C10" s="17">
        <f t="shared" si="4"/>
        <v>16451.02757</v>
      </c>
      <c r="D10" s="17">
        <f t="shared" si="4"/>
        <v>16451.02757</v>
      </c>
      <c r="E10" s="17">
        <f t="shared" si="4"/>
        <v>16451.02757</v>
      </c>
      <c r="F10" s="17">
        <f t="shared" si="4"/>
        <v>16451.02757</v>
      </c>
      <c r="G10" s="17">
        <f t="shared" si="4"/>
        <v>16451.02757</v>
      </c>
      <c r="H10" s="17">
        <f t="shared" si="4"/>
        <v>16451.02757</v>
      </c>
      <c r="I10" s="17">
        <f t="shared" si="4"/>
        <v>16451.02757</v>
      </c>
      <c r="J10" s="17">
        <f t="shared" si="4"/>
        <v>16451.02757</v>
      </c>
      <c r="K10" s="17">
        <f t="shared" si="4"/>
        <v>16451.02757</v>
      </c>
      <c r="L10" s="17">
        <f t="shared" si="4"/>
        <v>16451.02757</v>
      </c>
      <c r="M10" s="17">
        <f t="shared" si="4"/>
        <v>16451.02757</v>
      </c>
      <c r="N10" s="17">
        <f t="shared" si="4"/>
        <v>16451.02757</v>
      </c>
      <c r="O10" s="17">
        <f t="shared" si="4"/>
        <v>16451.02757</v>
      </c>
      <c r="P10" s="17">
        <f t="shared" si="4"/>
        <v>16451.02757</v>
      </c>
      <c r="Q10" s="17">
        <f t="shared" si="4"/>
        <v>16451.02757</v>
      </c>
      <c r="R10" s="17">
        <f t="shared" si="4"/>
        <v>16451.02757</v>
      </c>
      <c r="S10" s="17">
        <f t="shared" si="4"/>
        <v>16451.02757</v>
      </c>
      <c r="T10" s="17">
        <f t="shared" si="4"/>
        <v>16451.02757</v>
      </c>
      <c r="U10" s="17">
        <f t="shared" si="4"/>
        <v>16451.02757</v>
      </c>
      <c r="V10" s="17">
        <f t="shared" si="4"/>
        <v>11714.2381</v>
      </c>
      <c r="W10" s="17">
        <f t="shared" si="4"/>
        <v>0</v>
      </c>
      <c r="X10" s="17">
        <f t="shared" si="4"/>
        <v>0</v>
      </c>
      <c r="Y10" s="17">
        <f t="shared" si="4"/>
        <v>0</v>
      </c>
    </row>
    <row r="12">
      <c r="A12" s="12" t="s">
        <v>102</v>
      </c>
    </row>
    <row r="13">
      <c r="A13" s="12" t="s">
        <v>99</v>
      </c>
      <c r="B13" s="12">
        <v>0.0</v>
      </c>
      <c r="C13" s="12">
        <v>0.0</v>
      </c>
      <c r="D13" s="12">
        <v>0.0</v>
      </c>
      <c r="E13" s="12">
        <v>0.0</v>
      </c>
      <c r="F13" s="12">
        <v>0.0</v>
      </c>
      <c r="G13" s="12">
        <v>0.0</v>
      </c>
      <c r="H13" s="12">
        <v>0.0</v>
      </c>
      <c r="I13" s="12">
        <v>0.0</v>
      </c>
      <c r="J13" s="12">
        <v>0.0</v>
      </c>
      <c r="K13" s="12">
        <v>0.0</v>
      </c>
      <c r="L13" s="12">
        <v>0.0</v>
      </c>
      <c r="M13" s="12">
        <v>0.0</v>
      </c>
      <c r="N13" s="12">
        <v>0.0</v>
      </c>
      <c r="O13" s="12">
        <v>0.0</v>
      </c>
      <c r="P13" s="12">
        <v>0.0</v>
      </c>
      <c r="Q13" s="12">
        <v>0.0</v>
      </c>
      <c r="R13" s="12">
        <v>0.0</v>
      </c>
      <c r="S13" s="12">
        <v>0.0</v>
      </c>
      <c r="T13" s="12">
        <v>0.0</v>
      </c>
      <c r="U13" s="12">
        <v>0.0</v>
      </c>
      <c r="V13" s="12">
        <v>0.0</v>
      </c>
      <c r="W13" s="14">
        <f>FAR!H2</f>
        <v>245999</v>
      </c>
      <c r="X13" s="12">
        <v>0.0</v>
      </c>
      <c r="Y13" s="12">
        <v>0.0</v>
      </c>
    </row>
    <row r="14">
      <c r="A14" s="12" t="s">
        <v>100</v>
      </c>
      <c r="B14" s="12">
        <v>0.0</v>
      </c>
      <c r="C14" s="12">
        <v>0.0</v>
      </c>
      <c r="D14" s="12">
        <v>0.0</v>
      </c>
      <c r="E14" s="12">
        <v>0.0</v>
      </c>
      <c r="F14" s="12">
        <v>0.0</v>
      </c>
      <c r="G14" s="12">
        <v>0.0</v>
      </c>
      <c r="H14" s="12">
        <v>0.0</v>
      </c>
      <c r="I14" s="12">
        <v>0.0</v>
      </c>
      <c r="J14" s="12">
        <v>0.0</v>
      </c>
      <c r="K14" s="12">
        <v>0.0</v>
      </c>
      <c r="L14" s="12">
        <v>0.0</v>
      </c>
      <c r="M14" s="12">
        <v>0.0</v>
      </c>
      <c r="N14" s="12">
        <v>0.0</v>
      </c>
      <c r="O14" s="12">
        <v>0.0</v>
      </c>
      <c r="P14" s="12">
        <v>0.0</v>
      </c>
      <c r="Q14" s="12">
        <v>0.0</v>
      </c>
      <c r="R14" s="12">
        <v>0.0</v>
      </c>
      <c r="S14" s="12">
        <v>0.0</v>
      </c>
      <c r="T14" s="12">
        <v>0.0</v>
      </c>
      <c r="U14" s="12">
        <v>0.0</v>
      </c>
      <c r="V14" s="14">
        <f>FAR!H3</f>
        <v>89999</v>
      </c>
      <c r="W14" s="12">
        <v>0.0</v>
      </c>
      <c r="X14" s="12">
        <v>0.0</v>
      </c>
      <c r="Y14" s="12">
        <v>0.0</v>
      </c>
    </row>
    <row r="15">
      <c r="A15" s="12" t="s">
        <v>76</v>
      </c>
      <c r="B15" s="14">
        <f t="shared" ref="B15:Y15" si="5">SUM(B13:B14)</f>
        <v>0</v>
      </c>
      <c r="C15" s="14">
        <f t="shared" si="5"/>
        <v>0</v>
      </c>
      <c r="D15" s="14">
        <f t="shared" si="5"/>
        <v>0</v>
      </c>
      <c r="E15" s="14">
        <f t="shared" si="5"/>
        <v>0</v>
      </c>
      <c r="F15" s="14">
        <f t="shared" si="5"/>
        <v>0</v>
      </c>
      <c r="G15" s="14">
        <f t="shared" si="5"/>
        <v>0</v>
      </c>
      <c r="H15" s="14">
        <f t="shared" si="5"/>
        <v>0</v>
      </c>
      <c r="I15" s="14">
        <f t="shared" si="5"/>
        <v>0</v>
      </c>
      <c r="J15" s="14">
        <f t="shared" si="5"/>
        <v>0</v>
      </c>
      <c r="K15" s="14">
        <f t="shared" si="5"/>
        <v>0</v>
      </c>
      <c r="L15" s="14">
        <f t="shared" si="5"/>
        <v>0</v>
      </c>
      <c r="M15" s="14">
        <f t="shared" si="5"/>
        <v>0</v>
      </c>
      <c r="N15" s="14">
        <f t="shared" si="5"/>
        <v>0</v>
      </c>
      <c r="O15" s="14">
        <f t="shared" si="5"/>
        <v>0</v>
      </c>
      <c r="P15" s="14">
        <f t="shared" si="5"/>
        <v>0</v>
      </c>
      <c r="Q15" s="14">
        <f t="shared" si="5"/>
        <v>0</v>
      </c>
      <c r="R15" s="14">
        <f t="shared" si="5"/>
        <v>0</v>
      </c>
      <c r="S15" s="14">
        <f t="shared" si="5"/>
        <v>0</v>
      </c>
      <c r="T15" s="14">
        <f t="shared" si="5"/>
        <v>0</v>
      </c>
      <c r="U15" s="14">
        <f t="shared" si="5"/>
        <v>0</v>
      </c>
      <c r="V15" s="14">
        <f t="shared" si="5"/>
        <v>89999</v>
      </c>
      <c r="W15" s="14">
        <f t="shared" si="5"/>
        <v>245999</v>
      </c>
      <c r="X15" s="14">
        <f t="shared" si="5"/>
        <v>0</v>
      </c>
      <c r="Y15" s="14">
        <f t="shared" si="5"/>
        <v>0</v>
      </c>
    </row>
    <row r="17">
      <c r="A17" s="12" t="s">
        <v>103</v>
      </c>
    </row>
    <row r="18">
      <c r="A18" s="12" t="s">
        <v>99</v>
      </c>
      <c r="B18" s="17">
        <f t="shared" ref="B18:Y18" si="6">B3+B8-B13</f>
        <v>11714.2381</v>
      </c>
      <c r="C18" s="17">
        <f t="shared" si="6"/>
        <v>23428.47619</v>
      </c>
      <c r="D18" s="17">
        <f t="shared" si="6"/>
        <v>35142.71429</v>
      </c>
      <c r="E18" s="17">
        <f t="shared" si="6"/>
        <v>46856.95238</v>
      </c>
      <c r="F18" s="17">
        <f t="shared" si="6"/>
        <v>58571.19048</v>
      </c>
      <c r="G18" s="17">
        <f t="shared" si="6"/>
        <v>70285.42857</v>
      </c>
      <c r="H18" s="17">
        <f t="shared" si="6"/>
        <v>81999.66667</v>
      </c>
      <c r="I18" s="17">
        <f t="shared" si="6"/>
        <v>93713.90476</v>
      </c>
      <c r="J18" s="17">
        <f t="shared" si="6"/>
        <v>105428.1429</v>
      </c>
      <c r="K18" s="17">
        <f t="shared" si="6"/>
        <v>117142.381</v>
      </c>
      <c r="L18" s="17">
        <f t="shared" si="6"/>
        <v>128856.619</v>
      </c>
      <c r="M18" s="17">
        <f t="shared" si="6"/>
        <v>140570.8571</v>
      </c>
      <c r="N18" s="17">
        <f t="shared" si="6"/>
        <v>152285.0952</v>
      </c>
      <c r="O18" s="17">
        <f t="shared" si="6"/>
        <v>163999.3333</v>
      </c>
      <c r="P18" s="17">
        <f t="shared" si="6"/>
        <v>175713.5714</v>
      </c>
      <c r="Q18" s="17">
        <f t="shared" si="6"/>
        <v>187427.8095</v>
      </c>
      <c r="R18" s="17">
        <f t="shared" si="6"/>
        <v>199142.0476</v>
      </c>
      <c r="S18" s="17">
        <f t="shared" si="6"/>
        <v>210856.2857</v>
      </c>
      <c r="T18" s="17">
        <f t="shared" si="6"/>
        <v>222570.5238</v>
      </c>
      <c r="U18" s="17">
        <f t="shared" si="6"/>
        <v>234284.7619</v>
      </c>
      <c r="V18" s="17">
        <f t="shared" si="6"/>
        <v>245999</v>
      </c>
      <c r="W18" s="17">
        <f t="shared" si="6"/>
        <v>0</v>
      </c>
      <c r="X18" s="17">
        <f t="shared" si="6"/>
        <v>0</v>
      </c>
      <c r="Y18" s="17">
        <f t="shared" si="6"/>
        <v>0</v>
      </c>
    </row>
    <row r="19">
      <c r="A19" s="12" t="s">
        <v>100</v>
      </c>
      <c r="B19" s="17">
        <f t="shared" ref="B19:Y19" si="7">B4+B9-B14</f>
        <v>0</v>
      </c>
      <c r="C19" s="17">
        <f t="shared" si="7"/>
        <v>4736.789474</v>
      </c>
      <c r="D19" s="17">
        <f t="shared" si="7"/>
        <v>9473.578947</v>
      </c>
      <c r="E19" s="17">
        <f t="shared" si="7"/>
        <v>14210.36842</v>
      </c>
      <c r="F19" s="17">
        <f t="shared" si="7"/>
        <v>18947.15789</v>
      </c>
      <c r="G19" s="17">
        <f t="shared" si="7"/>
        <v>23683.94737</v>
      </c>
      <c r="H19" s="17">
        <f t="shared" si="7"/>
        <v>28420.73684</v>
      </c>
      <c r="I19" s="17">
        <f t="shared" si="7"/>
        <v>33157.52632</v>
      </c>
      <c r="J19" s="17">
        <f t="shared" si="7"/>
        <v>37894.31579</v>
      </c>
      <c r="K19" s="17">
        <f t="shared" si="7"/>
        <v>42631.10526</v>
      </c>
      <c r="L19" s="17">
        <f t="shared" si="7"/>
        <v>47367.89474</v>
      </c>
      <c r="M19" s="17">
        <f t="shared" si="7"/>
        <v>52104.68421</v>
      </c>
      <c r="N19" s="17">
        <f t="shared" si="7"/>
        <v>56841.47368</v>
      </c>
      <c r="O19" s="17">
        <f t="shared" si="7"/>
        <v>61578.26316</v>
      </c>
      <c r="P19" s="17">
        <f t="shared" si="7"/>
        <v>66315.05263</v>
      </c>
      <c r="Q19" s="17">
        <f t="shared" si="7"/>
        <v>71051.84211</v>
      </c>
      <c r="R19" s="17">
        <f t="shared" si="7"/>
        <v>75788.63158</v>
      </c>
      <c r="S19" s="17">
        <f t="shared" si="7"/>
        <v>80525.42105</v>
      </c>
      <c r="T19" s="17">
        <f t="shared" si="7"/>
        <v>85262.21053</v>
      </c>
      <c r="U19" s="17">
        <f t="shared" si="7"/>
        <v>89999</v>
      </c>
      <c r="V19" s="17">
        <f t="shared" si="7"/>
        <v>0</v>
      </c>
      <c r="W19" s="17">
        <f t="shared" si="7"/>
        <v>0</v>
      </c>
      <c r="X19" s="17">
        <f t="shared" si="7"/>
        <v>0</v>
      </c>
      <c r="Y19" s="17">
        <f t="shared" si="7"/>
        <v>0</v>
      </c>
    </row>
    <row r="20">
      <c r="A20" s="12" t="s">
        <v>76</v>
      </c>
      <c r="B20" s="17">
        <f t="shared" ref="B20:Y20" si="8">SUM(B18:B19)</f>
        <v>11714.2381</v>
      </c>
      <c r="C20" s="17">
        <f t="shared" si="8"/>
        <v>28165.26566</v>
      </c>
      <c r="D20" s="17">
        <f t="shared" si="8"/>
        <v>44616.29323</v>
      </c>
      <c r="E20" s="17">
        <f t="shared" si="8"/>
        <v>61067.3208</v>
      </c>
      <c r="F20" s="17">
        <f t="shared" si="8"/>
        <v>77518.34837</v>
      </c>
      <c r="G20" s="17">
        <f t="shared" si="8"/>
        <v>93969.37594</v>
      </c>
      <c r="H20" s="17">
        <f t="shared" si="8"/>
        <v>110420.4035</v>
      </c>
      <c r="I20" s="17">
        <f t="shared" si="8"/>
        <v>126871.4311</v>
      </c>
      <c r="J20" s="17">
        <f t="shared" si="8"/>
        <v>143322.4586</v>
      </c>
      <c r="K20" s="17">
        <f t="shared" si="8"/>
        <v>159773.4862</v>
      </c>
      <c r="L20" s="17">
        <f t="shared" si="8"/>
        <v>176224.5138</v>
      </c>
      <c r="M20" s="17">
        <f t="shared" si="8"/>
        <v>192675.5414</v>
      </c>
      <c r="N20" s="17">
        <f t="shared" si="8"/>
        <v>209126.5689</v>
      </c>
      <c r="O20" s="17">
        <f t="shared" si="8"/>
        <v>225577.5965</v>
      </c>
      <c r="P20" s="17">
        <f t="shared" si="8"/>
        <v>242028.6241</v>
      </c>
      <c r="Q20" s="17">
        <f t="shared" si="8"/>
        <v>258479.6516</v>
      </c>
      <c r="R20" s="17">
        <f t="shared" si="8"/>
        <v>274930.6792</v>
      </c>
      <c r="S20" s="17">
        <f t="shared" si="8"/>
        <v>291381.7068</v>
      </c>
      <c r="T20" s="17">
        <f t="shared" si="8"/>
        <v>307832.7343</v>
      </c>
      <c r="U20" s="17">
        <f t="shared" si="8"/>
        <v>324283.7619</v>
      </c>
      <c r="V20" s="17">
        <f t="shared" si="8"/>
        <v>245999</v>
      </c>
      <c r="W20" s="17">
        <f t="shared" si="8"/>
        <v>0.0000000001164153218</v>
      </c>
      <c r="X20" s="17">
        <f t="shared" si="8"/>
        <v>0.0000000001164153218</v>
      </c>
      <c r="Y20" s="17">
        <f t="shared" si="8"/>
        <v>0.0000000001164153218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104</v>
      </c>
      <c r="B2" s="6"/>
      <c r="C2" s="6"/>
      <c r="D2" s="6"/>
      <c r="E2" s="6"/>
      <c r="F2" s="6"/>
      <c r="G2" s="6"/>
      <c r="H2" s="6"/>
      <c r="I2" s="6"/>
      <c r="J2" s="6"/>
      <c r="K2" s="6"/>
      <c r="L2" s="6"/>
      <c r="M2" s="6"/>
      <c r="N2" s="6"/>
      <c r="O2" s="6"/>
      <c r="P2" s="6"/>
      <c r="Q2" s="6"/>
      <c r="R2" s="6"/>
      <c r="S2" s="6"/>
      <c r="T2" s="6"/>
      <c r="U2" s="6"/>
      <c r="V2" s="6"/>
      <c r="W2" s="6"/>
      <c r="X2" s="6"/>
      <c r="Y2" s="6"/>
    </row>
    <row r="3">
      <c r="A3" s="6" t="s">
        <v>105</v>
      </c>
      <c r="B3" s="15">
        <f>Assumptions!B19</f>
        <v>23</v>
      </c>
      <c r="C3" s="15">
        <v>0.0</v>
      </c>
      <c r="D3" s="15">
        <v>0.0</v>
      </c>
      <c r="E3" s="15">
        <v>0.0</v>
      </c>
      <c r="F3" s="15">
        <v>0.0</v>
      </c>
      <c r="G3" s="15">
        <v>0.0</v>
      </c>
      <c r="H3" s="15">
        <v>0.0</v>
      </c>
      <c r="I3" s="15">
        <v>0.0</v>
      </c>
      <c r="J3" s="15">
        <v>0.0</v>
      </c>
      <c r="K3" s="15">
        <v>0.0</v>
      </c>
      <c r="L3" s="15">
        <v>0.0</v>
      </c>
      <c r="M3" s="15">
        <v>0.0</v>
      </c>
      <c r="N3" s="15">
        <v>0.0</v>
      </c>
      <c r="O3" s="15">
        <v>0.0</v>
      </c>
      <c r="P3" s="15">
        <v>0.0</v>
      </c>
      <c r="Q3" s="15">
        <v>0.0</v>
      </c>
      <c r="R3" s="15">
        <v>0.0</v>
      </c>
      <c r="S3" s="15">
        <v>0.0</v>
      </c>
      <c r="T3" s="15">
        <v>0.0</v>
      </c>
      <c r="U3" s="15">
        <v>0.0</v>
      </c>
      <c r="V3" s="15">
        <v>0.0</v>
      </c>
      <c r="W3" s="15">
        <v>0.0</v>
      </c>
      <c r="X3" s="15">
        <v>0.0</v>
      </c>
      <c r="Y3" s="15">
        <v>0.0</v>
      </c>
    </row>
    <row r="4">
      <c r="A4" s="6" t="s">
        <v>33</v>
      </c>
      <c r="B4" s="15">
        <f>Assumptions!B20</f>
        <v>21564</v>
      </c>
      <c r="C4" s="15">
        <v>0.0</v>
      </c>
      <c r="D4" s="15">
        <v>0.0</v>
      </c>
      <c r="E4" s="15">
        <v>0.0</v>
      </c>
      <c r="F4" s="15">
        <v>0.0</v>
      </c>
      <c r="G4" s="15">
        <v>0.0</v>
      </c>
      <c r="H4" s="15">
        <v>0.0</v>
      </c>
      <c r="I4" s="15">
        <v>0.0</v>
      </c>
      <c r="J4" s="15">
        <v>0.0</v>
      </c>
      <c r="K4" s="15">
        <v>0.0</v>
      </c>
      <c r="L4" s="15">
        <v>0.0</v>
      </c>
      <c r="M4" s="15">
        <v>0.0</v>
      </c>
      <c r="N4" s="15">
        <v>0.0</v>
      </c>
      <c r="O4" s="15">
        <v>0.0</v>
      </c>
      <c r="P4" s="15">
        <v>0.0</v>
      </c>
      <c r="Q4" s="15">
        <v>0.0</v>
      </c>
      <c r="R4" s="15">
        <v>0.0</v>
      </c>
      <c r="S4" s="15">
        <v>0.0</v>
      </c>
      <c r="T4" s="15">
        <v>0.0</v>
      </c>
      <c r="U4" s="15">
        <v>0.0</v>
      </c>
      <c r="V4" s="15">
        <v>0.0</v>
      </c>
      <c r="W4" s="15">
        <v>0.0</v>
      </c>
      <c r="X4" s="15">
        <v>0.0</v>
      </c>
      <c r="Y4" s="15">
        <v>0.0</v>
      </c>
    </row>
    <row r="5">
      <c r="A5" s="6"/>
      <c r="B5" s="6"/>
      <c r="C5" s="6"/>
      <c r="D5" s="6"/>
      <c r="E5" s="6"/>
      <c r="F5" s="6"/>
      <c r="G5" s="6"/>
      <c r="H5" s="6"/>
      <c r="I5" s="6"/>
      <c r="J5" s="6"/>
      <c r="K5" s="6"/>
      <c r="L5" s="6"/>
      <c r="M5" s="6"/>
      <c r="N5" s="6"/>
      <c r="O5" s="6"/>
      <c r="P5" s="6"/>
      <c r="Q5" s="6"/>
      <c r="R5" s="6"/>
      <c r="S5" s="6"/>
      <c r="T5" s="6"/>
      <c r="U5" s="6"/>
      <c r="V5" s="6"/>
      <c r="W5" s="6"/>
      <c r="X5" s="6"/>
      <c r="Y5" s="6"/>
    </row>
    <row r="6">
      <c r="A6" s="9" t="s">
        <v>106</v>
      </c>
      <c r="B6" s="6"/>
      <c r="C6" s="6"/>
      <c r="D6" s="6"/>
      <c r="E6" s="6"/>
      <c r="F6" s="6"/>
      <c r="G6" s="6"/>
      <c r="H6" s="6"/>
      <c r="I6" s="6"/>
      <c r="J6" s="6"/>
      <c r="K6" s="6"/>
      <c r="L6" s="6"/>
      <c r="M6" s="6"/>
      <c r="N6" s="6"/>
      <c r="O6" s="6"/>
      <c r="P6" s="6"/>
      <c r="Q6" s="6"/>
      <c r="R6" s="6"/>
      <c r="S6" s="6"/>
      <c r="T6" s="6"/>
      <c r="U6" s="6"/>
      <c r="V6" s="6"/>
      <c r="W6" s="6"/>
      <c r="X6" s="6"/>
      <c r="Y6" s="6"/>
    </row>
    <row r="7">
      <c r="A7" s="6" t="s">
        <v>107</v>
      </c>
      <c r="B7" s="15">
        <v>0.0</v>
      </c>
      <c r="C7" s="15">
        <f t="shared" ref="C7:Y7" si="1">B9</f>
        <v>21564</v>
      </c>
      <c r="D7" s="15">
        <f t="shared" si="1"/>
        <v>21564</v>
      </c>
      <c r="E7" s="15">
        <f t="shared" si="1"/>
        <v>21564</v>
      </c>
      <c r="F7" s="15">
        <f t="shared" si="1"/>
        <v>21564</v>
      </c>
      <c r="G7" s="15">
        <f t="shared" si="1"/>
        <v>21564</v>
      </c>
      <c r="H7" s="15">
        <f t="shared" si="1"/>
        <v>21564</v>
      </c>
      <c r="I7" s="15">
        <f t="shared" si="1"/>
        <v>21564</v>
      </c>
      <c r="J7" s="15">
        <f t="shared" si="1"/>
        <v>21564</v>
      </c>
      <c r="K7" s="15">
        <f t="shared" si="1"/>
        <v>21564</v>
      </c>
      <c r="L7" s="15">
        <f t="shared" si="1"/>
        <v>21564</v>
      </c>
      <c r="M7" s="15">
        <f t="shared" si="1"/>
        <v>21564</v>
      </c>
      <c r="N7" s="15">
        <f t="shared" si="1"/>
        <v>21564</v>
      </c>
      <c r="O7" s="15">
        <f t="shared" si="1"/>
        <v>21564</v>
      </c>
      <c r="P7" s="15">
        <f t="shared" si="1"/>
        <v>21564</v>
      </c>
      <c r="Q7" s="15">
        <f t="shared" si="1"/>
        <v>21564</v>
      </c>
      <c r="R7" s="15">
        <f t="shared" si="1"/>
        <v>21564</v>
      </c>
      <c r="S7" s="15">
        <f t="shared" si="1"/>
        <v>21564</v>
      </c>
      <c r="T7" s="15">
        <f t="shared" si="1"/>
        <v>21564</v>
      </c>
      <c r="U7" s="15">
        <f t="shared" si="1"/>
        <v>21564</v>
      </c>
      <c r="V7" s="15">
        <f t="shared" si="1"/>
        <v>21564</v>
      </c>
      <c r="W7" s="15">
        <f t="shared" si="1"/>
        <v>21564</v>
      </c>
      <c r="X7" s="15">
        <f t="shared" si="1"/>
        <v>21564</v>
      </c>
      <c r="Y7" s="15">
        <f t="shared" si="1"/>
        <v>21564</v>
      </c>
    </row>
    <row r="8">
      <c r="A8" s="6" t="s">
        <v>108</v>
      </c>
      <c r="B8" s="15">
        <f t="shared" ref="B8:Y8" si="2">B4</f>
        <v>21564</v>
      </c>
      <c r="C8" s="15">
        <f t="shared" si="2"/>
        <v>0</v>
      </c>
      <c r="D8" s="15">
        <f t="shared" si="2"/>
        <v>0</v>
      </c>
      <c r="E8" s="15">
        <f t="shared" si="2"/>
        <v>0</v>
      </c>
      <c r="F8" s="15">
        <f t="shared" si="2"/>
        <v>0</v>
      </c>
      <c r="G8" s="15">
        <f t="shared" si="2"/>
        <v>0</v>
      </c>
      <c r="H8" s="15">
        <f t="shared" si="2"/>
        <v>0</v>
      </c>
      <c r="I8" s="15">
        <f t="shared" si="2"/>
        <v>0</v>
      </c>
      <c r="J8" s="15">
        <f t="shared" si="2"/>
        <v>0</v>
      </c>
      <c r="K8" s="15">
        <f t="shared" si="2"/>
        <v>0</v>
      </c>
      <c r="L8" s="15">
        <f t="shared" si="2"/>
        <v>0</v>
      </c>
      <c r="M8" s="15">
        <f t="shared" si="2"/>
        <v>0</v>
      </c>
      <c r="N8" s="15">
        <f t="shared" si="2"/>
        <v>0</v>
      </c>
      <c r="O8" s="15">
        <f t="shared" si="2"/>
        <v>0</v>
      </c>
      <c r="P8" s="15">
        <f t="shared" si="2"/>
        <v>0</v>
      </c>
      <c r="Q8" s="15">
        <f t="shared" si="2"/>
        <v>0</v>
      </c>
      <c r="R8" s="15">
        <f t="shared" si="2"/>
        <v>0</v>
      </c>
      <c r="S8" s="15">
        <f t="shared" si="2"/>
        <v>0</v>
      </c>
      <c r="T8" s="15">
        <f t="shared" si="2"/>
        <v>0</v>
      </c>
      <c r="U8" s="15">
        <f t="shared" si="2"/>
        <v>0</v>
      </c>
      <c r="V8" s="15">
        <f t="shared" si="2"/>
        <v>0</v>
      </c>
      <c r="W8" s="15">
        <f t="shared" si="2"/>
        <v>0</v>
      </c>
      <c r="X8" s="15">
        <f t="shared" si="2"/>
        <v>0</v>
      </c>
      <c r="Y8" s="15">
        <f t="shared" si="2"/>
        <v>0</v>
      </c>
    </row>
    <row r="9">
      <c r="A9" s="6" t="s">
        <v>109</v>
      </c>
      <c r="B9" s="15">
        <f t="shared" ref="B9:Y9" si="3">SUM(B7:B8)</f>
        <v>21564</v>
      </c>
      <c r="C9" s="15">
        <f t="shared" si="3"/>
        <v>21564</v>
      </c>
      <c r="D9" s="15">
        <f t="shared" si="3"/>
        <v>21564</v>
      </c>
      <c r="E9" s="15">
        <f t="shared" si="3"/>
        <v>21564</v>
      </c>
      <c r="F9" s="15">
        <f t="shared" si="3"/>
        <v>21564</v>
      </c>
      <c r="G9" s="15">
        <f t="shared" si="3"/>
        <v>21564</v>
      </c>
      <c r="H9" s="15">
        <f t="shared" si="3"/>
        <v>21564</v>
      </c>
      <c r="I9" s="15">
        <f t="shared" si="3"/>
        <v>21564</v>
      </c>
      <c r="J9" s="15">
        <f t="shared" si="3"/>
        <v>21564</v>
      </c>
      <c r="K9" s="15">
        <f t="shared" si="3"/>
        <v>21564</v>
      </c>
      <c r="L9" s="15">
        <f t="shared" si="3"/>
        <v>21564</v>
      </c>
      <c r="M9" s="15">
        <f t="shared" si="3"/>
        <v>21564</v>
      </c>
      <c r="N9" s="15">
        <f t="shared" si="3"/>
        <v>21564</v>
      </c>
      <c r="O9" s="15">
        <f t="shared" si="3"/>
        <v>21564</v>
      </c>
      <c r="P9" s="15">
        <f t="shared" si="3"/>
        <v>21564</v>
      </c>
      <c r="Q9" s="15">
        <f t="shared" si="3"/>
        <v>21564</v>
      </c>
      <c r="R9" s="15">
        <f t="shared" si="3"/>
        <v>21564</v>
      </c>
      <c r="S9" s="15">
        <f t="shared" si="3"/>
        <v>21564</v>
      </c>
      <c r="T9" s="15">
        <f t="shared" si="3"/>
        <v>21564</v>
      </c>
      <c r="U9" s="15">
        <f t="shared" si="3"/>
        <v>21564</v>
      </c>
      <c r="V9" s="15">
        <f t="shared" si="3"/>
        <v>21564</v>
      </c>
      <c r="W9" s="15">
        <f t="shared" si="3"/>
        <v>21564</v>
      </c>
      <c r="X9" s="15">
        <f t="shared" si="3"/>
        <v>21564</v>
      </c>
      <c r="Y9" s="15">
        <f t="shared" si="3"/>
        <v>21564</v>
      </c>
    </row>
    <row r="10">
      <c r="A10" s="6"/>
      <c r="B10" s="6"/>
      <c r="C10" s="6"/>
      <c r="D10" s="6"/>
      <c r="E10" s="6"/>
      <c r="F10" s="6"/>
      <c r="G10" s="6"/>
      <c r="H10" s="6"/>
      <c r="I10" s="6"/>
      <c r="J10" s="6"/>
      <c r="K10" s="6"/>
      <c r="L10" s="6"/>
      <c r="M10" s="6"/>
      <c r="N10" s="6"/>
      <c r="O10" s="6"/>
      <c r="P10" s="6"/>
      <c r="Q10" s="6"/>
      <c r="R10" s="6"/>
      <c r="S10" s="6"/>
      <c r="T10" s="6"/>
      <c r="U10" s="6"/>
      <c r="V10" s="6"/>
      <c r="W10" s="6"/>
      <c r="X10" s="6"/>
      <c r="Y10" s="6"/>
    </row>
    <row r="11">
      <c r="A11" s="9" t="s">
        <v>110</v>
      </c>
      <c r="B11" s="6"/>
      <c r="C11" s="6"/>
      <c r="D11" s="6"/>
      <c r="E11" s="6"/>
      <c r="F11" s="6"/>
      <c r="G11" s="6"/>
      <c r="H11" s="6"/>
      <c r="I11" s="6"/>
      <c r="J11" s="6"/>
      <c r="K11" s="6"/>
      <c r="L11" s="6"/>
      <c r="M11" s="6"/>
      <c r="N11" s="6"/>
      <c r="O11" s="6"/>
      <c r="P11" s="6"/>
      <c r="Q11" s="6"/>
      <c r="R11" s="6"/>
      <c r="S11" s="6"/>
      <c r="T11" s="6"/>
      <c r="U11" s="6"/>
      <c r="V11" s="6"/>
      <c r="W11" s="6"/>
      <c r="X11" s="6"/>
      <c r="Y11" s="6"/>
    </row>
    <row r="12">
      <c r="A12" s="6" t="s">
        <v>101</v>
      </c>
      <c r="B12" s="15">
        <v>0.0</v>
      </c>
      <c r="C12" s="15">
        <f t="shared" ref="C12:Y12" si="4">B14</f>
        <v>495972</v>
      </c>
      <c r="D12" s="15">
        <f t="shared" si="4"/>
        <v>495972</v>
      </c>
      <c r="E12" s="15">
        <f t="shared" si="4"/>
        <v>495972</v>
      </c>
      <c r="F12" s="15">
        <f t="shared" si="4"/>
        <v>495972</v>
      </c>
      <c r="G12" s="15">
        <f t="shared" si="4"/>
        <v>495972</v>
      </c>
      <c r="H12" s="15">
        <f t="shared" si="4"/>
        <v>495972</v>
      </c>
      <c r="I12" s="15">
        <f t="shared" si="4"/>
        <v>495972</v>
      </c>
      <c r="J12" s="15">
        <f t="shared" si="4"/>
        <v>495972</v>
      </c>
      <c r="K12" s="15">
        <f t="shared" si="4"/>
        <v>495972</v>
      </c>
      <c r="L12" s="15">
        <f t="shared" si="4"/>
        <v>495972</v>
      </c>
      <c r="M12" s="15">
        <f t="shared" si="4"/>
        <v>495972</v>
      </c>
      <c r="N12" s="15">
        <f t="shared" si="4"/>
        <v>495972</v>
      </c>
      <c r="O12" s="15">
        <f t="shared" si="4"/>
        <v>495972</v>
      </c>
      <c r="P12" s="15">
        <f t="shared" si="4"/>
        <v>495972</v>
      </c>
      <c r="Q12" s="15">
        <f t="shared" si="4"/>
        <v>495972</v>
      </c>
      <c r="R12" s="15">
        <f t="shared" si="4"/>
        <v>495972</v>
      </c>
      <c r="S12" s="15">
        <f t="shared" si="4"/>
        <v>495972</v>
      </c>
      <c r="T12" s="15">
        <f t="shared" si="4"/>
        <v>495972</v>
      </c>
      <c r="U12" s="15">
        <f t="shared" si="4"/>
        <v>495972</v>
      </c>
      <c r="V12" s="15">
        <f t="shared" si="4"/>
        <v>495972</v>
      </c>
      <c r="W12" s="15">
        <f t="shared" si="4"/>
        <v>495972</v>
      </c>
      <c r="X12" s="15">
        <f t="shared" si="4"/>
        <v>495972</v>
      </c>
      <c r="Y12" s="15">
        <f t="shared" si="4"/>
        <v>495972</v>
      </c>
    </row>
    <row r="13">
      <c r="A13" s="6" t="s">
        <v>111</v>
      </c>
      <c r="B13" s="15">
        <f t="shared" ref="B13:Y13" si="5">B3*B4</f>
        <v>495972</v>
      </c>
      <c r="C13" s="15">
        <f t="shared" si="5"/>
        <v>0</v>
      </c>
      <c r="D13" s="15">
        <f t="shared" si="5"/>
        <v>0</v>
      </c>
      <c r="E13" s="15">
        <f t="shared" si="5"/>
        <v>0</v>
      </c>
      <c r="F13" s="15">
        <f t="shared" si="5"/>
        <v>0</v>
      </c>
      <c r="G13" s="15">
        <f t="shared" si="5"/>
        <v>0</v>
      </c>
      <c r="H13" s="15">
        <f t="shared" si="5"/>
        <v>0</v>
      </c>
      <c r="I13" s="15">
        <f t="shared" si="5"/>
        <v>0</v>
      </c>
      <c r="J13" s="15">
        <f t="shared" si="5"/>
        <v>0</v>
      </c>
      <c r="K13" s="15">
        <f t="shared" si="5"/>
        <v>0</v>
      </c>
      <c r="L13" s="15">
        <f t="shared" si="5"/>
        <v>0</v>
      </c>
      <c r="M13" s="15">
        <f t="shared" si="5"/>
        <v>0</v>
      </c>
      <c r="N13" s="15">
        <f t="shared" si="5"/>
        <v>0</v>
      </c>
      <c r="O13" s="15">
        <f t="shared" si="5"/>
        <v>0</v>
      </c>
      <c r="P13" s="15">
        <f t="shared" si="5"/>
        <v>0</v>
      </c>
      <c r="Q13" s="15">
        <f t="shared" si="5"/>
        <v>0</v>
      </c>
      <c r="R13" s="15">
        <f t="shared" si="5"/>
        <v>0</v>
      </c>
      <c r="S13" s="15">
        <f t="shared" si="5"/>
        <v>0</v>
      </c>
      <c r="T13" s="15">
        <f t="shared" si="5"/>
        <v>0</v>
      </c>
      <c r="U13" s="15">
        <f t="shared" si="5"/>
        <v>0</v>
      </c>
      <c r="V13" s="15">
        <f t="shared" si="5"/>
        <v>0</v>
      </c>
      <c r="W13" s="15">
        <f t="shared" si="5"/>
        <v>0</v>
      </c>
      <c r="X13" s="15">
        <f t="shared" si="5"/>
        <v>0</v>
      </c>
      <c r="Y13" s="15">
        <f t="shared" si="5"/>
        <v>0</v>
      </c>
    </row>
    <row r="14">
      <c r="A14" s="6" t="s">
        <v>112</v>
      </c>
      <c r="B14" s="15">
        <f t="shared" ref="B14:Y14" si="6">B12+B13</f>
        <v>495972</v>
      </c>
      <c r="C14" s="15">
        <f t="shared" si="6"/>
        <v>495972</v>
      </c>
      <c r="D14" s="15">
        <f t="shared" si="6"/>
        <v>495972</v>
      </c>
      <c r="E14" s="15">
        <f t="shared" si="6"/>
        <v>495972</v>
      </c>
      <c r="F14" s="15">
        <f t="shared" si="6"/>
        <v>495972</v>
      </c>
      <c r="G14" s="15">
        <f t="shared" si="6"/>
        <v>495972</v>
      </c>
      <c r="H14" s="15">
        <f t="shared" si="6"/>
        <v>495972</v>
      </c>
      <c r="I14" s="15">
        <f t="shared" si="6"/>
        <v>495972</v>
      </c>
      <c r="J14" s="15">
        <f t="shared" si="6"/>
        <v>495972</v>
      </c>
      <c r="K14" s="15">
        <f t="shared" si="6"/>
        <v>495972</v>
      </c>
      <c r="L14" s="15">
        <f t="shared" si="6"/>
        <v>495972</v>
      </c>
      <c r="M14" s="15">
        <f t="shared" si="6"/>
        <v>495972</v>
      </c>
      <c r="N14" s="15">
        <f t="shared" si="6"/>
        <v>495972</v>
      </c>
      <c r="O14" s="15">
        <f t="shared" si="6"/>
        <v>495972</v>
      </c>
      <c r="P14" s="15">
        <f t="shared" si="6"/>
        <v>495972</v>
      </c>
      <c r="Q14" s="15">
        <f t="shared" si="6"/>
        <v>495972</v>
      </c>
      <c r="R14" s="15">
        <f t="shared" si="6"/>
        <v>495972</v>
      </c>
      <c r="S14" s="15">
        <f t="shared" si="6"/>
        <v>495972</v>
      </c>
      <c r="T14" s="15">
        <f t="shared" si="6"/>
        <v>495972</v>
      </c>
      <c r="U14" s="15">
        <f t="shared" si="6"/>
        <v>495972</v>
      </c>
      <c r="V14" s="15">
        <f t="shared" si="6"/>
        <v>495972</v>
      </c>
      <c r="W14" s="15">
        <f t="shared" si="6"/>
        <v>495972</v>
      </c>
      <c r="X14" s="15">
        <f t="shared" si="6"/>
        <v>495972</v>
      </c>
      <c r="Y14" s="15">
        <f t="shared" si="6"/>
        <v>495972</v>
      </c>
    </row>
    <row r="16">
      <c r="A16" s="12" t="s">
        <v>44</v>
      </c>
    </row>
    <row r="17">
      <c r="A17" s="12" t="s">
        <v>113</v>
      </c>
      <c r="B17" s="12">
        <v>0.0</v>
      </c>
      <c r="C17" s="12">
        <v>0.0</v>
      </c>
      <c r="D17" s="12">
        <v>0.0</v>
      </c>
      <c r="E17" s="12">
        <v>0.0</v>
      </c>
      <c r="F17" s="12">
        <v>0.0</v>
      </c>
      <c r="G17" s="12">
        <v>0.0</v>
      </c>
      <c r="H17" s="12">
        <v>0.0</v>
      </c>
      <c r="I17" s="12">
        <v>0.0</v>
      </c>
      <c r="J17" s="12">
        <v>0.0</v>
      </c>
      <c r="K17" s="14">
        <f>Assumptions!B28</f>
        <v>15</v>
      </c>
      <c r="L17" s="12">
        <v>0.0</v>
      </c>
      <c r="M17" s="12">
        <v>0.0</v>
      </c>
      <c r="N17" s="12">
        <v>0.0</v>
      </c>
      <c r="O17" s="12">
        <v>0.0</v>
      </c>
      <c r="P17" s="12">
        <v>0.0</v>
      </c>
      <c r="Q17" s="12">
        <v>0.0</v>
      </c>
      <c r="R17" s="12">
        <v>0.0</v>
      </c>
      <c r="S17" s="12">
        <v>0.0</v>
      </c>
      <c r="T17" s="12">
        <v>0.0</v>
      </c>
      <c r="U17" s="14">
        <f>Assumptions!C28</f>
        <v>15</v>
      </c>
      <c r="V17" s="12">
        <v>0.0</v>
      </c>
      <c r="W17" s="12">
        <v>0.0</v>
      </c>
      <c r="X17" s="12">
        <v>0.0</v>
      </c>
      <c r="Y17" s="12">
        <v>0.0</v>
      </c>
    </row>
    <row r="18">
      <c r="A18" s="12" t="s">
        <v>114</v>
      </c>
      <c r="B18" s="12">
        <v>0.0</v>
      </c>
      <c r="C18" s="12">
        <v>0.0</v>
      </c>
      <c r="D18" s="12">
        <v>0.0</v>
      </c>
      <c r="E18" s="12">
        <v>0.0</v>
      </c>
      <c r="F18" s="12">
        <v>0.0</v>
      </c>
      <c r="G18" s="12">
        <v>0.0</v>
      </c>
      <c r="H18" s="12">
        <v>0.0</v>
      </c>
      <c r="I18" s="12">
        <v>0.0</v>
      </c>
      <c r="J18" s="12">
        <v>0.0</v>
      </c>
      <c r="K18" s="12">
        <f>K17*K9</f>
        <v>323460</v>
      </c>
      <c r="L18" s="12">
        <v>0.0</v>
      </c>
      <c r="M18" s="12">
        <v>0.0</v>
      </c>
      <c r="N18" s="12">
        <v>0.0</v>
      </c>
      <c r="O18" s="12">
        <v>0.0</v>
      </c>
      <c r="P18" s="12">
        <v>0.0</v>
      </c>
      <c r="Q18" s="12">
        <v>0.0</v>
      </c>
      <c r="R18" s="12">
        <v>0.0</v>
      </c>
      <c r="S18" s="12">
        <v>0.0</v>
      </c>
      <c r="T18" s="12">
        <v>0.0</v>
      </c>
      <c r="U18" s="12">
        <f>U17*U9</f>
        <v>323460</v>
      </c>
      <c r="V18" s="12">
        <v>0.0</v>
      </c>
      <c r="W18" s="12">
        <v>0.0</v>
      </c>
      <c r="X18" s="12">
        <v>0.0</v>
      </c>
      <c r="Y18" s="12">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2" t="s">
        <v>47</v>
      </c>
      <c r="C1" s="12" t="s">
        <v>48</v>
      </c>
      <c r="D1" s="12" t="s">
        <v>49</v>
      </c>
      <c r="E1" s="12" t="s">
        <v>50</v>
      </c>
      <c r="F1" s="12" t="s">
        <v>51</v>
      </c>
      <c r="G1" s="12" t="s">
        <v>52</v>
      </c>
      <c r="H1" s="12" t="s">
        <v>53</v>
      </c>
      <c r="I1" s="12" t="s">
        <v>54</v>
      </c>
      <c r="J1" s="12" t="s">
        <v>55</v>
      </c>
      <c r="K1" s="12" t="s">
        <v>56</v>
      </c>
      <c r="L1" s="12" t="s">
        <v>57</v>
      </c>
      <c r="M1" s="12" t="s">
        <v>58</v>
      </c>
      <c r="N1" s="12" t="s">
        <v>59</v>
      </c>
      <c r="O1" s="12" t="s">
        <v>60</v>
      </c>
      <c r="P1" s="12" t="s">
        <v>61</v>
      </c>
      <c r="Q1" s="12" t="s">
        <v>62</v>
      </c>
      <c r="R1" s="12" t="s">
        <v>63</v>
      </c>
      <c r="S1" s="12" t="s">
        <v>64</v>
      </c>
      <c r="T1" s="12" t="s">
        <v>65</v>
      </c>
      <c r="U1" s="12" t="s">
        <v>66</v>
      </c>
      <c r="V1" s="12" t="s">
        <v>67</v>
      </c>
      <c r="W1" s="12" t="s">
        <v>68</v>
      </c>
      <c r="X1" s="12" t="s">
        <v>69</v>
      </c>
      <c r="Y1" s="12" t="s">
        <v>70</v>
      </c>
    </row>
    <row r="2">
      <c r="A2" s="12" t="s">
        <v>115</v>
      </c>
    </row>
    <row r="3">
      <c r="A3" s="12" t="s">
        <v>101</v>
      </c>
    </row>
    <row r="4">
      <c r="A4" s="12" t="s">
        <v>41</v>
      </c>
      <c r="B4" s="12">
        <v>0.0</v>
      </c>
      <c r="C4" s="14">
        <f t="shared" ref="C4:Y4" si="1">B19</f>
        <v>259500</v>
      </c>
      <c r="D4" s="14">
        <f t="shared" si="1"/>
        <v>259500</v>
      </c>
      <c r="E4" s="14">
        <f t="shared" si="1"/>
        <v>259500</v>
      </c>
      <c r="F4" s="14">
        <f t="shared" si="1"/>
        <v>259500</v>
      </c>
      <c r="G4" s="14">
        <f t="shared" si="1"/>
        <v>259500</v>
      </c>
      <c r="H4" s="14">
        <f t="shared" si="1"/>
        <v>259500</v>
      </c>
      <c r="I4" s="14">
        <f t="shared" si="1"/>
        <v>259500</v>
      </c>
      <c r="J4" s="14">
        <f t="shared" si="1"/>
        <v>259500</v>
      </c>
      <c r="K4" s="14">
        <f t="shared" si="1"/>
        <v>259500</v>
      </c>
      <c r="L4" s="14">
        <f t="shared" si="1"/>
        <v>259500</v>
      </c>
      <c r="M4" s="14">
        <f t="shared" si="1"/>
        <v>259500</v>
      </c>
      <c r="N4" s="14">
        <f t="shared" si="1"/>
        <v>259500</v>
      </c>
      <c r="O4" s="14">
        <f t="shared" si="1"/>
        <v>259500</v>
      </c>
      <c r="P4" s="14">
        <f t="shared" si="1"/>
        <v>259500</v>
      </c>
      <c r="Q4" s="14">
        <f t="shared" si="1"/>
        <v>259500</v>
      </c>
      <c r="R4" s="14">
        <f t="shared" si="1"/>
        <v>259500</v>
      </c>
      <c r="S4" s="14">
        <f t="shared" si="1"/>
        <v>0</v>
      </c>
      <c r="T4" s="14">
        <f t="shared" si="1"/>
        <v>0</v>
      </c>
      <c r="U4" s="14">
        <f t="shared" si="1"/>
        <v>0</v>
      </c>
      <c r="V4" s="14">
        <f t="shared" si="1"/>
        <v>0</v>
      </c>
      <c r="W4" s="14">
        <f t="shared" si="1"/>
        <v>0</v>
      </c>
      <c r="X4" s="14">
        <f t="shared" si="1"/>
        <v>0</v>
      </c>
      <c r="Y4" s="14">
        <f t="shared" si="1"/>
        <v>0</v>
      </c>
    </row>
    <row r="5">
      <c r="A5" s="12" t="s">
        <v>43</v>
      </c>
      <c r="B5" s="12">
        <v>0.0</v>
      </c>
      <c r="C5" s="14">
        <f t="shared" ref="C5:Y5" si="2">B20</f>
        <v>0</v>
      </c>
      <c r="D5" s="14">
        <f t="shared" si="2"/>
        <v>0</v>
      </c>
      <c r="E5" s="14">
        <f t="shared" si="2"/>
        <v>0</v>
      </c>
      <c r="F5" s="14">
        <f t="shared" si="2"/>
        <v>0</v>
      </c>
      <c r="G5" s="14">
        <f t="shared" si="2"/>
        <v>0</v>
      </c>
      <c r="H5" s="14">
        <f t="shared" si="2"/>
        <v>0</v>
      </c>
      <c r="I5" s="14">
        <f t="shared" si="2"/>
        <v>0</v>
      </c>
      <c r="J5" s="14">
        <f t="shared" si="2"/>
        <v>0</v>
      </c>
      <c r="K5" s="14">
        <f t="shared" si="2"/>
        <v>315000</v>
      </c>
      <c r="L5" s="14">
        <f t="shared" si="2"/>
        <v>315000</v>
      </c>
      <c r="M5" s="14">
        <f t="shared" si="2"/>
        <v>315000</v>
      </c>
      <c r="N5" s="14">
        <f t="shared" si="2"/>
        <v>315000</v>
      </c>
      <c r="O5" s="14">
        <f t="shared" si="2"/>
        <v>315000</v>
      </c>
      <c r="P5" s="14">
        <f t="shared" si="2"/>
        <v>315000</v>
      </c>
      <c r="Q5" s="14">
        <f t="shared" si="2"/>
        <v>315000</v>
      </c>
      <c r="R5" s="14">
        <f t="shared" si="2"/>
        <v>315000</v>
      </c>
      <c r="S5" s="14">
        <f t="shared" si="2"/>
        <v>315000</v>
      </c>
      <c r="T5" s="14">
        <f t="shared" si="2"/>
        <v>315000</v>
      </c>
      <c r="U5" s="14">
        <f t="shared" si="2"/>
        <v>315000</v>
      </c>
      <c r="V5" s="14">
        <f t="shared" si="2"/>
        <v>0</v>
      </c>
      <c r="W5" s="14">
        <f t="shared" si="2"/>
        <v>0</v>
      </c>
      <c r="X5" s="14">
        <f t="shared" si="2"/>
        <v>0</v>
      </c>
      <c r="Y5" s="14">
        <f t="shared" si="2"/>
        <v>0</v>
      </c>
    </row>
    <row r="6">
      <c r="A6" s="12" t="s">
        <v>76</v>
      </c>
      <c r="B6" s="14">
        <f t="shared" ref="B6:Y6" si="3">SUM(B4:B5)</f>
        <v>0</v>
      </c>
      <c r="C6" s="14">
        <f t="shared" si="3"/>
        <v>259500</v>
      </c>
      <c r="D6" s="14">
        <f t="shared" si="3"/>
        <v>259500</v>
      </c>
      <c r="E6" s="14">
        <f t="shared" si="3"/>
        <v>259500</v>
      </c>
      <c r="F6" s="14">
        <f t="shared" si="3"/>
        <v>259500</v>
      </c>
      <c r="G6" s="14">
        <f t="shared" si="3"/>
        <v>259500</v>
      </c>
      <c r="H6" s="14">
        <f t="shared" si="3"/>
        <v>259500</v>
      </c>
      <c r="I6" s="14">
        <f t="shared" si="3"/>
        <v>259500</v>
      </c>
      <c r="J6" s="14">
        <f t="shared" si="3"/>
        <v>259500</v>
      </c>
      <c r="K6" s="14">
        <f t="shared" si="3"/>
        <v>574500</v>
      </c>
      <c r="L6" s="14">
        <f t="shared" si="3"/>
        <v>574500</v>
      </c>
      <c r="M6" s="14">
        <f t="shared" si="3"/>
        <v>574500</v>
      </c>
      <c r="N6" s="14">
        <f t="shared" si="3"/>
        <v>574500</v>
      </c>
      <c r="O6" s="14">
        <f t="shared" si="3"/>
        <v>574500</v>
      </c>
      <c r="P6" s="14">
        <f t="shared" si="3"/>
        <v>574500</v>
      </c>
      <c r="Q6" s="14">
        <f t="shared" si="3"/>
        <v>574500</v>
      </c>
      <c r="R6" s="14">
        <f t="shared" si="3"/>
        <v>574500</v>
      </c>
      <c r="S6" s="14">
        <f t="shared" si="3"/>
        <v>315000</v>
      </c>
      <c r="T6" s="14">
        <f t="shared" si="3"/>
        <v>315000</v>
      </c>
      <c r="U6" s="14">
        <f t="shared" si="3"/>
        <v>315000</v>
      </c>
      <c r="V6" s="14">
        <f t="shared" si="3"/>
        <v>0</v>
      </c>
      <c r="W6" s="14">
        <f t="shared" si="3"/>
        <v>0</v>
      </c>
      <c r="X6" s="14">
        <f t="shared" si="3"/>
        <v>0</v>
      </c>
      <c r="Y6" s="14">
        <f t="shared" si="3"/>
        <v>0</v>
      </c>
    </row>
    <row r="8">
      <c r="A8" s="12" t="s">
        <v>116</v>
      </c>
    </row>
    <row r="9">
      <c r="A9" s="12" t="s">
        <v>41</v>
      </c>
      <c r="B9" s="14">
        <f>Assumptions!C23</f>
        <v>259500</v>
      </c>
      <c r="C9" s="12">
        <v>0.0</v>
      </c>
      <c r="D9" s="12">
        <v>0.0</v>
      </c>
      <c r="E9" s="12">
        <v>0.0</v>
      </c>
      <c r="F9" s="12">
        <v>0.0</v>
      </c>
      <c r="G9" s="12">
        <v>0.0</v>
      </c>
      <c r="H9" s="12">
        <v>0.0</v>
      </c>
      <c r="I9" s="12">
        <v>0.0</v>
      </c>
      <c r="J9" s="12">
        <v>0.0</v>
      </c>
      <c r="K9" s="12">
        <v>0.0</v>
      </c>
      <c r="L9" s="12">
        <v>0.0</v>
      </c>
      <c r="M9" s="12">
        <v>0.0</v>
      </c>
      <c r="N9" s="12">
        <v>0.0</v>
      </c>
      <c r="O9" s="12">
        <v>0.0</v>
      </c>
      <c r="P9" s="12">
        <v>0.0</v>
      </c>
      <c r="Q9" s="12">
        <v>0.0</v>
      </c>
      <c r="R9" s="12">
        <v>0.0</v>
      </c>
      <c r="S9" s="12">
        <v>0.0</v>
      </c>
      <c r="T9" s="12">
        <v>0.0</v>
      </c>
      <c r="U9" s="12">
        <v>0.0</v>
      </c>
      <c r="V9" s="12">
        <v>0.0</v>
      </c>
      <c r="W9" s="12">
        <v>0.0</v>
      </c>
      <c r="X9" s="12">
        <v>0.0</v>
      </c>
      <c r="Y9" s="12">
        <v>0.0</v>
      </c>
    </row>
    <row r="10">
      <c r="A10" s="12" t="s">
        <v>43</v>
      </c>
      <c r="B10" s="12">
        <v>0.0</v>
      </c>
      <c r="C10" s="12">
        <v>0.0</v>
      </c>
      <c r="D10" s="12">
        <v>0.0</v>
      </c>
      <c r="E10" s="12">
        <v>0.0</v>
      </c>
      <c r="F10" s="12">
        <v>0.0</v>
      </c>
      <c r="G10" s="12">
        <v>0.0</v>
      </c>
      <c r="H10" s="12">
        <v>0.0</v>
      </c>
      <c r="I10" s="12">
        <v>0.0</v>
      </c>
      <c r="J10" s="14">
        <f>Assumptions!C24</f>
        <v>315000</v>
      </c>
      <c r="K10" s="12">
        <v>0.0</v>
      </c>
      <c r="L10" s="12">
        <v>0.0</v>
      </c>
      <c r="M10" s="12">
        <v>0.0</v>
      </c>
      <c r="N10" s="12">
        <v>0.0</v>
      </c>
      <c r="O10" s="12">
        <v>0.0</v>
      </c>
      <c r="P10" s="12">
        <v>0.0</v>
      </c>
      <c r="Q10" s="12">
        <v>0.0</v>
      </c>
      <c r="R10" s="12">
        <v>0.0</v>
      </c>
      <c r="S10" s="12">
        <v>0.0</v>
      </c>
      <c r="T10" s="12">
        <v>0.0</v>
      </c>
      <c r="U10" s="12">
        <v>0.0</v>
      </c>
      <c r="V10" s="12">
        <v>0.0</v>
      </c>
      <c r="W10" s="12">
        <v>0.0</v>
      </c>
      <c r="X10" s="12">
        <v>0.0</v>
      </c>
      <c r="Y10" s="12">
        <v>0.0</v>
      </c>
    </row>
    <row r="11">
      <c r="A11" s="12" t="s">
        <v>76</v>
      </c>
      <c r="B11" s="14">
        <f t="shared" ref="B11:Y11" si="4">SUM(B9:B10)</f>
        <v>259500</v>
      </c>
      <c r="C11" s="14">
        <f t="shared" si="4"/>
        <v>0</v>
      </c>
      <c r="D11" s="14">
        <f t="shared" si="4"/>
        <v>0</v>
      </c>
      <c r="E11" s="14">
        <f t="shared" si="4"/>
        <v>0</v>
      </c>
      <c r="F11" s="14">
        <f t="shared" si="4"/>
        <v>0</v>
      </c>
      <c r="G11" s="14">
        <f t="shared" si="4"/>
        <v>0</v>
      </c>
      <c r="H11" s="14">
        <f t="shared" si="4"/>
        <v>0</v>
      </c>
      <c r="I11" s="14">
        <f t="shared" si="4"/>
        <v>0</v>
      </c>
      <c r="J11" s="14">
        <f t="shared" si="4"/>
        <v>315000</v>
      </c>
      <c r="K11" s="14">
        <f t="shared" si="4"/>
        <v>0</v>
      </c>
      <c r="L11" s="14">
        <f t="shared" si="4"/>
        <v>0</v>
      </c>
      <c r="M11" s="14">
        <f t="shared" si="4"/>
        <v>0</v>
      </c>
      <c r="N11" s="14">
        <f t="shared" si="4"/>
        <v>0</v>
      </c>
      <c r="O11" s="14">
        <f t="shared" si="4"/>
        <v>0</v>
      </c>
      <c r="P11" s="14">
        <f t="shared" si="4"/>
        <v>0</v>
      </c>
      <c r="Q11" s="14">
        <f t="shared" si="4"/>
        <v>0</v>
      </c>
      <c r="R11" s="14">
        <f t="shared" si="4"/>
        <v>0</v>
      </c>
      <c r="S11" s="14">
        <f t="shared" si="4"/>
        <v>0</v>
      </c>
      <c r="T11" s="14">
        <f t="shared" si="4"/>
        <v>0</v>
      </c>
      <c r="U11" s="14">
        <f t="shared" si="4"/>
        <v>0</v>
      </c>
      <c r="V11" s="14">
        <f t="shared" si="4"/>
        <v>0</v>
      </c>
      <c r="W11" s="14">
        <f t="shared" si="4"/>
        <v>0</v>
      </c>
      <c r="X11" s="14">
        <f t="shared" si="4"/>
        <v>0</v>
      </c>
      <c r="Y11" s="14">
        <f t="shared" si="4"/>
        <v>0</v>
      </c>
    </row>
    <row r="13">
      <c r="A13" s="12" t="s">
        <v>40</v>
      </c>
    </row>
    <row r="14">
      <c r="A14" s="12" t="s">
        <v>41</v>
      </c>
      <c r="B14" s="12">
        <v>0.0</v>
      </c>
      <c r="C14" s="12">
        <v>0.0</v>
      </c>
      <c r="D14" s="12">
        <v>0.0</v>
      </c>
      <c r="E14" s="12">
        <v>0.0</v>
      </c>
      <c r="F14" s="12">
        <v>0.0</v>
      </c>
      <c r="G14" s="12">
        <v>0.0</v>
      </c>
      <c r="H14" s="12">
        <v>0.0</v>
      </c>
      <c r="I14" s="12">
        <v>0.0</v>
      </c>
      <c r="J14" s="12">
        <v>0.0</v>
      </c>
      <c r="K14" s="12">
        <v>0.0</v>
      </c>
      <c r="L14" s="12">
        <v>0.0</v>
      </c>
      <c r="M14" s="12">
        <v>0.0</v>
      </c>
      <c r="N14" s="12">
        <v>0.0</v>
      </c>
      <c r="O14" s="12">
        <v>0.0</v>
      </c>
      <c r="P14" s="12">
        <v>0.0</v>
      </c>
      <c r="Q14" s="12">
        <v>0.0</v>
      </c>
      <c r="R14" s="14">
        <f>Assumptions!C23</f>
        <v>259500</v>
      </c>
      <c r="S14" s="12">
        <v>0.0</v>
      </c>
      <c r="T14" s="12">
        <v>0.0</v>
      </c>
      <c r="U14" s="12">
        <v>0.0</v>
      </c>
      <c r="V14" s="12">
        <v>0.0</v>
      </c>
      <c r="W14" s="12">
        <v>0.0</v>
      </c>
      <c r="X14" s="12">
        <v>0.0</v>
      </c>
      <c r="Y14" s="12">
        <v>0.0</v>
      </c>
    </row>
    <row r="15">
      <c r="A15" s="12" t="s">
        <v>43</v>
      </c>
      <c r="B15" s="12">
        <v>0.0</v>
      </c>
      <c r="C15" s="12">
        <v>0.0</v>
      </c>
      <c r="D15" s="12">
        <v>0.0</v>
      </c>
      <c r="E15" s="12">
        <v>0.0</v>
      </c>
      <c r="F15" s="12">
        <v>0.0</v>
      </c>
      <c r="G15" s="12">
        <v>0.0</v>
      </c>
      <c r="H15" s="12">
        <v>0.0</v>
      </c>
      <c r="I15" s="12">
        <v>0.0</v>
      </c>
      <c r="J15" s="12">
        <v>0.0</v>
      </c>
      <c r="K15" s="12">
        <v>0.0</v>
      </c>
      <c r="L15" s="12">
        <v>0.0</v>
      </c>
      <c r="M15" s="12">
        <v>0.0</v>
      </c>
      <c r="N15" s="12">
        <v>0.0</v>
      </c>
      <c r="O15" s="12">
        <v>0.0</v>
      </c>
      <c r="P15" s="12">
        <v>0.0</v>
      </c>
      <c r="Q15" s="12">
        <v>0.0</v>
      </c>
      <c r="R15" s="12">
        <v>0.0</v>
      </c>
      <c r="S15" s="12">
        <v>0.0</v>
      </c>
      <c r="T15" s="12">
        <v>0.0</v>
      </c>
      <c r="U15" s="14">
        <f>Assumptions!C24</f>
        <v>315000</v>
      </c>
      <c r="V15" s="12">
        <v>0.0</v>
      </c>
      <c r="W15" s="12">
        <v>0.0</v>
      </c>
      <c r="X15" s="12">
        <v>0.0</v>
      </c>
      <c r="Y15" s="12">
        <v>0.0</v>
      </c>
    </row>
    <row r="16">
      <c r="A16" s="12" t="s">
        <v>76</v>
      </c>
      <c r="B16" s="14">
        <f t="shared" ref="B16:Y16" si="5">SUM(B14:B15)</f>
        <v>0</v>
      </c>
      <c r="C16" s="14">
        <f t="shared" si="5"/>
        <v>0</v>
      </c>
      <c r="D16" s="14">
        <f t="shared" si="5"/>
        <v>0</v>
      </c>
      <c r="E16" s="14">
        <f t="shared" si="5"/>
        <v>0</v>
      </c>
      <c r="F16" s="14">
        <f t="shared" si="5"/>
        <v>0</v>
      </c>
      <c r="G16" s="14">
        <f t="shared" si="5"/>
        <v>0</v>
      </c>
      <c r="H16" s="14">
        <f t="shared" si="5"/>
        <v>0</v>
      </c>
      <c r="I16" s="14">
        <f t="shared" si="5"/>
        <v>0</v>
      </c>
      <c r="J16" s="14">
        <f t="shared" si="5"/>
        <v>0</v>
      </c>
      <c r="K16" s="14">
        <f t="shared" si="5"/>
        <v>0</v>
      </c>
      <c r="L16" s="14">
        <f t="shared" si="5"/>
        <v>0</v>
      </c>
      <c r="M16" s="14">
        <f t="shared" si="5"/>
        <v>0</v>
      </c>
      <c r="N16" s="14">
        <f t="shared" si="5"/>
        <v>0</v>
      </c>
      <c r="O16" s="14">
        <f t="shared" si="5"/>
        <v>0</v>
      </c>
      <c r="P16" s="14">
        <f t="shared" si="5"/>
        <v>0</v>
      </c>
      <c r="Q16" s="14">
        <f t="shared" si="5"/>
        <v>0</v>
      </c>
      <c r="R16" s="14">
        <f t="shared" si="5"/>
        <v>259500</v>
      </c>
      <c r="S16" s="14">
        <f t="shared" si="5"/>
        <v>0</v>
      </c>
      <c r="T16" s="14">
        <f t="shared" si="5"/>
        <v>0</v>
      </c>
      <c r="U16" s="14">
        <f t="shared" si="5"/>
        <v>315000</v>
      </c>
      <c r="V16" s="14">
        <f t="shared" si="5"/>
        <v>0</v>
      </c>
      <c r="W16" s="14">
        <f t="shared" si="5"/>
        <v>0</v>
      </c>
      <c r="X16" s="14">
        <f t="shared" si="5"/>
        <v>0</v>
      </c>
      <c r="Y16" s="14">
        <f t="shared" si="5"/>
        <v>0</v>
      </c>
    </row>
    <row r="18">
      <c r="A18" s="12" t="s">
        <v>103</v>
      </c>
    </row>
    <row r="19">
      <c r="A19" s="12" t="s">
        <v>41</v>
      </c>
      <c r="B19" s="14">
        <f t="shared" ref="B19:Y19" si="6">B4+B9-B14</f>
        <v>259500</v>
      </c>
      <c r="C19" s="14">
        <f t="shared" si="6"/>
        <v>259500</v>
      </c>
      <c r="D19" s="14">
        <f t="shared" si="6"/>
        <v>259500</v>
      </c>
      <c r="E19" s="14">
        <f t="shared" si="6"/>
        <v>259500</v>
      </c>
      <c r="F19" s="14">
        <f t="shared" si="6"/>
        <v>259500</v>
      </c>
      <c r="G19" s="14">
        <f t="shared" si="6"/>
        <v>259500</v>
      </c>
      <c r="H19" s="14">
        <f t="shared" si="6"/>
        <v>259500</v>
      </c>
      <c r="I19" s="14">
        <f t="shared" si="6"/>
        <v>259500</v>
      </c>
      <c r="J19" s="14">
        <f t="shared" si="6"/>
        <v>259500</v>
      </c>
      <c r="K19" s="14">
        <f t="shared" si="6"/>
        <v>259500</v>
      </c>
      <c r="L19" s="14">
        <f t="shared" si="6"/>
        <v>259500</v>
      </c>
      <c r="M19" s="14">
        <f t="shared" si="6"/>
        <v>259500</v>
      </c>
      <c r="N19" s="14">
        <f t="shared" si="6"/>
        <v>259500</v>
      </c>
      <c r="O19" s="14">
        <f t="shared" si="6"/>
        <v>259500</v>
      </c>
      <c r="P19" s="14">
        <f t="shared" si="6"/>
        <v>259500</v>
      </c>
      <c r="Q19" s="14">
        <f t="shared" si="6"/>
        <v>259500</v>
      </c>
      <c r="R19" s="14">
        <f t="shared" si="6"/>
        <v>0</v>
      </c>
      <c r="S19" s="14">
        <f t="shared" si="6"/>
        <v>0</v>
      </c>
      <c r="T19" s="14">
        <f t="shared" si="6"/>
        <v>0</v>
      </c>
      <c r="U19" s="14">
        <f t="shared" si="6"/>
        <v>0</v>
      </c>
      <c r="V19" s="14">
        <f t="shared" si="6"/>
        <v>0</v>
      </c>
      <c r="W19" s="14">
        <f t="shared" si="6"/>
        <v>0</v>
      </c>
      <c r="X19" s="14">
        <f t="shared" si="6"/>
        <v>0</v>
      </c>
      <c r="Y19" s="14">
        <f t="shared" si="6"/>
        <v>0</v>
      </c>
    </row>
    <row r="20">
      <c r="A20" s="12" t="s">
        <v>43</v>
      </c>
      <c r="B20" s="14">
        <f t="shared" ref="B20:Y20" si="7">B5+B10-B15</f>
        <v>0</v>
      </c>
      <c r="C20" s="14">
        <f t="shared" si="7"/>
        <v>0</v>
      </c>
      <c r="D20" s="14">
        <f t="shared" si="7"/>
        <v>0</v>
      </c>
      <c r="E20" s="14">
        <f t="shared" si="7"/>
        <v>0</v>
      </c>
      <c r="F20" s="14">
        <f t="shared" si="7"/>
        <v>0</v>
      </c>
      <c r="G20" s="14">
        <f t="shared" si="7"/>
        <v>0</v>
      </c>
      <c r="H20" s="14">
        <f t="shared" si="7"/>
        <v>0</v>
      </c>
      <c r="I20" s="14">
        <f t="shared" si="7"/>
        <v>0</v>
      </c>
      <c r="J20" s="14">
        <f t="shared" si="7"/>
        <v>315000</v>
      </c>
      <c r="K20" s="14">
        <f t="shared" si="7"/>
        <v>315000</v>
      </c>
      <c r="L20" s="14">
        <f t="shared" si="7"/>
        <v>315000</v>
      </c>
      <c r="M20" s="14">
        <f t="shared" si="7"/>
        <v>315000</v>
      </c>
      <c r="N20" s="14">
        <f t="shared" si="7"/>
        <v>315000</v>
      </c>
      <c r="O20" s="14">
        <f t="shared" si="7"/>
        <v>315000</v>
      </c>
      <c r="P20" s="14">
        <f t="shared" si="7"/>
        <v>315000</v>
      </c>
      <c r="Q20" s="14">
        <f t="shared" si="7"/>
        <v>315000</v>
      </c>
      <c r="R20" s="14">
        <f t="shared" si="7"/>
        <v>315000</v>
      </c>
      <c r="S20" s="14">
        <f t="shared" si="7"/>
        <v>315000</v>
      </c>
      <c r="T20" s="14">
        <f t="shared" si="7"/>
        <v>315000</v>
      </c>
      <c r="U20" s="14">
        <f t="shared" si="7"/>
        <v>0</v>
      </c>
      <c r="V20" s="14">
        <f t="shared" si="7"/>
        <v>0</v>
      </c>
      <c r="W20" s="14">
        <f t="shared" si="7"/>
        <v>0</v>
      </c>
      <c r="X20" s="14">
        <f t="shared" si="7"/>
        <v>0</v>
      </c>
      <c r="Y20" s="14">
        <f t="shared" si="7"/>
        <v>0</v>
      </c>
    </row>
    <row r="21">
      <c r="A21" s="12" t="s">
        <v>76</v>
      </c>
      <c r="B21" s="14">
        <f t="shared" ref="B21:Y21" si="8">SUM(B19:B20)</f>
        <v>259500</v>
      </c>
      <c r="C21" s="14">
        <f t="shared" si="8"/>
        <v>259500</v>
      </c>
      <c r="D21" s="14">
        <f t="shared" si="8"/>
        <v>259500</v>
      </c>
      <c r="E21" s="14">
        <f t="shared" si="8"/>
        <v>259500</v>
      </c>
      <c r="F21" s="14">
        <f t="shared" si="8"/>
        <v>259500</v>
      </c>
      <c r="G21" s="14">
        <f t="shared" si="8"/>
        <v>259500</v>
      </c>
      <c r="H21" s="14">
        <f t="shared" si="8"/>
        <v>259500</v>
      </c>
      <c r="I21" s="14">
        <f t="shared" si="8"/>
        <v>259500</v>
      </c>
      <c r="J21" s="14">
        <f t="shared" si="8"/>
        <v>574500</v>
      </c>
      <c r="K21" s="14">
        <f t="shared" si="8"/>
        <v>574500</v>
      </c>
      <c r="L21" s="14">
        <f t="shared" si="8"/>
        <v>574500</v>
      </c>
      <c r="M21" s="14">
        <f t="shared" si="8"/>
        <v>574500</v>
      </c>
      <c r="N21" s="14">
        <f t="shared" si="8"/>
        <v>574500</v>
      </c>
      <c r="O21" s="14">
        <f t="shared" si="8"/>
        <v>574500</v>
      </c>
      <c r="P21" s="14">
        <f t="shared" si="8"/>
        <v>574500</v>
      </c>
      <c r="Q21" s="14">
        <f t="shared" si="8"/>
        <v>574500</v>
      </c>
      <c r="R21" s="14">
        <f t="shared" si="8"/>
        <v>315000</v>
      </c>
      <c r="S21" s="14">
        <f t="shared" si="8"/>
        <v>315000</v>
      </c>
      <c r="T21" s="14">
        <f t="shared" si="8"/>
        <v>315000</v>
      </c>
      <c r="U21" s="14">
        <f t="shared" si="8"/>
        <v>0</v>
      </c>
      <c r="V21" s="14">
        <f t="shared" si="8"/>
        <v>0</v>
      </c>
      <c r="W21" s="14">
        <f t="shared" si="8"/>
        <v>0</v>
      </c>
      <c r="X21" s="14">
        <f t="shared" si="8"/>
        <v>0</v>
      </c>
      <c r="Y21" s="14">
        <f t="shared" si="8"/>
        <v>0</v>
      </c>
    </row>
    <row r="24">
      <c r="A24" s="12" t="s">
        <v>37</v>
      </c>
    </row>
    <row r="25">
      <c r="A25" s="12" t="s">
        <v>41</v>
      </c>
      <c r="B25" s="17">
        <f>B19*Assumptions!$D23/12</f>
        <v>2136.55</v>
      </c>
      <c r="C25" s="17">
        <f>C19*Assumptions!$D23/12</f>
        <v>2136.55</v>
      </c>
      <c r="D25" s="17">
        <f>D19*Assumptions!$D23/12</f>
        <v>2136.55</v>
      </c>
      <c r="E25" s="17">
        <f>E19*Assumptions!$D23/12</f>
        <v>2136.55</v>
      </c>
      <c r="F25" s="17">
        <f>F19*Assumptions!$D23/12</f>
        <v>2136.55</v>
      </c>
      <c r="G25" s="17">
        <f>G19*Assumptions!$D23/12</f>
        <v>2136.55</v>
      </c>
      <c r="H25" s="17">
        <f>H19*Assumptions!$D23/12</f>
        <v>2136.55</v>
      </c>
      <c r="I25" s="17">
        <f>I19*Assumptions!$D23/12</f>
        <v>2136.55</v>
      </c>
      <c r="J25" s="17">
        <f>J19*Assumptions!$D23/12</f>
        <v>2136.55</v>
      </c>
      <c r="K25" s="17">
        <f>K19*Assumptions!$D23/12</f>
        <v>2136.55</v>
      </c>
      <c r="L25" s="17">
        <f>L19*Assumptions!$D23/12</f>
        <v>2136.55</v>
      </c>
      <c r="M25" s="17">
        <f>M19*Assumptions!$D23/12</f>
        <v>2136.55</v>
      </c>
      <c r="N25" s="17">
        <f>N19*Assumptions!$D23/12</f>
        <v>2136.55</v>
      </c>
      <c r="O25" s="17">
        <f>O19*Assumptions!$D23/12</f>
        <v>2136.55</v>
      </c>
      <c r="P25" s="17">
        <f>P19*Assumptions!$D23/12</f>
        <v>2136.55</v>
      </c>
      <c r="Q25" s="17">
        <f>Q19*Assumptions!$D23/12</f>
        <v>2136.55</v>
      </c>
      <c r="R25" s="17">
        <f>R19*Assumptions!$D23/12</f>
        <v>0</v>
      </c>
      <c r="S25" s="17">
        <f>S19*Assumptions!$D23/12</f>
        <v>0</v>
      </c>
      <c r="T25" s="17">
        <f>T19*Assumptions!$D23/12</f>
        <v>0</v>
      </c>
      <c r="U25" s="17">
        <f>U19*Assumptions!$D23/12</f>
        <v>0</v>
      </c>
      <c r="V25" s="17">
        <f>V19*Assumptions!$D23/12</f>
        <v>0</v>
      </c>
      <c r="W25" s="17">
        <f>W19*Assumptions!$D23/12</f>
        <v>0</v>
      </c>
      <c r="X25" s="17">
        <f>X19*Assumptions!$D23/12</f>
        <v>0</v>
      </c>
      <c r="Y25" s="17">
        <f>Y19*Assumptions!$D23/12</f>
        <v>0</v>
      </c>
    </row>
    <row r="26">
      <c r="A26" s="12" t="s">
        <v>43</v>
      </c>
      <c r="B26" s="17">
        <f>B20*Assumptions!$D24/12</f>
        <v>0</v>
      </c>
      <c r="C26" s="17">
        <f>C20*Assumptions!$D24/12</f>
        <v>0</v>
      </c>
      <c r="D26" s="17">
        <f>D20*Assumptions!$D24/12</f>
        <v>0</v>
      </c>
      <c r="E26" s="17">
        <f>E20*Assumptions!$D24/12</f>
        <v>0</v>
      </c>
      <c r="F26" s="17">
        <f>F20*Assumptions!$D24/12</f>
        <v>0</v>
      </c>
      <c r="G26" s="17">
        <f>G20*Assumptions!$D24/12</f>
        <v>0</v>
      </c>
      <c r="H26" s="17">
        <f>H20*Assumptions!$D24/12</f>
        <v>0</v>
      </c>
      <c r="I26" s="17">
        <f>I20*Assumptions!$D24/12</f>
        <v>0</v>
      </c>
      <c r="J26" s="17">
        <f>J20*Assumptions!$D24/12</f>
        <v>3186.75</v>
      </c>
      <c r="K26" s="17">
        <f>K20*Assumptions!$D24/12</f>
        <v>3186.75</v>
      </c>
      <c r="L26" s="17">
        <f>L20*Assumptions!$D24/12</f>
        <v>3186.75</v>
      </c>
      <c r="M26" s="17">
        <f>M20*Assumptions!$D24/12</f>
        <v>3186.75</v>
      </c>
      <c r="N26" s="17">
        <f>N20*Assumptions!$D24/12</f>
        <v>3186.75</v>
      </c>
      <c r="O26" s="17">
        <f>O20*Assumptions!$D24/12</f>
        <v>3186.75</v>
      </c>
      <c r="P26" s="17">
        <f>P20*Assumptions!$D24/12</f>
        <v>3186.75</v>
      </c>
      <c r="Q26" s="17">
        <f>Q20*Assumptions!$D24/12</f>
        <v>3186.75</v>
      </c>
      <c r="R26" s="17">
        <f>R20*Assumptions!$D24/12</f>
        <v>3186.75</v>
      </c>
      <c r="S26" s="17">
        <f>S20*Assumptions!$D24/12</f>
        <v>3186.75</v>
      </c>
      <c r="T26" s="17">
        <f>T20*Assumptions!$D24/12</f>
        <v>3186.75</v>
      </c>
      <c r="U26" s="17">
        <f>U20*Assumptions!$D24/12</f>
        <v>0</v>
      </c>
      <c r="V26" s="17">
        <f>V20*Assumptions!$D24/12</f>
        <v>0</v>
      </c>
      <c r="W26" s="17">
        <f>W20*Assumptions!$D24/12</f>
        <v>0</v>
      </c>
      <c r="X26" s="17">
        <f>X20*Assumptions!$D24/12</f>
        <v>0</v>
      </c>
      <c r="Y26" s="17">
        <f>Y20*Assumptions!$D24/12</f>
        <v>0</v>
      </c>
    </row>
    <row r="27">
      <c r="A27" s="12" t="s">
        <v>76</v>
      </c>
      <c r="B27" s="17">
        <f t="shared" ref="B27:Y27" si="9">SUM(B25:B26)</f>
        <v>2136.55</v>
      </c>
      <c r="C27" s="17">
        <f t="shared" si="9"/>
        <v>2136.55</v>
      </c>
      <c r="D27" s="17">
        <f t="shared" si="9"/>
        <v>2136.55</v>
      </c>
      <c r="E27" s="17">
        <f t="shared" si="9"/>
        <v>2136.55</v>
      </c>
      <c r="F27" s="17">
        <f t="shared" si="9"/>
        <v>2136.55</v>
      </c>
      <c r="G27" s="17">
        <f t="shared" si="9"/>
        <v>2136.55</v>
      </c>
      <c r="H27" s="17">
        <f t="shared" si="9"/>
        <v>2136.55</v>
      </c>
      <c r="I27" s="17">
        <f t="shared" si="9"/>
        <v>2136.55</v>
      </c>
      <c r="J27" s="17">
        <f t="shared" si="9"/>
        <v>5323.3</v>
      </c>
      <c r="K27" s="17">
        <f t="shared" si="9"/>
        <v>5323.3</v>
      </c>
      <c r="L27" s="17">
        <f t="shared" si="9"/>
        <v>5323.3</v>
      </c>
      <c r="M27" s="17">
        <f t="shared" si="9"/>
        <v>5323.3</v>
      </c>
      <c r="N27" s="17">
        <f t="shared" si="9"/>
        <v>5323.3</v>
      </c>
      <c r="O27" s="17">
        <f t="shared" si="9"/>
        <v>5323.3</v>
      </c>
      <c r="P27" s="17">
        <f t="shared" si="9"/>
        <v>5323.3</v>
      </c>
      <c r="Q27" s="17">
        <f t="shared" si="9"/>
        <v>5323.3</v>
      </c>
      <c r="R27" s="17">
        <f t="shared" si="9"/>
        <v>3186.75</v>
      </c>
      <c r="S27" s="17">
        <f t="shared" si="9"/>
        <v>3186.75</v>
      </c>
      <c r="T27" s="17">
        <f t="shared" si="9"/>
        <v>3186.75</v>
      </c>
      <c r="U27" s="17">
        <f t="shared" si="9"/>
        <v>0</v>
      </c>
      <c r="V27" s="17">
        <f t="shared" si="9"/>
        <v>0</v>
      </c>
      <c r="W27" s="17">
        <f t="shared" si="9"/>
        <v>0</v>
      </c>
      <c r="X27" s="17">
        <f t="shared" si="9"/>
        <v>0</v>
      </c>
      <c r="Y27" s="17">
        <f t="shared" si="9"/>
        <v>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117</v>
      </c>
      <c r="B2" s="6"/>
      <c r="C2" s="6"/>
      <c r="D2" s="6"/>
      <c r="E2" s="6"/>
      <c r="F2" s="6"/>
      <c r="G2" s="6"/>
      <c r="H2" s="6"/>
      <c r="I2" s="6"/>
      <c r="J2" s="6"/>
      <c r="K2" s="6"/>
      <c r="L2" s="6"/>
      <c r="M2" s="6"/>
      <c r="N2" s="6"/>
      <c r="O2" s="6"/>
      <c r="P2" s="6"/>
      <c r="Q2" s="6"/>
      <c r="R2" s="6"/>
      <c r="S2" s="6"/>
      <c r="T2" s="6"/>
      <c r="U2" s="6"/>
      <c r="V2" s="6"/>
      <c r="W2" s="6"/>
      <c r="X2" s="6"/>
      <c r="Y2" s="6"/>
    </row>
    <row r="3">
      <c r="A3" s="6" t="s">
        <v>118</v>
      </c>
      <c r="B3" s="8">
        <f>Collections!B8</f>
        <v>0</v>
      </c>
      <c r="C3" s="8">
        <f>Collections!C8</f>
        <v>572585</v>
      </c>
      <c r="D3" s="8">
        <f>Collections!D8</f>
        <v>572585</v>
      </c>
      <c r="E3" s="8">
        <f>Collections!E8</f>
        <v>572585</v>
      </c>
      <c r="F3" s="8">
        <f>Collections!F8</f>
        <v>572585</v>
      </c>
      <c r="G3" s="8">
        <f>Collections!G8</f>
        <v>572585</v>
      </c>
      <c r="H3" s="8">
        <f>Collections!H8</f>
        <v>572585</v>
      </c>
      <c r="I3" s="8">
        <f>Collections!I8</f>
        <v>572585</v>
      </c>
      <c r="J3" s="8">
        <f>Collections!J8</f>
        <v>572585</v>
      </c>
      <c r="K3" s="8">
        <f>Collections!K8</f>
        <v>572585</v>
      </c>
      <c r="L3" s="8">
        <f>Collections!L8</f>
        <v>572585</v>
      </c>
      <c r="M3" s="8">
        <f>Collections!M8</f>
        <v>572585</v>
      </c>
      <c r="N3" s="8">
        <f>Collections!N8</f>
        <v>572585</v>
      </c>
      <c r="O3" s="8">
        <f>Collections!O8</f>
        <v>572585</v>
      </c>
      <c r="P3" s="8">
        <f>Collections!P8</f>
        <v>572585</v>
      </c>
      <c r="Q3" s="8">
        <f>Collections!Q8</f>
        <v>572585</v>
      </c>
      <c r="R3" s="8">
        <f>Collections!R8</f>
        <v>572585</v>
      </c>
      <c r="S3" s="8">
        <f>Collections!S8</f>
        <v>572585</v>
      </c>
      <c r="T3" s="8">
        <f>Collections!T8</f>
        <v>572585</v>
      </c>
      <c r="U3" s="8">
        <f>Collections!U8</f>
        <v>572585</v>
      </c>
      <c r="V3" s="8">
        <f>Collections!V8</f>
        <v>572585</v>
      </c>
      <c r="W3" s="8">
        <f>Collections!W8</f>
        <v>572585</v>
      </c>
      <c r="X3" s="8">
        <f>Collections!X8</f>
        <v>572585</v>
      </c>
      <c r="Y3" s="8">
        <f>Collections!Y8</f>
        <v>572585</v>
      </c>
    </row>
    <row r="4">
      <c r="A4" s="6" t="s">
        <v>119</v>
      </c>
      <c r="B4" s="15">
        <f>'Loan and Interest'!B11</f>
        <v>259500</v>
      </c>
      <c r="C4" s="15">
        <f>'Loan and Interest'!C11</f>
        <v>0</v>
      </c>
      <c r="D4" s="15">
        <f>'Loan and Interest'!D11</f>
        <v>0</v>
      </c>
      <c r="E4" s="15">
        <f>'Loan and Interest'!E11</f>
        <v>0</v>
      </c>
      <c r="F4" s="15">
        <f>'Loan and Interest'!F11</f>
        <v>0</v>
      </c>
      <c r="G4" s="15">
        <f>'Loan and Interest'!G11</f>
        <v>0</v>
      </c>
      <c r="H4" s="15">
        <f>'Loan and Interest'!H11</f>
        <v>0</v>
      </c>
      <c r="I4" s="15">
        <f>'Loan and Interest'!I11</f>
        <v>0</v>
      </c>
      <c r="J4" s="15">
        <f>'Loan and Interest'!J11</f>
        <v>315000</v>
      </c>
      <c r="K4" s="15">
        <f>'Loan and Interest'!K11</f>
        <v>0</v>
      </c>
      <c r="L4" s="15">
        <f>'Loan and Interest'!L11</f>
        <v>0</v>
      </c>
      <c r="M4" s="15">
        <f>'Loan and Interest'!M11</f>
        <v>0</v>
      </c>
      <c r="N4" s="15">
        <f>'Loan and Interest'!N11</f>
        <v>0</v>
      </c>
      <c r="O4" s="15">
        <f>'Loan and Interest'!O11</f>
        <v>0</v>
      </c>
      <c r="P4" s="15">
        <f>'Loan and Interest'!P11</f>
        <v>0</v>
      </c>
      <c r="Q4" s="15">
        <f>'Loan and Interest'!Q11</f>
        <v>0</v>
      </c>
      <c r="R4" s="15">
        <f>'Loan and Interest'!R11</f>
        <v>0</v>
      </c>
      <c r="S4" s="15">
        <f>'Loan and Interest'!S11</f>
        <v>0</v>
      </c>
      <c r="T4" s="15">
        <f>'Loan and Interest'!T11</f>
        <v>0</v>
      </c>
      <c r="U4" s="15">
        <f>'Loan and Interest'!U11</f>
        <v>0</v>
      </c>
      <c r="V4" s="15">
        <f>'Loan and Interest'!V11</f>
        <v>0</v>
      </c>
      <c r="W4" s="15">
        <f>'Loan and Interest'!W11</f>
        <v>0</v>
      </c>
      <c r="X4" s="15">
        <f>'Loan and Interest'!X11</f>
        <v>0</v>
      </c>
      <c r="Y4" s="15">
        <f>'Loan and Interest'!Y11</f>
        <v>0</v>
      </c>
    </row>
    <row r="5">
      <c r="A5" s="6" t="s">
        <v>120</v>
      </c>
      <c r="B5" s="15">
        <f>Capital!B13</f>
        <v>495972</v>
      </c>
      <c r="C5" s="15">
        <f>Capital!C13</f>
        <v>0</v>
      </c>
      <c r="D5" s="15">
        <f>Capital!D13</f>
        <v>0</v>
      </c>
      <c r="E5" s="15">
        <f>Capital!E13</f>
        <v>0</v>
      </c>
      <c r="F5" s="15">
        <f>Capital!F13</f>
        <v>0</v>
      </c>
      <c r="G5" s="15">
        <f>Capital!G13</f>
        <v>0</v>
      </c>
      <c r="H5" s="15">
        <f>Capital!H13</f>
        <v>0</v>
      </c>
      <c r="I5" s="15">
        <f>Capital!I13</f>
        <v>0</v>
      </c>
      <c r="J5" s="15">
        <f>Capital!J13</f>
        <v>0</v>
      </c>
      <c r="K5" s="15">
        <f>Capital!K13</f>
        <v>0</v>
      </c>
      <c r="L5" s="15">
        <f>Capital!L13</f>
        <v>0</v>
      </c>
      <c r="M5" s="15">
        <f>Capital!M13</f>
        <v>0</v>
      </c>
      <c r="N5" s="15">
        <f>Capital!N13</f>
        <v>0</v>
      </c>
      <c r="O5" s="15">
        <f>Capital!O13</f>
        <v>0</v>
      </c>
      <c r="P5" s="15">
        <f>Capital!P13</f>
        <v>0</v>
      </c>
      <c r="Q5" s="15">
        <f>Capital!Q13</f>
        <v>0</v>
      </c>
      <c r="R5" s="15">
        <f>Capital!R13</f>
        <v>0</v>
      </c>
      <c r="S5" s="15">
        <f>Capital!S13</f>
        <v>0</v>
      </c>
      <c r="T5" s="15">
        <f>Capital!T13</f>
        <v>0</v>
      </c>
      <c r="U5" s="15">
        <f>Capital!U13</f>
        <v>0</v>
      </c>
      <c r="V5" s="15">
        <f>Capital!V13</f>
        <v>0</v>
      </c>
      <c r="W5" s="15">
        <f>Capital!W13</f>
        <v>0</v>
      </c>
      <c r="X5" s="15">
        <f>Capital!X13</f>
        <v>0</v>
      </c>
      <c r="Y5" s="15">
        <f>Capital!Y13</f>
        <v>0</v>
      </c>
    </row>
    <row r="6">
      <c r="A6" s="6" t="s">
        <v>76</v>
      </c>
      <c r="B6" s="15">
        <f t="shared" ref="B6:Y6" si="1">SUM(B3:B5)</f>
        <v>755472</v>
      </c>
      <c r="C6" s="15">
        <f t="shared" si="1"/>
        <v>572585</v>
      </c>
      <c r="D6" s="15">
        <f t="shared" si="1"/>
        <v>572585</v>
      </c>
      <c r="E6" s="15">
        <f t="shared" si="1"/>
        <v>572585</v>
      </c>
      <c r="F6" s="15">
        <f t="shared" si="1"/>
        <v>572585</v>
      </c>
      <c r="G6" s="15">
        <f t="shared" si="1"/>
        <v>572585</v>
      </c>
      <c r="H6" s="15">
        <f t="shared" si="1"/>
        <v>572585</v>
      </c>
      <c r="I6" s="15">
        <f t="shared" si="1"/>
        <v>572585</v>
      </c>
      <c r="J6" s="15">
        <f t="shared" si="1"/>
        <v>887585</v>
      </c>
      <c r="K6" s="15">
        <f t="shared" si="1"/>
        <v>572585</v>
      </c>
      <c r="L6" s="15">
        <f t="shared" si="1"/>
        <v>572585</v>
      </c>
      <c r="M6" s="15">
        <f t="shared" si="1"/>
        <v>572585</v>
      </c>
      <c r="N6" s="15">
        <f t="shared" si="1"/>
        <v>572585</v>
      </c>
      <c r="O6" s="15">
        <f t="shared" si="1"/>
        <v>572585</v>
      </c>
      <c r="P6" s="15">
        <f t="shared" si="1"/>
        <v>572585</v>
      </c>
      <c r="Q6" s="15">
        <f t="shared" si="1"/>
        <v>572585</v>
      </c>
      <c r="R6" s="15">
        <f t="shared" si="1"/>
        <v>572585</v>
      </c>
      <c r="S6" s="15">
        <f t="shared" si="1"/>
        <v>572585</v>
      </c>
      <c r="T6" s="15">
        <f t="shared" si="1"/>
        <v>572585</v>
      </c>
      <c r="U6" s="15">
        <f t="shared" si="1"/>
        <v>572585</v>
      </c>
      <c r="V6" s="15">
        <f t="shared" si="1"/>
        <v>572585</v>
      </c>
      <c r="W6" s="15">
        <f t="shared" si="1"/>
        <v>572585</v>
      </c>
      <c r="X6" s="15">
        <f t="shared" si="1"/>
        <v>572585</v>
      </c>
      <c r="Y6" s="15">
        <f t="shared" si="1"/>
        <v>572585</v>
      </c>
    </row>
    <row r="7">
      <c r="A7" s="6"/>
      <c r="B7" s="6"/>
      <c r="C7" s="6"/>
      <c r="D7" s="6"/>
      <c r="E7" s="6"/>
      <c r="F7" s="6"/>
      <c r="G7" s="6"/>
      <c r="H7" s="6"/>
      <c r="I7" s="6"/>
      <c r="J7" s="6"/>
      <c r="K7" s="6"/>
      <c r="L7" s="6"/>
      <c r="M7" s="6"/>
      <c r="N7" s="6"/>
      <c r="O7" s="6"/>
      <c r="P7" s="6"/>
      <c r="Q7" s="6"/>
      <c r="R7" s="6"/>
      <c r="S7" s="6"/>
      <c r="T7" s="6"/>
      <c r="U7" s="6"/>
      <c r="V7" s="6"/>
      <c r="W7" s="6"/>
      <c r="X7" s="6"/>
      <c r="Y7" s="6"/>
    </row>
    <row r="8">
      <c r="A8" s="6" t="s">
        <v>121</v>
      </c>
      <c r="B8" s="6"/>
      <c r="C8" s="6"/>
      <c r="D8" s="6"/>
      <c r="E8" s="6"/>
      <c r="F8" s="6"/>
      <c r="G8" s="6"/>
      <c r="H8" s="6"/>
      <c r="I8" s="6"/>
      <c r="J8" s="6"/>
      <c r="K8" s="6"/>
      <c r="L8" s="6"/>
      <c r="M8" s="6"/>
      <c r="N8" s="6"/>
      <c r="O8" s="6"/>
      <c r="P8" s="6"/>
      <c r="Q8" s="6"/>
      <c r="R8" s="6"/>
      <c r="S8" s="6"/>
      <c r="T8" s="6"/>
      <c r="U8" s="6"/>
      <c r="V8" s="6"/>
      <c r="W8" s="6"/>
      <c r="X8" s="6"/>
      <c r="Y8" s="6"/>
    </row>
    <row r="9">
      <c r="A9" s="6" t="s">
        <v>122</v>
      </c>
      <c r="B9" s="15">
        <f>'Fixed Asset Balance'!B10</f>
        <v>245999</v>
      </c>
      <c r="C9" s="15">
        <f>'Fixed Asset Balance'!C10</f>
        <v>89999</v>
      </c>
      <c r="D9" s="15">
        <f>'Fixed Asset Balance'!D10</f>
        <v>0</v>
      </c>
      <c r="E9" s="15">
        <f>'Fixed Asset Balance'!E10</f>
        <v>0</v>
      </c>
      <c r="F9" s="15">
        <f>'Fixed Asset Balance'!F10</f>
        <v>0</v>
      </c>
      <c r="G9" s="15">
        <f>'Fixed Asset Balance'!G10</f>
        <v>0</v>
      </c>
      <c r="H9" s="15">
        <f>'Fixed Asset Balance'!H10</f>
        <v>0</v>
      </c>
      <c r="I9" s="15">
        <f>'Fixed Asset Balance'!I10</f>
        <v>0</v>
      </c>
      <c r="J9" s="15">
        <f>'Fixed Asset Balance'!J10</f>
        <v>0</v>
      </c>
      <c r="K9" s="15">
        <f>'Fixed Asset Balance'!K10</f>
        <v>0</v>
      </c>
      <c r="L9" s="15">
        <f>'Fixed Asset Balance'!L10</f>
        <v>0</v>
      </c>
      <c r="M9" s="15">
        <f>'Fixed Asset Balance'!M10</f>
        <v>0</v>
      </c>
      <c r="N9" s="15">
        <f>'Fixed Asset Balance'!N10</f>
        <v>0</v>
      </c>
      <c r="O9" s="15">
        <f>'Fixed Asset Balance'!O10</f>
        <v>0</v>
      </c>
      <c r="P9" s="15">
        <f>'Fixed Asset Balance'!P10</f>
        <v>0</v>
      </c>
      <c r="Q9" s="15">
        <f>'Fixed Asset Balance'!Q10</f>
        <v>0</v>
      </c>
      <c r="R9" s="15">
        <f>'Fixed Asset Balance'!R10</f>
        <v>0</v>
      </c>
      <c r="S9" s="15">
        <f>'Fixed Asset Balance'!S10</f>
        <v>0</v>
      </c>
      <c r="T9" s="15">
        <f>'Fixed Asset Balance'!T10</f>
        <v>0</v>
      </c>
      <c r="U9" s="15">
        <f>'Fixed Asset Balance'!U10</f>
        <v>0</v>
      </c>
      <c r="V9" s="15">
        <f>'Fixed Asset Balance'!V10</f>
        <v>0</v>
      </c>
      <c r="W9" s="15">
        <f>'Fixed Asset Balance'!W10</f>
        <v>0</v>
      </c>
      <c r="X9" s="15">
        <f>'Fixed Asset Balance'!X10</f>
        <v>0</v>
      </c>
      <c r="Y9" s="15">
        <f>'Fixed Asset Balance'!Y10</f>
        <v>0</v>
      </c>
    </row>
    <row r="10">
      <c r="A10" s="6" t="s">
        <v>123</v>
      </c>
      <c r="B10" s="15">
        <f>Purchases!B8</f>
        <v>0</v>
      </c>
      <c r="C10" s="15">
        <f>Purchases!C8</f>
        <v>0</v>
      </c>
      <c r="D10" s="15">
        <f>Purchases!D8</f>
        <v>364572</v>
      </c>
      <c r="E10" s="15">
        <f>Purchases!E8</f>
        <v>364572</v>
      </c>
      <c r="F10" s="15">
        <f>Purchases!F8</f>
        <v>364572</v>
      </c>
      <c r="G10" s="15">
        <f>Purchases!G8</f>
        <v>364572</v>
      </c>
      <c r="H10" s="15">
        <f>Purchases!H8</f>
        <v>364572</v>
      </c>
      <c r="I10" s="15">
        <f>Purchases!I8</f>
        <v>364572</v>
      </c>
      <c r="J10" s="15">
        <f>Purchases!J8</f>
        <v>364572</v>
      </c>
      <c r="K10" s="15">
        <f>Purchases!K8</f>
        <v>364572</v>
      </c>
      <c r="L10" s="15">
        <f>Purchases!L8</f>
        <v>364572</v>
      </c>
      <c r="M10" s="15">
        <f>Purchases!M8</f>
        <v>364572</v>
      </c>
      <c r="N10" s="15">
        <f>Purchases!N8</f>
        <v>364572</v>
      </c>
      <c r="O10" s="15">
        <f>Purchases!O8</f>
        <v>364572</v>
      </c>
      <c r="P10" s="15">
        <f>Purchases!P8</f>
        <v>364572</v>
      </c>
      <c r="Q10" s="15">
        <f>Purchases!Q8</f>
        <v>364572</v>
      </c>
      <c r="R10" s="15">
        <f>Purchases!R8</f>
        <v>364572</v>
      </c>
      <c r="S10" s="15">
        <f>Purchases!S8</f>
        <v>364572</v>
      </c>
      <c r="T10" s="15">
        <f>Purchases!T8</f>
        <v>364572</v>
      </c>
      <c r="U10" s="15">
        <f>Purchases!U8</f>
        <v>364572</v>
      </c>
      <c r="V10" s="15">
        <f>Purchases!V8</f>
        <v>364572</v>
      </c>
      <c r="W10" s="15">
        <f>Purchases!W8</f>
        <v>364572</v>
      </c>
      <c r="X10" s="15">
        <f>Purchases!X8</f>
        <v>364572</v>
      </c>
      <c r="Y10" s="15">
        <f>Purchases!Y8</f>
        <v>364572</v>
      </c>
    </row>
    <row r="11">
      <c r="A11" s="6" t="s">
        <v>80</v>
      </c>
      <c r="B11" s="15">
        <f>'Expenses-Payments'!B16</f>
        <v>37420</v>
      </c>
      <c r="C11" s="15">
        <f>'Expenses-Payments'!C16</f>
        <v>103927</v>
      </c>
      <c r="D11" s="15">
        <f>'Expenses-Payments'!D16</f>
        <v>84827</v>
      </c>
      <c r="E11" s="15">
        <f>'Expenses-Payments'!E16</f>
        <v>103927</v>
      </c>
      <c r="F11" s="15">
        <f>'Expenses-Payments'!F16</f>
        <v>84827</v>
      </c>
      <c r="G11" s="15">
        <f>'Expenses-Payments'!G16</f>
        <v>103927</v>
      </c>
      <c r="H11" s="15">
        <f>'Expenses-Payments'!H16</f>
        <v>84827</v>
      </c>
      <c r="I11" s="15">
        <f>'Expenses-Payments'!I16</f>
        <v>103927</v>
      </c>
      <c r="J11" s="15">
        <f>'Expenses-Payments'!J16</f>
        <v>84827</v>
      </c>
      <c r="K11" s="15">
        <f>'Expenses-Payments'!K16</f>
        <v>103927</v>
      </c>
      <c r="L11" s="15">
        <f>'Expenses-Payments'!L16</f>
        <v>84827</v>
      </c>
      <c r="M11" s="15">
        <f>'Expenses-Payments'!M16</f>
        <v>103927</v>
      </c>
      <c r="N11" s="15">
        <f>'Expenses-Payments'!N16</f>
        <v>84827</v>
      </c>
      <c r="O11" s="15">
        <f>'Expenses-Payments'!O16</f>
        <v>103927</v>
      </c>
      <c r="P11" s="15">
        <f>'Expenses-Payments'!P16</f>
        <v>84827</v>
      </c>
      <c r="Q11" s="15">
        <f>'Expenses-Payments'!Q16</f>
        <v>103927</v>
      </c>
      <c r="R11" s="15">
        <f>'Expenses-Payments'!R16</f>
        <v>84827</v>
      </c>
      <c r="S11" s="15">
        <f>'Expenses-Payments'!S16</f>
        <v>103927</v>
      </c>
      <c r="T11" s="15">
        <f>'Expenses-Payments'!T16</f>
        <v>84827</v>
      </c>
      <c r="U11" s="15">
        <f>'Expenses-Payments'!U16</f>
        <v>103927</v>
      </c>
      <c r="V11" s="15">
        <f>'Expenses-Payments'!V16</f>
        <v>84827</v>
      </c>
      <c r="W11" s="15">
        <f>'Expenses-Payments'!W16</f>
        <v>103927</v>
      </c>
      <c r="X11" s="15">
        <f>'Expenses-Payments'!X16</f>
        <v>84827</v>
      </c>
      <c r="Y11" s="15">
        <f>'Expenses-Payments'!Y16</f>
        <v>103927</v>
      </c>
    </row>
    <row r="12">
      <c r="A12" s="7" t="s">
        <v>40</v>
      </c>
      <c r="B12" s="16">
        <f>'Loan and Interest'!B16</f>
        <v>0</v>
      </c>
      <c r="C12" s="16">
        <f>'Loan and Interest'!C16</f>
        <v>0</v>
      </c>
      <c r="D12" s="16">
        <f>'Loan and Interest'!D16</f>
        <v>0</v>
      </c>
      <c r="E12" s="16">
        <f>'Loan and Interest'!E16</f>
        <v>0</v>
      </c>
      <c r="F12" s="16">
        <f>'Loan and Interest'!F16</f>
        <v>0</v>
      </c>
      <c r="G12" s="16">
        <f>'Loan and Interest'!G16</f>
        <v>0</v>
      </c>
      <c r="H12" s="16">
        <f>'Loan and Interest'!H16</f>
        <v>0</v>
      </c>
      <c r="I12" s="16">
        <f>'Loan and Interest'!I16</f>
        <v>0</v>
      </c>
      <c r="J12" s="16">
        <f>'Loan and Interest'!J16</f>
        <v>0</v>
      </c>
      <c r="K12" s="16">
        <f>'Loan and Interest'!K16</f>
        <v>0</v>
      </c>
      <c r="L12" s="16">
        <f>'Loan and Interest'!L16</f>
        <v>0</v>
      </c>
      <c r="M12" s="16">
        <f>'Loan and Interest'!M16</f>
        <v>0</v>
      </c>
      <c r="N12" s="16">
        <f>'Loan and Interest'!N16</f>
        <v>0</v>
      </c>
      <c r="O12" s="16">
        <f>'Loan and Interest'!O16</f>
        <v>0</v>
      </c>
      <c r="P12" s="16">
        <f>'Loan and Interest'!P16</f>
        <v>0</v>
      </c>
      <c r="Q12" s="16">
        <f>'Loan and Interest'!Q16</f>
        <v>0</v>
      </c>
      <c r="R12" s="16">
        <f>'Loan and Interest'!R16</f>
        <v>259500</v>
      </c>
      <c r="S12" s="16">
        <f>'Loan and Interest'!S16</f>
        <v>0</v>
      </c>
      <c r="T12" s="16">
        <f>'Loan and Interest'!T16</f>
        <v>0</v>
      </c>
      <c r="U12" s="16">
        <f>'Loan and Interest'!U16</f>
        <v>315000</v>
      </c>
      <c r="V12" s="16">
        <f>'Loan and Interest'!V16</f>
        <v>0</v>
      </c>
      <c r="W12" s="16">
        <f>'Loan and Interest'!W16</f>
        <v>0</v>
      </c>
      <c r="X12" s="16">
        <f>'Loan and Interest'!X16</f>
        <v>0</v>
      </c>
      <c r="Y12" s="16">
        <f>'Loan and Interest'!Y16</f>
        <v>0</v>
      </c>
    </row>
    <row r="13">
      <c r="A13" s="7" t="s">
        <v>124</v>
      </c>
      <c r="B13" s="16">
        <f>'Loan and Interest'!B27</f>
        <v>2136.55</v>
      </c>
      <c r="C13" s="16">
        <f>'Loan and Interest'!C27</f>
        <v>2136.55</v>
      </c>
      <c r="D13" s="16">
        <f>'Loan and Interest'!D27</f>
        <v>2136.55</v>
      </c>
      <c r="E13" s="16">
        <f>'Loan and Interest'!E27</f>
        <v>2136.55</v>
      </c>
      <c r="F13" s="16">
        <f>'Loan and Interest'!F27</f>
        <v>2136.55</v>
      </c>
      <c r="G13" s="16">
        <f>'Loan and Interest'!G27</f>
        <v>2136.55</v>
      </c>
      <c r="H13" s="16">
        <f>'Loan and Interest'!H27</f>
        <v>2136.55</v>
      </c>
      <c r="I13" s="16">
        <f>'Loan and Interest'!I27</f>
        <v>2136.55</v>
      </c>
      <c r="J13" s="16">
        <f>'Loan and Interest'!J27</f>
        <v>5323.3</v>
      </c>
      <c r="K13" s="16">
        <f>'Loan and Interest'!K27</f>
        <v>5323.3</v>
      </c>
      <c r="L13" s="16">
        <f>'Loan and Interest'!L27</f>
        <v>5323.3</v>
      </c>
      <c r="M13" s="16">
        <f>'Loan and Interest'!M27</f>
        <v>5323.3</v>
      </c>
      <c r="N13" s="16">
        <f>'Loan and Interest'!N27</f>
        <v>5323.3</v>
      </c>
      <c r="O13" s="16">
        <f>'Loan and Interest'!O27</f>
        <v>5323.3</v>
      </c>
      <c r="P13" s="16">
        <f>'Loan and Interest'!P27</f>
        <v>5323.3</v>
      </c>
      <c r="Q13" s="16">
        <f>'Loan and Interest'!Q27</f>
        <v>5323.3</v>
      </c>
      <c r="R13" s="16">
        <f>'Loan and Interest'!R27</f>
        <v>3186.75</v>
      </c>
      <c r="S13" s="16">
        <f>'Loan and Interest'!S27</f>
        <v>3186.75</v>
      </c>
      <c r="T13" s="16">
        <f>'Loan and Interest'!T27</f>
        <v>3186.75</v>
      </c>
      <c r="U13" s="16">
        <f>'Loan and Interest'!U27</f>
        <v>0</v>
      </c>
      <c r="V13" s="16">
        <f>'Loan and Interest'!V27</f>
        <v>0</v>
      </c>
      <c r="W13" s="16">
        <f>'Loan and Interest'!W27</f>
        <v>0</v>
      </c>
      <c r="X13" s="16">
        <f>'Loan and Interest'!X27</f>
        <v>0</v>
      </c>
      <c r="Y13" s="16">
        <f>'Loan and Interest'!Y27</f>
        <v>0</v>
      </c>
    </row>
    <row r="14">
      <c r="A14" s="7" t="s">
        <v>114</v>
      </c>
      <c r="B14" s="16">
        <f>Capital!B18</f>
        <v>0</v>
      </c>
      <c r="C14" s="16">
        <f>Capital!C18</f>
        <v>0</v>
      </c>
      <c r="D14" s="16">
        <f>Capital!D18</f>
        <v>0</v>
      </c>
      <c r="E14" s="16">
        <f>Capital!E18</f>
        <v>0</v>
      </c>
      <c r="F14" s="16">
        <f>Capital!F18</f>
        <v>0</v>
      </c>
      <c r="G14" s="16">
        <f>Capital!G18</f>
        <v>0</v>
      </c>
      <c r="H14" s="16">
        <f>Capital!H18</f>
        <v>0</v>
      </c>
      <c r="I14" s="16">
        <f>Capital!I18</f>
        <v>0</v>
      </c>
      <c r="J14" s="16">
        <f>Capital!J18</f>
        <v>0</v>
      </c>
      <c r="K14" s="16">
        <f>Capital!K18</f>
        <v>323460</v>
      </c>
      <c r="L14" s="16">
        <f>Capital!L18</f>
        <v>0</v>
      </c>
      <c r="M14" s="16">
        <f>Capital!M18</f>
        <v>0</v>
      </c>
      <c r="N14" s="16">
        <f>Capital!N18</f>
        <v>0</v>
      </c>
      <c r="O14" s="16">
        <f>Capital!O18</f>
        <v>0</v>
      </c>
      <c r="P14" s="16">
        <f>Capital!P18</f>
        <v>0</v>
      </c>
      <c r="Q14" s="16">
        <f>Capital!Q18</f>
        <v>0</v>
      </c>
      <c r="R14" s="16">
        <f>Capital!R18</f>
        <v>0</v>
      </c>
      <c r="S14" s="16">
        <f>Capital!S18</f>
        <v>0</v>
      </c>
      <c r="T14" s="16">
        <f>Capital!T18</f>
        <v>0</v>
      </c>
      <c r="U14" s="16">
        <f>Capital!U18</f>
        <v>323460</v>
      </c>
      <c r="V14" s="16">
        <f>Capital!V18</f>
        <v>0</v>
      </c>
      <c r="W14" s="16">
        <f>Capital!W18</f>
        <v>0</v>
      </c>
      <c r="X14" s="16">
        <f>Capital!X18</f>
        <v>0</v>
      </c>
      <c r="Y14" s="16">
        <f>Capital!Y18</f>
        <v>0</v>
      </c>
    </row>
    <row r="15">
      <c r="A15" s="6" t="s">
        <v>125</v>
      </c>
      <c r="B15" s="16">
        <f>'Sales and Costs'!B21</f>
        <v>43888.56115</v>
      </c>
      <c r="C15" s="16">
        <f>'Sales and Costs'!C21</f>
        <v>42633.31194</v>
      </c>
      <c r="D15" s="16">
        <f>'Sales and Costs'!D21</f>
        <v>42633.31194</v>
      </c>
      <c r="E15" s="16">
        <f>'Sales and Costs'!E21</f>
        <v>42633.31194</v>
      </c>
      <c r="F15" s="16">
        <f>'Sales and Costs'!F21</f>
        <v>42633.31194</v>
      </c>
      <c r="G15" s="16">
        <f>'Sales and Costs'!G21</f>
        <v>42633.31194</v>
      </c>
      <c r="H15" s="16">
        <f>'Sales and Costs'!H21</f>
        <v>42633.31194</v>
      </c>
      <c r="I15" s="16">
        <f>'Sales and Costs'!I21</f>
        <v>42633.31194</v>
      </c>
      <c r="J15" s="16">
        <f>'Sales and Costs'!J21</f>
        <v>41788.82319</v>
      </c>
      <c r="K15" s="16">
        <f>'Sales and Costs'!K21</f>
        <v>41788.82319</v>
      </c>
      <c r="L15" s="16">
        <f>'Sales and Costs'!L21</f>
        <v>41788.82319</v>
      </c>
      <c r="M15" s="16">
        <f>'Sales and Costs'!M21</f>
        <v>41788.82319</v>
      </c>
      <c r="N15" s="16">
        <f>'Sales and Costs'!N21</f>
        <v>41788.82319</v>
      </c>
      <c r="O15" s="16">
        <f>'Sales and Costs'!O21</f>
        <v>41788.82319</v>
      </c>
      <c r="P15" s="16">
        <f>'Sales and Costs'!P21</f>
        <v>41788.82319</v>
      </c>
      <c r="Q15" s="16">
        <f>'Sales and Costs'!Q21</f>
        <v>41788.82319</v>
      </c>
      <c r="R15" s="16">
        <f>'Sales and Costs'!R21</f>
        <v>42355.00894</v>
      </c>
      <c r="S15" s="16">
        <f>'Sales and Costs'!S21</f>
        <v>42355.00894</v>
      </c>
      <c r="T15" s="16">
        <f>'Sales and Costs'!T21</f>
        <v>42355.00894</v>
      </c>
      <c r="U15" s="16">
        <f>'Sales and Costs'!U21</f>
        <v>43199.49769</v>
      </c>
      <c r="V15" s="16">
        <f>'Sales and Costs'!V21</f>
        <v>44454.7469</v>
      </c>
      <c r="W15" s="16">
        <f>'Sales and Costs'!W21</f>
        <v>47559.02</v>
      </c>
      <c r="X15" s="16">
        <f>'Sales and Costs'!X21</f>
        <v>47559.02</v>
      </c>
      <c r="Y15" s="16">
        <f>'Sales and Costs'!Y21</f>
        <v>47559.02</v>
      </c>
    </row>
    <row r="16">
      <c r="A16" s="6" t="s">
        <v>76</v>
      </c>
      <c r="B16" s="16">
        <f t="shared" ref="B16:Y16" si="2">SUM(B9:B15)</f>
        <v>329444.1112</v>
      </c>
      <c r="C16" s="16">
        <f t="shared" si="2"/>
        <v>238695.8619</v>
      </c>
      <c r="D16" s="16">
        <f t="shared" si="2"/>
        <v>494168.8619</v>
      </c>
      <c r="E16" s="16">
        <f t="shared" si="2"/>
        <v>513268.8619</v>
      </c>
      <c r="F16" s="16">
        <f t="shared" si="2"/>
        <v>494168.8619</v>
      </c>
      <c r="G16" s="16">
        <f t="shared" si="2"/>
        <v>513268.8619</v>
      </c>
      <c r="H16" s="16">
        <f t="shared" si="2"/>
        <v>494168.8619</v>
      </c>
      <c r="I16" s="16">
        <f t="shared" si="2"/>
        <v>513268.8619</v>
      </c>
      <c r="J16" s="16">
        <f t="shared" si="2"/>
        <v>496511.1232</v>
      </c>
      <c r="K16" s="16">
        <f t="shared" si="2"/>
        <v>839071.1232</v>
      </c>
      <c r="L16" s="16">
        <f t="shared" si="2"/>
        <v>496511.1232</v>
      </c>
      <c r="M16" s="16">
        <f t="shared" si="2"/>
        <v>515611.1232</v>
      </c>
      <c r="N16" s="16">
        <f t="shared" si="2"/>
        <v>496511.1232</v>
      </c>
      <c r="O16" s="16">
        <f t="shared" si="2"/>
        <v>515611.1232</v>
      </c>
      <c r="P16" s="16">
        <f t="shared" si="2"/>
        <v>496511.1232</v>
      </c>
      <c r="Q16" s="16">
        <f t="shared" si="2"/>
        <v>515611.1232</v>
      </c>
      <c r="R16" s="16">
        <f t="shared" si="2"/>
        <v>754440.7589</v>
      </c>
      <c r="S16" s="16">
        <f t="shared" si="2"/>
        <v>514040.7589</v>
      </c>
      <c r="T16" s="16">
        <f t="shared" si="2"/>
        <v>494940.7589</v>
      </c>
      <c r="U16" s="16">
        <f t="shared" si="2"/>
        <v>1150158.498</v>
      </c>
      <c r="V16" s="16">
        <f t="shared" si="2"/>
        <v>493853.7469</v>
      </c>
      <c r="W16" s="16">
        <f t="shared" si="2"/>
        <v>516058.02</v>
      </c>
      <c r="X16" s="16">
        <f t="shared" si="2"/>
        <v>496958.02</v>
      </c>
      <c r="Y16" s="16">
        <f t="shared" si="2"/>
        <v>516058.02</v>
      </c>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t="s">
        <v>126</v>
      </c>
      <c r="B18" s="16">
        <f t="shared" ref="B18:Y18" si="3">B6-B16</f>
        <v>426027.8888</v>
      </c>
      <c r="C18" s="16">
        <f t="shared" si="3"/>
        <v>333889.1381</v>
      </c>
      <c r="D18" s="16">
        <f t="shared" si="3"/>
        <v>78416.13806</v>
      </c>
      <c r="E18" s="16">
        <f t="shared" si="3"/>
        <v>59316.13806</v>
      </c>
      <c r="F18" s="16">
        <f t="shared" si="3"/>
        <v>78416.13806</v>
      </c>
      <c r="G18" s="16">
        <f t="shared" si="3"/>
        <v>59316.13806</v>
      </c>
      <c r="H18" s="16">
        <f t="shared" si="3"/>
        <v>78416.13806</v>
      </c>
      <c r="I18" s="16">
        <f t="shared" si="3"/>
        <v>59316.13806</v>
      </c>
      <c r="J18" s="16">
        <f t="shared" si="3"/>
        <v>391073.8768</v>
      </c>
      <c r="K18" s="16">
        <f t="shared" si="3"/>
        <v>-266486.1232</v>
      </c>
      <c r="L18" s="16">
        <f t="shared" si="3"/>
        <v>76073.87681</v>
      </c>
      <c r="M18" s="16">
        <f t="shared" si="3"/>
        <v>56973.87681</v>
      </c>
      <c r="N18" s="16">
        <f t="shared" si="3"/>
        <v>76073.87681</v>
      </c>
      <c r="O18" s="16">
        <f t="shared" si="3"/>
        <v>56973.87681</v>
      </c>
      <c r="P18" s="16">
        <f t="shared" si="3"/>
        <v>76073.87681</v>
      </c>
      <c r="Q18" s="16">
        <f t="shared" si="3"/>
        <v>56973.87681</v>
      </c>
      <c r="R18" s="16">
        <f t="shared" si="3"/>
        <v>-181855.7589</v>
      </c>
      <c r="S18" s="16">
        <f t="shared" si="3"/>
        <v>58544.24106</v>
      </c>
      <c r="T18" s="16">
        <f t="shared" si="3"/>
        <v>77644.24106</v>
      </c>
      <c r="U18" s="16">
        <f t="shared" si="3"/>
        <v>-577573.4977</v>
      </c>
      <c r="V18" s="16">
        <f t="shared" si="3"/>
        <v>78731.2531</v>
      </c>
      <c r="W18" s="16">
        <f t="shared" si="3"/>
        <v>56526.98</v>
      </c>
      <c r="X18" s="16">
        <f t="shared" si="3"/>
        <v>75626.98</v>
      </c>
      <c r="Y18" s="16">
        <f t="shared" si="3"/>
        <v>56526.98</v>
      </c>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t="s">
        <v>127</v>
      </c>
      <c r="B20" s="6"/>
      <c r="C20" s="6"/>
      <c r="D20" s="6"/>
      <c r="E20" s="6"/>
      <c r="F20" s="6"/>
      <c r="G20" s="6"/>
      <c r="H20" s="6"/>
      <c r="I20" s="6"/>
      <c r="J20" s="6"/>
      <c r="K20" s="6"/>
      <c r="L20" s="6"/>
      <c r="M20" s="6"/>
      <c r="N20" s="6"/>
      <c r="O20" s="6"/>
      <c r="P20" s="6"/>
      <c r="Q20" s="6"/>
      <c r="R20" s="6"/>
      <c r="S20" s="6"/>
      <c r="T20" s="6"/>
      <c r="U20" s="6"/>
      <c r="V20" s="6"/>
      <c r="W20" s="6"/>
      <c r="X20" s="6"/>
      <c r="Y20" s="6"/>
    </row>
    <row r="21">
      <c r="A21" s="6" t="s">
        <v>128</v>
      </c>
      <c r="B21" s="15">
        <v>0.0</v>
      </c>
      <c r="C21" s="16">
        <f t="shared" ref="C21:Y21" si="4">B23</f>
        <v>426027.8888</v>
      </c>
      <c r="D21" s="16">
        <f t="shared" si="4"/>
        <v>759917.0269</v>
      </c>
      <c r="E21" s="16">
        <f t="shared" si="4"/>
        <v>838333.165</v>
      </c>
      <c r="F21" s="16">
        <f t="shared" si="4"/>
        <v>897649.303</v>
      </c>
      <c r="G21" s="16">
        <f t="shared" si="4"/>
        <v>976065.4411</v>
      </c>
      <c r="H21" s="16">
        <f t="shared" si="4"/>
        <v>1035381.579</v>
      </c>
      <c r="I21" s="16">
        <f t="shared" si="4"/>
        <v>1113797.717</v>
      </c>
      <c r="J21" s="16">
        <f t="shared" si="4"/>
        <v>1173113.855</v>
      </c>
      <c r="K21" s="16">
        <f t="shared" si="4"/>
        <v>1564187.732</v>
      </c>
      <c r="L21" s="16">
        <f t="shared" si="4"/>
        <v>1297701.609</v>
      </c>
      <c r="M21" s="16">
        <f t="shared" si="4"/>
        <v>1373775.486</v>
      </c>
      <c r="N21" s="16">
        <f t="shared" si="4"/>
        <v>1430749.362</v>
      </c>
      <c r="O21" s="16">
        <f t="shared" si="4"/>
        <v>1506823.239</v>
      </c>
      <c r="P21" s="16">
        <f t="shared" si="4"/>
        <v>1563797.116</v>
      </c>
      <c r="Q21" s="16">
        <f t="shared" si="4"/>
        <v>1639870.993</v>
      </c>
      <c r="R21" s="16">
        <f t="shared" si="4"/>
        <v>1696844.87</v>
      </c>
      <c r="S21" s="16">
        <f t="shared" si="4"/>
        <v>1514989.111</v>
      </c>
      <c r="T21" s="16">
        <f t="shared" si="4"/>
        <v>1573533.352</v>
      </c>
      <c r="U21" s="16">
        <f t="shared" si="4"/>
        <v>1651177.593</v>
      </c>
      <c r="V21" s="16">
        <f t="shared" si="4"/>
        <v>1073604.095</v>
      </c>
      <c r="W21" s="16">
        <f t="shared" si="4"/>
        <v>1152335.348</v>
      </c>
      <c r="X21" s="16">
        <f t="shared" si="4"/>
        <v>1208862.328</v>
      </c>
      <c r="Y21" s="16">
        <f t="shared" si="4"/>
        <v>1284489.308</v>
      </c>
    </row>
    <row r="22">
      <c r="A22" s="6" t="s">
        <v>126</v>
      </c>
      <c r="B22" s="16">
        <f t="shared" ref="B22:Y22" si="5">B18</f>
        <v>426027.8888</v>
      </c>
      <c r="C22" s="16">
        <f t="shared" si="5"/>
        <v>333889.1381</v>
      </c>
      <c r="D22" s="16">
        <f t="shared" si="5"/>
        <v>78416.13806</v>
      </c>
      <c r="E22" s="16">
        <f t="shared" si="5"/>
        <v>59316.13806</v>
      </c>
      <c r="F22" s="16">
        <f t="shared" si="5"/>
        <v>78416.13806</v>
      </c>
      <c r="G22" s="16">
        <f t="shared" si="5"/>
        <v>59316.13806</v>
      </c>
      <c r="H22" s="16">
        <f t="shared" si="5"/>
        <v>78416.13806</v>
      </c>
      <c r="I22" s="16">
        <f t="shared" si="5"/>
        <v>59316.13806</v>
      </c>
      <c r="J22" s="16">
        <f t="shared" si="5"/>
        <v>391073.8768</v>
      </c>
      <c r="K22" s="16">
        <f t="shared" si="5"/>
        <v>-266486.1232</v>
      </c>
      <c r="L22" s="16">
        <f t="shared" si="5"/>
        <v>76073.87681</v>
      </c>
      <c r="M22" s="16">
        <f t="shared" si="5"/>
        <v>56973.87681</v>
      </c>
      <c r="N22" s="16">
        <f t="shared" si="5"/>
        <v>76073.87681</v>
      </c>
      <c r="O22" s="16">
        <f t="shared" si="5"/>
        <v>56973.87681</v>
      </c>
      <c r="P22" s="16">
        <f t="shared" si="5"/>
        <v>76073.87681</v>
      </c>
      <c r="Q22" s="16">
        <f t="shared" si="5"/>
        <v>56973.87681</v>
      </c>
      <c r="R22" s="16">
        <f t="shared" si="5"/>
        <v>-181855.7589</v>
      </c>
      <c r="S22" s="16">
        <f t="shared" si="5"/>
        <v>58544.24106</v>
      </c>
      <c r="T22" s="16">
        <f t="shared" si="5"/>
        <v>77644.24106</v>
      </c>
      <c r="U22" s="16">
        <f t="shared" si="5"/>
        <v>-577573.4977</v>
      </c>
      <c r="V22" s="16">
        <f t="shared" si="5"/>
        <v>78731.2531</v>
      </c>
      <c r="W22" s="16">
        <f t="shared" si="5"/>
        <v>56526.98</v>
      </c>
      <c r="X22" s="16">
        <f t="shared" si="5"/>
        <v>75626.98</v>
      </c>
      <c r="Y22" s="16">
        <f t="shared" si="5"/>
        <v>56526.98</v>
      </c>
    </row>
    <row r="23">
      <c r="A23" s="6" t="s">
        <v>129</v>
      </c>
      <c r="B23" s="16">
        <f t="shared" ref="B23:Y23" si="6">SUM(B21:B22)</f>
        <v>426027.8888</v>
      </c>
      <c r="C23" s="16">
        <f t="shared" si="6"/>
        <v>759917.0269</v>
      </c>
      <c r="D23" s="16">
        <f t="shared" si="6"/>
        <v>838333.165</v>
      </c>
      <c r="E23" s="16">
        <f t="shared" si="6"/>
        <v>897649.303</v>
      </c>
      <c r="F23" s="16">
        <f t="shared" si="6"/>
        <v>976065.4411</v>
      </c>
      <c r="G23" s="16">
        <f t="shared" si="6"/>
        <v>1035381.579</v>
      </c>
      <c r="H23" s="16">
        <f t="shared" si="6"/>
        <v>1113797.717</v>
      </c>
      <c r="I23" s="16">
        <f t="shared" si="6"/>
        <v>1173113.855</v>
      </c>
      <c r="J23" s="16">
        <f t="shared" si="6"/>
        <v>1564187.732</v>
      </c>
      <c r="K23" s="16">
        <f t="shared" si="6"/>
        <v>1297701.609</v>
      </c>
      <c r="L23" s="16">
        <f t="shared" si="6"/>
        <v>1373775.486</v>
      </c>
      <c r="M23" s="16">
        <f t="shared" si="6"/>
        <v>1430749.362</v>
      </c>
      <c r="N23" s="16">
        <f t="shared" si="6"/>
        <v>1506823.239</v>
      </c>
      <c r="O23" s="16">
        <f t="shared" si="6"/>
        <v>1563797.116</v>
      </c>
      <c r="P23" s="16">
        <f t="shared" si="6"/>
        <v>1639870.993</v>
      </c>
      <c r="Q23" s="16">
        <f t="shared" si="6"/>
        <v>1696844.87</v>
      </c>
      <c r="R23" s="16">
        <f t="shared" si="6"/>
        <v>1514989.111</v>
      </c>
      <c r="S23" s="16">
        <f t="shared" si="6"/>
        <v>1573533.352</v>
      </c>
      <c r="T23" s="16">
        <f t="shared" si="6"/>
        <v>1651177.593</v>
      </c>
      <c r="U23" s="16">
        <f t="shared" si="6"/>
        <v>1073604.095</v>
      </c>
      <c r="V23" s="16">
        <f t="shared" si="6"/>
        <v>1152335.348</v>
      </c>
      <c r="W23" s="16">
        <f t="shared" si="6"/>
        <v>1208862.328</v>
      </c>
      <c r="X23" s="16">
        <f t="shared" si="6"/>
        <v>1284489.308</v>
      </c>
      <c r="Y23" s="16">
        <f t="shared" si="6"/>
        <v>1341016.288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t="s">
        <v>47</v>
      </c>
      <c r="C1" s="6" t="s">
        <v>48</v>
      </c>
      <c r="D1" s="6" t="s">
        <v>49</v>
      </c>
      <c r="E1" s="6" t="s">
        <v>50</v>
      </c>
      <c r="F1" s="6" t="s">
        <v>51</v>
      </c>
      <c r="G1" s="6" t="s">
        <v>52</v>
      </c>
      <c r="H1" s="6" t="s">
        <v>53</v>
      </c>
      <c r="I1" s="6" t="s">
        <v>54</v>
      </c>
      <c r="J1" s="6" t="s">
        <v>55</v>
      </c>
      <c r="K1" s="6" t="s">
        <v>56</v>
      </c>
      <c r="L1" s="6" t="s">
        <v>57</v>
      </c>
      <c r="M1" s="6" t="s">
        <v>58</v>
      </c>
      <c r="N1" s="6" t="s">
        <v>59</v>
      </c>
      <c r="O1" s="6" t="s">
        <v>60</v>
      </c>
      <c r="P1" s="6" t="s">
        <v>61</v>
      </c>
      <c r="Q1" s="6" t="s">
        <v>62</v>
      </c>
      <c r="R1" s="6" t="s">
        <v>63</v>
      </c>
      <c r="S1" s="6" t="s">
        <v>64</v>
      </c>
      <c r="T1" s="6" t="s">
        <v>65</v>
      </c>
      <c r="U1" s="6" t="s">
        <v>66</v>
      </c>
      <c r="V1" s="6" t="s">
        <v>67</v>
      </c>
      <c r="W1" s="6" t="s">
        <v>68</v>
      </c>
      <c r="X1" s="6" t="s">
        <v>69</v>
      </c>
      <c r="Y1" s="6" t="s">
        <v>70</v>
      </c>
    </row>
    <row r="2">
      <c r="A2" s="6" t="s">
        <v>130</v>
      </c>
      <c r="B2" s="6"/>
      <c r="C2" s="6"/>
      <c r="D2" s="6"/>
      <c r="E2" s="6"/>
      <c r="F2" s="6"/>
      <c r="G2" s="6"/>
      <c r="H2" s="6"/>
      <c r="I2" s="6"/>
      <c r="J2" s="6"/>
      <c r="K2" s="6"/>
      <c r="L2" s="6"/>
      <c r="M2" s="6"/>
      <c r="N2" s="6"/>
      <c r="O2" s="6"/>
      <c r="P2" s="6"/>
      <c r="Q2" s="6"/>
      <c r="R2" s="6"/>
      <c r="S2" s="6"/>
      <c r="T2" s="6"/>
      <c r="U2" s="6"/>
      <c r="V2" s="6"/>
      <c r="W2" s="6"/>
      <c r="X2" s="6"/>
      <c r="Y2" s="6"/>
    </row>
    <row r="3">
      <c r="A3" s="6" t="s">
        <v>131</v>
      </c>
      <c r="B3" s="16">
        <f>'Fixed Asset Balance'!B20-Depreciation!B20</f>
        <v>234284.7619</v>
      </c>
      <c r="C3" s="16">
        <f>'Fixed Asset Balance'!C20-Depreciation!C20</f>
        <v>307832.7343</v>
      </c>
      <c r="D3" s="16">
        <f>'Fixed Asset Balance'!D20-Depreciation!D20</f>
        <v>291381.7068</v>
      </c>
      <c r="E3" s="16">
        <f>'Fixed Asset Balance'!E20-Depreciation!E20</f>
        <v>274930.6792</v>
      </c>
      <c r="F3" s="16">
        <f>'Fixed Asset Balance'!F20-Depreciation!F20</f>
        <v>258479.6516</v>
      </c>
      <c r="G3" s="16">
        <f>'Fixed Asset Balance'!G20-Depreciation!G20</f>
        <v>242028.6241</v>
      </c>
      <c r="H3" s="16">
        <f>'Fixed Asset Balance'!H20-Depreciation!H20</f>
        <v>225577.5965</v>
      </c>
      <c r="I3" s="16">
        <f>'Fixed Asset Balance'!I20-Depreciation!I20</f>
        <v>209126.5689</v>
      </c>
      <c r="J3" s="16">
        <f>'Fixed Asset Balance'!J20-Depreciation!J20</f>
        <v>192675.5414</v>
      </c>
      <c r="K3" s="16">
        <f>'Fixed Asset Balance'!K20-Depreciation!K20</f>
        <v>176224.5138</v>
      </c>
      <c r="L3" s="16">
        <f>'Fixed Asset Balance'!L20-Depreciation!L20</f>
        <v>159773.4862</v>
      </c>
      <c r="M3" s="16">
        <f>'Fixed Asset Balance'!M20-Depreciation!M20</f>
        <v>143322.4586</v>
      </c>
      <c r="N3" s="16">
        <f>'Fixed Asset Balance'!N20-Depreciation!N20</f>
        <v>126871.4311</v>
      </c>
      <c r="O3" s="16">
        <f>'Fixed Asset Balance'!O20-Depreciation!O20</f>
        <v>110420.4035</v>
      </c>
      <c r="P3" s="16">
        <f>'Fixed Asset Balance'!P20-Depreciation!P20</f>
        <v>93969.37594</v>
      </c>
      <c r="Q3" s="16">
        <f>'Fixed Asset Balance'!Q20-Depreciation!Q20</f>
        <v>77518.34837</v>
      </c>
      <c r="R3" s="16">
        <f>'Fixed Asset Balance'!R20-Depreciation!R20</f>
        <v>61067.3208</v>
      </c>
      <c r="S3" s="16">
        <f>'Fixed Asset Balance'!S20-Depreciation!S20</f>
        <v>44616.29323</v>
      </c>
      <c r="T3" s="16">
        <f>'Fixed Asset Balance'!T20-Depreciation!T20</f>
        <v>28165.26566</v>
      </c>
      <c r="U3" s="16">
        <f>'Fixed Asset Balance'!U20-Depreciation!U20</f>
        <v>11714.2381</v>
      </c>
      <c r="V3" s="16">
        <f>'Fixed Asset Balance'!V20-Depreciation!V20</f>
        <v>-0.0000000001164153218</v>
      </c>
      <c r="W3" s="16">
        <f>'Fixed Asset Balance'!W20-Depreciation!W20</f>
        <v>-0.0000000001164153218</v>
      </c>
      <c r="X3" s="16">
        <f>'Fixed Asset Balance'!X20-Depreciation!X20</f>
        <v>-0.0000000001164153218</v>
      </c>
      <c r="Y3" s="16">
        <f>'Fixed Asset Balance'!Y20-Depreciation!Y20</f>
        <v>-0.0000000001164153218</v>
      </c>
    </row>
    <row r="4">
      <c r="A4" s="6" t="s">
        <v>127</v>
      </c>
      <c r="B4" s="16">
        <f>'Cash Detail'!B23</f>
        <v>426027.8888</v>
      </c>
      <c r="C4" s="16">
        <f>'Cash Detail'!C23</f>
        <v>759917.0269</v>
      </c>
      <c r="D4" s="16">
        <f>'Cash Detail'!D23</f>
        <v>838333.165</v>
      </c>
      <c r="E4" s="16">
        <f>'Cash Detail'!E23</f>
        <v>897649.303</v>
      </c>
      <c r="F4" s="16">
        <f>'Cash Detail'!F23</f>
        <v>976065.4411</v>
      </c>
      <c r="G4" s="16">
        <f>'Cash Detail'!G23</f>
        <v>1035381.579</v>
      </c>
      <c r="H4" s="16">
        <f>'Cash Detail'!H23</f>
        <v>1113797.717</v>
      </c>
      <c r="I4" s="16">
        <f>'Cash Detail'!I23</f>
        <v>1173113.855</v>
      </c>
      <c r="J4" s="16">
        <f>'Cash Detail'!J23</f>
        <v>1564187.732</v>
      </c>
      <c r="K4" s="16">
        <f>'Cash Detail'!K23</f>
        <v>1297701.609</v>
      </c>
      <c r="L4" s="16">
        <f>'Cash Detail'!L23</f>
        <v>1373775.486</v>
      </c>
      <c r="M4" s="16">
        <f>'Cash Detail'!M23</f>
        <v>1430749.362</v>
      </c>
      <c r="N4" s="16">
        <f>'Cash Detail'!N23</f>
        <v>1506823.239</v>
      </c>
      <c r="O4" s="16">
        <f>'Cash Detail'!O23</f>
        <v>1563797.116</v>
      </c>
      <c r="P4" s="16">
        <f>'Cash Detail'!P23</f>
        <v>1639870.993</v>
      </c>
      <c r="Q4" s="16">
        <f>'Cash Detail'!Q23</f>
        <v>1696844.87</v>
      </c>
      <c r="R4" s="16">
        <f>'Cash Detail'!R23</f>
        <v>1514989.111</v>
      </c>
      <c r="S4" s="16">
        <f>'Cash Detail'!S23</f>
        <v>1573533.352</v>
      </c>
      <c r="T4" s="16">
        <f>'Cash Detail'!T23</f>
        <v>1651177.593</v>
      </c>
      <c r="U4" s="16">
        <f>'Cash Detail'!U23</f>
        <v>1073604.095</v>
      </c>
      <c r="V4" s="16">
        <f>'Cash Detail'!V23</f>
        <v>1152335.348</v>
      </c>
      <c r="W4" s="16">
        <f>'Cash Detail'!W23</f>
        <v>1208862.328</v>
      </c>
      <c r="X4" s="16">
        <f>'Cash Detail'!X23</f>
        <v>1284489.308</v>
      </c>
      <c r="Y4" s="16">
        <f>'Cash Detail'!Y23</f>
        <v>1341016.288</v>
      </c>
    </row>
    <row r="5">
      <c r="A5" s="6" t="s">
        <v>132</v>
      </c>
      <c r="B5" s="15">
        <f>Stocks!B13</f>
        <v>65832</v>
      </c>
      <c r="C5" s="15">
        <f>Stocks!C13</f>
        <v>131664</v>
      </c>
      <c r="D5" s="15">
        <f>Stocks!D13</f>
        <v>197496</v>
      </c>
      <c r="E5" s="15">
        <f>Stocks!E13</f>
        <v>263328</v>
      </c>
      <c r="F5" s="15">
        <f>Stocks!F13</f>
        <v>329160</v>
      </c>
      <c r="G5" s="15">
        <f>Stocks!G13</f>
        <v>394992</v>
      </c>
      <c r="H5" s="15">
        <f>Stocks!H13</f>
        <v>460824</v>
      </c>
      <c r="I5" s="15">
        <f>Stocks!I13</f>
        <v>526656</v>
      </c>
      <c r="J5" s="15">
        <f>Stocks!J13</f>
        <v>592488</v>
      </c>
      <c r="K5" s="15">
        <f>Stocks!K13</f>
        <v>658320</v>
      </c>
      <c r="L5" s="15">
        <f>Stocks!L13</f>
        <v>724152</v>
      </c>
      <c r="M5" s="15">
        <f>Stocks!M13</f>
        <v>789984</v>
      </c>
      <c r="N5" s="15">
        <f>Stocks!N13</f>
        <v>855816</v>
      </c>
      <c r="O5" s="15">
        <f>Stocks!O13</f>
        <v>921648</v>
      </c>
      <c r="P5" s="15">
        <f>Stocks!P13</f>
        <v>987480</v>
      </c>
      <c r="Q5" s="15">
        <f>Stocks!Q13</f>
        <v>1053312</v>
      </c>
      <c r="R5" s="15">
        <f>Stocks!R13</f>
        <v>1119144</v>
      </c>
      <c r="S5" s="15">
        <f>Stocks!S13</f>
        <v>1184976</v>
      </c>
      <c r="T5" s="15">
        <f>Stocks!T13</f>
        <v>1250808</v>
      </c>
      <c r="U5" s="15">
        <f>Stocks!U13</f>
        <v>1316640</v>
      </c>
      <c r="V5" s="15">
        <f>Stocks!V13</f>
        <v>1382472</v>
      </c>
      <c r="W5" s="15">
        <f>Stocks!W13</f>
        <v>1448304</v>
      </c>
      <c r="X5" s="15">
        <f>Stocks!X13</f>
        <v>1514136</v>
      </c>
      <c r="Y5" s="15">
        <f>Stocks!Y13</f>
        <v>1579968</v>
      </c>
    </row>
    <row r="6">
      <c r="A6" s="6" t="s">
        <v>87</v>
      </c>
      <c r="B6" s="15">
        <f>Collections!B12</f>
        <v>572585</v>
      </c>
      <c r="C6" s="15">
        <f>Collections!C12</f>
        <v>572585</v>
      </c>
      <c r="D6" s="15">
        <f>Collections!D12</f>
        <v>572585</v>
      </c>
      <c r="E6" s="15">
        <f>Collections!E12</f>
        <v>572585</v>
      </c>
      <c r="F6" s="15">
        <f>Collections!F12</f>
        <v>572585</v>
      </c>
      <c r="G6" s="15">
        <f>Collections!G12</f>
        <v>572585</v>
      </c>
      <c r="H6" s="15">
        <f>Collections!H12</f>
        <v>572585</v>
      </c>
      <c r="I6" s="15">
        <f>Collections!I12</f>
        <v>572585</v>
      </c>
      <c r="J6" s="15">
        <f>Collections!J12</f>
        <v>572585</v>
      </c>
      <c r="K6" s="15">
        <f>Collections!K12</f>
        <v>572585</v>
      </c>
      <c r="L6" s="15">
        <f>Collections!L12</f>
        <v>572585</v>
      </c>
      <c r="M6" s="15">
        <f>Collections!M12</f>
        <v>572585</v>
      </c>
      <c r="N6" s="15">
        <f>Collections!N12</f>
        <v>572585</v>
      </c>
      <c r="O6" s="15">
        <f>Collections!O12</f>
        <v>572585</v>
      </c>
      <c r="P6" s="15">
        <f>Collections!P12</f>
        <v>572585</v>
      </c>
      <c r="Q6" s="15">
        <f>Collections!Q12</f>
        <v>572585</v>
      </c>
      <c r="R6" s="15">
        <f>Collections!R12</f>
        <v>572585</v>
      </c>
      <c r="S6" s="15">
        <f>Collections!S12</f>
        <v>572585</v>
      </c>
      <c r="T6" s="15">
        <f>Collections!T12</f>
        <v>572585</v>
      </c>
      <c r="U6" s="15">
        <f>Collections!U12</f>
        <v>572585</v>
      </c>
      <c r="V6" s="15">
        <f>Collections!V12</f>
        <v>572585</v>
      </c>
      <c r="W6" s="15">
        <f>Collections!W12</f>
        <v>572585</v>
      </c>
      <c r="X6" s="15">
        <f>Collections!X12</f>
        <v>572585</v>
      </c>
      <c r="Y6" s="15">
        <f>Collections!Y12</f>
        <v>572585</v>
      </c>
    </row>
    <row r="7">
      <c r="A7" s="6" t="s">
        <v>133</v>
      </c>
      <c r="B7" s="16">
        <f t="shared" ref="B7:Y7" si="1">SUM(B3:B6)</f>
        <v>1298729.651</v>
      </c>
      <c r="C7" s="16">
        <f t="shared" si="1"/>
        <v>1771998.761</v>
      </c>
      <c r="D7" s="16">
        <f t="shared" si="1"/>
        <v>1899795.872</v>
      </c>
      <c r="E7" s="16">
        <f t="shared" si="1"/>
        <v>2008492.982</v>
      </c>
      <c r="F7" s="16">
        <f t="shared" si="1"/>
        <v>2136290.093</v>
      </c>
      <c r="G7" s="16">
        <f t="shared" si="1"/>
        <v>2244987.203</v>
      </c>
      <c r="H7" s="16">
        <f t="shared" si="1"/>
        <v>2372784.314</v>
      </c>
      <c r="I7" s="16">
        <f t="shared" si="1"/>
        <v>2481481.424</v>
      </c>
      <c r="J7" s="16">
        <f t="shared" si="1"/>
        <v>2921936.273</v>
      </c>
      <c r="K7" s="16">
        <f t="shared" si="1"/>
        <v>2704831.123</v>
      </c>
      <c r="L7" s="16">
        <f t="shared" si="1"/>
        <v>2830285.972</v>
      </c>
      <c r="M7" s="16">
        <f t="shared" si="1"/>
        <v>2936640.821</v>
      </c>
      <c r="N7" s="16">
        <f t="shared" si="1"/>
        <v>3062095.67</v>
      </c>
      <c r="O7" s="16">
        <f t="shared" si="1"/>
        <v>3168450.52</v>
      </c>
      <c r="P7" s="16">
        <f t="shared" si="1"/>
        <v>3293905.369</v>
      </c>
      <c r="Q7" s="16">
        <f t="shared" si="1"/>
        <v>3400260.218</v>
      </c>
      <c r="R7" s="16">
        <f t="shared" si="1"/>
        <v>3267785.432</v>
      </c>
      <c r="S7" s="16">
        <f t="shared" si="1"/>
        <v>3375710.645</v>
      </c>
      <c r="T7" s="16">
        <f t="shared" si="1"/>
        <v>3502735.859</v>
      </c>
      <c r="U7" s="16">
        <f t="shared" si="1"/>
        <v>2974543.333</v>
      </c>
      <c r="V7" s="16">
        <f t="shared" si="1"/>
        <v>3107392.348</v>
      </c>
      <c r="W7" s="16">
        <f t="shared" si="1"/>
        <v>3229751.328</v>
      </c>
      <c r="X7" s="16">
        <f t="shared" si="1"/>
        <v>3371210.308</v>
      </c>
      <c r="Y7" s="16">
        <f t="shared" si="1"/>
        <v>3493569.288</v>
      </c>
    </row>
    <row r="8">
      <c r="A8" s="6"/>
      <c r="B8" s="6"/>
      <c r="C8" s="6"/>
      <c r="D8" s="6"/>
      <c r="E8" s="6"/>
      <c r="F8" s="6"/>
      <c r="G8" s="6"/>
      <c r="H8" s="6"/>
      <c r="I8" s="6"/>
      <c r="J8" s="6"/>
      <c r="K8" s="6"/>
      <c r="L8" s="6"/>
      <c r="M8" s="6"/>
      <c r="N8" s="6"/>
      <c r="O8" s="6"/>
      <c r="P8" s="6"/>
      <c r="Q8" s="6"/>
      <c r="R8" s="6"/>
      <c r="S8" s="6"/>
      <c r="T8" s="6"/>
      <c r="U8" s="6"/>
      <c r="V8" s="6"/>
      <c r="W8" s="6"/>
      <c r="X8" s="6"/>
      <c r="Y8" s="6"/>
    </row>
    <row r="9">
      <c r="A9" s="6" t="s">
        <v>134</v>
      </c>
      <c r="B9" s="6"/>
      <c r="C9" s="6"/>
      <c r="D9" s="6"/>
      <c r="E9" s="6"/>
      <c r="F9" s="6"/>
      <c r="G9" s="6"/>
      <c r="H9" s="6"/>
      <c r="I9" s="6"/>
      <c r="J9" s="6"/>
      <c r="K9" s="6"/>
      <c r="L9" s="6"/>
      <c r="M9" s="6"/>
      <c r="N9" s="6"/>
      <c r="O9" s="6"/>
      <c r="P9" s="6"/>
      <c r="Q9" s="6"/>
      <c r="R9" s="6"/>
      <c r="S9" s="6"/>
      <c r="T9" s="6"/>
      <c r="U9" s="6"/>
      <c r="V9" s="6"/>
      <c r="W9" s="6"/>
      <c r="X9" s="6"/>
      <c r="Y9" s="6"/>
    </row>
    <row r="10">
      <c r="A10" s="6" t="s">
        <v>84</v>
      </c>
      <c r="B10" s="15">
        <f>Purchases!B12</f>
        <v>364572</v>
      </c>
      <c r="C10" s="15">
        <f>Purchases!C12</f>
        <v>729144</v>
      </c>
      <c r="D10" s="15">
        <f>Purchases!D12</f>
        <v>729144</v>
      </c>
      <c r="E10" s="15">
        <f>Purchases!E12</f>
        <v>729144</v>
      </c>
      <c r="F10" s="15">
        <f>Purchases!F12</f>
        <v>729144</v>
      </c>
      <c r="G10" s="15">
        <f>Purchases!G12</f>
        <v>729144</v>
      </c>
      <c r="H10" s="15">
        <f>Purchases!H12</f>
        <v>729144</v>
      </c>
      <c r="I10" s="15">
        <f>Purchases!I12</f>
        <v>729144</v>
      </c>
      <c r="J10" s="15">
        <f>Purchases!J12</f>
        <v>729144</v>
      </c>
      <c r="K10" s="15">
        <f>Purchases!K12</f>
        <v>729144</v>
      </c>
      <c r="L10" s="15">
        <f>Purchases!L12</f>
        <v>729144</v>
      </c>
      <c r="M10" s="15">
        <f>Purchases!M12</f>
        <v>729144</v>
      </c>
      <c r="N10" s="15">
        <f>Purchases!N12</f>
        <v>729144</v>
      </c>
      <c r="O10" s="15">
        <f>Purchases!O12</f>
        <v>729144</v>
      </c>
      <c r="P10" s="15">
        <f>Purchases!P12</f>
        <v>729144</v>
      </c>
      <c r="Q10" s="15">
        <f>Purchases!Q12</f>
        <v>729144</v>
      </c>
      <c r="R10" s="15">
        <f>Purchases!R12</f>
        <v>729144</v>
      </c>
      <c r="S10" s="15">
        <f>Purchases!S12</f>
        <v>729144</v>
      </c>
      <c r="T10" s="15">
        <f>Purchases!T12</f>
        <v>729144</v>
      </c>
      <c r="U10" s="15">
        <f>Purchases!U12</f>
        <v>729144</v>
      </c>
      <c r="V10" s="15">
        <f>Purchases!V12</f>
        <v>729144</v>
      </c>
      <c r="W10" s="15">
        <f>Purchases!W12</f>
        <v>729144</v>
      </c>
      <c r="X10" s="15">
        <f>Purchases!X12</f>
        <v>729144</v>
      </c>
      <c r="Y10" s="15">
        <f>Purchases!Y12</f>
        <v>729144</v>
      </c>
    </row>
    <row r="11">
      <c r="A11" s="6" t="s">
        <v>135</v>
      </c>
      <c r="B11" s="15">
        <f>'Expenses-Payments'!B24</f>
        <v>56957</v>
      </c>
      <c r="C11" s="15">
        <f>'Expenses-Payments'!C24</f>
        <v>47407</v>
      </c>
      <c r="D11" s="15">
        <f>'Expenses-Payments'!D24</f>
        <v>56957</v>
      </c>
      <c r="E11" s="15">
        <f>'Expenses-Payments'!E24</f>
        <v>47407</v>
      </c>
      <c r="F11" s="15">
        <f>'Expenses-Payments'!F24</f>
        <v>56957</v>
      </c>
      <c r="G11" s="15">
        <f>'Expenses-Payments'!G24</f>
        <v>47407</v>
      </c>
      <c r="H11" s="15">
        <f>'Expenses-Payments'!H24</f>
        <v>56957</v>
      </c>
      <c r="I11" s="15">
        <f>'Expenses-Payments'!I24</f>
        <v>47407</v>
      </c>
      <c r="J11" s="15">
        <f>'Expenses-Payments'!J24</f>
        <v>56957</v>
      </c>
      <c r="K11" s="15">
        <f>'Expenses-Payments'!K24</f>
        <v>47407</v>
      </c>
      <c r="L11" s="15">
        <f>'Expenses-Payments'!L24</f>
        <v>56957</v>
      </c>
      <c r="M11" s="15">
        <f>'Expenses-Payments'!M24</f>
        <v>47407</v>
      </c>
      <c r="N11" s="15">
        <f>'Expenses-Payments'!N24</f>
        <v>56957</v>
      </c>
      <c r="O11" s="15">
        <f>'Expenses-Payments'!O24</f>
        <v>47407</v>
      </c>
      <c r="P11" s="15">
        <f>'Expenses-Payments'!P24</f>
        <v>56957</v>
      </c>
      <c r="Q11" s="15">
        <f>'Expenses-Payments'!Q24</f>
        <v>47407</v>
      </c>
      <c r="R11" s="15">
        <f>'Expenses-Payments'!R24</f>
        <v>56957</v>
      </c>
      <c r="S11" s="15">
        <f>'Expenses-Payments'!S24</f>
        <v>47407</v>
      </c>
      <c r="T11" s="15">
        <f>'Expenses-Payments'!T24</f>
        <v>56957</v>
      </c>
      <c r="U11" s="15">
        <f>'Expenses-Payments'!U24</f>
        <v>47407</v>
      </c>
      <c r="V11" s="15">
        <f>'Expenses-Payments'!V24</f>
        <v>56957</v>
      </c>
      <c r="W11" s="15">
        <f>'Expenses-Payments'!W24</f>
        <v>47407</v>
      </c>
      <c r="X11" s="15">
        <f>'Expenses-Payments'!X24</f>
        <v>56957</v>
      </c>
      <c r="Y11" s="15">
        <f>'Expenses-Payments'!Y24</f>
        <v>47407</v>
      </c>
    </row>
    <row r="12">
      <c r="A12" s="6" t="s">
        <v>136</v>
      </c>
      <c r="B12" s="15">
        <f>'Loan and Interest'!B21</f>
        <v>259500</v>
      </c>
      <c r="C12" s="15">
        <f>'Loan and Interest'!C21</f>
        <v>259500</v>
      </c>
      <c r="D12" s="15">
        <f>'Loan and Interest'!D21</f>
        <v>259500</v>
      </c>
      <c r="E12" s="15">
        <f>'Loan and Interest'!E21</f>
        <v>259500</v>
      </c>
      <c r="F12" s="15">
        <f>'Loan and Interest'!F21</f>
        <v>259500</v>
      </c>
      <c r="G12" s="15">
        <f>'Loan and Interest'!G21</f>
        <v>259500</v>
      </c>
      <c r="H12" s="15">
        <f>'Loan and Interest'!H21</f>
        <v>259500</v>
      </c>
      <c r="I12" s="15">
        <f>'Loan and Interest'!I21</f>
        <v>259500</v>
      </c>
      <c r="J12" s="15">
        <f>'Loan and Interest'!J21</f>
        <v>574500</v>
      </c>
      <c r="K12" s="15">
        <f>'Loan and Interest'!K21</f>
        <v>574500</v>
      </c>
      <c r="L12" s="15">
        <f>'Loan and Interest'!L21</f>
        <v>574500</v>
      </c>
      <c r="M12" s="15">
        <f>'Loan and Interest'!M21</f>
        <v>574500</v>
      </c>
      <c r="N12" s="15">
        <f>'Loan and Interest'!N21</f>
        <v>574500</v>
      </c>
      <c r="O12" s="15">
        <f>'Loan and Interest'!O21</f>
        <v>574500</v>
      </c>
      <c r="P12" s="15">
        <f>'Loan and Interest'!P21</f>
        <v>574500</v>
      </c>
      <c r="Q12" s="15">
        <f>'Loan and Interest'!Q21</f>
        <v>574500</v>
      </c>
      <c r="R12" s="15">
        <f>'Loan and Interest'!R21</f>
        <v>315000</v>
      </c>
      <c r="S12" s="15">
        <f>'Loan and Interest'!S21</f>
        <v>315000</v>
      </c>
      <c r="T12" s="15">
        <f>'Loan and Interest'!T21</f>
        <v>315000</v>
      </c>
      <c r="U12" s="15">
        <f>'Loan and Interest'!U21</f>
        <v>0</v>
      </c>
      <c r="V12" s="15">
        <f>'Loan and Interest'!V21</f>
        <v>0</v>
      </c>
      <c r="W12" s="15">
        <f>'Loan and Interest'!W21</f>
        <v>0</v>
      </c>
      <c r="X12" s="15">
        <f>'Loan and Interest'!X21</f>
        <v>0</v>
      </c>
      <c r="Y12" s="15">
        <f>'Loan and Interest'!Y21</f>
        <v>0</v>
      </c>
    </row>
    <row r="13">
      <c r="A13" s="6" t="s">
        <v>137</v>
      </c>
      <c r="B13" s="15">
        <f t="shared" ref="B13:Y13" si="2">SUM(B10:B12)</f>
        <v>681029</v>
      </c>
      <c r="C13" s="15">
        <f t="shared" si="2"/>
        <v>1036051</v>
      </c>
      <c r="D13" s="15">
        <f t="shared" si="2"/>
        <v>1045601</v>
      </c>
      <c r="E13" s="15">
        <f t="shared" si="2"/>
        <v>1036051</v>
      </c>
      <c r="F13" s="15">
        <f t="shared" si="2"/>
        <v>1045601</v>
      </c>
      <c r="G13" s="15">
        <f t="shared" si="2"/>
        <v>1036051</v>
      </c>
      <c r="H13" s="15">
        <f t="shared" si="2"/>
        <v>1045601</v>
      </c>
      <c r="I13" s="15">
        <f t="shared" si="2"/>
        <v>1036051</v>
      </c>
      <c r="J13" s="15">
        <f t="shared" si="2"/>
        <v>1360601</v>
      </c>
      <c r="K13" s="15">
        <f t="shared" si="2"/>
        <v>1351051</v>
      </c>
      <c r="L13" s="15">
        <f t="shared" si="2"/>
        <v>1360601</v>
      </c>
      <c r="M13" s="15">
        <f t="shared" si="2"/>
        <v>1351051</v>
      </c>
      <c r="N13" s="15">
        <f t="shared" si="2"/>
        <v>1360601</v>
      </c>
      <c r="O13" s="15">
        <f t="shared" si="2"/>
        <v>1351051</v>
      </c>
      <c r="P13" s="15">
        <f t="shared" si="2"/>
        <v>1360601</v>
      </c>
      <c r="Q13" s="15">
        <f t="shared" si="2"/>
        <v>1351051</v>
      </c>
      <c r="R13" s="15">
        <f t="shared" si="2"/>
        <v>1101101</v>
      </c>
      <c r="S13" s="15">
        <f t="shared" si="2"/>
        <v>1091551</v>
      </c>
      <c r="T13" s="15">
        <f t="shared" si="2"/>
        <v>1101101</v>
      </c>
      <c r="U13" s="15">
        <f t="shared" si="2"/>
        <v>776551</v>
      </c>
      <c r="V13" s="15">
        <f t="shared" si="2"/>
        <v>786101</v>
      </c>
      <c r="W13" s="15">
        <f t="shared" si="2"/>
        <v>776551</v>
      </c>
      <c r="X13" s="15">
        <f t="shared" si="2"/>
        <v>786101</v>
      </c>
      <c r="Y13" s="15">
        <f t="shared" si="2"/>
        <v>776551</v>
      </c>
    </row>
    <row r="14">
      <c r="A14" s="6"/>
      <c r="B14" s="6"/>
      <c r="C14" s="6"/>
      <c r="D14" s="6"/>
      <c r="E14" s="6"/>
      <c r="F14" s="6"/>
      <c r="G14" s="6"/>
      <c r="H14" s="6"/>
      <c r="I14" s="6"/>
      <c r="J14" s="6"/>
      <c r="K14" s="6"/>
      <c r="L14" s="6"/>
      <c r="M14" s="6"/>
      <c r="N14" s="6"/>
      <c r="O14" s="6"/>
      <c r="P14" s="6"/>
      <c r="Q14" s="6"/>
      <c r="R14" s="6"/>
      <c r="S14" s="6"/>
      <c r="T14" s="6"/>
      <c r="U14" s="6"/>
      <c r="V14" s="6"/>
      <c r="W14" s="6"/>
      <c r="X14" s="6"/>
      <c r="Y14" s="6"/>
    </row>
    <row r="15">
      <c r="A15" s="6" t="s">
        <v>138</v>
      </c>
      <c r="B15" s="16">
        <f t="shared" ref="B15:Y15" si="3">B7-B13</f>
        <v>617700.6508</v>
      </c>
      <c r="C15" s="16">
        <f t="shared" si="3"/>
        <v>735947.7612</v>
      </c>
      <c r="D15" s="16">
        <f t="shared" si="3"/>
        <v>854194.8717</v>
      </c>
      <c r="E15" s="16">
        <f t="shared" si="3"/>
        <v>972441.9822</v>
      </c>
      <c r="F15" s="16">
        <f t="shared" si="3"/>
        <v>1090689.093</v>
      </c>
      <c r="G15" s="16">
        <f t="shared" si="3"/>
        <v>1208936.203</v>
      </c>
      <c r="H15" s="16">
        <f t="shared" si="3"/>
        <v>1327183.314</v>
      </c>
      <c r="I15" s="16">
        <f t="shared" si="3"/>
        <v>1445430.424</v>
      </c>
      <c r="J15" s="16">
        <f t="shared" si="3"/>
        <v>1561335.273</v>
      </c>
      <c r="K15" s="16">
        <f t="shared" si="3"/>
        <v>1353780.123</v>
      </c>
      <c r="L15" s="16">
        <f t="shared" si="3"/>
        <v>1469684.972</v>
      </c>
      <c r="M15" s="16">
        <f t="shared" si="3"/>
        <v>1585589.821</v>
      </c>
      <c r="N15" s="16">
        <f t="shared" si="3"/>
        <v>1701494.67</v>
      </c>
      <c r="O15" s="16">
        <f t="shared" si="3"/>
        <v>1817399.52</v>
      </c>
      <c r="P15" s="16">
        <f t="shared" si="3"/>
        <v>1933304.369</v>
      </c>
      <c r="Q15" s="16">
        <f t="shared" si="3"/>
        <v>2049209.218</v>
      </c>
      <c r="R15" s="16">
        <f t="shared" si="3"/>
        <v>2166684.432</v>
      </c>
      <c r="S15" s="16">
        <f t="shared" si="3"/>
        <v>2284159.645</v>
      </c>
      <c r="T15" s="16">
        <f t="shared" si="3"/>
        <v>2401634.859</v>
      </c>
      <c r="U15" s="16">
        <f t="shared" si="3"/>
        <v>2197992.333</v>
      </c>
      <c r="V15" s="16">
        <f t="shared" si="3"/>
        <v>2321291.348</v>
      </c>
      <c r="W15" s="16">
        <f t="shared" si="3"/>
        <v>2453200.328</v>
      </c>
      <c r="X15" s="16">
        <f t="shared" si="3"/>
        <v>2585109.308</v>
      </c>
      <c r="Y15" s="16">
        <f t="shared" si="3"/>
        <v>2717018.288</v>
      </c>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t="s">
        <v>139</v>
      </c>
      <c r="B17" s="6"/>
      <c r="C17" s="6"/>
      <c r="D17" s="6"/>
      <c r="E17" s="6"/>
      <c r="F17" s="6"/>
      <c r="G17" s="6"/>
      <c r="H17" s="6"/>
      <c r="I17" s="6"/>
      <c r="J17" s="6"/>
      <c r="K17" s="6"/>
      <c r="L17" s="6"/>
      <c r="M17" s="6"/>
      <c r="N17" s="6"/>
      <c r="O17" s="6"/>
      <c r="P17" s="6"/>
      <c r="Q17" s="6"/>
      <c r="R17" s="6"/>
      <c r="S17" s="6"/>
      <c r="T17" s="6"/>
      <c r="U17" s="6"/>
      <c r="V17" s="6"/>
      <c r="W17" s="6"/>
      <c r="X17" s="6"/>
      <c r="Y17" s="6"/>
    </row>
    <row r="18">
      <c r="A18" s="6" t="s">
        <v>140</v>
      </c>
      <c r="B18" s="15">
        <f>Capital!B14</f>
        <v>495972</v>
      </c>
      <c r="C18" s="15">
        <f>Capital!C14</f>
        <v>495972</v>
      </c>
      <c r="D18" s="15">
        <f>Capital!D14</f>
        <v>495972</v>
      </c>
      <c r="E18" s="15">
        <f>Capital!E14</f>
        <v>495972</v>
      </c>
      <c r="F18" s="15">
        <f>Capital!F14</f>
        <v>495972</v>
      </c>
      <c r="G18" s="15">
        <f>Capital!G14</f>
        <v>495972</v>
      </c>
      <c r="H18" s="15">
        <f>Capital!H14</f>
        <v>495972</v>
      </c>
      <c r="I18" s="15">
        <f>Capital!I14</f>
        <v>495972</v>
      </c>
      <c r="J18" s="15">
        <f>Capital!J14</f>
        <v>495972</v>
      </c>
      <c r="K18" s="15">
        <f>Capital!K14</f>
        <v>495972</v>
      </c>
      <c r="L18" s="15">
        <f>Capital!L14</f>
        <v>495972</v>
      </c>
      <c r="M18" s="15">
        <f>Capital!M14</f>
        <v>495972</v>
      </c>
      <c r="N18" s="15">
        <f>Capital!N14</f>
        <v>495972</v>
      </c>
      <c r="O18" s="15">
        <f>Capital!O14</f>
        <v>495972</v>
      </c>
      <c r="P18" s="15">
        <f>Capital!P14</f>
        <v>495972</v>
      </c>
      <c r="Q18" s="15">
        <f>Capital!Q14</f>
        <v>495972</v>
      </c>
      <c r="R18" s="15">
        <f>Capital!R14</f>
        <v>495972</v>
      </c>
      <c r="S18" s="15">
        <f>Capital!S14</f>
        <v>495972</v>
      </c>
      <c r="T18" s="15">
        <f>Capital!T14</f>
        <v>495972</v>
      </c>
      <c r="U18" s="15">
        <f>Capital!U14</f>
        <v>495972</v>
      </c>
      <c r="V18" s="15">
        <f>Capital!V14</f>
        <v>495972</v>
      </c>
      <c r="W18" s="15">
        <f>Capital!W14</f>
        <v>495972</v>
      </c>
      <c r="X18" s="15">
        <f>Capital!X14</f>
        <v>495972</v>
      </c>
      <c r="Y18" s="15">
        <f>Capital!Y14</f>
        <v>495972</v>
      </c>
    </row>
    <row r="19">
      <c r="A19" s="6" t="s">
        <v>76</v>
      </c>
      <c r="B19" s="15">
        <f t="shared" ref="B19:Y19" si="4">SUM(B18)</f>
        <v>495972</v>
      </c>
      <c r="C19" s="15">
        <f t="shared" si="4"/>
        <v>495972</v>
      </c>
      <c r="D19" s="15">
        <f t="shared" si="4"/>
        <v>495972</v>
      </c>
      <c r="E19" s="15">
        <f t="shared" si="4"/>
        <v>495972</v>
      </c>
      <c r="F19" s="15">
        <f t="shared" si="4"/>
        <v>495972</v>
      </c>
      <c r="G19" s="15">
        <f t="shared" si="4"/>
        <v>495972</v>
      </c>
      <c r="H19" s="15">
        <f t="shared" si="4"/>
        <v>495972</v>
      </c>
      <c r="I19" s="15">
        <f t="shared" si="4"/>
        <v>495972</v>
      </c>
      <c r="J19" s="15">
        <f t="shared" si="4"/>
        <v>495972</v>
      </c>
      <c r="K19" s="15">
        <f t="shared" si="4"/>
        <v>495972</v>
      </c>
      <c r="L19" s="15">
        <f t="shared" si="4"/>
        <v>495972</v>
      </c>
      <c r="M19" s="15">
        <f t="shared" si="4"/>
        <v>495972</v>
      </c>
      <c r="N19" s="15">
        <f t="shared" si="4"/>
        <v>495972</v>
      </c>
      <c r="O19" s="15">
        <f t="shared" si="4"/>
        <v>495972</v>
      </c>
      <c r="P19" s="15">
        <f t="shared" si="4"/>
        <v>495972</v>
      </c>
      <c r="Q19" s="15">
        <f t="shared" si="4"/>
        <v>495972</v>
      </c>
      <c r="R19" s="15">
        <f t="shared" si="4"/>
        <v>495972</v>
      </c>
      <c r="S19" s="15">
        <f t="shared" si="4"/>
        <v>495972</v>
      </c>
      <c r="T19" s="15">
        <f t="shared" si="4"/>
        <v>495972</v>
      </c>
      <c r="U19" s="15">
        <f t="shared" si="4"/>
        <v>495972</v>
      </c>
      <c r="V19" s="15">
        <f t="shared" si="4"/>
        <v>495972</v>
      </c>
      <c r="W19" s="15">
        <f t="shared" si="4"/>
        <v>495972</v>
      </c>
      <c r="X19" s="15">
        <f t="shared" si="4"/>
        <v>495972</v>
      </c>
      <c r="Y19" s="15">
        <f t="shared" si="4"/>
        <v>495972</v>
      </c>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9" t="s">
        <v>141</v>
      </c>
      <c r="B21" s="6"/>
      <c r="C21" s="6"/>
      <c r="D21" s="6"/>
      <c r="E21" s="6"/>
      <c r="F21" s="6"/>
      <c r="G21" s="6"/>
      <c r="H21" s="6"/>
      <c r="I21" s="6"/>
      <c r="J21" s="6"/>
      <c r="K21" s="6"/>
      <c r="L21" s="6"/>
      <c r="M21" s="6"/>
      <c r="N21" s="6"/>
      <c r="O21" s="6"/>
      <c r="P21" s="6"/>
      <c r="Q21" s="6"/>
      <c r="R21" s="6"/>
      <c r="S21" s="6"/>
      <c r="T21" s="6"/>
      <c r="U21" s="6"/>
      <c r="V21" s="6"/>
      <c r="W21" s="6"/>
      <c r="X21" s="6"/>
      <c r="Y21" s="6"/>
    </row>
    <row r="22">
      <c r="A22" s="6" t="s">
        <v>142</v>
      </c>
      <c r="B22" s="15">
        <v>0.0</v>
      </c>
      <c r="C22" s="16">
        <f t="shared" ref="C22:Y22" si="5">B25</f>
        <v>121728.6508</v>
      </c>
      <c r="D22" s="16">
        <f t="shared" si="5"/>
        <v>239975.7612</v>
      </c>
      <c r="E22" s="16">
        <f t="shared" si="5"/>
        <v>358222.8717</v>
      </c>
      <c r="F22" s="16">
        <f t="shared" si="5"/>
        <v>476469.9822</v>
      </c>
      <c r="G22" s="16">
        <f t="shared" si="5"/>
        <v>594717.0927</v>
      </c>
      <c r="H22" s="16">
        <f t="shared" si="5"/>
        <v>712964.2032</v>
      </c>
      <c r="I22" s="16">
        <f t="shared" si="5"/>
        <v>831211.3137</v>
      </c>
      <c r="J22" s="16">
        <f t="shared" si="5"/>
        <v>949458.4242</v>
      </c>
      <c r="K22" s="16">
        <f t="shared" si="5"/>
        <v>1065363.273</v>
      </c>
      <c r="L22" s="16">
        <f t="shared" si="5"/>
        <v>857808.1226</v>
      </c>
      <c r="M22" s="16">
        <f t="shared" si="5"/>
        <v>973712.9719</v>
      </c>
      <c r="N22" s="16">
        <f t="shared" si="5"/>
        <v>1089617.821</v>
      </c>
      <c r="O22" s="16">
        <f t="shared" si="5"/>
        <v>1205522.67</v>
      </c>
      <c r="P22" s="16">
        <f t="shared" si="5"/>
        <v>1321427.52</v>
      </c>
      <c r="Q22" s="16">
        <f t="shared" si="5"/>
        <v>1437332.369</v>
      </c>
      <c r="R22" s="16">
        <f t="shared" si="5"/>
        <v>1553237.218</v>
      </c>
      <c r="S22" s="16">
        <f t="shared" si="5"/>
        <v>1670712.432</v>
      </c>
      <c r="T22" s="16">
        <f t="shared" si="5"/>
        <v>1788187.645</v>
      </c>
      <c r="U22" s="16">
        <f t="shared" si="5"/>
        <v>1905662.859</v>
      </c>
      <c r="V22" s="16">
        <f t="shared" si="5"/>
        <v>1702020.333</v>
      </c>
      <c r="W22" s="16">
        <f t="shared" si="5"/>
        <v>1825319.348</v>
      </c>
      <c r="X22" s="16">
        <f t="shared" si="5"/>
        <v>1957228.328</v>
      </c>
      <c r="Y22" s="16">
        <f t="shared" si="5"/>
        <v>2089137.308</v>
      </c>
    </row>
    <row r="23">
      <c r="A23" s="6" t="s">
        <v>143</v>
      </c>
      <c r="B23" s="16">
        <f>'Sales and Costs'!B23</f>
        <v>121728.6508</v>
      </c>
      <c r="C23" s="16">
        <f>'Sales and Costs'!C23</f>
        <v>118247.1105</v>
      </c>
      <c r="D23" s="16">
        <f>'Sales and Costs'!D23</f>
        <v>118247.1105</v>
      </c>
      <c r="E23" s="16">
        <f>'Sales and Costs'!E23</f>
        <v>118247.1105</v>
      </c>
      <c r="F23" s="16">
        <f>'Sales and Costs'!F23</f>
        <v>118247.1105</v>
      </c>
      <c r="G23" s="16">
        <f>'Sales and Costs'!G23</f>
        <v>118247.1105</v>
      </c>
      <c r="H23" s="16">
        <f>'Sales and Costs'!H23</f>
        <v>118247.1105</v>
      </c>
      <c r="I23" s="16">
        <f>'Sales and Costs'!I23</f>
        <v>118247.1105</v>
      </c>
      <c r="J23" s="16">
        <f>'Sales and Costs'!J23</f>
        <v>115904.8492</v>
      </c>
      <c r="K23" s="16">
        <f>'Sales and Costs'!K23</f>
        <v>115904.8492</v>
      </c>
      <c r="L23" s="16">
        <f>'Sales and Costs'!L23</f>
        <v>115904.8492</v>
      </c>
      <c r="M23" s="16">
        <f>'Sales and Costs'!M23</f>
        <v>115904.8492</v>
      </c>
      <c r="N23" s="16">
        <f>'Sales and Costs'!N23</f>
        <v>115904.8492</v>
      </c>
      <c r="O23" s="16">
        <f>'Sales and Costs'!O23</f>
        <v>115904.8492</v>
      </c>
      <c r="P23" s="16">
        <f>'Sales and Costs'!P23</f>
        <v>115904.8492</v>
      </c>
      <c r="Q23" s="16">
        <f>'Sales and Costs'!Q23</f>
        <v>115904.8492</v>
      </c>
      <c r="R23" s="16">
        <f>'Sales and Costs'!R23</f>
        <v>117475.2135</v>
      </c>
      <c r="S23" s="16">
        <f>'Sales and Costs'!S23</f>
        <v>117475.2135</v>
      </c>
      <c r="T23" s="16">
        <f>'Sales and Costs'!T23</f>
        <v>117475.2135</v>
      </c>
      <c r="U23" s="16">
        <f>'Sales and Costs'!U23</f>
        <v>119817.4747</v>
      </c>
      <c r="V23" s="16">
        <f>'Sales and Costs'!V23</f>
        <v>123299.015</v>
      </c>
      <c r="W23" s="16">
        <f>'Sales and Costs'!W23</f>
        <v>131908.98</v>
      </c>
      <c r="X23" s="16">
        <f>'Sales and Costs'!X23</f>
        <v>131908.98</v>
      </c>
      <c r="Y23" s="16">
        <f>'Sales and Costs'!Y23</f>
        <v>131908.98</v>
      </c>
    </row>
    <row r="24">
      <c r="A24" s="6" t="s">
        <v>114</v>
      </c>
      <c r="B24" s="15">
        <f>Capital!B18</f>
        <v>0</v>
      </c>
      <c r="C24" s="15">
        <f>Capital!C18</f>
        <v>0</v>
      </c>
      <c r="D24" s="15">
        <f>Capital!D18</f>
        <v>0</v>
      </c>
      <c r="E24" s="15">
        <f>Capital!E18</f>
        <v>0</v>
      </c>
      <c r="F24" s="15">
        <f>Capital!F18</f>
        <v>0</v>
      </c>
      <c r="G24" s="15">
        <f>Capital!G18</f>
        <v>0</v>
      </c>
      <c r="H24" s="15">
        <f>Capital!H18</f>
        <v>0</v>
      </c>
      <c r="I24" s="15">
        <f>Capital!I18</f>
        <v>0</v>
      </c>
      <c r="J24" s="15">
        <f>Capital!J18</f>
        <v>0</v>
      </c>
      <c r="K24" s="15">
        <f>Capital!K18</f>
        <v>323460</v>
      </c>
      <c r="L24" s="15">
        <f>Capital!L18</f>
        <v>0</v>
      </c>
      <c r="M24" s="15">
        <f>Capital!M18</f>
        <v>0</v>
      </c>
      <c r="N24" s="15">
        <f>Capital!N18</f>
        <v>0</v>
      </c>
      <c r="O24" s="15">
        <f>Capital!O18</f>
        <v>0</v>
      </c>
      <c r="P24" s="15">
        <f>Capital!P18</f>
        <v>0</v>
      </c>
      <c r="Q24" s="15">
        <f>Capital!Q18</f>
        <v>0</v>
      </c>
      <c r="R24" s="15">
        <f>Capital!R18</f>
        <v>0</v>
      </c>
      <c r="S24" s="15">
        <f>Capital!S18</f>
        <v>0</v>
      </c>
      <c r="T24" s="15">
        <f>Capital!T18</f>
        <v>0</v>
      </c>
      <c r="U24" s="15">
        <f>Capital!U18</f>
        <v>323460</v>
      </c>
      <c r="V24" s="15">
        <f>Capital!V18</f>
        <v>0</v>
      </c>
      <c r="W24" s="15">
        <f>Capital!W18</f>
        <v>0</v>
      </c>
      <c r="X24" s="15">
        <f>Capital!X18</f>
        <v>0</v>
      </c>
      <c r="Y24" s="15">
        <f>Capital!Y18</f>
        <v>0</v>
      </c>
    </row>
    <row r="25">
      <c r="A25" s="6" t="s">
        <v>141</v>
      </c>
      <c r="B25" s="16">
        <f t="shared" ref="B25:Y25" si="6">B22+B23-B24</f>
        <v>121728.6508</v>
      </c>
      <c r="C25" s="16">
        <f t="shared" si="6"/>
        <v>239975.7612</v>
      </c>
      <c r="D25" s="16">
        <f t="shared" si="6"/>
        <v>358222.8717</v>
      </c>
      <c r="E25" s="16">
        <f t="shared" si="6"/>
        <v>476469.9822</v>
      </c>
      <c r="F25" s="16">
        <f t="shared" si="6"/>
        <v>594717.0927</v>
      </c>
      <c r="G25" s="16">
        <f t="shared" si="6"/>
        <v>712964.2032</v>
      </c>
      <c r="H25" s="16">
        <f t="shared" si="6"/>
        <v>831211.3137</v>
      </c>
      <c r="I25" s="16">
        <f t="shared" si="6"/>
        <v>949458.4242</v>
      </c>
      <c r="J25" s="16">
        <f t="shared" si="6"/>
        <v>1065363.273</v>
      </c>
      <c r="K25" s="16">
        <f t="shared" si="6"/>
        <v>857808.1226</v>
      </c>
      <c r="L25" s="16">
        <f t="shared" si="6"/>
        <v>973712.9719</v>
      </c>
      <c r="M25" s="16">
        <f t="shared" si="6"/>
        <v>1089617.821</v>
      </c>
      <c r="N25" s="16">
        <f t="shared" si="6"/>
        <v>1205522.67</v>
      </c>
      <c r="O25" s="16">
        <f t="shared" si="6"/>
        <v>1321427.52</v>
      </c>
      <c r="P25" s="16">
        <f t="shared" si="6"/>
        <v>1437332.369</v>
      </c>
      <c r="Q25" s="16">
        <f t="shared" si="6"/>
        <v>1553237.218</v>
      </c>
      <c r="R25" s="16">
        <f t="shared" si="6"/>
        <v>1670712.432</v>
      </c>
      <c r="S25" s="16">
        <f t="shared" si="6"/>
        <v>1788187.645</v>
      </c>
      <c r="T25" s="16">
        <f t="shared" si="6"/>
        <v>1905662.859</v>
      </c>
      <c r="U25" s="16">
        <f t="shared" si="6"/>
        <v>1702020.333</v>
      </c>
      <c r="V25" s="16">
        <f t="shared" si="6"/>
        <v>1825319.348</v>
      </c>
      <c r="W25" s="16">
        <f t="shared" si="6"/>
        <v>1957228.328</v>
      </c>
      <c r="X25" s="16">
        <f t="shared" si="6"/>
        <v>2089137.308</v>
      </c>
      <c r="Y25" s="16">
        <f t="shared" si="6"/>
        <v>2221046.288</v>
      </c>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t="s">
        <v>76</v>
      </c>
      <c r="B27" s="16">
        <f t="shared" ref="B27:Y27" si="7">B25+B19</f>
        <v>617700.6508</v>
      </c>
      <c r="C27" s="16">
        <f t="shared" si="7"/>
        <v>735947.7612</v>
      </c>
      <c r="D27" s="16">
        <f t="shared" si="7"/>
        <v>854194.8717</v>
      </c>
      <c r="E27" s="16">
        <f t="shared" si="7"/>
        <v>972441.9822</v>
      </c>
      <c r="F27" s="16">
        <f t="shared" si="7"/>
        <v>1090689.093</v>
      </c>
      <c r="G27" s="16">
        <f t="shared" si="7"/>
        <v>1208936.203</v>
      </c>
      <c r="H27" s="16">
        <f t="shared" si="7"/>
        <v>1327183.314</v>
      </c>
      <c r="I27" s="16">
        <f t="shared" si="7"/>
        <v>1445430.424</v>
      </c>
      <c r="J27" s="16">
        <f t="shared" si="7"/>
        <v>1561335.273</v>
      </c>
      <c r="K27" s="16">
        <f t="shared" si="7"/>
        <v>1353780.123</v>
      </c>
      <c r="L27" s="16">
        <f t="shared" si="7"/>
        <v>1469684.972</v>
      </c>
      <c r="M27" s="16">
        <f t="shared" si="7"/>
        <v>1585589.821</v>
      </c>
      <c r="N27" s="16">
        <f t="shared" si="7"/>
        <v>1701494.67</v>
      </c>
      <c r="O27" s="16">
        <f t="shared" si="7"/>
        <v>1817399.52</v>
      </c>
      <c r="P27" s="16">
        <f t="shared" si="7"/>
        <v>1933304.369</v>
      </c>
      <c r="Q27" s="16">
        <f t="shared" si="7"/>
        <v>2049209.218</v>
      </c>
      <c r="R27" s="16">
        <f t="shared" si="7"/>
        <v>2166684.432</v>
      </c>
      <c r="S27" s="16">
        <f t="shared" si="7"/>
        <v>2284159.645</v>
      </c>
      <c r="T27" s="16">
        <f t="shared" si="7"/>
        <v>2401634.859</v>
      </c>
      <c r="U27" s="16">
        <f t="shared" si="7"/>
        <v>2197992.333</v>
      </c>
      <c r="V27" s="16">
        <f t="shared" si="7"/>
        <v>2321291.348</v>
      </c>
      <c r="W27" s="16">
        <f t="shared" si="7"/>
        <v>2453200.328</v>
      </c>
      <c r="X27" s="16">
        <f t="shared" si="7"/>
        <v>2585109.308</v>
      </c>
      <c r="Y27" s="16">
        <f t="shared" si="7"/>
        <v>2717018.288</v>
      </c>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t="s">
        <v>144</v>
      </c>
      <c r="B29" s="16">
        <f t="shared" ref="B29:Y29" si="8">B27-B15</f>
        <v>0</v>
      </c>
      <c r="C29" s="16">
        <f t="shared" si="8"/>
        <v>0.0000000001164153218</v>
      </c>
      <c r="D29" s="16">
        <f t="shared" si="8"/>
        <v>0</v>
      </c>
      <c r="E29" s="16">
        <f t="shared" si="8"/>
        <v>0.0000000001164153218</v>
      </c>
      <c r="F29" s="16">
        <f t="shared" si="8"/>
        <v>0.0000000004656612873</v>
      </c>
      <c r="G29" s="16">
        <f t="shared" si="8"/>
        <v>0</v>
      </c>
      <c r="H29" s="16">
        <f t="shared" si="8"/>
        <v>0.0000000002328306437</v>
      </c>
      <c r="I29" s="16">
        <f t="shared" si="8"/>
        <v>0.0000000004656612873</v>
      </c>
      <c r="J29" s="16">
        <f t="shared" si="8"/>
        <v>0.0000000004656612873</v>
      </c>
      <c r="K29" s="16">
        <f t="shared" si="8"/>
        <v>0.0000000002328306437</v>
      </c>
      <c r="L29" s="16">
        <f t="shared" si="8"/>
        <v>0</v>
      </c>
      <c r="M29" s="16">
        <f t="shared" si="8"/>
        <v>0.0000000004656612873</v>
      </c>
      <c r="N29" s="16">
        <f t="shared" si="8"/>
        <v>0.0000000002328306437</v>
      </c>
      <c r="O29" s="16">
        <f t="shared" si="8"/>
        <v>0.0000000004656612873</v>
      </c>
      <c r="P29" s="16">
        <f t="shared" si="8"/>
        <v>0.0000000002328306437</v>
      </c>
      <c r="Q29" s="16">
        <f t="shared" si="8"/>
        <v>0</v>
      </c>
      <c r="R29" s="16">
        <f t="shared" si="8"/>
        <v>0</v>
      </c>
      <c r="S29" s="16">
        <f t="shared" si="8"/>
        <v>0.0000000004656612873</v>
      </c>
      <c r="T29" s="16">
        <f t="shared" si="8"/>
        <v>0.0000000004656612873</v>
      </c>
      <c r="U29" s="16">
        <f t="shared" si="8"/>
        <v>0</v>
      </c>
      <c r="V29" s="16">
        <f t="shared" si="8"/>
        <v>0</v>
      </c>
      <c r="W29" s="16">
        <f t="shared" si="8"/>
        <v>-0.0000000004656612873</v>
      </c>
      <c r="X29" s="16">
        <f t="shared" si="8"/>
        <v>0</v>
      </c>
      <c r="Y29" s="16">
        <f t="shared" si="8"/>
        <v>-0.0000000004656612873</v>
      </c>
    </row>
    <row r="30">
      <c r="A30" s="6"/>
      <c r="B30" s="6"/>
      <c r="C30" s="6"/>
      <c r="D30" s="6"/>
      <c r="E30" s="6"/>
      <c r="F30" s="6"/>
      <c r="G30" s="6"/>
      <c r="H30" s="6"/>
      <c r="I30" s="6"/>
      <c r="J30" s="6"/>
      <c r="K30" s="6"/>
      <c r="L30" s="6"/>
      <c r="M30" s="6"/>
    </row>
  </sheetData>
  <drawing r:id="rId1"/>
</worksheet>
</file>