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Expenses-Payments" sheetId="3" r:id="rId6"/>
    <sheet state="visible" name="Calcs-1" sheetId="4" r:id="rId7"/>
    <sheet state="visible" name="Sales and Costs" sheetId="5" r:id="rId8"/>
    <sheet state="visible" name="Purchases" sheetId="6" r:id="rId9"/>
    <sheet state="visible" name="Stocks" sheetId="7" r:id="rId10"/>
    <sheet state="visible" name="Collections" sheetId="8" r:id="rId11"/>
    <sheet state="visible" name="FAR" sheetId="9" r:id="rId12"/>
    <sheet state="visible" name="Fixed Asset Balance" sheetId="10" r:id="rId13"/>
    <sheet state="visible" name="Capital" sheetId="11" r:id="rId14"/>
    <sheet state="visible" name="Depreciation" sheetId="12" r:id="rId15"/>
    <sheet state="visible" name="Cash Detail" sheetId="13" r:id="rId16"/>
    <sheet state="visible" name="Balance" sheetId="14" r:id="rId17"/>
  </sheets>
  <definedNames/>
  <calcPr/>
</workbook>
</file>

<file path=xl/sharedStrings.xml><?xml version="1.0" encoding="utf-8"?>
<sst xmlns="http://schemas.openxmlformats.org/spreadsheetml/2006/main" count="332" uniqueCount="120">
  <si>
    <t>Description</t>
  </si>
  <si>
    <t>Garden Decor deals in selling Ceramic Pots and Plastic Pots. It sells one Ceramic Pot for Rs. 269 to Households and purchases it for Rs. 143. It sells one Plastic Pot for Rs. 112 to Households and purchases it for Rs. 67.</t>
  </si>
  <si>
    <t>Every month they purchase 2950 ceramic pots and 2680 plastic pots. They sold 2645 ceramic pots and 2218 plastic pots.</t>
  </si>
  <si>
    <t>In the first month Garden Decor issued 17548 shares of Rs. 13 each to its shareholders who paid for these shares in cash.</t>
  </si>
  <si>
    <t>Garden Decor also employs 2 sales persons to each of whom Rs. 9450 salary per month is paid. The salary of a given month is paid on 7th of the next month. The rent of the company is Rs. 12500 per month which is paid on the next month. Electricity bill is Rs. 4598 per month which is paid on the 1st of the same month.</t>
  </si>
  <si>
    <t>The company has purchased Tools (SL0404O) in Month 1 for Rs. 81523 and has a life of 19 months. It also purchased Fan (FT0214N) in the 3rd month which costs Rs. 7294 and has a life of 20 months.</t>
  </si>
  <si>
    <t>Payment for Purchases of Ceramic pots and Plastic pots is made after 3 months and after 1 month respectively. Collections from sales to households are done every 2 months and makes it balance 0.</t>
  </si>
  <si>
    <t>They paid 12.5% tax on the profit after interest.</t>
  </si>
  <si>
    <t>Make a model for 12 months.</t>
  </si>
  <si>
    <t>Quantity</t>
  </si>
  <si>
    <t>Purchase Price</t>
  </si>
  <si>
    <t>Payments</t>
  </si>
  <si>
    <t>Ceramic Pots</t>
  </si>
  <si>
    <t>After 3 months</t>
  </si>
  <si>
    <t>Plastic Pots</t>
  </si>
  <si>
    <t>After 1 month</t>
  </si>
  <si>
    <t>Sales</t>
  </si>
  <si>
    <t>Selling Price</t>
  </si>
  <si>
    <t>Collections</t>
  </si>
  <si>
    <t>every 2 months</t>
  </si>
  <si>
    <t>Staff</t>
  </si>
  <si>
    <t>Sales Person</t>
  </si>
  <si>
    <t>Paid on next month</t>
  </si>
  <si>
    <t>Other costs</t>
  </si>
  <si>
    <t>Rent</t>
  </si>
  <si>
    <t>paid on next month</t>
  </si>
  <si>
    <t>Electricity</t>
  </si>
  <si>
    <t>paid on same month</t>
  </si>
  <si>
    <t>Tax</t>
  </si>
  <si>
    <t>Paid After interest</t>
  </si>
  <si>
    <t>Shares Issued</t>
  </si>
  <si>
    <t>Month 1</t>
  </si>
  <si>
    <t>Issue Price</t>
  </si>
  <si>
    <t>Number of Shares</t>
  </si>
  <si>
    <t>M1</t>
  </si>
  <si>
    <t>M2</t>
  </si>
  <si>
    <t>M3</t>
  </si>
  <si>
    <t>M4</t>
  </si>
  <si>
    <t>M5</t>
  </si>
  <si>
    <t>M6</t>
  </si>
  <si>
    <t>M7</t>
  </si>
  <si>
    <t>M8</t>
  </si>
  <si>
    <t>M9</t>
  </si>
  <si>
    <t>M10</t>
  </si>
  <si>
    <t>M11</t>
  </si>
  <si>
    <t>M12</t>
  </si>
  <si>
    <t>Expenses</t>
  </si>
  <si>
    <t>Salary</t>
  </si>
  <si>
    <t>Total</t>
  </si>
  <si>
    <t>Payment for Expenses</t>
  </si>
  <si>
    <t>Expenses to  be paid</t>
  </si>
  <si>
    <t>Purchase</t>
  </si>
  <si>
    <t>Cost of goods sold</t>
  </si>
  <si>
    <t>Other Costs</t>
  </si>
  <si>
    <t>Depreciation</t>
  </si>
  <si>
    <t>Profit</t>
  </si>
  <si>
    <t>Interest</t>
  </si>
  <si>
    <t>Purchases</t>
  </si>
  <si>
    <t>Purchase Payments</t>
  </si>
  <si>
    <t>Payments Outstanding</t>
  </si>
  <si>
    <t>Opening Stock</t>
  </si>
  <si>
    <t>Ceramic</t>
  </si>
  <si>
    <t>Plastic</t>
  </si>
  <si>
    <t>Change in Stock</t>
  </si>
  <si>
    <t xml:space="preserve">Ceramic </t>
  </si>
  <si>
    <t>Closing Stock</t>
  </si>
  <si>
    <t>Households</t>
  </si>
  <si>
    <t>Cash to be collected</t>
  </si>
  <si>
    <t>Item Code</t>
  </si>
  <si>
    <t>Item Type</t>
  </si>
  <si>
    <t>Item Details</t>
  </si>
  <si>
    <t>Month of Purchase</t>
  </si>
  <si>
    <t>Price</t>
  </si>
  <si>
    <t>Life Time</t>
  </si>
  <si>
    <t>Month of Disposal</t>
  </si>
  <si>
    <t>Disposal Depreciation</t>
  </si>
  <si>
    <t>Tools</t>
  </si>
  <si>
    <t>Fans</t>
  </si>
  <si>
    <t>Opening Balance</t>
  </si>
  <si>
    <t>Fan</t>
  </si>
  <si>
    <t>Disposal</t>
  </si>
  <si>
    <t>Closing Balance</t>
  </si>
  <si>
    <t>Share Issue</t>
  </si>
  <si>
    <t>Issue Price (Rs)</t>
  </si>
  <si>
    <t>Equity Share Issue(numbers)</t>
  </si>
  <si>
    <t>Opening Number of Shares</t>
  </si>
  <si>
    <t>Number of Shares issued in a month</t>
  </si>
  <si>
    <t>Closing Number of Shares</t>
  </si>
  <si>
    <t>Equity Share Capital (in Rs)</t>
  </si>
  <si>
    <t>Share capital Issued</t>
  </si>
  <si>
    <t>Closing  Balance</t>
  </si>
  <si>
    <t>Cash Inflow</t>
  </si>
  <si>
    <t>Collections from Customers</t>
  </si>
  <si>
    <t>Cash from Loan</t>
  </si>
  <si>
    <t>Cash Received from Equity Share Capital</t>
  </si>
  <si>
    <t>Cash Outflow</t>
  </si>
  <si>
    <t>Fixed Asset</t>
  </si>
  <si>
    <t>Payment for purchases</t>
  </si>
  <si>
    <t>Tax Paid</t>
  </si>
  <si>
    <t>Net Cash for the month</t>
  </si>
  <si>
    <t>Cash Inhand</t>
  </si>
  <si>
    <t>Opening Cash</t>
  </si>
  <si>
    <t>Closing Cash</t>
  </si>
  <si>
    <t>Assets</t>
  </si>
  <si>
    <t>Fixed asset</t>
  </si>
  <si>
    <t>Stocks</t>
  </si>
  <si>
    <t>Total Assets</t>
  </si>
  <si>
    <t>Liabilities</t>
  </si>
  <si>
    <t>Payment Outstanding</t>
  </si>
  <si>
    <t>Expenses paid</t>
  </si>
  <si>
    <t>Loan Term</t>
  </si>
  <si>
    <t>Total Liabilities</t>
  </si>
  <si>
    <t>Difference 1</t>
  </si>
  <si>
    <t>Equity</t>
  </si>
  <si>
    <t>Equity Share Capital</t>
  </si>
  <si>
    <t>Accumulated Profit</t>
  </si>
  <si>
    <t>Opening Profit</t>
  </si>
  <si>
    <t>Net Profit for the month</t>
  </si>
  <si>
    <t>Dividend Paid</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</si>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</sst>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0" fontId="4" numFmtId="0" xfId="0" applyAlignment="1" applyFont="1">
      <alignment readingOrder="0"/>
    </xf>
    <xf borderId="0" fillId="0" fontId="4" numFmtId="10" xfId="0" applyAlignment="1" applyFont="1" applyNumberFormat="1">
      <alignment readingOrder="0"/>
    </xf>
    <xf borderId="0" fillId="0" fontId="3" numFmtId="0" xfId="0" applyAlignment="1" applyFont="1">
      <alignment vertical="bottom"/>
    </xf>
    <xf borderId="0" fillId="0" fontId="4" numFmtId="0" xfId="0" applyFont="1"/>
    <xf borderId="0" fillId="0" fontId="3" numFmtId="0" xfId="0" applyAlignment="1" applyFont="1">
      <alignment shrinkToFit="0" vertical="bottom" wrapText="0"/>
    </xf>
    <xf borderId="0" fillId="0" fontId="4" numFmtId="1" xfId="0" applyFont="1" applyNumberFormat="1"/>
    <xf borderId="0" fillId="0" fontId="4" numFmtId="1" xfId="0" applyAlignment="1" applyFont="1" applyNumberFormat="1">
      <alignment readingOrder="0"/>
    </xf>
    <xf borderId="0" fillId="3" fontId="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5"/>
  </cols>
  <sheetData>
    <row r="1">
      <c r="A1" s="1" t="s">
        <v>0</v>
      </c>
    </row>
    <row r="2">
      <c r="A2" s="2" t="s">
        <v>1</v>
      </c>
    </row>
    <row r="3">
      <c r="A3" s="2" t="s">
        <v>2</v>
      </c>
    </row>
    <row r="4">
      <c r="A4" s="3" t="s">
        <v>3</v>
      </c>
    </row>
    <row r="5">
      <c r="A5" s="4"/>
    </row>
    <row r="6">
      <c r="A6" s="2" t="s">
        <v>4</v>
      </c>
    </row>
    <row r="7">
      <c r="A7" s="5"/>
    </row>
    <row r="8">
      <c r="A8" s="2" t="s">
        <v>5</v>
      </c>
    </row>
    <row r="9">
      <c r="A9" s="5"/>
    </row>
    <row r="10">
      <c r="A10" s="2" t="s">
        <v>6</v>
      </c>
    </row>
    <row r="11">
      <c r="A11" s="2" t="s">
        <v>7</v>
      </c>
    </row>
    <row r="12">
      <c r="A12" s="5"/>
    </row>
    <row r="13">
      <c r="A13" s="2" t="s">
        <v>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34</v>
      </c>
      <c r="C1" s="6" t="s">
        <v>35</v>
      </c>
      <c r="D1" s="6" t="s">
        <v>36</v>
      </c>
      <c r="E1" s="6" t="s">
        <v>37</v>
      </c>
      <c r="F1" s="6" t="s">
        <v>38</v>
      </c>
      <c r="G1" s="6" t="s">
        <v>39</v>
      </c>
      <c r="H1" s="6" t="s">
        <v>40</v>
      </c>
      <c r="I1" s="6" t="s">
        <v>41</v>
      </c>
      <c r="J1" s="6" t="s">
        <v>42</v>
      </c>
      <c r="K1" s="6" t="s">
        <v>43</v>
      </c>
      <c r="L1" s="6" t="s">
        <v>44</v>
      </c>
      <c r="M1" s="6" t="s">
        <v>45</v>
      </c>
    </row>
    <row r="2">
      <c r="A2" s="6" t="s">
        <v>78</v>
      </c>
    </row>
    <row r="3">
      <c r="A3" s="6" t="s">
        <v>76</v>
      </c>
      <c r="B3" s="6">
        <v>0.0</v>
      </c>
      <c r="C3" s="9">
        <f t="shared" ref="C3:M3" si="1">B18</f>
        <v>81523</v>
      </c>
      <c r="D3" s="9">
        <f t="shared" si="1"/>
        <v>81523</v>
      </c>
      <c r="E3" s="9">
        <f t="shared" si="1"/>
        <v>81523</v>
      </c>
      <c r="F3" s="9">
        <f t="shared" si="1"/>
        <v>81523</v>
      </c>
      <c r="G3" s="9">
        <f t="shared" si="1"/>
        <v>81523</v>
      </c>
      <c r="H3" s="9">
        <f t="shared" si="1"/>
        <v>81523</v>
      </c>
      <c r="I3" s="9">
        <f t="shared" si="1"/>
        <v>81523</v>
      </c>
      <c r="J3" s="9">
        <f t="shared" si="1"/>
        <v>81523</v>
      </c>
      <c r="K3" s="9">
        <f t="shared" si="1"/>
        <v>81523</v>
      </c>
      <c r="L3" s="9">
        <f t="shared" si="1"/>
        <v>81523</v>
      </c>
      <c r="M3" s="9">
        <f t="shared" si="1"/>
        <v>81523</v>
      </c>
    </row>
    <row r="4">
      <c r="A4" s="6" t="s">
        <v>79</v>
      </c>
      <c r="B4" s="6">
        <v>0.0</v>
      </c>
      <c r="C4" s="9">
        <f t="shared" ref="C4:M4" si="2">B19</f>
        <v>0</v>
      </c>
      <c r="D4" s="9">
        <f t="shared" si="2"/>
        <v>0</v>
      </c>
      <c r="E4" s="9">
        <f t="shared" si="2"/>
        <v>7294</v>
      </c>
      <c r="F4" s="9">
        <f t="shared" si="2"/>
        <v>7294</v>
      </c>
      <c r="G4" s="9">
        <f t="shared" si="2"/>
        <v>7294</v>
      </c>
      <c r="H4" s="9">
        <f t="shared" si="2"/>
        <v>7294</v>
      </c>
      <c r="I4" s="9">
        <f t="shared" si="2"/>
        <v>7294</v>
      </c>
      <c r="J4" s="9">
        <f t="shared" si="2"/>
        <v>7294</v>
      </c>
      <c r="K4" s="9">
        <f t="shared" si="2"/>
        <v>7294</v>
      </c>
      <c r="L4" s="9">
        <f t="shared" si="2"/>
        <v>7294</v>
      </c>
      <c r="M4" s="9">
        <f t="shared" si="2"/>
        <v>7294</v>
      </c>
    </row>
    <row r="5">
      <c r="A5" s="6" t="s">
        <v>48</v>
      </c>
      <c r="B5" s="9">
        <f t="shared" ref="B5:M5" si="3">SUM(B3:B4)</f>
        <v>0</v>
      </c>
      <c r="C5" s="9">
        <f t="shared" si="3"/>
        <v>81523</v>
      </c>
      <c r="D5" s="9">
        <f t="shared" si="3"/>
        <v>81523</v>
      </c>
      <c r="E5" s="9">
        <f t="shared" si="3"/>
        <v>88817</v>
      </c>
      <c r="F5" s="9">
        <f t="shared" si="3"/>
        <v>88817</v>
      </c>
      <c r="G5" s="9">
        <f t="shared" si="3"/>
        <v>88817</v>
      </c>
      <c r="H5" s="9">
        <f t="shared" si="3"/>
        <v>88817</v>
      </c>
      <c r="I5" s="9">
        <f t="shared" si="3"/>
        <v>88817</v>
      </c>
      <c r="J5" s="9">
        <f t="shared" si="3"/>
        <v>88817</v>
      </c>
      <c r="K5" s="9">
        <f t="shared" si="3"/>
        <v>88817</v>
      </c>
      <c r="L5" s="9">
        <f t="shared" si="3"/>
        <v>88817</v>
      </c>
      <c r="M5" s="9">
        <f t="shared" si="3"/>
        <v>88817</v>
      </c>
    </row>
    <row r="7">
      <c r="A7" s="6" t="s">
        <v>51</v>
      </c>
    </row>
    <row r="8">
      <c r="A8" s="6" t="s">
        <v>76</v>
      </c>
      <c r="B8" s="9">
        <f>FAR!E2</f>
        <v>81523</v>
      </c>
      <c r="C8" s="6">
        <v>0.0</v>
      </c>
      <c r="D8" s="6">
        <v>0.0</v>
      </c>
      <c r="E8" s="6">
        <v>0.0</v>
      </c>
      <c r="F8" s="6">
        <v>0.0</v>
      </c>
      <c r="G8" s="6">
        <v>0.0</v>
      </c>
      <c r="H8" s="6">
        <v>0.0</v>
      </c>
      <c r="I8" s="6">
        <v>0.0</v>
      </c>
      <c r="J8" s="6">
        <v>0.0</v>
      </c>
      <c r="K8" s="6">
        <v>0.0</v>
      </c>
      <c r="L8" s="6">
        <v>0.0</v>
      </c>
      <c r="M8" s="6">
        <v>0.0</v>
      </c>
    </row>
    <row r="9">
      <c r="A9" s="6" t="s">
        <v>79</v>
      </c>
      <c r="B9" s="6">
        <v>0.0</v>
      </c>
      <c r="C9" s="6">
        <v>0.0</v>
      </c>
      <c r="D9" s="9">
        <f>FAR!E3</f>
        <v>7294</v>
      </c>
      <c r="E9" s="6">
        <v>0.0</v>
      </c>
      <c r="F9" s="6">
        <v>0.0</v>
      </c>
      <c r="G9" s="6">
        <v>0.0</v>
      </c>
      <c r="H9" s="6">
        <v>0.0</v>
      </c>
      <c r="I9" s="6">
        <v>0.0</v>
      </c>
      <c r="J9" s="6">
        <v>0.0</v>
      </c>
      <c r="K9" s="6">
        <v>0.0</v>
      </c>
      <c r="L9" s="6">
        <v>0.0</v>
      </c>
      <c r="M9" s="6">
        <v>0.0</v>
      </c>
    </row>
    <row r="10">
      <c r="A10" s="6" t="s">
        <v>48</v>
      </c>
      <c r="B10" s="9">
        <f t="shared" ref="B10:M10" si="4">SUM(B8:B9)</f>
        <v>81523</v>
      </c>
      <c r="C10" s="9">
        <f t="shared" si="4"/>
        <v>0</v>
      </c>
      <c r="D10" s="9">
        <f t="shared" si="4"/>
        <v>7294</v>
      </c>
      <c r="E10" s="9">
        <f t="shared" si="4"/>
        <v>0</v>
      </c>
      <c r="F10" s="9">
        <f t="shared" si="4"/>
        <v>0</v>
      </c>
      <c r="G10" s="9">
        <f t="shared" si="4"/>
        <v>0</v>
      </c>
      <c r="H10" s="9">
        <f t="shared" si="4"/>
        <v>0</v>
      </c>
      <c r="I10" s="9">
        <f t="shared" si="4"/>
        <v>0</v>
      </c>
      <c r="J10" s="9">
        <f t="shared" si="4"/>
        <v>0</v>
      </c>
      <c r="K10" s="9">
        <f t="shared" si="4"/>
        <v>0</v>
      </c>
      <c r="L10" s="9">
        <f t="shared" si="4"/>
        <v>0</v>
      </c>
      <c r="M10" s="9">
        <f t="shared" si="4"/>
        <v>0</v>
      </c>
    </row>
    <row r="12">
      <c r="A12" s="6" t="s">
        <v>80</v>
      </c>
    </row>
    <row r="13">
      <c r="A13" s="6" t="s">
        <v>76</v>
      </c>
      <c r="B13" s="6">
        <v>0.0</v>
      </c>
      <c r="C13" s="6">
        <v>0.0</v>
      </c>
      <c r="D13" s="6">
        <v>0.0</v>
      </c>
      <c r="E13" s="6">
        <v>0.0</v>
      </c>
      <c r="F13" s="6">
        <v>0.0</v>
      </c>
      <c r="G13" s="6">
        <v>0.0</v>
      </c>
      <c r="H13" s="6">
        <v>0.0</v>
      </c>
      <c r="I13" s="6">
        <v>0.0</v>
      </c>
      <c r="J13" s="6">
        <v>0.0</v>
      </c>
      <c r="K13" s="6">
        <v>0.0</v>
      </c>
      <c r="L13" s="6">
        <v>0.0</v>
      </c>
      <c r="M13" s="6">
        <v>0.0</v>
      </c>
    </row>
    <row r="14">
      <c r="A14" s="6" t="s">
        <v>79</v>
      </c>
      <c r="B14" s="6">
        <v>0.0</v>
      </c>
      <c r="C14" s="6">
        <v>0.0</v>
      </c>
      <c r="D14" s="6">
        <v>0.0</v>
      </c>
      <c r="E14" s="6">
        <v>0.0</v>
      </c>
      <c r="F14" s="6">
        <v>0.0</v>
      </c>
      <c r="G14" s="6">
        <v>0.0</v>
      </c>
      <c r="H14" s="6">
        <v>0.0</v>
      </c>
      <c r="I14" s="6">
        <v>0.0</v>
      </c>
      <c r="J14" s="6">
        <v>0.0</v>
      </c>
      <c r="K14" s="6">
        <v>0.0</v>
      </c>
      <c r="L14" s="6">
        <v>0.0</v>
      </c>
      <c r="M14" s="6">
        <v>0.0</v>
      </c>
    </row>
    <row r="15">
      <c r="A15" s="6" t="s">
        <v>48</v>
      </c>
      <c r="B15" s="9">
        <f t="shared" ref="B15:M15" si="5">SUM(B13:B14)</f>
        <v>0</v>
      </c>
      <c r="C15" s="9">
        <f t="shared" si="5"/>
        <v>0</v>
      </c>
      <c r="D15" s="9">
        <f t="shared" si="5"/>
        <v>0</v>
      </c>
      <c r="E15" s="9">
        <f t="shared" si="5"/>
        <v>0</v>
      </c>
      <c r="F15" s="9">
        <f t="shared" si="5"/>
        <v>0</v>
      </c>
      <c r="G15" s="9">
        <f t="shared" si="5"/>
        <v>0</v>
      </c>
      <c r="H15" s="9">
        <f t="shared" si="5"/>
        <v>0</v>
      </c>
      <c r="I15" s="9">
        <f t="shared" si="5"/>
        <v>0</v>
      </c>
      <c r="J15" s="9">
        <f t="shared" si="5"/>
        <v>0</v>
      </c>
      <c r="K15" s="9">
        <f t="shared" si="5"/>
        <v>0</v>
      </c>
      <c r="L15" s="9">
        <f t="shared" si="5"/>
        <v>0</v>
      </c>
      <c r="M15" s="9">
        <f t="shared" si="5"/>
        <v>0</v>
      </c>
    </row>
    <row r="17">
      <c r="A17" s="6" t="s">
        <v>81</v>
      </c>
    </row>
    <row r="18">
      <c r="A18" s="6" t="s">
        <v>76</v>
      </c>
      <c r="B18" s="9">
        <f t="shared" ref="B18:M18" si="6">B3+B8-B13</f>
        <v>81523</v>
      </c>
      <c r="C18" s="9">
        <f t="shared" si="6"/>
        <v>81523</v>
      </c>
      <c r="D18" s="9">
        <f t="shared" si="6"/>
        <v>81523</v>
      </c>
      <c r="E18" s="9">
        <f t="shared" si="6"/>
        <v>81523</v>
      </c>
      <c r="F18" s="9">
        <f t="shared" si="6"/>
        <v>81523</v>
      </c>
      <c r="G18" s="9">
        <f t="shared" si="6"/>
        <v>81523</v>
      </c>
      <c r="H18" s="9">
        <f t="shared" si="6"/>
        <v>81523</v>
      </c>
      <c r="I18" s="9">
        <f t="shared" si="6"/>
        <v>81523</v>
      </c>
      <c r="J18" s="9">
        <f t="shared" si="6"/>
        <v>81523</v>
      </c>
      <c r="K18" s="9">
        <f t="shared" si="6"/>
        <v>81523</v>
      </c>
      <c r="L18" s="9">
        <f t="shared" si="6"/>
        <v>81523</v>
      </c>
      <c r="M18" s="9">
        <f t="shared" si="6"/>
        <v>81523</v>
      </c>
    </row>
    <row r="19">
      <c r="A19" s="6" t="s">
        <v>79</v>
      </c>
      <c r="B19" s="9">
        <f t="shared" ref="B19:M19" si="7">B4+B9-B14</f>
        <v>0</v>
      </c>
      <c r="C19" s="9">
        <f t="shared" si="7"/>
        <v>0</v>
      </c>
      <c r="D19" s="9">
        <f t="shared" si="7"/>
        <v>7294</v>
      </c>
      <c r="E19" s="9">
        <f t="shared" si="7"/>
        <v>7294</v>
      </c>
      <c r="F19" s="9">
        <f t="shared" si="7"/>
        <v>7294</v>
      </c>
      <c r="G19" s="9">
        <f t="shared" si="7"/>
        <v>7294</v>
      </c>
      <c r="H19" s="9">
        <f t="shared" si="7"/>
        <v>7294</v>
      </c>
      <c r="I19" s="9">
        <f t="shared" si="7"/>
        <v>7294</v>
      </c>
      <c r="J19" s="9">
        <f t="shared" si="7"/>
        <v>7294</v>
      </c>
      <c r="K19" s="9">
        <f t="shared" si="7"/>
        <v>7294</v>
      </c>
      <c r="L19" s="9">
        <f t="shared" si="7"/>
        <v>7294</v>
      </c>
      <c r="M19" s="9">
        <f t="shared" si="7"/>
        <v>7294</v>
      </c>
    </row>
    <row r="20">
      <c r="A20" s="6" t="s">
        <v>48</v>
      </c>
      <c r="B20" s="9">
        <f t="shared" ref="B20:M20" si="8">SUM(B18:B19)</f>
        <v>81523</v>
      </c>
      <c r="C20" s="9">
        <f t="shared" si="8"/>
        <v>81523</v>
      </c>
      <c r="D20" s="9">
        <f t="shared" si="8"/>
        <v>88817</v>
      </c>
      <c r="E20" s="9">
        <f t="shared" si="8"/>
        <v>88817</v>
      </c>
      <c r="F20" s="9">
        <f t="shared" si="8"/>
        <v>88817</v>
      </c>
      <c r="G20" s="9">
        <f t="shared" si="8"/>
        <v>88817</v>
      </c>
      <c r="H20" s="9">
        <f t="shared" si="8"/>
        <v>88817</v>
      </c>
      <c r="I20" s="9">
        <f t="shared" si="8"/>
        <v>88817</v>
      </c>
      <c r="J20" s="9">
        <f t="shared" si="8"/>
        <v>88817</v>
      </c>
      <c r="K20" s="9">
        <f t="shared" si="8"/>
        <v>88817</v>
      </c>
      <c r="L20" s="9">
        <f t="shared" si="8"/>
        <v>88817</v>
      </c>
      <c r="M20" s="9">
        <f t="shared" si="8"/>
        <v>88817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6" t="s">
        <v>34</v>
      </c>
      <c r="C1" s="6" t="s">
        <v>35</v>
      </c>
      <c r="D1" s="6" t="s">
        <v>36</v>
      </c>
      <c r="E1" s="6" t="s">
        <v>37</v>
      </c>
      <c r="F1" s="6" t="s">
        <v>38</v>
      </c>
      <c r="G1" s="6" t="s">
        <v>39</v>
      </c>
      <c r="H1" s="6" t="s">
        <v>40</v>
      </c>
      <c r="I1" s="6" t="s">
        <v>41</v>
      </c>
      <c r="J1" s="6" t="s">
        <v>42</v>
      </c>
      <c r="K1" s="6" t="s">
        <v>43</v>
      </c>
      <c r="L1" s="6" t="s">
        <v>44</v>
      </c>
      <c r="M1" s="6" t="s">
        <v>45</v>
      </c>
    </row>
    <row r="2">
      <c r="A2" s="8" t="s">
        <v>82</v>
      </c>
    </row>
    <row r="3">
      <c r="A3" s="8" t="s">
        <v>83</v>
      </c>
      <c r="B3" s="9">
        <f>Assumptions!B19</f>
        <v>13</v>
      </c>
      <c r="C3" s="6">
        <v>0.0</v>
      </c>
      <c r="D3" s="6">
        <v>0.0</v>
      </c>
      <c r="E3" s="6">
        <v>0.0</v>
      </c>
      <c r="F3" s="6">
        <v>0.0</v>
      </c>
      <c r="G3" s="6">
        <v>0.0</v>
      </c>
      <c r="H3" s="6">
        <v>0.0</v>
      </c>
      <c r="I3" s="6">
        <v>0.0</v>
      </c>
      <c r="J3" s="6">
        <v>0.0</v>
      </c>
      <c r="K3" s="6">
        <v>0.0</v>
      </c>
      <c r="L3" s="6">
        <v>0.0</v>
      </c>
      <c r="M3" s="6">
        <v>0.0</v>
      </c>
    </row>
    <row r="4">
      <c r="A4" s="8" t="s">
        <v>33</v>
      </c>
      <c r="B4" s="9">
        <f>Assumptions!B20</f>
        <v>17548</v>
      </c>
      <c r="C4" s="6">
        <v>0.0</v>
      </c>
      <c r="D4" s="6">
        <v>0.0</v>
      </c>
      <c r="E4" s="6">
        <v>0.0</v>
      </c>
      <c r="F4" s="6">
        <v>0.0</v>
      </c>
      <c r="G4" s="6">
        <v>0.0</v>
      </c>
      <c r="H4" s="6">
        <v>0.0</v>
      </c>
      <c r="I4" s="6">
        <v>0.0</v>
      </c>
      <c r="J4" s="6">
        <v>0.0</v>
      </c>
      <c r="K4" s="6">
        <v>0.0</v>
      </c>
      <c r="L4" s="6">
        <v>0.0</v>
      </c>
      <c r="M4" s="6">
        <v>0.0</v>
      </c>
    </row>
    <row r="5">
      <c r="A5" s="8"/>
    </row>
    <row r="6">
      <c r="A6" s="10" t="s">
        <v>84</v>
      </c>
    </row>
    <row r="7">
      <c r="A7" s="8" t="s">
        <v>85</v>
      </c>
      <c r="B7" s="6">
        <v>0.0</v>
      </c>
      <c r="C7" s="9">
        <f t="shared" ref="C7:M7" si="1">B9</f>
        <v>17548</v>
      </c>
      <c r="D7" s="9">
        <f t="shared" si="1"/>
        <v>17548</v>
      </c>
      <c r="E7" s="9">
        <f t="shared" si="1"/>
        <v>17548</v>
      </c>
      <c r="F7" s="9">
        <f t="shared" si="1"/>
        <v>17548</v>
      </c>
      <c r="G7" s="9">
        <f t="shared" si="1"/>
        <v>17548</v>
      </c>
      <c r="H7" s="9">
        <f t="shared" si="1"/>
        <v>17548</v>
      </c>
      <c r="I7" s="9">
        <f t="shared" si="1"/>
        <v>17548</v>
      </c>
      <c r="J7" s="9">
        <f t="shared" si="1"/>
        <v>17548</v>
      </c>
      <c r="K7" s="9">
        <f t="shared" si="1"/>
        <v>17548</v>
      </c>
      <c r="L7" s="9">
        <f t="shared" si="1"/>
        <v>17548</v>
      </c>
      <c r="M7" s="9">
        <f t="shared" si="1"/>
        <v>17548</v>
      </c>
    </row>
    <row r="8">
      <c r="A8" s="8" t="s">
        <v>86</v>
      </c>
      <c r="B8" s="9">
        <f t="shared" ref="B8:M8" si="2">B4</f>
        <v>17548</v>
      </c>
      <c r="C8" s="9">
        <f t="shared" si="2"/>
        <v>0</v>
      </c>
      <c r="D8" s="9">
        <f t="shared" si="2"/>
        <v>0</v>
      </c>
      <c r="E8" s="9">
        <f t="shared" si="2"/>
        <v>0</v>
      </c>
      <c r="F8" s="9">
        <f t="shared" si="2"/>
        <v>0</v>
      </c>
      <c r="G8" s="9">
        <f t="shared" si="2"/>
        <v>0</v>
      </c>
      <c r="H8" s="9">
        <f t="shared" si="2"/>
        <v>0</v>
      </c>
      <c r="I8" s="9">
        <f t="shared" si="2"/>
        <v>0</v>
      </c>
      <c r="J8" s="9">
        <f t="shared" si="2"/>
        <v>0</v>
      </c>
      <c r="K8" s="9">
        <f t="shared" si="2"/>
        <v>0</v>
      </c>
      <c r="L8" s="9">
        <f t="shared" si="2"/>
        <v>0</v>
      </c>
      <c r="M8" s="9">
        <f t="shared" si="2"/>
        <v>0</v>
      </c>
    </row>
    <row r="9">
      <c r="A9" s="8" t="s">
        <v>87</v>
      </c>
      <c r="B9" s="9">
        <f t="shared" ref="B9:M9" si="3">B7+B8</f>
        <v>17548</v>
      </c>
      <c r="C9" s="9">
        <f t="shared" si="3"/>
        <v>17548</v>
      </c>
      <c r="D9" s="9">
        <f t="shared" si="3"/>
        <v>17548</v>
      </c>
      <c r="E9" s="9">
        <f t="shared" si="3"/>
        <v>17548</v>
      </c>
      <c r="F9" s="9">
        <f t="shared" si="3"/>
        <v>17548</v>
      </c>
      <c r="G9" s="9">
        <f t="shared" si="3"/>
        <v>17548</v>
      </c>
      <c r="H9" s="9">
        <f t="shared" si="3"/>
        <v>17548</v>
      </c>
      <c r="I9" s="9">
        <f t="shared" si="3"/>
        <v>17548</v>
      </c>
      <c r="J9" s="9">
        <f t="shared" si="3"/>
        <v>17548</v>
      </c>
      <c r="K9" s="9">
        <f t="shared" si="3"/>
        <v>17548</v>
      </c>
      <c r="L9" s="9">
        <f t="shared" si="3"/>
        <v>17548</v>
      </c>
      <c r="M9" s="9">
        <f t="shared" si="3"/>
        <v>17548</v>
      </c>
    </row>
    <row r="10">
      <c r="A10" s="8"/>
    </row>
    <row r="11">
      <c r="A11" s="10" t="s">
        <v>88</v>
      </c>
    </row>
    <row r="12">
      <c r="A12" s="8" t="s">
        <v>78</v>
      </c>
      <c r="B12" s="6">
        <v>0.0</v>
      </c>
      <c r="C12" s="9">
        <f t="shared" ref="C12:M12" si="4">B14</f>
        <v>228124</v>
      </c>
      <c r="D12" s="9">
        <f t="shared" si="4"/>
        <v>228124</v>
      </c>
      <c r="E12" s="9">
        <f t="shared" si="4"/>
        <v>228124</v>
      </c>
      <c r="F12" s="9">
        <f t="shared" si="4"/>
        <v>228124</v>
      </c>
      <c r="G12" s="9">
        <f t="shared" si="4"/>
        <v>228124</v>
      </c>
      <c r="H12" s="9">
        <f t="shared" si="4"/>
        <v>228124</v>
      </c>
      <c r="I12" s="9">
        <f t="shared" si="4"/>
        <v>228124</v>
      </c>
      <c r="J12" s="9">
        <f t="shared" si="4"/>
        <v>228124</v>
      </c>
      <c r="K12" s="9">
        <f t="shared" si="4"/>
        <v>228124</v>
      </c>
      <c r="L12" s="9">
        <f t="shared" si="4"/>
        <v>228124</v>
      </c>
      <c r="M12" s="9">
        <f t="shared" si="4"/>
        <v>228124</v>
      </c>
    </row>
    <row r="13">
      <c r="A13" s="8" t="s">
        <v>89</v>
      </c>
      <c r="B13" s="9">
        <f t="shared" ref="B13:M13" si="5">B3*B4</f>
        <v>228124</v>
      </c>
      <c r="C13" s="9">
        <f t="shared" si="5"/>
        <v>0</v>
      </c>
      <c r="D13" s="9">
        <f t="shared" si="5"/>
        <v>0</v>
      </c>
      <c r="E13" s="9">
        <f t="shared" si="5"/>
        <v>0</v>
      </c>
      <c r="F13" s="9">
        <f t="shared" si="5"/>
        <v>0</v>
      </c>
      <c r="G13" s="9">
        <f t="shared" si="5"/>
        <v>0</v>
      </c>
      <c r="H13" s="9">
        <f t="shared" si="5"/>
        <v>0</v>
      </c>
      <c r="I13" s="9">
        <f t="shared" si="5"/>
        <v>0</v>
      </c>
      <c r="J13" s="9">
        <f t="shared" si="5"/>
        <v>0</v>
      </c>
      <c r="K13" s="9">
        <f t="shared" si="5"/>
        <v>0</v>
      </c>
      <c r="L13" s="9">
        <f t="shared" si="5"/>
        <v>0</v>
      </c>
      <c r="M13" s="9">
        <f t="shared" si="5"/>
        <v>0</v>
      </c>
    </row>
    <row r="14">
      <c r="A14" s="8" t="s">
        <v>90</v>
      </c>
      <c r="B14" s="9">
        <f t="shared" ref="B14:M14" si="6">B12+B13</f>
        <v>228124</v>
      </c>
      <c r="C14" s="9">
        <f t="shared" si="6"/>
        <v>228124</v>
      </c>
      <c r="D14" s="9">
        <f t="shared" si="6"/>
        <v>228124</v>
      </c>
      <c r="E14" s="9">
        <f t="shared" si="6"/>
        <v>228124</v>
      </c>
      <c r="F14" s="9">
        <f t="shared" si="6"/>
        <v>228124</v>
      </c>
      <c r="G14" s="9">
        <f t="shared" si="6"/>
        <v>228124</v>
      </c>
      <c r="H14" s="9">
        <f t="shared" si="6"/>
        <v>228124</v>
      </c>
      <c r="I14" s="9">
        <f t="shared" si="6"/>
        <v>228124</v>
      </c>
      <c r="J14" s="9">
        <f t="shared" si="6"/>
        <v>228124</v>
      </c>
      <c r="K14" s="9">
        <f t="shared" si="6"/>
        <v>228124</v>
      </c>
      <c r="L14" s="9">
        <f t="shared" si="6"/>
        <v>228124</v>
      </c>
      <c r="M14" s="9">
        <f t="shared" si="6"/>
        <v>228124</v>
      </c>
    </row>
    <row r="15">
      <c r="A15" s="8"/>
    </row>
    <row r="16">
      <c r="A16" s="8"/>
    </row>
    <row r="17">
      <c r="A17" s="8"/>
    </row>
    <row r="18">
      <c r="A18" s="8"/>
    </row>
    <row r="19">
      <c r="A19" s="8"/>
    </row>
    <row r="20">
      <c r="A20" s="8"/>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34</v>
      </c>
      <c r="C1" s="6" t="s">
        <v>35</v>
      </c>
      <c r="D1" s="6" t="s">
        <v>36</v>
      </c>
      <c r="E1" s="6" t="s">
        <v>37</v>
      </c>
      <c r="F1" s="6" t="s">
        <v>38</v>
      </c>
      <c r="G1" s="6" t="s">
        <v>39</v>
      </c>
      <c r="H1" s="6" t="s">
        <v>40</v>
      </c>
      <c r="I1" s="6" t="s">
        <v>41</v>
      </c>
      <c r="J1" s="6" t="s">
        <v>42</v>
      </c>
      <c r="K1" s="6" t="s">
        <v>43</v>
      </c>
      <c r="L1" s="6" t="s">
        <v>44</v>
      </c>
      <c r="M1" s="6" t="s">
        <v>45</v>
      </c>
    </row>
    <row r="2">
      <c r="A2" s="6" t="s">
        <v>78</v>
      </c>
    </row>
    <row r="3">
      <c r="A3" s="6" t="s">
        <v>76</v>
      </c>
      <c r="B3" s="6">
        <v>0.0</v>
      </c>
      <c r="C3" s="11">
        <f t="shared" ref="C3:M3" si="1">B18</f>
        <v>4290.684211</v>
      </c>
      <c r="D3" s="11">
        <f t="shared" si="1"/>
        <v>8581.368421</v>
      </c>
      <c r="E3" s="11">
        <f t="shared" si="1"/>
        <v>12872.05263</v>
      </c>
      <c r="F3" s="11">
        <f t="shared" si="1"/>
        <v>17162.73684</v>
      </c>
      <c r="G3" s="11">
        <f t="shared" si="1"/>
        <v>21453.42105</v>
      </c>
      <c r="H3" s="11">
        <f t="shared" si="1"/>
        <v>25744.10526</v>
      </c>
      <c r="I3" s="11">
        <f t="shared" si="1"/>
        <v>30034.78947</v>
      </c>
      <c r="J3" s="11">
        <f t="shared" si="1"/>
        <v>34325.47368</v>
      </c>
      <c r="K3" s="11">
        <f t="shared" si="1"/>
        <v>38616.15789</v>
      </c>
      <c r="L3" s="11">
        <f t="shared" si="1"/>
        <v>42906.84211</v>
      </c>
      <c r="M3" s="11">
        <f t="shared" si="1"/>
        <v>47197.52632</v>
      </c>
    </row>
    <row r="4">
      <c r="A4" s="6" t="s">
        <v>79</v>
      </c>
      <c r="B4" s="6">
        <v>0.0</v>
      </c>
      <c r="C4" s="11">
        <f t="shared" ref="C4:M4" si="2">B19</f>
        <v>0</v>
      </c>
      <c r="D4" s="11">
        <f t="shared" si="2"/>
        <v>0</v>
      </c>
      <c r="E4" s="11">
        <f t="shared" si="2"/>
        <v>364.7</v>
      </c>
      <c r="F4" s="11">
        <f t="shared" si="2"/>
        <v>729.4</v>
      </c>
      <c r="G4" s="11">
        <f t="shared" si="2"/>
        <v>1094.1</v>
      </c>
      <c r="H4" s="11">
        <f t="shared" si="2"/>
        <v>1458.8</v>
      </c>
      <c r="I4" s="11">
        <f t="shared" si="2"/>
        <v>1823.5</v>
      </c>
      <c r="J4" s="11">
        <f t="shared" si="2"/>
        <v>2188.2</v>
      </c>
      <c r="K4" s="11">
        <f t="shared" si="2"/>
        <v>2552.9</v>
      </c>
      <c r="L4" s="11">
        <f t="shared" si="2"/>
        <v>2917.6</v>
      </c>
      <c r="M4" s="11">
        <f t="shared" si="2"/>
        <v>3282.3</v>
      </c>
    </row>
    <row r="5">
      <c r="A5" s="6" t="s">
        <v>48</v>
      </c>
      <c r="B5" s="9">
        <f t="shared" ref="B5:M5" si="3">SUM(B3:B4)</f>
        <v>0</v>
      </c>
      <c r="C5" s="11">
        <f t="shared" si="3"/>
        <v>4290.684211</v>
      </c>
      <c r="D5" s="11">
        <f t="shared" si="3"/>
        <v>8581.368421</v>
      </c>
      <c r="E5" s="11">
        <f t="shared" si="3"/>
        <v>13236.75263</v>
      </c>
      <c r="F5" s="11">
        <f t="shared" si="3"/>
        <v>17892.13684</v>
      </c>
      <c r="G5" s="11">
        <f t="shared" si="3"/>
        <v>22547.52105</v>
      </c>
      <c r="H5" s="11">
        <f t="shared" si="3"/>
        <v>27202.90526</v>
      </c>
      <c r="I5" s="11">
        <f t="shared" si="3"/>
        <v>31858.28947</v>
      </c>
      <c r="J5" s="11">
        <f t="shared" si="3"/>
        <v>36513.67368</v>
      </c>
      <c r="K5" s="11">
        <f t="shared" si="3"/>
        <v>41169.05789</v>
      </c>
      <c r="L5" s="11">
        <f t="shared" si="3"/>
        <v>45824.44211</v>
      </c>
      <c r="M5" s="11">
        <f t="shared" si="3"/>
        <v>50479.82632</v>
      </c>
    </row>
    <row r="7">
      <c r="A7" s="6" t="s">
        <v>51</v>
      </c>
    </row>
    <row r="8">
      <c r="A8" s="6" t="s">
        <v>76</v>
      </c>
      <c r="B8" s="11">
        <f>'Fixed Asset Balance'!B18/FAR!$F2</f>
        <v>4290.684211</v>
      </c>
      <c r="C8" s="11">
        <f>'Fixed Asset Balance'!C18/FAR!$F2</f>
        <v>4290.684211</v>
      </c>
      <c r="D8" s="11">
        <f>'Fixed Asset Balance'!D18/FAR!$F2</f>
        <v>4290.684211</v>
      </c>
      <c r="E8" s="11">
        <f>'Fixed Asset Balance'!E18/FAR!$F2</f>
        <v>4290.684211</v>
      </c>
      <c r="F8" s="11">
        <f>'Fixed Asset Balance'!F18/FAR!$F2</f>
        <v>4290.684211</v>
      </c>
      <c r="G8" s="11">
        <f>'Fixed Asset Balance'!G18/FAR!$F2</f>
        <v>4290.684211</v>
      </c>
      <c r="H8" s="11">
        <f>'Fixed Asset Balance'!H18/FAR!$F2</f>
        <v>4290.684211</v>
      </c>
      <c r="I8" s="11">
        <f>'Fixed Asset Balance'!I18/FAR!$F2</f>
        <v>4290.684211</v>
      </c>
      <c r="J8" s="11">
        <f>'Fixed Asset Balance'!J18/FAR!$F2</f>
        <v>4290.684211</v>
      </c>
      <c r="K8" s="11">
        <f>'Fixed Asset Balance'!K18/FAR!$F2</f>
        <v>4290.684211</v>
      </c>
      <c r="L8" s="11">
        <f>'Fixed Asset Balance'!L18/FAR!$F2</f>
        <v>4290.684211</v>
      </c>
      <c r="M8" s="11">
        <f>'Fixed Asset Balance'!M18/FAR!$F2</f>
        <v>4290.684211</v>
      </c>
    </row>
    <row r="9">
      <c r="A9" s="6" t="s">
        <v>79</v>
      </c>
      <c r="B9" s="11">
        <f>'Fixed Asset Balance'!B19/FAR!$F3</f>
        <v>0</v>
      </c>
      <c r="C9" s="11">
        <f>'Fixed Asset Balance'!C19/FAR!$F3</f>
        <v>0</v>
      </c>
      <c r="D9" s="11">
        <f>'Fixed Asset Balance'!D19/FAR!$F3</f>
        <v>364.7</v>
      </c>
      <c r="E9" s="11">
        <f>'Fixed Asset Balance'!E19/FAR!$F3</f>
        <v>364.7</v>
      </c>
      <c r="F9" s="11">
        <f>'Fixed Asset Balance'!F19/FAR!$F3</f>
        <v>364.7</v>
      </c>
      <c r="G9" s="11">
        <f>'Fixed Asset Balance'!G19/FAR!$F3</f>
        <v>364.7</v>
      </c>
      <c r="H9" s="11">
        <f>'Fixed Asset Balance'!H19/FAR!$F3</f>
        <v>364.7</v>
      </c>
      <c r="I9" s="11">
        <f>'Fixed Asset Balance'!I19/FAR!$F3</f>
        <v>364.7</v>
      </c>
      <c r="J9" s="11">
        <f>'Fixed Asset Balance'!J19/FAR!$F3</f>
        <v>364.7</v>
      </c>
      <c r="K9" s="11">
        <f>'Fixed Asset Balance'!K19/FAR!$F3</f>
        <v>364.7</v>
      </c>
      <c r="L9" s="11">
        <f>'Fixed Asset Balance'!L19/FAR!$F3</f>
        <v>364.7</v>
      </c>
      <c r="M9" s="11">
        <f>'Fixed Asset Balance'!M19/FAR!$F3</f>
        <v>364.7</v>
      </c>
    </row>
    <row r="10">
      <c r="A10" s="6" t="s">
        <v>48</v>
      </c>
      <c r="B10" s="11">
        <f t="shared" ref="B10:M10" si="4">SUM(B8:B9)</f>
        <v>4290.684211</v>
      </c>
      <c r="C10" s="11">
        <f t="shared" si="4"/>
        <v>4290.684211</v>
      </c>
      <c r="D10" s="11">
        <f t="shared" si="4"/>
        <v>4655.384211</v>
      </c>
      <c r="E10" s="11">
        <f t="shared" si="4"/>
        <v>4655.384211</v>
      </c>
      <c r="F10" s="11">
        <f t="shared" si="4"/>
        <v>4655.384211</v>
      </c>
      <c r="G10" s="11">
        <f t="shared" si="4"/>
        <v>4655.384211</v>
      </c>
      <c r="H10" s="11">
        <f t="shared" si="4"/>
        <v>4655.384211</v>
      </c>
      <c r="I10" s="11">
        <f t="shared" si="4"/>
        <v>4655.384211</v>
      </c>
      <c r="J10" s="11">
        <f t="shared" si="4"/>
        <v>4655.384211</v>
      </c>
      <c r="K10" s="11">
        <f t="shared" si="4"/>
        <v>4655.384211</v>
      </c>
      <c r="L10" s="11">
        <f t="shared" si="4"/>
        <v>4655.384211</v>
      </c>
      <c r="M10" s="11">
        <f t="shared" si="4"/>
        <v>4655.384211</v>
      </c>
    </row>
    <row r="12">
      <c r="A12" s="6" t="s">
        <v>80</v>
      </c>
    </row>
    <row r="13">
      <c r="A13" s="6" t="s">
        <v>76</v>
      </c>
      <c r="B13" s="6">
        <v>0.0</v>
      </c>
      <c r="C13" s="6">
        <v>0.0</v>
      </c>
      <c r="D13" s="6">
        <v>0.0</v>
      </c>
      <c r="E13" s="6">
        <v>0.0</v>
      </c>
      <c r="F13" s="6">
        <v>0.0</v>
      </c>
      <c r="G13" s="6">
        <v>0.0</v>
      </c>
      <c r="H13" s="6">
        <v>0.0</v>
      </c>
      <c r="I13" s="6">
        <v>0.0</v>
      </c>
      <c r="J13" s="6">
        <v>0.0</v>
      </c>
      <c r="K13" s="6">
        <v>0.0</v>
      </c>
      <c r="L13" s="6">
        <v>0.0</v>
      </c>
      <c r="M13" s="6">
        <v>0.0</v>
      </c>
    </row>
    <row r="14">
      <c r="A14" s="6" t="s">
        <v>79</v>
      </c>
      <c r="B14" s="6">
        <v>0.0</v>
      </c>
      <c r="C14" s="6">
        <v>0.0</v>
      </c>
      <c r="D14" s="6">
        <v>0.0</v>
      </c>
      <c r="E14" s="6">
        <v>0.0</v>
      </c>
      <c r="F14" s="6">
        <v>0.0</v>
      </c>
      <c r="G14" s="6">
        <v>0.0</v>
      </c>
      <c r="H14" s="6">
        <v>0.0</v>
      </c>
      <c r="I14" s="6">
        <v>0.0</v>
      </c>
      <c r="J14" s="6">
        <v>0.0</v>
      </c>
      <c r="K14" s="6">
        <v>0.0</v>
      </c>
      <c r="L14" s="6">
        <v>0.0</v>
      </c>
      <c r="M14" s="6">
        <v>0.0</v>
      </c>
    </row>
    <row r="15">
      <c r="A15" s="6" t="s">
        <v>48</v>
      </c>
      <c r="B15" s="9">
        <f t="shared" ref="B15:M15" si="5">SUM(B13:B14)</f>
        <v>0</v>
      </c>
      <c r="C15" s="9">
        <f t="shared" si="5"/>
        <v>0</v>
      </c>
      <c r="D15" s="9">
        <f t="shared" si="5"/>
        <v>0</v>
      </c>
      <c r="E15" s="9">
        <f t="shared" si="5"/>
        <v>0</v>
      </c>
      <c r="F15" s="9">
        <f t="shared" si="5"/>
        <v>0</v>
      </c>
      <c r="G15" s="9">
        <f t="shared" si="5"/>
        <v>0</v>
      </c>
      <c r="H15" s="9">
        <f t="shared" si="5"/>
        <v>0</v>
      </c>
      <c r="I15" s="9">
        <f t="shared" si="5"/>
        <v>0</v>
      </c>
      <c r="J15" s="9">
        <f t="shared" si="5"/>
        <v>0</v>
      </c>
      <c r="K15" s="9">
        <f t="shared" si="5"/>
        <v>0</v>
      </c>
      <c r="L15" s="9">
        <f t="shared" si="5"/>
        <v>0</v>
      </c>
      <c r="M15" s="9">
        <f t="shared" si="5"/>
        <v>0</v>
      </c>
    </row>
    <row r="17">
      <c r="A17" s="6" t="s">
        <v>81</v>
      </c>
    </row>
    <row r="18">
      <c r="A18" s="6" t="s">
        <v>76</v>
      </c>
      <c r="B18" s="11">
        <f t="shared" ref="B18:M18" si="6">B3+B8-B13</f>
        <v>4290.684211</v>
      </c>
      <c r="C18" s="11">
        <f t="shared" si="6"/>
        <v>8581.368421</v>
      </c>
      <c r="D18" s="11">
        <f t="shared" si="6"/>
        <v>12872.05263</v>
      </c>
      <c r="E18" s="11">
        <f t="shared" si="6"/>
        <v>17162.73684</v>
      </c>
      <c r="F18" s="11">
        <f t="shared" si="6"/>
        <v>21453.42105</v>
      </c>
      <c r="G18" s="11">
        <f t="shared" si="6"/>
        <v>25744.10526</v>
      </c>
      <c r="H18" s="11">
        <f t="shared" si="6"/>
        <v>30034.78947</v>
      </c>
      <c r="I18" s="11">
        <f t="shared" si="6"/>
        <v>34325.47368</v>
      </c>
      <c r="J18" s="11">
        <f t="shared" si="6"/>
        <v>38616.15789</v>
      </c>
      <c r="K18" s="11">
        <f t="shared" si="6"/>
        <v>42906.84211</v>
      </c>
      <c r="L18" s="11">
        <f t="shared" si="6"/>
        <v>47197.52632</v>
      </c>
      <c r="M18" s="11">
        <f t="shared" si="6"/>
        <v>51488.21053</v>
      </c>
    </row>
    <row r="19">
      <c r="A19" s="6" t="s">
        <v>79</v>
      </c>
      <c r="B19" s="11">
        <f t="shared" ref="B19:M19" si="7">B4+B9-B14</f>
        <v>0</v>
      </c>
      <c r="C19" s="11">
        <f t="shared" si="7"/>
        <v>0</v>
      </c>
      <c r="D19" s="11">
        <f t="shared" si="7"/>
        <v>364.7</v>
      </c>
      <c r="E19" s="11">
        <f t="shared" si="7"/>
        <v>729.4</v>
      </c>
      <c r="F19" s="11">
        <f t="shared" si="7"/>
        <v>1094.1</v>
      </c>
      <c r="G19" s="11">
        <f t="shared" si="7"/>
        <v>1458.8</v>
      </c>
      <c r="H19" s="11">
        <f t="shared" si="7"/>
        <v>1823.5</v>
      </c>
      <c r="I19" s="11">
        <f t="shared" si="7"/>
        <v>2188.2</v>
      </c>
      <c r="J19" s="11">
        <f t="shared" si="7"/>
        <v>2552.9</v>
      </c>
      <c r="K19" s="11">
        <f t="shared" si="7"/>
        <v>2917.6</v>
      </c>
      <c r="L19" s="11">
        <f t="shared" si="7"/>
        <v>3282.3</v>
      </c>
      <c r="M19" s="11">
        <f t="shared" si="7"/>
        <v>3647</v>
      </c>
    </row>
    <row r="20">
      <c r="A20" s="6" t="s">
        <v>48</v>
      </c>
      <c r="B20" s="11">
        <f t="shared" ref="B20:M20" si="8">SUM(B18:B19)</f>
        <v>4290.684211</v>
      </c>
      <c r="C20" s="11">
        <f t="shared" si="8"/>
        <v>8581.368421</v>
      </c>
      <c r="D20" s="11">
        <f t="shared" si="8"/>
        <v>13236.75263</v>
      </c>
      <c r="E20" s="11">
        <f t="shared" si="8"/>
        <v>17892.13684</v>
      </c>
      <c r="F20" s="11">
        <f t="shared" si="8"/>
        <v>22547.52105</v>
      </c>
      <c r="G20" s="11">
        <f t="shared" si="8"/>
        <v>27202.90526</v>
      </c>
      <c r="H20" s="11">
        <f t="shared" si="8"/>
        <v>31858.28947</v>
      </c>
      <c r="I20" s="11">
        <f t="shared" si="8"/>
        <v>36513.67368</v>
      </c>
      <c r="J20" s="11">
        <f t="shared" si="8"/>
        <v>41169.05789</v>
      </c>
      <c r="K20" s="11">
        <f t="shared" si="8"/>
        <v>45824.44211</v>
      </c>
      <c r="L20" s="11">
        <f t="shared" si="8"/>
        <v>50479.82632</v>
      </c>
      <c r="M20" s="11">
        <f t="shared" si="8"/>
        <v>55135.21053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6" t="s">
        <v>34</v>
      </c>
      <c r="C1" s="6" t="s">
        <v>35</v>
      </c>
      <c r="D1" s="6" t="s">
        <v>36</v>
      </c>
      <c r="E1" s="6" t="s">
        <v>37</v>
      </c>
      <c r="F1" s="6" t="s">
        <v>38</v>
      </c>
      <c r="G1" s="6" t="s">
        <v>39</v>
      </c>
      <c r="H1" s="6" t="s">
        <v>40</v>
      </c>
      <c r="I1" s="6" t="s">
        <v>41</v>
      </c>
      <c r="J1" s="6" t="s">
        <v>42</v>
      </c>
      <c r="K1" s="6" t="s">
        <v>43</v>
      </c>
      <c r="L1" s="6" t="s">
        <v>44</v>
      </c>
      <c r="M1" s="6" t="s">
        <v>45</v>
      </c>
    </row>
    <row r="2">
      <c r="A2" s="8" t="s">
        <v>91</v>
      </c>
    </row>
    <row r="3">
      <c r="A3" s="8" t="s">
        <v>92</v>
      </c>
      <c r="B3" s="9">
        <f>Collections!B8</f>
        <v>0</v>
      </c>
      <c r="C3" s="9">
        <f>Collections!C8</f>
        <v>1919842</v>
      </c>
      <c r="D3" s="9">
        <f>Collections!D8</f>
        <v>0</v>
      </c>
      <c r="E3" s="9">
        <f>Collections!E8</f>
        <v>1919842</v>
      </c>
      <c r="F3" s="9">
        <f>Collections!F8</f>
        <v>0</v>
      </c>
      <c r="G3" s="9">
        <f>Collections!G8</f>
        <v>1919842</v>
      </c>
      <c r="H3" s="9">
        <f>Collections!H8</f>
        <v>0</v>
      </c>
      <c r="I3" s="9">
        <f>Collections!I8</f>
        <v>1919842</v>
      </c>
      <c r="J3" s="9">
        <f>Collections!J8</f>
        <v>0</v>
      </c>
      <c r="K3" s="9">
        <f>Collections!K8</f>
        <v>1919842</v>
      </c>
      <c r="L3" s="9">
        <f>Collections!L8</f>
        <v>0</v>
      </c>
      <c r="M3" s="9">
        <f>Collections!M8</f>
        <v>1919842</v>
      </c>
    </row>
    <row r="4">
      <c r="A4" s="8" t="s">
        <v>93</v>
      </c>
      <c r="B4" s="6">
        <v>0.0</v>
      </c>
      <c r="C4" s="6">
        <v>0.0</v>
      </c>
      <c r="D4" s="6">
        <v>0.0</v>
      </c>
      <c r="E4" s="6">
        <v>0.0</v>
      </c>
      <c r="F4" s="6">
        <v>0.0</v>
      </c>
      <c r="G4" s="6">
        <v>0.0</v>
      </c>
      <c r="H4" s="6">
        <v>0.0</v>
      </c>
      <c r="I4" s="6">
        <v>0.0</v>
      </c>
      <c r="J4" s="6">
        <v>0.0</v>
      </c>
      <c r="K4" s="6">
        <v>0.0</v>
      </c>
      <c r="L4" s="6">
        <v>0.0</v>
      </c>
      <c r="M4" s="6">
        <v>0.0</v>
      </c>
    </row>
    <row r="5">
      <c r="A5" s="8" t="s">
        <v>94</v>
      </c>
      <c r="B5" s="9">
        <f>Capital!B13</f>
        <v>228124</v>
      </c>
      <c r="C5" s="9">
        <f>Capital!C13</f>
        <v>0</v>
      </c>
      <c r="D5" s="9">
        <f>Capital!D13</f>
        <v>0</v>
      </c>
      <c r="E5" s="9">
        <f>Capital!E13</f>
        <v>0</v>
      </c>
      <c r="F5" s="9">
        <f>Capital!F13</f>
        <v>0</v>
      </c>
      <c r="G5" s="9">
        <f>Capital!G13</f>
        <v>0</v>
      </c>
      <c r="H5" s="9">
        <f>Capital!H13</f>
        <v>0</v>
      </c>
      <c r="I5" s="9">
        <f>Capital!I13</f>
        <v>0</v>
      </c>
      <c r="J5" s="9">
        <f>Capital!J13</f>
        <v>0</v>
      </c>
      <c r="K5" s="9">
        <f>Capital!K13</f>
        <v>0</v>
      </c>
      <c r="L5" s="9">
        <f>Capital!L13</f>
        <v>0</v>
      </c>
      <c r="M5" s="9">
        <f>Capital!M13</f>
        <v>0</v>
      </c>
    </row>
    <row r="6">
      <c r="A6" s="8" t="s">
        <v>48</v>
      </c>
      <c r="B6" s="9">
        <f t="shared" ref="B6:M6" si="1">SUM(B3:B5)</f>
        <v>228124</v>
      </c>
      <c r="C6" s="9">
        <f t="shared" si="1"/>
        <v>1919842</v>
      </c>
      <c r="D6" s="9">
        <f t="shared" si="1"/>
        <v>0</v>
      </c>
      <c r="E6" s="9">
        <f t="shared" si="1"/>
        <v>1919842</v>
      </c>
      <c r="F6" s="9">
        <f t="shared" si="1"/>
        <v>0</v>
      </c>
      <c r="G6" s="9">
        <f t="shared" si="1"/>
        <v>1919842</v>
      </c>
      <c r="H6" s="9">
        <f t="shared" si="1"/>
        <v>0</v>
      </c>
      <c r="I6" s="9">
        <f t="shared" si="1"/>
        <v>1919842</v>
      </c>
      <c r="J6" s="9">
        <f t="shared" si="1"/>
        <v>0</v>
      </c>
      <c r="K6" s="9">
        <f t="shared" si="1"/>
        <v>1919842</v>
      </c>
      <c r="L6" s="9">
        <f t="shared" si="1"/>
        <v>0</v>
      </c>
      <c r="M6" s="9">
        <f t="shared" si="1"/>
        <v>1919842</v>
      </c>
    </row>
    <row r="7">
      <c r="A7" s="8"/>
    </row>
    <row r="8">
      <c r="A8" s="8" t="s">
        <v>95</v>
      </c>
    </row>
    <row r="9">
      <c r="A9" s="8" t="s">
        <v>96</v>
      </c>
      <c r="B9" s="9">
        <f>'Fixed Asset Balance'!B10</f>
        <v>81523</v>
      </c>
      <c r="C9" s="9">
        <f>'Fixed Asset Balance'!C10</f>
        <v>0</v>
      </c>
      <c r="D9" s="9">
        <f>'Fixed Asset Balance'!D10</f>
        <v>7294</v>
      </c>
      <c r="E9" s="9">
        <f>'Fixed Asset Balance'!E10</f>
        <v>0</v>
      </c>
      <c r="F9" s="9">
        <f>'Fixed Asset Balance'!F10</f>
        <v>0</v>
      </c>
      <c r="G9" s="9">
        <f>'Fixed Asset Balance'!G10</f>
        <v>0</v>
      </c>
      <c r="H9" s="9">
        <f>'Fixed Asset Balance'!H10</f>
        <v>0</v>
      </c>
      <c r="I9" s="9">
        <f>'Fixed Asset Balance'!I10</f>
        <v>0</v>
      </c>
      <c r="J9" s="9">
        <f>'Fixed Asset Balance'!J10</f>
        <v>0</v>
      </c>
      <c r="K9" s="9">
        <f>'Fixed Asset Balance'!K10</f>
        <v>0</v>
      </c>
      <c r="L9" s="9">
        <f>'Fixed Asset Balance'!L10</f>
        <v>0</v>
      </c>
      <c r="M9" s="9">
        <f>'Fixed Asset Balance'!M10</f>
        <v>0</v>
      </c>
    </row>
    <row r="10">
      <c r="A10" s="8" t="s">
        <v>97</v>
      </c>
      <c r="B10" s="9">
        <f>Purchases!B10</f>
        <v>0</v>
      </c>
      <c r="C10" s="9">
        <f>Purchases!C10</f>
        <v>179560</v>
      </c>
      <c r="D10" s="9">
        <f>Purchases!D10</f>
        <v>179560</v>
      </c>
      <c r="E10" s="9">
        <f>Purchases!E10</f>
        <v>601410</v>
      </c>
      <c r="F10" s="9">
        <f>Purchases!F10</f>
        <v>601410</v>
      </c>
      <c r="G10" s="9">
        <f>Purchases!G10</f>
        <v>601410</v>
      </c>
      <c r="H10" s="9">
        <f>Purchases!H10</f>
        <v>601410</v>
      </c>
      <c r="I10" s="9">
        <f>Purchases!I10</f>
        <v>601410</v>
      </c>
      <c r="J10" s="9">
        <f>Purchases!J10</f>
        <v>601410</v>
      </c>
      <c r="K10" s="9">
        <f>Purchases!K10</f>
        <v>601410</v>
      </c>
      <c r="L10" s="9">
        <f>Purchases!L10</f>
        <v>601410</v>
      </c>
      <c r="M10" s="9">
        <f>Purchases!M10</f>
        <v>601410</v>
      </c>
    </row>
    <row r="11">
      <c r="A11" s="8" t="s">
        <v>53</v>
      </c>
      <c r="B11" s="9">
        <f>'Expenses-Payments'!B12</f>
        <v>4598</v>
      </c>
      <c r="C11" s="9">
        <f>'Expenses-Payments'!C12</f>
        <v>35998</v>
      </c>
      <c r="D11" s="9">
        <f>'Expenses-Payments'!D12</f>
        <v>35998</v>
      </c>
      <c r="E11" s="9">
        <f>'Expenses-Payments'!E12</f>
        <v>35998</v>
      </c>
      <c r="F11" s="9">
        <f>'Expenses-Payments'!F12</f>
        <v>35998</v>
      </c>
      <c r="G11" s="9">
        <f>'Expenses-Payments'!G12</f>
        <v>35998</v>
      </c>
      <c r="H11" s="9">
        <f>'Expenses-Payments'!H12</f>
        <v>35998</v>
      </c>
      <c r="I11" s="9">
        <f>'Expenses-Payments'!I12</f>
        <v>35998</v>
      </c>
      <c r="J11" s="9">
        <f>'Expenses-Payments'!J12</f>
        <v>35998</v>
      </c>
      <c r="K11" s="9">
        <f>'Expenses-Payments'!K12</f>
        <v>35998</v>
      </c>
      <c r="L11" s="9">
        <f>'Expenses-Payments'!L12</f>
        <v>35998</v>
      </c>
      <c r="M11" s="9">
        <f>'Expenses-Payments'!M12</f>
        <v>35998</v>
      </c>
    </row>
    <row r="12">
      <c r="A12" s="8" t="s">
        <v>98</v>
      </c>
      <c r="B12" s="11">
        <f>'Sales and Costs'!B22</f>
        <v>49098.91447</v>
      </c>
      <c r="C12" s="11">
        <f>'Sales and Costs'!C22</f>
        <v>49098.91447</v>
      </c>
      <c r="D12" s="11">
        <f>'Sales and Costs'!D22</f>
        <v>49053.32697</v>
      </c>
      <c r="E12" s="11">
        <f>'Sales and Costs'!E22</f>
        <v>49053.32697</v>
      </c>
      <c r="F12" s="11">
        <f>'Sales and Costs'!F22</f>
        <v>49053.32697</v>
      </c>
      <c r="G12" s="11">
        <f>'Sales and Costs'!G22</f>
        <v>49053.32697</v>
      </c>
      <c r="H12" s="11">
        <f>'Sales and Costs'!H22</f>
        <v>49053.32697</v>
      </c>
      <c r="I12" s="11">
        <f>'Sales and Costs'!I22</f>
        <v>49053.32697</v>
      </c>
      <c r="J12" s="11">
        <f>'Sales and Costs'!J22</f>
        <v>49053.32697</v>
      </c>
      <c r="K12" s="11">
        <f>'Sales and Costs'!K22</f>
        <v>49053.32697</v>
      </c>
      <c r="L12" s="11">
        <f>'Sales and Costs'!L22</f>
        <v>49053.32697</v>
      </c>
      <c r="M12" s="11">
        <f>'Sales and Costs'!M22</f>
        <v>49053.32697</v>
      </c>
    </row>
    <row r="13">
      <c r="A13" s="8" t="s">
        <v>48</v>
      </c>
      <c r="B13" s="11">
        <f t="shared" ref="B13:M13" si="2">SUM(B9:B12)</f>
        <v>135219.9145</v>
      </c>
      <c r="C13" s="11">
        <f t="shared" si="2"/>
        <v>264656.9145</v>
      </c>
      <c r="D13" s="11">
        <f t="shared" si="2"/>
        <v>271905.327</v>
      </c>
      <c r="E13" s="11">
        <f t="shared" si="2"/>
        <v>686461.327</v>
      </c>
      <c r="F13" s="11">
        <f t="shared" si="2"/>
        <v>686461.327</v>
      </c>
      <c r="G13" s="11">
        <f t="shared" si="2"/>
        <v>686461.327</v>
      </c>
      <c r="H13" s="11">
        <f t="shared" si="2"/>
        <v>686461.327</v>
      </c>
      <c r="I13" s="11">
        <f t="shared" si="2"/>
        <v>686461.327</v>
      </c>
      <c r="J13" s="11">
        <f t="shared" si="2"/>
        <v>686461.327</v>
      </c>
      <c r="K13" s="11">
        <f t="shared" si="2"/>
        <v>686461.327</v>
      </c>
      <c r="L13" s="11">
        <f t="shared" si="2"/>
        <v>686461.327</v>
      </c>
      <c r="M13" s="11">
        <f t="shared" si="2"/>
        <v>686461.327</v>
      </c>
    </row>
    <row r="14">
      <c r="A14" s="8"/>
    </row>
    <row r="15">
      <c r="A15" s="8" t="s">
        <v>99</v>
      </c>
      <c r="B15" s="11">
        <f t="shared" ref="B15:M15" si="3">B6-B13</f>
        <v>92904.08553</v>
      </c>
      <c r="C15" s="11">
        <f t="shared" si="3"/>
        <v>1655185.086</v>
      </c>
      <c r="D15" s="11">
        <f t="shared" si="3"/>
        <v>-271905.327</v>
      </c>
      <c r="E15" s="11">
        <f t="shared" si="3"/>
        <v>1233380.673</v>
      </c>
      <c r="F15" s="11">
        <f t="shared" si="3"/>
        <v>-686461.327</v>
      </c>
      <c r="G15" s="11">
        <f t="shared" si="3"/>
        <v>1233380.673</v>
      </c>
      <c r="H15" s="11">
        <f t="shared" si="3"/>
        <v>-686461.327</v>
      </c>
      <c r="I15" s="11">
        <f t="shared" si="3"/>
        <v>1233380.673</v>
      </c>
      <c r="J15" s="11">
        <f t="shared" si="3"/>
        <v>-686461.327</v>
      </c>
      <c r="K15" s="11">
        <f t="shared" si="3"/>
        <v>1233380.673</v>
      </c>
      <c r="L15" s="11">
        <f t="shared" si="3"/>
        <v>-686461.327</v>
      </c>
      <c r="M15" s="11">
        <f t="shared" si="3"/>
        <v>1233380.673</v>
      </c>
    </row>
    <row r="16">
      <c r="A16" s="8"/>
    </row>
    <row r="17">
      <c r="A17" s="8" t="s">
        <v>100</v>
      </c>
    </row>
    <row r="18">
      <c r="A18" s="8" t="s">
        <v>101</v>
      </c>
      <c r="B18" s="12">
        <v>0.0</v>
      </c>
      <c r="C18" s="12">
        <f t="shared" ref="C18:M18" si="4">B20</f>
        <v>92904.08553</v>
      </c>
      <c r="D18" s="12">
        <f t="shared" si="4"/>
        <v>1748089.171</v>
      </c>
      <c r="E18" s="12">
        <f t="shared" si="4"/>
        <v>1476183.844</v>
      </c>
      <c r="F18" s="12">
        <f t="shared" si="4"/>
        <v>2709564.517</v>
      </c>
      <c r="G18" s="12">
        <f t="shared" si="4"/>
        <v>2023103.19</v>
      </c>
      <c r="H18" s="12">
        <f t="shared" si="4"/>
        <v>3256483.863</v>
      </c>
      <c r="I18" s="12">
        <f t="shared" si="4"/>
        <v>2570022.536</v>
      </c>
      <c r="J18" s="12">
        <f t="shared" si="4"/>
        <v>3803403.209</v>
      </c>
      <c r="K18" s="12">
        <f t="shared" si="4"/>
        <v>3116941.882</v>
      </c>
      <c r="L18" s="12">
        <f t="shared" si="4"/>
        <v>4350322.555</v>
      </c>
      <c r="M18" s="12">
        <f t="shared" si="4"/>
        <v>3663861.228</v>
      </c>
    </row>
    <row r="19">
      <c r="A19" s="8" t="s">
        <v>99</v>
      </c>
      <c r="B19" s="11">
        <f t="shared" ref="B19:M19" si="5">B15</f>
        <v>92904.08553</v>
      </c>
      <c r="C19" s="11">
        <f t="shared" si="5"/>
        <v>1655185.086</v>
      </c>
      <c r="D19" s="11">
        <f t="shared" si="5"/>
        <v>-271905.327</v>
      </c>
      <c r="E19" s="11">
        <f t="shared" si="5"/>
        <v>1233380.673</v>
      </c>
      <c r="F19" s="11">
        <f t="shared" si="5"/>
        <v>-686461.327</v>
      </c>
      <c r="G19" s="11">
        <f t="shared" si="5"/>
        <v>1233380.673</v>
      </c>
      <c r="H19" s="11">
        <f t="shared" si="5"/>
        <v>-686461.327</v>
      </c>
      <c r="I19" s="11">
        <f t="shared" si="5"/>
        <v>1233380.673</v>
      </c>
      <c r="J19" s="11">
        <f t="shared" si="5"/>
        <v>-686461.327</v>
      </c>
      <c r="K19" s="11">
        <f t="shared" si="5"/>
        <v>1233380.673</v>
      </c>
      <c r="L19" s="11">
        <f t="shared" si="5"/>
        <v>-686461.327</v>
      </c>
      <c r="M19" s="11">
        <f t="shared" si="5"/>
        <v>1233380.673</v>
      </c>
    </row>
    <row r="20">
      <c r="A20" s="8" t="s">
        <v>102</v>
      </c>
      <c r="B20" s="11">
        <f t="shared" ref="B20:M20" si="6">SUM(B18:B19)</f>
        <v>92904.08553</v>
      </c>
      <c r="C20" s="11">
        <f t="shared" si="6"/>
        <v>1748089.171</v>
      </c>
      <c r="D20" s="11">
        <f t="shared" si="6"/>
        <v>1476183.844</v>
      </c>
      <c r="E20" s="11">
        <f t="shared" si="6"/>
        <v>2709564.517</v>
      </c>
      <c r="F20" s="11">
        <f t="shared" si="6"/>
        <v>2023103.19</v>
      </c>
      <c r="G20" s="11">
        <f t="shared" si="6"/>
        <v>3256483.863</v>
      </c>
      <c r="H20" s="11">
        <f t="shared" si="6"/>
        <v>2570022.536</v>
      </c>
      <c r="I20" s="11">
        <f t="shared" si="6"/>
        <v>3803403.209</v>
      </c>
      <c r="J20" s="11">
        <f t="shared" si="6"/>
        <v>3116941.882</v>
      </c>
      <c r="K20" s="11">
        <f t="shared" si="6"/>
        <v>4350322.555</v>
      </c>
      <c r="L20" s="11">
        <f t="shared" si="6"/>
        <v>3663861.228</v>
      </c>
      <c r="M20" s="11">
        <f t="shared" si="6"/>
        <v>4897241.901</v>
      </c>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6" t="s">
        <v>34</v>
      </c>
      <c r="C1" s="6" t="s">
        <v>35</v>
      </c>
      <c r="D1" s="6" t="s">
        <v>36</v>
      </c>
      <c r="E1" s="6" t="s">
        <v>37</v>
      </c>
      <c r="F1" s="6" t="s">
        <v>38</v>
      </c>
      <c r="G1" s="6" t="s">
        <v>39</v>
      </c>
      <c r="H1" s="6" t="s">
        <v>40</v>
      </c>
      <c r="I1" s="6" t="s">
        <v>41</v>
      </c>
      <c r="J1" s="6" t="s">
        <v>42</v>
      </c>
      <c r="K1" s="6" t="s">
        <v>43</v>
      </c>
      <c r="L1" s="6" t="s">
        <v>44</v>
      </c>
      <c r="M1" s="6" t="s">
        <v>45</v>
      </c>
    </row>
    <row r="2">
      <c r="A2" s="8" t="s">
        <v>103</v>
      </c>
    </row>
    <row r="3">
      <c r="A3" s="8" t="s">
        <v>104</v>
      </c>
      <c r="B3" s="11">
        <f>'Fixed Asset Balance'!B20-Depreciation!B20</f>
        <v>77232.31579</v>
      </c>
      <c r="C3" s="11">
        <f>'Fixed Asset Balance'!C20-Depreciation!C20</f>
        <v>72941.63158</v>
      </c>
      <c r="D3" s="11">
        <f>'Fixed Asset Balance'!D20-Depreciation!D20</f>
        <v>75580.24737</v>
      </c>
      <c r="E3" s="11">
        <f>'Fixed Asset Balance'!E20-Depreciation!E20</f>
        <v>70924.86316</v>
      </c>
      <c r="F3" s="11">
        <f>'Fixed Asset Balance'!F20-Depreciation!F20</f>
        <v>66269.47895</v>
      </c>
      <c r="G3" s="11">
        <f>'Fixed Asset Balance'!G20-Depreciation!G20</f>
        <v>61614.09474</v>
      </c>
      <c r="H3" s="11">
        <f>'Fixed Asset Balance'!H20-Depreciation!H20</f>
        <v>56958.71053</v>
      </c>
      <c r="I3" s="11">
        <f>'Fixed Asset Balance'!I20-Depreciation!I20</f>
        <v>52303.32632</v>
      </c>
      <c r="J3" s="11">
        <f>'Fixed Asset Balance'!J20-Depreciation!J20</f>
        <v>47647.94211</v>
      </c>
      <c r="K3" s="11">
        <f>'Fixed Asset Balance'!K20-Depreciation!K20</f>
        <v>42992.55789</v>
      </c>
      <c r="L3" s="11">
        <f>'Fixed Asset Balance'!L20-Depreciation!L20</f>
        <v>38337.17368</v>
      </c>
      <c r="M3" s="11">
        <f>'Fixed Asset Balance'!M20-Depreciation!M20</f>
        <v>33681.78947</v>
      </c>
    </row>
    <row r="4">
      <c r="A4" s="8" t="s">
        <v>100</v>
      </c>
      <c r="B4" s="11">
        <f>'Cash Detail'!B20</f>
        <v>92904.08553</v>
      </c>
      <c r="C4" s="11">
        <f>'Cash Detail'!C20</f>
        <v>1748089.171</v>
      </c>
      <c r="D4" s="11">
        <f>'Cash Detail'!D20</f>
        <v>1476183.844</v>
      </c>
      <c r="E4" s="11">
        <f>'Cash Detail'!E20</f>
        <v>2709564.517</v>
      </c>
      <c r="F4" s="11">
        <f>'Cash Detail'!F20</f>
        <v>2023103.19</v>
      </c>
      <c r="G4" s="11">
        <f>'Cash Detail'!G20</f>
        <v>3256483.863</v>
      </c>
      <c r="H4" s="11">
        <f>'Cash Detail'!H20</f>
        <v>2570022.536</v>
      </c>
      <c r="I4" s="11">
        <f>'Cash Detail'!I20</f>
        <v>3803403.209</v>
      </c>
      <c r="J4" s="11">
        <f>'Cash Detail'!J20</f>
        <v>3116941.882</v>
      </c>
      <c r="K4" s="11">
        <f>'Cash Detail'!K20</f>
        <v>4350322.555</v>
      </c>
      <c r="L4" s="11">
        <f>'Cash Detail'!L20</f>
        <v>3663861.228</v>
      </c>
      <c r="M4" s="11">
        <f>'Cash Detail'!M20</f>
        <v>4897241.901</v>
      </c>
    </row>
    <row r="5">
      <c r="A5" s="8" t="s">
        <v>105</v>
      </c>
      <c r="B5" s="9">
        <f>Stocks!B17</f>
        <v>74569</v>
      </c>
      <c r="C5" s="9">
        <f>Stocks!C17</f>
        <v>149138</v>
      </c>
      <c r="D5" s="9">
        <f>Stocks!D17</f>
        <v>223707</v>
      </c>
      <c r="E5" s="9">
        <f>Stocks!E17</f>
        <v>298276</v>
      </c>
      <c r="F5" s="9">
        <f>Stocks!F17</f>
        <v>372845</v>
      </c>
      <c r="G5" s="9">
        <f>Stocks!G17</f>
        <v>447414</v>
      </c>
      <c r="H5" s="9">
        <f>Stocks!H17</f>
        <v>521983</v>
      </c>
      <c r="I5" s="9">
        <f>Stocks!I17</f>
        <v>596552</v>
      </c>
      <c r="J5" s="9">
        <f>Stocks!J17</f>
        <v>671121</v>
      </c>
      <c r="K5" s="9">
        <f>Stocks!K17</f>
        <v>745690</v>
      </c>
      <c r="L5" s="9">
        <f>Stocks!L17</f>
        <v>820259</v>
      </c>
      <c r="M5" s="9">
        <f>Stocks!M17</f>
        <v>894828</v>
      </c>
    </row>
    <row r="6">
      <c r="A6" s="8" t="s">
        <v>67</v>
      </c>
      <c r="B6" s="9">
        <f>Collections!B12</f>
        <v>959921</v>
      </c>
      <c r="C6" s="9">
        <f>Collections!C12</f>
        <v>0</v>
      </c>
      <c r="D6" s="9">
        <f>Collections!D12</f>
        <v>959921</v>
      </c>
      <c r="E6" s="9">
        <f>Collections!E12</f>
        <v>0</v>
      </c>
      <c r="F6" s="9">
        <f>Collections!F12</f>
        <v>959921</v>
      </c>
      <c r="G6" s="9">
        <f>Collections!G12</f>
        <v>0</v>
      </c>
      <c r="H6" s="9">
        <f>Collections!H12</f>
        <v>959921</v>
      </c>
      <c r="I6" s="9">
        <f>Collections!I12</f>
        <v>0</v>
      </c>
      <c r="J6" s="9">
        <f>Collections!J12</f>
        <v>959921</v>
      </c>
      <c r="K6" s="9">
        <f>Collections!K12</f>
        <v>0</v>
      </c>
      <c r="L6" s="9">
        <f>Collections!L12</f>
        <v>959921</v>
      </c>
      <c r="M6" s="9">
        <f>Collections!M12</f>
        <v>0</v>
      </c>
    </row>
    <row r="7">
      <c r="A7" s="8" t="s">
        <v>106</v>
      </c>
      <c r="B7" s="11">
        <f t="shared" ref="B7:M7" si="1">SUM(B3:B6)</f>
        <v>1204626.401</v>
      </c>
      <c r="C7" s="11">
        <f t="shared" si="1"/>
        <v>1970168.803</v>
      </c>
      <c r="D7" s="11">
        <f t="shared" si="1"/>
        <v>2735392.091</v>
      </c>
      <c r="E7" s="11">
        <f t="shared" si="1"/>
        <v>3078765.38</v>
      </c>
      <c r="F7" s="11">
        <f t="shared" si="1"/>
        <v>3422138.669</v>
      </c>
      <c r="G7" s="11">
        <f t="shared" si="1"/>
        <v>3765511.958</v>
      </c>
      <c r="H7" s="11">
        <f t="shared" si="1"/>
        <v>4108885.247</v>
      </c>
      <c r="I7" s="11">
        <f t="shared" si="1"/>
        <v>4452258.536</v>
      </c>
      <c r="J7" s="11">
        <f t="shared" si="1"/>
        <v>4795631.824</v>
      </c>
      <c r="K7" s="11">
        <f t="shared" si="1"/>
        <v>5139005.113</v>
      </c>
      <c r="L7" s="11">
        <f t="shared" si="1"/>
        <v>5482378.402</v>
      </c>
      <c r="M7" s="11">
        <f t="shared" si="1"/>
        <v>5825751.691</v>
      </c>
    </row>
    <row r="8">
      <c r="A8" s="8"/>
    </row>
    <row r="9">
      <c r="A9" s="8" t="s">
        <v>107</v>
      </c>
    </row>
    <row r="10">
      <c r="A10" s="8" t="s">
        <v>108</v>
      </c>
      <c r="B10" s="9">
        <f>Purchases!B15</f>
        <v>601410</v>
      </c>
      <c r="C10" s="9">
        <f>Purchases!C15</f>
        <v>1023260</v>
      </c>
      <c r="D10" s="9">
        <f>Purchases!D15</f>
        <v>1445110</v>
      </c>
      <c r="E10" s="9">
        <f>Purchases!E15</f>
        <v>1445110</v>
      </c>
      <c r="F10" s="9">
        <f>Purchases!F15</f>
        <v>1445110</v>
      </c>
      <c r="G10" s="9">
        <f>Purchases!G15</f>
        <v>1445110</v>
      </c>
      <c r="H10" s="9">
        <f>Purchases!H15</f>
        <v>1445110</v>
      </c>
      <c r="I10" s="9">
        <f>Purchases!I15</f>
        <v>1445110</v>
      </c>
      <c r="J10" s="9">
        <f>Purchases!J15</f>
        <v>1445110</v>
      </c>
      <c r="K10" s="9">
        <f>Purchases!K15</f>
        <v>1445110</v>
      </c>
      <c r="L10" s="9">
        <f>Purchases!L15</f>
        <v>1445110</v>
      </c>
      <c r="M10" s="9">
        <f>Purchases!M15</f>
        <v>1445110</v>
      </c>
    </row>
    <row r="11">
      <c r="A11" s="8" t="s">
        <v>109</v>
      </c>
      <c r="B11" s="9">
        <f>'Expenses-Payments'!B18</f>
        <v>31400</v>
      </c>
      <c r="C11" s="9">
        <f>'Expenses-Payments'!C18</f>
        <v>31400</v>
      </c>
      <c r="D11" s="9">
        <f>'Expenses-Payments'!D18</f>
        <v>31400</v>
      </c>
      <c r="E11" s="9">
        <f>'Expenses-Payments'!E18</f>
        <v>31400</v>
      </c>
      <c r="F11" s="9">
        <f>'Expenses-Payments'!F18</f>
        <v>31400</v>
      </c>
      <c r="G11" s="9">
        <f>'Expenses-Payments'!G18</f>
        <v>31400</v>
      </c>
      <c r="H11" s="9">
        <f>'Expenses-Payments'!H18</f>
        <v>31400</v>
      </c>
      <c r="I11" s="9">
        <f>'Expenses-Payments'!I18</f>
        <v>31400</v>
      </c>
      <c r="J11" s="9">
        <f>'Expenses-Payments'!J18</f>
        <v>31400</v>
      </c>
      <c r="K11" s="9">
        <f>'Expenses-Payments'!K18</f>
        <v>31400</v>
      </c>
      <c r="L11" s="9">
        <f>'Expenses-Payments'!L18</f>
        <v>31400</v>
      </c>
      <c r="M11" s="9">
        <f>'Expenses-Payments'!M18</f>
        <v>31400</v>
      </c>
    </row>
    <row r="12">
      <c r="A12" s="8" t="s">
        <v>110</v>
      </c>
      <c r="B12" s="6">
        <v>0.0</v>
      </c>
      <c r="C12" s="6">
        <v>0.0</v>
      </c>
      <c r="D12" s="6">
        <v>0.0</v>
      </c>
      <c r="E12" s="6">
        <v>0.0</v>
      </c>
      <c r="F12" s="6">
        <v>0.0</v>
      </c>
      <c r="G12" s="6">
        <v>0.0</v>
      </c>
      <c r="H12" s="6">
        <v>0.0</v>
      </c>
      <c r="I12" s="6">
        <v>0.0</v>
      </c>
      <c r="J12" s="6">
        <v>0.0</v>
      </c>
      <c r="K12" s="6">
        <v>0.0</v>
      </c>
      <c r="L12" s="6">
        <v>0.0</v>
      </c>
      <c r="M12" s="6">
        <v>0.0</v>
      </c>
    </row>
    <row r="13">
      <c r="A13" s="8" t="s">
        <v>111</v>
      </c>
      <c r="B13" s="9">
        <f t="shared" ref="B13:M13" si="2">SUM(B10:B12)</f>
        <v>632810</v>
      </c>
      <c r="C13" s="9">
        <f t="shared" si="2"/>
        <v>1054660</v>
      </c>
      <c r="D13" s="9">
        <f t="shared" si="2"/>
        <v>1476510</v>
      </c>
      <c r="E13" s="9">
        <f t="shared" si="2"/>
        <v>1476510</v>
      </c>
      <c r="F13" s="9">
        <f t="shared" si="2"/>
        <v>1476510</v>
      </c>
      <c r="G13" s="9">
        <f t="shared" si="2"/>
        <v>1476510</v>
      </c>
      <c r="H13" s="9">
        <f t="shared" si="2"/>
        <v>1476510</v>
      </c>
      <c r="I13" s="9">
        <f t="shared" si="2"/>
        <v>1476510</v>
      </c>
      <c r="J13" s="9">
        <f t="shared" si="2"/>
        <v>1476510</v>
      </c>
      <c r="K13" s="9">
        <f t="shared" si="2"/>
        <v>1476510</v>
      </c>
      <c r="L13" s="9">
        <f t="shared" si="2"/>
        <v>1476510</v>
      </c>
      <c r="M13" s="9">
        <f t="shared" si="2"/>
        <v>1476510</v>
      </c>
    </row>
    <row r="14">
      <c r="A14" s="8"/>
    </row>
    <row r="15">
      <c r="A15" s="8" t="s">
        <v>112</v>
      </c>
      <c r="B15" s="11">
        <f t="shared" ref="B15:M15" si="3">B7-B13</f>
        <v>571816.4013</v>
      </c>
      <c r="C15" s="11">
        <f t="shared" si="3"/>
        <v>915508.8026</v>
      </c>
      <c r="D15" s="11">
        <f t="shared" si="3"/>
        <v>1258882.091</v>
      </c>
      <c r="E15" s="11">
        <f t="shared" si="3"/>
        <v>1602255.38</v>
      </c>
      <c r="F15" s="11">
        <f t="shared" si="3"/>
        <v>1945628.669</v>
      </c>
      <c r="G15" s="11">
        <f t="shared" si="3"/>
        <v>2289001.958</v>
      </c>
      <c r="H15" s="11">
        <f t="shared" si="3"/>
        <v>2632375.247</v>
      </c>
      <c r="I15" s="11">
        <f t="shared" si="3"/>
        <v>2975748.536</v>
      </c>
      <c r="J15" s="11">
        <f t="shared" si="3"/>
        <v>3319121.824</v>
      </c>
      <c r="K15" s="11">
        <f t="shared" si="3"/>
        <v>3662495.113</v>
      </c>
      <c r="L15" s="11">
        <f t="shared" si="3"/>
        <v>4005868.402</v>
      </c>
      <c r="M15" s="11">
        <f t="shared" si="3"/>
        <v>4349241.691</v>
      </c>
    </row>
    <row r="16">
      <c r="A16" s="8"/>
    </row>
    <row r="17">
      <c r="A17" s="8" t="s">
        <v>113</v>
      </c>
    </row>
    <row r="18">
      <c r="A18" s="8" t="s">
        <v>114</v>
      </c>
      <c r="B18" s="9">
        <f>Capital!B14</f>
        <v>228124</v>
      </c>
      <c r="C18" s="9">
        <f>Capital!C14</f>
        <v>228124</v>
      </c>
      <c r="D18" s="9">
        <f>Capital!D14</f>
        <v>228124</v>
      </c>
      <c r="E18" s="9">
        <f>Capital!E14</f>
        <v>228124</v>
      </c>
      <c r="F18" s="9">
        <f>Capital!F14</f>
        <v>228124</v>
      </c>
      <c r="G18" s="9">
        <f>Capital!G14</f>
        <v>228124</v>
      </c>
      <c r="H18" s="9">
        <f>Capital!H14</f>
        <v>228124</v>
      </c>
      <c r="I18" s="9">
        <f>Capital!I14</f>
        <v>228124</v>
      </c>
      <c r="J18" s="9">
        <f>Capital!J14</f>
        <v>228124</v>
      </c>
      <c r="K18" s="9">
        <f>Capital!K14</f>
        <v>228124</v>
      </c>
      <c r="L18" s="9">
        <f>Capital!L14</f>
        <v>228124</v>
      </c>
      <c r="M18" s="9">
        <f>Capital!M14</f>
        <v>228124</v>
      </c>
    </row>
    <row r="19">
      <c r="A19" s="8" t="s">
        <v>48</v>
      </c>
      <c r="B19" s="9">
        <f t="shared" ref="B19:M19" si="4">SUM(B18)</f>
        <v>228124</v>
      </c>
      <c r="C19" s="9">
        <f t="shared" si="4"/>
        <v>228124</v>
      </c>
      <c r="D19" s="9">
        <f t="shared" si="4"/>
        <v>228124</v>
      </c>
      <c r="E19" s="9">
        <f t="shared" si="4"/>
        <v>228124</v>
      </c>
      <c r="F19" s="9">
        <f t="shared" si="4"/>
        <v>228124</v>
      </c>
      <c r="G19" s="9">
        <f t="shared" si="4"/>
        <v>228124</v>
      </c>
      <c r="H19" s="9">
        <f t="shared" si="4"/>
        <v>228124</v>
      </c>
      <c r="I19" s="9">
        <f t="shared" si="4"/>
        <v>228124</v>
      </c>
      <c r="J19" s="9">
        <f t="shared" si="4"/>
        <v>228124</v>
      </c>
      <c r="K19" s="9">
        <f t="shared" si="4"/>
        <v>228124</v>
      </c>
      <c r="L19" s="9">
        <f t="shared" si="4"/>
        <v>228124</v>
      </c>
      <c r="M19" s="9">
        <f t="shared" si="4"/>
        <v>228124</v>
      </c>
    </row>
    <row r="20">
      <c r="A20" s="8"/>
    </row>
    <row r="21">
      <c r="A21" s="10" t="s">
        <v>115</v>
      </c>
    </row>
    <row r="22">
      <c r="A22" s="8" t="s">
        <v>116</v>
      </c>
      <c r="B22" s="6">
        <v>0.0</v>
      </c>
      <c r="C22" s="11">
        <f t="shared" ref="C22:M22" si="5">B25</f>
        <v>343692.4013</v>
      </c>
      <c r="D22" s="11">
        <f t="shared" si="5"/>
        <v>687384.8026</v>
      </c>
      <c r="E22" s="11">
        <f t="shared" si="5"/>
        <v>1030758.091</v>
      </c>
      <c r="F22" s="11">
        <f t="shared" si="5"/>
        <v>1374131.38</v>
      </c>
      <c r="G22" s="11">
        <f t="shared" si="5"/>
        <v>1717504.669</v>
      </c>
      <c r="H22" s="11">
        <f t="shared" si="5"/>
        <v>2060877.958</v>
      </c>
      <c r="I22" s="11">
        <f t="shared" si="5"/>
        <v>2404251.247</v>
      </c>
      <c r="J22" s="11">
        <f t="shared" si="5"/>
        <v>2747624.536</v>
      </c>
      <c r="K22" s="11">
        <f t="shared" si="5"/>
        <v>3090997.824</v>
      </c>
      <c r="L22" s="11">
        <f t="shared" si="5"/>
        <v>3434371.113</v>
      </c>
      <c r="M22" s="11">
        <f t="shared" si="5"/>
        <v>3777744.402</v>
      </c>
    </row>
    <row r="23">
      <c r="A23" s="8" t="s">
        <v>117</v>
      </c>
      <c r="B23" s="11">
        <f>'Sales and Costs'!B24</f>
        <v>343692.4013</v>
      </c>
      <c r="C23" s="11">
        <f>'Sales and Costs'!C24</f>
        <v>343692.4013</v>
      </c>
      <c r="D23" s="11">
        <f>'Sales and Costs'!D24</f>
        <v>343373.2888</v>
      </c>
      <c r="E23" s="11">
        <f>'Sales and Costs'!E24</f>
        <v>343373.2888</v>
      </c>
      <c r="F23" s="11">
        <f>'Sales and Costs'!F24</f>
        <v>343373.2888</v>
      </c>
      <c r="G23" s="11">
        <f>'Sales and Costs'!G24</f>
        <v>343373.2888</v>
      </c>
      <c r="H23" s="11">
        <f>'Sales and Costs'!H24</f>
        <v>343373.2888</v>
      </c>
      <c r="I23" s="11">
        <f>'Sales and Costs'!I24</f>
        <v>343373.2888</v>
      </c>
      <c r="J23" s="11">
        <f>'Sales and Costs'!J24</f>
        <v>343373.2888</v>
      </c>
      <c r="K23" s="11">
        <f>'Sales and Costs'!K24</f>
        <v>343373.2888</v>
      </c>
      <c r="L23" s="11">
        <f>'Sales and Costs'!L24</f>
        <v>343373.2888</v>
      </c>
      <c r="M23" s="11">
        <f>'Sales and Costs'!M24</f>
        <v>343373.2888</v>
      </c>
    </row>
    <row r="24">
      <c r="A24" s="8" t="s">
        <v>118</v>
      </c>
      <c r="B24" s="6">
        <v>0.0</v>
      </c>
      <c r="C24" s="6">
        <v>0.0</v>
      </c>
      <c r="D24" s="6">
        <v>0.0</v>
      </c>
      <c r="E24" s="6">
        <v>0.0</v>
      </c>
      <c r="F24" s="6">
        <v>0.0</v>
      </c>
      <c r="G24" s="6">
        <v>0.0</v>
      </c>
      <c r="H24" s="6">
        <v>0.0</v>
      </c>
      <c r="I24" s="6">
        <v>0.0</v>
      </c>
      <c r="J24" s="6">
        <v>0.0</v>
      </c>
      <c r="K24" s="6">
        <v>0.0</v>
      </c>
      <c r="L24" s="6">
        <v>0.0</v>
      </c>
      <c r="M24" s="6">
        <v>0.0</v>
      </c>
    </row>
    <row r="25">
      <c r="A25" s="8" t="s">
        <v>115</v>
      </c>
      <c r="B25" s="11">
        <f t="shared" ref="B25:M25" si="6">B22+B23-B24</f>
        <v>343692.4013</v>
      </c>
      <c r="C25" s="11">
        <f t="shared" si="6"/>
        <v>687384.8026</v>
      </c>
      <c r="D25" s="11">
        <f t="shared" si="6"/>
        <v>1030758.091</v>
      </c>
      <c r="E25" s="11">
        <f t="shared" si="6"/>
        <v>1374131.38</v>
      </c>
      <c r="F25" s="11">
        <f t="shared" si="6"/>
        <v>1717504.669</v>
      </c>
      <c r="G25" s="11">
        <f t="shared" si="6"/>
        <v>2060877.958</v>
      </c>
      <c r="H25" s="11">
        <f t="shared" si="6"/>
        <v>2404251.247</v>
      </c>
      <c r="I25" s="11">
        <f t="shared" si="6"/>
        <v>2747624.536</v>
      </c>
      <c r="J25" s="11">
        <f t="shared" si="6"/>
        <v>3090997.824</v>
      </c>
      <c r="K25" s="11">
        <f t="shared" si="6"/>
        <v>3434371.113</v>
      </c>
      <c r="L25" s="11">
        <f t="shared" si="6"/>
        <v>3777744.402</v>
      </c>
      <c r="M25" s="11">
        <f t="shared" si="6"/>
        <v>4121117.691</v>
      </c>
    </row>
    <row r="26">
      <c r="A26" s="8"/>
    </row>
    <row r="27">
      <c r="A27" s="8" t="s">
        <v>48</v>
      </c>
      <c r="B27" s="11">
        <f t="shared" ref="B27:M27" si="7">B19+B25</f>
        <v>571816.4013</v>
      </c>
      <c r="C27" s="11">
        <f t="shared" si="7"/>
        <v>915508.8026</v>
      </c>
      <c r="D27" s="11">
        <f t="shared" si="7"/>
        <v>1258882.091</v>
      </c>
      <c r="E27" s="11">
        <f t="shared" si="7"/>
        <v>1602255.38</v>
      </c>
      <c r="F27" s="11">
        <f t="shared" si="7"/>
        <v>1945628.669</v>
      </c>
      <c r="G27" s="11">
        <f t="shared" si="7"/>
        <v>2289001.958</v>
      </c>
      <c r="H27" s="11">
        <f t="shared" si="7"/>
        <v>2632375.247</v>
      </c>
      <c r="I27" s="11">
        <f t="shared" si="7"/>
        <v>2975748.536</v>
      </c>
      <c r="J27" s="11">
        <f t="shared" si="7"/>
        <v>3319121.824</v>
      </c>
      <c r="K27" s="11">
        <f t="shared" si="7"/>
        <v>3662495.113</v>
      </c>
      <c r="L27" s="11">
        <f t="shared" si="7"/>
        <v>4005868.402</v>
      </c>
      <c r="M27" s="11">
        <f t="shared" si="7"/>
        <v>4349241.691</v>
      </c>
    </row>
    <row r="28">
      <c r="A28" s="8"/>
    </row>
    <row r="29">
      <c r="A29" s="8" t="s">
        <v>119</v>
      </c>
      <c r="B29" s="11">
        <f t="shared" ref="B29:M29" si="8">B27-B15</f>
        <v>0</v>
      </c>
      <c r="C29" s="11">
        <f t="shared" si="8"/>
        <v>0.0000000001164153218</v>
      </c>
      <c r="D29" s="11">
        <f t="shared" si="8"/>
        <v>0.0000000002328306437</v>
      </c>
      <c r="E29" s="11">
        <f t="shared" si="8"/>
        <v>-0.0000000002328306437</v>
      </c>
      <c r="F29" s="11">
        <f t="shared" si="8"/>
        <v>-0.0000000002328306437</v>
      </c>
      <c r="G29" s="11">
        <f t="shared" si="8"/>
        <v>0</v>
      </c>
      <c r="H29" s="11">
        <f t="shared" si="8"/>
        <v>-0.0000000004656612873</v>
      </c>
      <c r="I29" s="11">
        <f t="shared" si="8"/>
        <v>-0.0000000009313225746</v>
      </c>
      <c r="J29" s="11">
        <f t="shared" si="8"/>
        <v>-0.0000000004656612873</v>
      </c>
      <c r="K29" s="11">
        <f t="shared" si="8"/>
        <v>0</v>
      </c>
      <c r="L29" s="11">
        <f t="shared" si="8"/>
        <v>-0.0000000004656612873</v>
      </c>
      <c r="M29" s="11">
        <f t="shared" si="8"/>
        <v>-0.0000000009313225746</v>
      </c>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9</v>
      </c>
      <c r="C1" s="6" t="s">
        <v>10</v>
      </c>
      <c r="D1" s="6" t="s">
        <v>11</v>
      </c>
    </row>
    <row r="2">
      <c r="A2" s="6" t="s">
        <v>12</v>
      </c>
      <c r="B2" s="6">
        <v>2950.0</v>
      </c>
      <c r="C2" s="6">
        <v>143.0</v>
      </c>
      <c r="D2" s="6" t="s">
        <v>13</v>
      </c>
    </row>
    <row r="3">
      <c r="A3" s="6" t="s">
        <v>14</v>
      </c>
      <c r="B3" s="6">
        <v>2680.0</v>
      </c>
      <c r="C3" s="6">
        <v>67.0</v>
      </c>
      <c r="D3" s="6" t="s">
        <v>15</v>
      </c>
    </row>
    <row r="5">
      <c r="A5" s="6" t="s">
        <v>16</v>
      </c>
      <c r="B5" s="6" t="s">
        <v>9</v>
      </c>
      <c r="C5" s="6" t="s">
        <v>17</v>
      </c>
      <c r="D5" s="6" t="s">
        <v>18</v>
      </c>
    </row>
    <row r="6">
      <c r="A6" s="6" t="s">
        <v>12</v>
      </c>
      <c r="B6" s="6">
        <v>2645.0</v>
      </c>
      <c r="C6" s="6">
        <v>269.0</v>
      </c>
      <c r="D6" s="6" t="s">
        <v>19</v>
      </c>
    </row>
    <row r="7">
      <c r="A7" s="6" t="s">
        <v>14</v>
      </c>
      <c r="B7" s="6">
        <v>2218.0</v>
      </c>
      <c r="C7" s="6">
        <v>112.0</v>
      </c>
      <c r="D7" s="6" t="s">
        <v>19</v>
      </c>
    </row>
    <row r="9">
      <c r="A9" s="6" t="s">
        <v>20</v>
      </c>
    </row>
    <row r="10">
      <c r="A10" s="6" t="s">
        <v>21</v>
      </c>
      <c r="B10" s="6">
        <v>2.0</v>
      </c>
      <c r="C10" s="6">
        <v>9450.0</v>
      </c>
      <c r="D10" s="6" t="s">
        <v>22</v>
      </c>
    </row>
    <row r="12">
      <c r="A12" s="6" t="s">
        <v>23</v>
      </c>
    </row>
    <row r="13">
      <c r="A13" s="6" t="s">
        <v>24</v>
      </c>
      <c r="B13" s="6">
        <v>12500.0</v>
      </c>
      <c r="C13" s="6" t="s">
        <v>25</v>
      </c>
    </row>
    <row r="14">
      <c r="A14" s="6" t="s">
        <v>26</v>
      </c>
      <c r="B14" s="6">
        <v>4598.0</v>
      </c>
      <c r="C14" s="6" t="s">
        <v>27</v>
      </c>
    </row>
    <row r="16">
      <c r="A16" s="6" t="s">
        <v>28</v>
      </c>
      <c r="B16" s="7">
        <v>0.125</v>
      </c>
      <c r="C16" s="6" t="s">
        <v>29</v>
      </c>
    </row>
    <row r="18">
      <c r="A18" s="6" t="s">
        <v>30</v>
      </c>
      <c r="B18" s="6" t="s">
        <v>31</v>
      </c>
    </row>
    <row r="19">
      <c r="A19" s="6" t="s">
        <v>32</v>
      </c>
      <c r="B19" s="6">
        <v>13.0</v>
      </c>
    </row>
    <row r="20">
      <c r="A20" s="6" t="s">
        <v>33</v>
      </c>
      <c r="B20" s="6">
        <v>17548.0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6" t="s">
        <v>34</v>
      </c>
      <c r="C1" s="6" t="s">
        <v>35</v>
      </c>
      <c r="D1" s="6" t="s">
        <v>36</v>
      </c>
      <c r="E1" s="6" t="s">
        <v>37</v>
      </c>
      <c r="F1" s="6" t="s">
        <v>38</v>
      </c>
      <c r="G1" s="6" t="s">
        <v>39</v>
      </c>
      <c r="H1" s="6" t="s">
        <v>40</v>
      </c>
      <c r="I1" s="6" t="s">
        <v>41</v>
      </c>
      <c r="J1" s="6" t="s">
        <v>42</v>
      </c>
      <c r="K1" s="6" t="s">
        <v>43</v>
      </c>
      <c r="L1" s="6" t="s">
        <v>44</v>
      </c>
      <c r="M1" s="6" t="s">
        <v>45</v>
      </c>
    </row>
    <row r="2">
      <c r="A2" s="8" t="s">
        <v>46</v>
      </c>
    </row>
    <row r="3">
      <c r="A3" s="8" t="s">
        <v>47</v>
      </c>
      <c r="B3" s="9">
        <f>Assumptions!$B10*Assumptions!$C10</f>
        <v>18900</v>
      </c>
      <c r="C3" s="9">
        <f>Assumptions!$B10*Assumptions!$C10</f>
        <v>18900</v>
      </c>
      <c r="D3" s="9">
        <f>Assumptions!$B10*Assumptions!$C10</f>
        <v>18900</v>
      </c>
      <c r="E3" s="9">
        <f>Assumptions!$B10*Assumptions!$C10</f>
        <v>18900</v>
      </c>
      <c r="F3" s="9">
        <f>Assumptions!$B10*Assumptions!$C10</f>
        <v>18900</v>
      </c>
      <c r="G3" s="9">
        <f>Assumptions!$B10*Assumptions!$C10</f>
        <v>18900</v>
      </c>
      <c r="H3" s="9">
        <f>Assumptions!$B10*Assumptions!$C10</f>
        <v>18900</v>
      </c>
      <c r="I3" s="9">
        <f>Assumptions!$B10*Assumptions!$C10</f>
        <v>18900</v>
      </c>
      <c r="J3" s="9">
        <f>Assumptions!$B10*Assumptions!$C10</f>
        <v>18900</v>
      </c>
      <c r="K3" s="9">
        <f>Assumptions!$B10*Assumptions!$C10</f>
        <v>18900</v>
      </c>
      <c r="L3" s="9">
        <f>Assumptions!$B10*Assumptions!$C10</f>
        <v>18900</v>
      </c>
      <c r="M3" s="9">
        <f>Assumptions!$B10*Assumptions!$C10</f>
        <v>18900</v>
      </c>
    </row>
    <row r="4">
      <c r="A4" s="8" t="s">
        <v>24</v>
      </c>
      <c r="B4" s="9">
        <f>Assumptions!$B13</f>
        <v>12500</v>
      </c>
      <c r="C4" s="9">
        <f>Assumptions!$B13</f>
        <v>12500</v>
      </c>
      <c r="D4" s="9">
        <f>Assumptions!$B13</f>
        <v>12500</v>
      </c>
      <c r="E4" s="9">
        <f>Assumptions!$B13</f>
        <v>12500</v>
      </c>
      <c r="F4" s="9">
        <f>Assumptions!$B13</f>
        <v>12500</v>
      </c>
      <c r="G4" s="9">
        <f>Assumptions!$B13</f>
        <v>12500</v>
      </c>
      <c r="H4" s="9">
        <f>Assumptions!$B13</f>
        <v>12500</v>
      </c>
      <c r="I4" s="9">
        <f>Assumptions!$B13</f>
        <v>12500</v>
      </c>
      <c r="J4" s="9">
        <f>Assumptions!$B13</f>
        <v>12500</v>
      </c>
      <c r="K4" s="9">
        <f>Assumptions!$B13</f>
        <v>12500</v>
      </c>
      <c r="L4" s="9">
        <f>Assumptions!$B13</f>
        <v>12500</v>
      </c>
      <c r="M4" s="9">
        <f>Assumptions!$B13</f>
        <v>12500</v>
      </c>
    </row>
    <row r="5">
      <c r="A5" s="8" t="s">
        <v>26</v>
      </c>
      <c r="B5" s="9">
        <f>Assumptions!$B14</f>
        <v>4598</v>
      </c>
      <c r="C5" s="9">
        <f>Assumptions!$B14</f>
        <v>4598</v>
      </c>
      <c r="D5" s="9">
        <f>Assumptions!$B14</f>
        <v>4598</v>
      </c>
      <c r="E5" s="9">
        <f>Assumptions!$B14</f>
        <v>4598</v>
      </c>
      <c r="F5" s="9">
        <f>Assumptions!$B14</f>
        <v>4598</v>
      </c>
      <c r="G5" s="9">
        <f>Assumptions!$B14</f>
        <v>4598</v>
      </c>
      <c r="H5" s="9">
        <f>Assumptions!$B14</f>
        <v>4598</v>
      </c>
      <c r="I5" s="9">
        <f>Assumptions!$B14</f>
        <v>4598</v>
      </c>
      <c r="J5" s="9">
        <f>Assumptions!$B14</f>
        <v>4598</v>
      </c>
      <c r="K5" s="9">
        <f>Assumptions!$B14</f>
        <v>4598</v>
      </c>
      <c r="L5" s="9">
        <f>Assumptions!$B14</f>
        <v>4598</v>
      </c>
      <c r="M5" s="9">
        <f>Assumptions!$B14</f>
        <v>4598</v>
      </c>
    </row>
    <row r="6">
      <c r="A6" s="8" t="s">
        <v>48</v>
      </c>
      <c r="B6" s="9">
        <f t="shared" ref="B6:M6" si="1">SUM(B3:B5)</f>
        <v>35998</v>
      </c>
      <c r="C6" s="9">
        <f t="shared" si="1"/>
        <v>35998</v>
      </c>
      <c r="D6" s="9">
        <f t="shared" si="1"/>
        <v>35998</v>
      </c>
      <c r="E6" s="9">
        <f t="shared" si="1"/>
        <v>35998</v>
      </c>
      <c r="F6" s="9">
        <f t="shared" si="1"/>
        <v>35998</v>
      </c>
      <c r="G6" s="9">
        <f t="shared" si="1"/>
        <v>35998</v>
      </c>
      <c r="H6" s="9">
        <f t="shared" si="1"/>
        <v>35998</v>
      </c>
      <c r="I6" s="9">
        <f t="shared" si="1"/>
        <v>35998</v>
      </c>
      <c r="J6" s="9">
        <f t="shared" si="1"/>
        <v>35998</v>
      </c>
      <c r="K6" s="9">
        <f t="shared" si="1"/>
        <v>35998</v>
      </c>
      <c r="L6" s="9">
        <f t="shared" si="1"/>
        <v>35998</v>
      </c>
      <c r="M6" s="9">
        <f t="shared" si="1"/>
        <v>35998</v>
      </c>
    </row>
    <row r="7">
      <c r="A7" s="8"/>
    </row>
    <row r="8">
      <c r="A8" s="10" t="s">
        <v>49</v>
      </c>
    </row>
    <row r="9">
      <c r="A9" s="8" t="s">
        <v>47</v>
      </c>
      <c r="B9" s="6">
        <v>0.0</v>
      </c>
      <c r="C9" s="9">
        <f t="shared" ref="C9:M9" si="2">B3</f>
        <v>18900</v>
      </c>
      <c r="D9" s="9">
        <f t="shared" si="2"/>
        <v>18900</v>
      </c>
      <c r="E9" s="9">
        <f t="shared" si="2"/>
        <v>18900</v>
      </c>
      <c r="F9" s="9">
        <f t="shared" si="2"/>
        <v>18900</v>
      </c>
      <c r="G9" s="9">
        <f t="shared" si="2"/>
        <v>18900</v>
      </c>
      <c r="H9" s="9">
        <f t="shared" si="2"/>
        <v>18900</v>
      </c>
      <c r="I9" s="9">
        <f t="shared" si="2"/>
        <v>18900</v>
      </c>
      <c r="J9" s="9">
        <f t="shared" si="2"/>
        <v>18900</v>
      </c>
      <c r="K9" s="9">
        <f t="shared" si="2"/>
        <v>18900</v>
      </c>
      <c r="L9" s="9">
        <f t="shared" si="2"/>
        <v>18900</v>
      </c>
      <c r="M9" s="9">
        <f t="shared" si="2"/>
        <v>18900</v>
      </c>
    </row>
    <row r="10">
      <c r="A10" s="8" t="s">
        <v>24</v>
      </c>
      <c r="B10" s="6">
        <v>0.0</v>
      </c>
      <c r="C10" s="9">
        <f t="shared" ref="C10:M10" si="3">B4</f>
        <v>12500</v>
      </c>
      <c r="D10" s="9">
        <f t="shared" si="3"/>
        <v>12500</v>
      </c>
      <c r="E10" s="9">
        <f t="shared" si="3"/>
        <v>12500</v>
      </c>
      <c r="F10" s="9">
        <f t="shared" si="3"/>
        <v>12500</v>
      </c>
      <c r="G10" s="9">
        <f t="shared" si="3"/>
        <v>12500</v>
      </c>
      <c r="H10" s="9">
        <f t="shared" si="3"/>
        <v>12500</v>
      </c>
      <c r="I10" s="9">
        <f t="shared" si="3"/>
        <v>12500</v>
      </c>
      <c r="J10" s="9">
        <f t="shared" si="3"/>
        <v>12500</v>
      </c>
      <c r="K10" s="9">
        <f t="shared" si="3"/>
        <v>12500</v>
      </c>
      <c r="L10" s="9">
        <f t="shared" si="3"/>
        <v>12500</v>
      </c>
      <c r="M10" s="9">
        <f t="shared" si="3"/>
        <v>12500</v>
      </c>
    </row>
    <row r="11">
      <c r="A11" s="8" t="s">
        <v>26</v>
      </c>
      <c r="B11" s="9">
        <f t="shared" ref="B11:M11" si="4">B5</f>
        <v>4598</v>
      </c>
      <c r="C11" s="9">
        <f t="shared" si="4"/>
        <v>4598</v>
      </c>
      <c r="D11" s="9">
        <f t="shared" si="4"/>
        <v>4598</v>
      </c>
      <c r="E11" s="9">
        <f t="shared" si="4"/>
        <v>4598</v>
      </c>
      <c r="F11" s="9">
        <f t="shared" si="4"/>
        <v>4598</v>
      </c>
      <c r="G11" s="9">
        <f t="shared" si="4"/>
        <v>4598</v>
      </c>
      <c r="H11" s="9">
        <f t="shared" si="4"/>
        <v>4598</v>
      </c>
      <c r="I11" s="9">
        <f t="shared" si="4"/>
        <v>4598</v>
      </c>
      <c r="J11" s="9">
        <f t="shared" si="4"/>
        <v>4598</v>
      </c>
      <c r="K11" s="9">
        <f t="shared" si="4"/>
        <v>4598</v>
      </c>
      <c r="L11" s="9">
        <f t="shared" si="4"/>
        <v>4598</v>
      </c>
      <c r="M11" s="9">
        <f t="shared" si="4"/>
        <v>4598</v>
      </c>
    </row>
    <row r="12">
      <c r="A12" s="8" t="s">
        <v>48</v>
      </c>
      <c r="B12" s="9">
        <f t="shared" ref="B12:M12" si="5">SUM(B9:B11)</f>
        <v>4598</v>
      </c>
      <c r="C12" s="9">
        <f t="shared" si="5"/>
        <v>35998</v>
      </c>
      <c r="D12" s="9">
        <f t="shared" si="5"/>
        <v>35998</v>
      </c>
      <c r="E12" s="9">
        <f t="shared" si="5"/>
        <v>35998</v>
      </c>
      <c r="F12" s="9">
        <f t="shared" si="5"/>
        <v>35998</v>
      </c>
      <c r="G12" s="9">
        <f t="shared" si="5"/>
        <v>35998</v>
      </c>
      <c r="H12" s="9">
        <f t="shared" si="5"/>
        <v>35998</v>
      </c>
      <c r="I12" s="9">
        <f t="shared" si="5"/>
        <v>35998</v>
      </c>
      <c r="J12" s="9">
        <f t="shared" si="5"/>
        <v>35998</v>
      </c>
      <c r="K12" s="9">
        <f t="shared" si="5"/>
        <v>35998</v>
      </c>
      <c r="L12" s="9">
        <f t="shared" si="5"/>
        <v>35998</v>
      </c>
      <c r="M12" s="9">
        <f t="shared" si="5"/>
        <v>35998</v>
      </c>
    </row>
    <row r="13">
      <c r="A13" s="8"/>
    </row>
    <row r="14">
      <c r="A14" s="10" t="s">
        <v>50</v>
      </c>
    </row>
    <row r="15">
      <c r="A15" s="8" t="s">
        <v>47</v>
      </c>
      <c r="B15" s="9">
        <f t="shared" ref="B15:B17" si="7">B3-B9</f>
        <v>18900</v>
      </c>
      <c r="C15" s="9">
        <f t="shared" ref="C15:M15" si="6">B15+C3-C9</f>
        <v>18900</v>
      </c>
      <c r="D15" s="9">
        <f t="shared" si="6"/>
        <v>18900</v>
      </c>
      <c r="E15" s="9">
        <f t="shared" si="6"/>
        <v>18900</v>
      </c>
      <c r="F15" s="9">
        <f t="shared" si="6"/>
        <v>18900</v>
      </c>
      <c r="G15" s="9">
        <f t="shared" si="6"/>
        <v>18900</v>
      </c>
      <c r="H15" s="9">
        <f t="shared" si="6"/>
        <v>18900</v>
      </c>
      <c r="I15" s="9">
        <f t="shared" si="6"/>
        <v>18900</v>
      </c>
      <c r="J15" s="9">
        <f t="shared" si="6"/>
        <v>18900</v>
      </c>
      <c r="K15" s="9">
        <f t="shared" si="6"/>
        <v>18900</v>
      </c>
      <c r="L15" s="9">
        <f t="shared" si="6"/>
        <v>18900</v>
      </c>
      <c r="M15" s="9">
        <f t="shared" si="6"/>
        <v>18900</v>
      </c>
    </row>
    <row r="16">
      <c r="A16" s="8" t="s">
        <v>24</v>
      </c>
      <c r="B16" s="9">
        <f t="shared" si="7"/>
        <v>12500</v>
      </c>
      <c r="C16" s="9">
        <f t="shared" ref="C16:M16" si="8">B16+C4-C10</f>
        <v>12500</v>
      </c>
      <c r="D16" s="9">
        <f t="shared" si="8"/>
        <v>12500</v>
      </c>
      <c r="E16" s="9">
        <f t="shared" si="8"/>
        <v>12500</v>
      </c>
      <c r="F16" s="9">
        <f t="shared" si="8"/>
        <v>12500</v>
      </c>
      <c r="G16" s="9">
        <f t="shared" si="8"/>
        <v>12500</v>
      </c>
      <c r="H16" s="9">
        <f t="shared" si="8"/>
        <v>12500</v>
      </c>
      <c r="I16" s="9">
        <f t="shared" si="8"/>
        <v>12500</v>
      </c>
      <c r="J16" s="9">
        <f t="shared" si="8"/>
        <v>12500</v>
      </c>
      <c r="K16" s="9">
        <f t="shared" si="8"/>
        <v>12500</v>
      </c>
      <c r="L16" s="9">
        <f t="shared" si="8"/>
        <v>12500</v>
      </c>
      <c r="M16" s="9">
        <f t="shared" si="8"/>
        <v>12500</v>
      </c>
    </row>
    <row r="17">
      <c r="A17" s="8" t="s">
        <v>26</v>
      </c>
      <c r="B17" s="9">
        <f t="shared" si="7"/>
        <v>0</v>
      </c>
      <c r="C17" s="9">
        <f t="shared" ref="C17:M17" si="9">B17+C5-C11</f>
        <v>0</v>
      </c>
      <c r="D17" s="9">
        <f t="shared" si="9"/>
        <v>0</v>
      </c>
      <c r="E17" s="9">
        <f t="shared" si="9"/>
        <v>0</v>
      </c>
      <c r="F17" s="9">
        <f t="shared" si="9"/>
        <v>0</v>
      </c>
      <c r="G17" s="9">
        <f t="shared" si="9"/>
        <v>0</v>
      </c>
      <c r="H17" s="9">
        <f t="shared" si="9"/>
        <v>0</v>
      </c>
      <c r="I17" s="9">
        <f t="shared" si="9"/>
        <v>0</v>
      </c>
      <c r="J17" s="9">
        <f t="shared" si="9"/>
        <v>0</v>
      </c>
      <c r="K17" s="9">
        <f t="shared" si="9"/>
        <v>0</v>
      </c>
      <c r="L17" s="9">
        <f t="shared" si="9"/>
        <v>0</v>
      </c>
      <c r="M17" s="9">
        <f t="shared" si="9"/>
        <v>0</v>
      </c>
    </row>
    <row r="18">
      <c r="A18" s="8" t="s">
        <v>48</v>
      </c>
      <c r="B18" s="9">
        <f t="shared" ref="B18:M18" si="10">SUM(B15:B17)</f>
        <v>31400</v>
      </c>
      <c r="C18" s="9">
        <f t="shared" si="10"/>
        <v>31400</v>
      </c>
      <c r="D18" s="9">
        <f t="shared" si="10"/>
        <v>31400</v>
      </c>
      <c r="E18" s="9">
        <f t="shared" si="10"/>
        <v>31400</v>
      </c>
      <c r="F18" s="9">
        <f t="shared" si="10"/>
        <v>31400</v>
      </c>
      <c r="G18" s="9">
        <f t="shared" si="10"/>
        <v>31400</v>
      </c>
      <c r="H18" s="9">
        <f t="shared" si="10"/>
        <v>31400</v>
      </c>
      <c r="I18" s="9">
        <f t="shared" si="10"/>
        <v>31400</v>
      </c>
      <c r="J18" s="9">
        <f t="shared" si="10"/>
        <v>31400</v>
      </c>
      <c r="K18" s="9">
        <f t="shared" si="10"/>
        <v>31400</v>
      </c>
      <c r="L18" s="9">
        <f t="shared" si="10"/>
        <v>31400</v>
      </c>
      <c r="M18" s="9">
        <f t="shared" si="10"/>
        <v>31400</v>
      </c>
    </row>
    <row r="19">
      <c r="A19" s="8"/>
    </row>
    <row r="20">
      <c r="A20" s="8"/>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34</v>
      </c>
      <c r="C1" s="6" t="s">
        <v>35</v>
      </c>
      <c r="D1" s="6" t="s">
        <v>36</v>
      </c>
      <c r="E1" s="6" t="s">
        <v>37</v>
      </c>
      <c r="F1" s="6" t="s">
        <v>38</v>
      </c>
      <c r="G1" s="6" t="s">
        <v>39</v>
      </c>
      <c r="H1" s="6" t="s">
        <v>40</v>
      </c>
      <c r="I1" s="6" t="s">
        <v>41</v>
      </c>
      <c r="J1" s="6" t="s">
        <v>42</v>
      </c>
      <c r="K1" s="6" t="s">
        <v>43</v>
      </c>
      <c r="L1" s="6" t="s">
        <v>44</v>
      </c>
      <c r="M1" s="6" t="s">
        <v>45</v>
      </c>
    </row>
    <row r="2">
      <c r="A2" s="6" t="s">
        <v>51</v>
      </c>
    </row>
    <row r="3">
      <c r="A3" s="6" t="s">
        <v>12</v>
      </c>
      <c r="B3" s="9">
        <f>Assumptions!$B2</f>
        <v>2950</v>
      </c>
      <c r="C3" s="9">
        <f>Assumptions!$B2</f>
        <v>2950</v>
      </c>
      <c r="D3" s="9">
        <f>Assumptions!$B2</f>
        <v>2950</v>
      </c>
      <c r="E3" s="9">
        <f>Assumptions!$B2</f>
        <v>2950</v>
      </c>
      <c r="F3" s="9">
        <f>Assumptions!$B2</f>
        <v>2950</v>
      </c>
      <c r="G3" s="9">
        <f>Assumptions!$B2</f>
        <v>2950</v>
      </c>
      <c r="H3" s="9">
        <f>Assumptions!$B2</f>
        <v>2950</v>
      </c>
      <c r="I3" s="9">
        <f>Assumptions!$B2</f>
        <v>2950</v>
      </c>
      <c r="J3" s="9">
        <f>Assumptions!$B2</f>
        <v>2950</v>
      </c>
      <c r="K3" s="9">
        <f>Assumptions!$B2</f>
        <v>2950</v>
      </c>
      <c r="L3" s="9">
        <f>Assumptions!$B2</f>
        <v>2950</v>
      </c>
      <c r="M3" s="9">
        <f>Assumptions!$B2</f>
        <v>2950</v>
      </c>
    </row>
    <row r="4">
      <c r="A4" s="6" t="s">
        <v>14</v>
      </c>
      <c r="B4" s="9">
        <f>Assumptions!$B3</f>
        <v>2680</v>
      </c>
      <c r="C4" s="9">
        <f>Assumptions!$B3</f>
        <v>2680</v>
      </c>
      <c r="D4" s="9">
        <f>Assumptions!$B3</f>
        <v>2680</v>
      </c>
      <c r="E4" s="9">
        <f>Assumptions!$B3</f>
        <v>2680</v>
      </c>
      <c r="F4" s="9">
        <f>Assumptions!$B3</f>
        <v>2680</v>
      </c>
      <c r="G4" s="9">
        <f>Assumptions!$B3</f>
        <v>2680</v>
      </c>
      <c r="H4" s="9">
        <f>Assumptions!$B3</f>
        <v>2680</v>
      </c>
      <c r="I4" s="9">
        <f>Assumptions!$B3</f>
        <v>2680</v>
      </c>
      <c r="J4" s="9">
        <f>Assumptions!$B3</f>
        <v>2680</v>
      </c>
      <c r="K4" s="9">
        <f>Assumptions!$B3</f>
        <v>2680</v>
      </c>
      <c r="L4" s="9">
        <f>Assumptions!$B3</f>
        <v>2680</v>
      </c>
      <c r="M4" s="9">
        <f>Assumptions!$B3</f>
        <v>2680</v>
      </c>
    </row>
    <row r="6">
      <c r="A6" s="6" t="s">
        <v>16</v>
      </c>
    </row>
    <row r="7">
      <c r="A7" s="6" t="s">
        <v>12</v>
      </c>
      <c r="B7" s="9">
        <f>Assumptions!$B6</f>
        <v>2645</v>
      </c>
      <c r="C7" s="9">
        <f>Assumptions!$B6</f>
        <v>2645</v>
      </c>
      <c r="D7" s="9">
        <f>Assumptions!$B6</f>
        <v>2645</v>
      </c>
      <c r="E7" s="9">
        <f>Assumptions!$B6</f>
        <v>2645</v>
      </c>
      <c r="F7" s="9">
        <f>Assumptions!$B6</f>
        <v>2645</v>
      </c>
      <c r="G7" s="9">
        <f>Assumptions!$B6</f>
        <v>2645</v>
      </c>
      <c r="H7" s="9">
        <f>Assumptions!$B6</f>
        <v>2645</v>
      </c>
      <c r="I7" s="9">
        <f>Assumptions!$B6</f>
        <v>2645</v>
      </c>
      <c r="J7" s="9">
        <f>Assumptions!$B6</f>
        <v>2645</v>
      </c>
      <c r="K7" s="9">
        <f>Assumptions!$B6</f>
        <v>2645</v>
      </c>
      <c r="L7" s="9">
        <f>Assumptions!$B6</f>
        <v>2645</v>
      </c>
      <c r="M7" s="9">
        <f>Assumptions!$B6</f>
        <v>2645</v>
      </c>
    </row>
    <row r="8">
      <c r="A8" s="6" t="s">
        <v>14</v>
      </c>
      <c r="B8" s="9">
        <f>Assumptions!$B7</f>
        <v>2218</v>
      </c>
      <c r="C8" s="9">
        <f>Assumptions!$B7</f>
        <v>2218</v>
      </c>
      <c r="D8" s="9">
        <f>Assumptions!$B7</f>
        <v>2218</v>
      </c>
      <c r="E8" s="9">
        <f>Assumptions!$B7</f>
        <v>2218</v>
      </c>
      <c r="F8" s="9">
        <f>Assumptions!$B7</f>
        <v>2218</v>
      </c>
      <c r="G8" s="9">
        <f>Assumptions!$B7</f>
        <v>2218</v>
      </c>
      <c r="H8" s="9">
        <f>Assumptions!$B7</f>
        <v>2218</v>
      </c>
      <c r="I8" s="9">
        <f>Assumptions!$B7</f>
        <v>2218</v>
      </c>
      <c r="J8" s="9">
        <f>Assumptions!$B7</f>
        <v>2218</v>
      </c>
      <c r="K8" s="9">
        <f>Assumptions!$B7</f>
        <v>2218</v>
      </c>
      <c r="L8" s="9">
        <f>Assumptions!$B7</f>
        <v>2218</v>
      </c>
      <c r="M8" s="9">
        <f>Assumptions!$B7</f>
        <v>2218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34</v>
      </c>
      <c r="C1" s="6" t="s">
        <v>35</v>
      </c>
      <c r="D1" s="6" t="s">
        <v>36</v>
      </c>
      <c r="E1" s="6" t="s">
        <v>37</v>
      </c>
      <c r="F1" s="6" t="s">
        <v>38</v>
      </c>
      <c r="G1" s="6" t="s">
        <v>39</v>
      </c>
      <c r="H1" s="6" t="s">
        <v>40</v>
      </c>
      <c r="I1" s="6" t="s">
        <v>41</v>
      </c>
      <c r="J1" s="6" t="s">
        <v>42</v>
      </c>
      <c r="K1" s="6" t="s">
        <v>43</v>
      </c>
      <c r="L1" s="6" t="s">
        <v>44</v>
      </c>
      <c r="M1" s="6" t="s">
        <v>45</v>
      </c>
    </row>
    <row r="2">
      <c r="A2" s="6" t="s">
        <v>16</v>
      </c>
    </row>
    <row r="3">
      <c r="A3" s="6" t="s">
        <v>12</v>
      </c>
      <c r="B3" s="9">
        <f>'Calcs-1'!B7*Assumptions!$C6</f>
        <v>711505</v>
      </c>
      <c r="C3" s="9">
        <f>'Calcs-1'!C7*Assumptions!$C6</f>
        <v>711505</v>
      </c>
      <c r="D3" s="9">
        <f>'Calcs-1'!D7*Assumptions!$C6</f>
        <v>711505</v>
      </c>
      <c r="E3" s="9">
        <f>'Calcs-1'!E7*Assumptions!$C6</f>
        <v>711505</v>
      </c>
      <c r="F3" s="9">
        <f>'Calcs-1'!F7*Assumptions!$C6</f>
        <v>711505</v>
      </c>
      <c r="G3" s="9">
        <f>'Calcs-1'!G7*Assumptions!$C6</f>
        <v>711505</v>
      </c>
      <c r="H3" s="9">
        <f>'Calcs-1'!H7*Assumptions!$C6</f>
        <v>711505</v>
      </c>
      <c r="I3" s="9">
        <f>'Calcs-1'!I7*Assumptions!$C6</f>
        <v>711505</v>
      </c>
      <c r="J3" s="9">
        <f>'Calcs-1'!J7*Assumptions!$C6</f>
        <v>711505</v>
      </c>
      <c r="K3" s="9">
        <f>'Calcs-1'!K7*Assumptions!$C6</f>
        <v>711505</v>
      </c>
      <c r="L3" s="9">
        <f>'Calcs-1'!L7*Assumptions!$C6</f>
        <v>711505</v>
      </c>
      <c r="M3" s="9">
        <f>'Calcs-1'!M7*Assumptions!$C6</f>
        <v>711505</v>
      </c>
    </row>
    <row r="4">
      <c r="A4" s="6" t="s">
        <v>14</v>
      </c>
      <c r="B4" s="9">
        <f>'Calcs-1'!B8*Assumptions!$C7</f>
        <v>248416</v>
      </c>
      <c r="C4" s="9">
        <f>'Calcs-1'!C8*Assumptions!$C7</f>
        <v>248416</v>
      </c>
      <c r="D4" s="9">
        <f>'Calcs-1'!D8*Assumptions!$C7</f>
        <v>248416</v>
      </c>
      <c r="E4" s="9">
        <f>'Calcs-1'!E8*Assumptions!$C7</f>
        <v>248416</v>
      </c>
      <c r="F4" s="9">
        <f>'Calcs-1'!F8*Assumptions!$C7</f>
        <v>248416</v>
      </c>
      <c r="G4" s="9">
        <f>'Calcs-1'!G8*Assumptions!$C7</f>
        <v>248416</v>
      </c>
      <c r="H4" s="9">
        <f>'Calcs-1'!H8*Assumptions!$C7</f>
        <v>248416</v>
      </c>
      <c r="I4" s="9">
        <f>'Calcs-1'!I8*Assumptions!$C7</f>
        <v>248416</v>
      </c>
      <c r="J4" s="9">
        <f>'Calcs-1'!J8*Assumptions!$C7</f>
        <v>248416</v>
      </c>
      <c r="K4" s="9">
        <f>'Calcs-1'!K8*Assumptions!$C7</f>
        <v>248416</v>
      </c>
      <c r="L4" s="9">
        <f>'Calcs-1'!L8*Assumptions!$C7</f>
        <v>248416</v>
      </c>
      <c r="M4" s="9">
        <f>'Calcs-1'!M8*Assumptions!$C7</f>
        <v>248416</v>
      </c>
    </row>
    <row r="5">
      <c r="A5" s="6" t="s">
        <v>48</v>
      </c>
      <c r="B5" s="9">
        <f t="shared" ref="B5:M5" si="1">SUM(B3:B4)</f>
        <v>959921</v>
      </c>
      <c r="C5" s="9">
        <f t="shared" si="1"/>
        <v>959921</v>
      </c>
      <c r="D5" s="9">
        <f t="shared" si="1"/>
        <v>959921</v>
      </c>
      <c r="E5" s="9">
        <f t="shared" si="1"/>
        <v>959921</v>
      </c>
      <c r="F5" s="9">
        <f t="shared" si="1"/>
        <v>959921</v>
      </c>
      <c r="G5" s="9">
        <f t="shared" si="1"/>
        <v>959921</v>
      </c>
      <c r="H5" s="9">
        <f t="shared" si="1"/>
        <v>959921</v>
      </c>
      <c r="I5" s="9">
        <f t="shared" si="1"/>
        <v>959921</v>
      </c>
      <c r="J5" s="9">
        <f t="shared" si="1"/>
        <v>959921</v>
      </c>
      <c r="K5" s="9">
        <f t="shared" si="1"/>
        <v>959921</v>
      </c>
      <c r="L5" s="9">
        <f t="shared" si="1"/>
        <v>959921</v>
      </c>
      <c r="M5" s="9">
        <f t="shared" si="1"/>
        <v>959921</v>
      </c>
    </row>
    <row r="7">
      <c r="A7" s="6" t="s">
        <v>52</v>
      </c>
    </row>
    <row r="8">
      <c r="A8" s="6" t="s">
        <v>12</v>
      </c>
      <c r="B8" s="9">
        <f>'Calcs-1'!B7*Assumptions!$C2</f>
        <v>378235</v>
      </c>
      <c r="C8" s="9">
        <f>'Calcs-1'!C7*Assumptions!$C2</f>
        <v>378235</v>
      </c>
      <c r="D8" s="9">
        <f>'Calcs-1'!D7*Assumptions!$C2</f>
        <v>378235</v>
      </c>
      <c r="E8" s="9">
        <f>'Calcs-1'!E7*Assumptions!$C2</f>
        <v>378235</v>
      </c>
      <c r="F8" s="9">
        <f>'Calcs-1'!F7*Assumptions!$C2</f>
        <v>378235</v>
      </c>
      <c r="G8" s="9">
        <f>'Calcs-1'!G7*Assumptions!$C2</f>
        <v>378235</v>
      </c>
      <c r="H8" s="9">
        <f>'Calcs-1'!H7*Assumptions!$C2</f>
        <v>378235</v>
      </c>
      <c r="I8" s="9">
        <f>'Calcs-1'!I7*Assumptions!$C2</f>
        <v>378235</v>
      </c>
      <c r="J8" s="9">
        <f>'Calcs-1'!J7*Assumptions!$C2</f>
        <v>378235</v>
      </c>
      <c r="K8" s="9">
        <f>'Calcs-1'!K7*Assumptions!$C2</f>
        <v>378235</v>
      </c>
      <c r="L8" s="9">
        <f>'Calcs-1'!L7*Assumptions!$C2</f>
        <v>378235</v>
      </c>
      <c r="M8" s="9">
        <f>'Calcs-1'!M7*Assumptions!$C2</f>
        <v>378235</v>
      </c>
    </row>
    <row r="9">
      <c r="A9" s="6" t="s">
        <v>14</v>
      </c>
      <c r="B9" s="9">
        <f>'Calcs-1'!B8*Assumptions!$C3</f>
        <v>148606</v>
      </c>
      <c r="C9" s="9">
        <f>'Calcs-1'!C8*Assumptions!$C3</f>
        <v>148606</v>
      </c>
      <c r="D9" s="9">
        <f>'Calcs-1'!D8*Assumptions!$C3</f>
        <v>148606</v>
      </c>
      <c r="E9" s="9">
        <f>'Calcs-1'!E8*Assumptions!$C3</f>
        <v>148606</v>
      </c>
      <c r="F9" s="9">
        <f>'Calcs-1'!F8*Assumptions!$C3</f>
        <v>148606</v>
      </c>
      <c r="G9" s="9">
        <f>'Calcs-1'!G8*Assumptions!$C3</f>
        <v>148606</v>
      </c>
      <c r="H9" s="9">
        <f>'Calcs-1'!H8*Assumptions!$C3</f>
        <v>148606</v>
      </c>
      <c r="I9" s="9">
        <f>'Calcs-1'!I8*Assumptions!$C3</f>
        <v>148606</v>
      </c>
      <c r="J9" s="9">
        <f>'Calcs-1'!J8*Assumptions!$C3</f>
        <v>148606</v>
      </c>
      <c r="K9" s="9">
        <f>'Calcs-1'!K8*Assumptions!$C3</f>
        <v>148606</v>
      </c>
      <c r="L9" s="9">
        <f>'Calcs-1'!L8*Assumptions!$C3</f>
        <v>148606</v>
      </c>
      <c r="M9" s="9">
        <f>'Calcs-1'!M8*Assumptions!$C3</f>
        <v>148606</v>
      </c>
    </row>
    <row r="10">
      <c r="A10" s="6" t="s">
        <v>48</v>
      </c>
      <c r="B10" s="9">
        <f t="shared" ref="B10:M10" si="2">SUM(B8:B9)</f>
        <v>526841</v>
      </c>
      <c r="C10" s="9">
        <f t="shared" si="2"/>
        <v>526841</v>
      </c>
      <c r="D10" s="9">
        <f t="shared" si="2"/>
        <v>526841</v>
      </c>
      <c r="E10" s="9">
        <f t="shared" si="2"/>
        <v>526841</v>
      </c>
      <c r="F10" s="9">
        <f t="shared" si="2"/>
        <v>526841</v>
      </c>
      <c r="G10" s="9">
        <f t="shared" si="2"/>
        <v>526841</v>
      </c>
      <c r="H10" s="9">
        <f t="shared" si="2"/>
        <v>526841</v>
      </c>
      <c r="I10" s="9">
        <f t="shared" si="2"/>
        <v>526841</v>
      </c>
      <c r="J10" s="9">
        <f t="shared" si="2"/>
        <v>526841</v>
      </c>
      <c r="K10" s="9">
        <f t="shared" si="2"/>
        <v>526841</v>
      </c>
      <c r="L10" s="9">
        <f t="shared" si="2"/>
        <v>526841</v>
      </c>
      <c r="M10" s="9">
        <f t="shared" si="2"/>
        <v>526841</v>
      </c>
    </row>
    <row r="12">
      <c r="A12" s="6" t="s">
        <v>53</v>
      </c>
      <c r="B12" s="9">
        <f>'Expenses-Payments'!B6</f>
        <v>35998</v>
      </c>
      <c r="C12" s="9">
        <f>'Expenses-Payments'!C6</f>
        <v>35998</v>
      </c>
      <c r="D12" s="9">
        <f>'Expenses-Payments'!D6</f>
        <v>35998</v>
      </c>
      <c r="E12" s="9">
        <f>'Expenses-Payments'!E6</f>
        <v>35998</v>
      </c>
      <c r="F12" s="9">
        <f>'Expenses-Payments'!F6</f>
        <v>35998</v>
      </c>
      <c r="G12" s="9">
        <f>'Expenses-Payments'!G6</f>
        <v>35998</v>
      </c>
      <c r="H12" s="9">
        <f>'Expenses-Payments'!H6</f>
        <v>35998</v>
      </c>
      <c r="I12" s="9">
        <f>'Expenses-Payments'!I6</f>
        <v>35998</v>
      </c>
      <c r="J12" s="9">
        <f>'Expenses-Payments'!J6</f>
        <v>35998</v>
      </c>
      <c r="K12" s="9">
        <f>'Expenses-Payments'!K6</f>
        <v>35998</v>
      </c>
      <c r="L12" s="9">
        <f>'Expenses-Payments'!L6</f>
        <v>35998</v>
      </c>
      <c r="M12" s="9">
        <f>'Expenses-Payments'!M6</f>
        <v>35998</v>
      </c>
    </row>
    <row r="13">
      <c r="A13" s="6" t="s">
        <v>54</v>
      </c>
      <c r="B13" s="11">
        <f>Depreciation!B10</f>
        <v>4290.684211</v>
      </c>
      <c r="C13" s="11">
        <f>Depreciation!C10</f>
        <v>4290.684211</v>
      </c>
      <c r="D13" s="11">
        <f>Depreciation!D10</f>
        <v>4655.384211</v>
      </c>
      <c r="E13" s="11">
        <f>Depreciation!E10</f>
        <v>4655.384211</v>
      </c>
      <c r="F13" s="11">
        <f>Depreciation!F10</f>
        <v>4655.384211</v>
      </c>
      <c r="G13" s="11">
        <f>Depreciation!G10</f>
        <v>4655.384211</v>
      </c>
      <c r="H13" s="11">
        <f>Depreciation!H10</f>
        <v>4655.384211</v>
      </c>
      <c r="I13" s="11">
        <f>Depreciation!I10</f>
        <v>4655.384211</v>
      </c>
      <c r="J13" s="11">
        <f>Depreciation!J10</f>
        <v>4655.384211</v>
      </c>
      <c r="K13" s="11">
        <f>Depreciation!K10</f>
        <v>4655.384211</v>
      </c>
      <c r="L13" s="11">
        <f>Depreciation!L10</f>
        <v>4655.384211</v>
      </c>
      <c r="M13" s="11">
        <f>Depreciation!M10</f>
        <v>4655.384211</v>
      </c>
    </row>
    <row r="14">
      <c r="A14" s="6" t="s">
        <v>48</v>
      </c>
      <c r="B14" s="11">
        <f t="shared" ref="B14:M14" si="3">B10+B12+B13</f>
        <v>567129.6842</v>
      </c>
      <c r="C14" s="11">
        <f t="shared" si="3"/>
        <v>567129.6842</v>
      </c>
      <c r="D14" s="11">
        <f t="shared" si="3"/>
        <v>567494.3842</v>
      </c>
      <c r="E14" s="11">
        <f t="shared" si="3"/>
        <v>567494.3842</v>
      </c>
      <c r="F14" s="11">
        <f t="shared" si="3"/>
        <v>567494.3842</v>
      </c>
      <c r="G14" s="11">
        <f t="shared" si="3"/>
        <v>567494.3842</v>
      </c>
      <c r="H14" s="11">
        <f t="shared" si="3"/>
        <v>567494.3842</v>
      </c>
      <c r="I14" s="11">
        <f t="shared" si="3"/>
        <v>567494.3842</v>
      </c>
      <c r="J14" s="11">
        <f t="shared" si="3"/>
        <v>567494.3842</v>
      </c>
      <c r="K14" s="11">
        <f t="shared" si="3"/>
        <v>567494.3842</v>
      </c>
      <c r="L14" s="11">
        <f t="shared" si="3"/>
        <v>567494.3842</v>
      </c>
      <c r="M14" s="11">
        <f t="shared" si="3"/>
        <v>567494.3842</v>
      </c>
    </row>
    <row r="16">
      <c r="A16" s="6" t="s">
        <v>55</v>
      </c>
      <c r="B16" s="11">
        <f t="shared" ref="B16:M16" si="4">B5-B14</f>
        <v>392791.3158</v>
      </c>
      <c r="C16" s="11">
        <f t="shared" si="4"/>
        <v>392791.3158</v>
      </c>
      <c r="D16" s="11">
        <f t="shared" si="4"/>
        <v>392426.6158</v>
      </c>
      <c r="E16" s="11">
        <f t="shared" si="4"/>
        <v>392426.6158</v>
      </c>
      <c r="F16" s="11">
        <f t="shared" si="4"/>
        <v>392426.6158</v>
      </c>
      <c r="G16" s="11">
        <f t="shared" si="4"/>
        <v>392426.6158</v>
      </c>
      <c r="H16" s="11">
        <f t="shared" si="4"/>
        <v>392426.6158</v>
      </c>
      <c r="I16" s="11">
        <f t="shared" si="4"/>
        <v>392426.6158</v>
      </c>
      <c r="J16" s="11">
        <f t="shared" si="4"/>
        <v>392426.6158</v>
      </c>
      <c r="K16" s="11">
        <f t="shared" si="4"/>
        <v>392426.6158</v>
      </c>
      <c r="L16" s="11">
        <f t="shared" si="4"/>
        <v>392426.6158</v>
      </c>
      <c r="M16" s="11">
        <f t="shared" si="4"/>
        <v>392426.6158</v>
      </c>
    </row>
    <row r="18">
      <c r="A18" s="6" t="s">
        <v>56</v>
      </c>
      <c r="B18" s="6">
        <v>0.0</v>
      </c>
      <c r="C18" s="6">
        <v>0.0</v>
      </c>
      <c r="D18" s="6">
        <v>0.0</v>
      </c>
      <c r="E18" s="6">
        <v>0.0</v>
      </c>
      <c r="F18" s="6">
        <v>0.0</v>
      </c>
      <c r="G18" s="6">
        <v>0.0</v>
      </c>
      <c r="H18" s="6">
        <v>0.0</v>
      </c>
      <c r="I18" s="6">
        <v>0.0</v>
      </c>
      <c r="J18" s="6">
        <v>0.0</v>
      </c>
      <c r="K18" s="6">
        <v>0.0</v>
      </c>
      <c r="L18" s="6">
        <v>0.0</v>
      </c>
      <c r="M18" s="6">
        <v>0.0</v>
      </c>
    </row>
    <row r="20">
      <c r="A20" s="6" t="s">
        <v>55</v>
      </c>
      <c r="B20" s="11">
        <f t="shared" ref="B20:M20" si="5">B16-B18</f>
        <v>392791.3158</v>
      </c>
      <c r="C20" s="11">
        <f t="shared" si="5"/>
        <v>392791.3158</v>
      </c>
      <c r="D20" s="11">
        <f t="shared" si="5"/>
        <v>392426.6158</v>
      </c>
      <c r="E20" s="11">
        <f t="shared" si="5"/>
        <v>392426.6158</v>
      </c>
      <c r="F20" s="11">
        <f t="shared" si="5"/>
        <v>392426.6158</v>
      </c>
      <c r="G20" s="11">
        <f t="shared" si="5"/>
        <v>392426.6158</v>
      </c>
      <c r="H20" s="11">
        <f t="shared" si="5"/>
        <v>392426.6158</v>
      </c>
      <c r="I20" s="11">
        <f t="shared" si="5"/>
        <v>392426.6158</v>
      </c>
      <c r="J20" s="11">
        <f t="shared" si="5"/>
        <v>392426.6158</v>
      </c>
      <c r="K20" s="11">
        <f t="shared" si="5"/>
        <v>392426.6158</v>
      </c>
      <c r="L20" s="11">
        <f t="shared" si="5"/>
        <v>392426.6158</v>
      </c>
      <c r="M20" s="11">
        <f t="shared" si="5"/>
        <v>392426.6158</v>
      </c>
    </row>
    <row r="22">
      <c r="A22" s="6" t="s">
        <v>28</v>
      </c>
      <c r="B22" s="11">
        <f>B20*Assumptions!$B16</f>
        <v>49098.91447</v>
      </c>
      <c r="C22" s="11">
        <f>C20*Assumptions!$B16</f>
        <v>49098.91447</v>
      </c>
      <c r="D22" s="11">
        <f>D20*Assumptions!$B16</f>
        <v>49053.32697</v>
      </c>
      <c r="E22" s="11">
        <f>E20*Assumptions!$B16</f>
        <v>49053.32697</v>
      </c>
      <c r="F22" s="11">
        <f>F20*Assumptions!$B16</f>
        <v>49053.32697</v>
      </c>
      <c r="G22" s="11">
        <f>G20*Assumptions!$B16</f>
        <v>49053.32697</v>
      </c>
      <c r="H22" s="11">
        <f>H20*Assumptions!$B16</f>
        <v>49053.32697</v>
      </c>
      <c r="I22" s="11">
        <f>I20*Assumptions!$B16</f>
        <v>49053.32697</v>
      </c>
      <c r="J22" s="11">
        <f>J20*Assumptions!$B16</f>
        <v>49053.32697</v>
      </c>
      <c r="K22" s="11">
        <f>K20*Assumptions!$B16</f>
        <v>49053.32697</v>
      </c>
      <c r="L22" s="11">
        <f>L20*Assumptions!$B16</f>
        <v>49053.32697</v>
      </c>
      <c r="M22" s="11">
        <f>M20*Assumptions!$B16</f>
        <v>49053.32697</v>
      </c>
    </row>
    <row r="24">
      <c r="A24" s="6" t="s">
        <v>55</v>
      </c>
      <c r="B24" s="11">
        <f t="shared" ref="B24:M24" si="6">B20-B22</f>
        <v>343692.4013</v>
      </c>
      <c r="C24" s="11">
        <f t="shared" si="6"/>
        <v>343692.4013</v>
      </c>
      <c r="D24" s="11">
        <f t="shared" si="6"/>
        <v>343373.2888</v>
      </c>
      <c r="E24" s="11">
        <f t="shared" si="6"/>
        <v>343373.2888</v>
      </c>
      <c r="F24" s="11">
        <f t="shared" si="6"/>
        <v>343373.2888</v>
      </c>
      <c r="G24" s="11">
        <f t="shared" si="6"/>
        <v>343373.2888</v>
      </c>
      <c r="H24" s="11">
        <f t="shared" si="6"/>
        <v>343373.2888</v>
      </c>
      <c r="I24" s="11">
        <f t="shared" si="6"/>
        <v>343373.2888</v>
      </c>
      <c r="J24" s="11">
        <f t="shared" si="6"/>
        <v>343373.2888</v>
      </c>
      <c r="K24" s="11">
        <f t="shared" si="6"/>
        <v>343373.2888</v>
      </c>
      <c r="L24" s="11">
        <f t="shared" si="6"/>
        <v>343373.2888</v>
      </c>
      <c r="M24" s="11">
        <f t="shared" si="6"/>
        <v>343373.2888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34</v>
      </c>
      <c r="C1" s="6" t="s">
        <v>35</v>
      </c>
      <c r="D1" s="6" t="s">
        <v>36</v>
      </c>
      <c r="E1" s="6" t="s">
        <v>37</v>
      </c>
      <c r="F1" s="6" t="s">
        <v>38</v>
      </c>
      <c r="G1" s="6" t="s">
        <v>39</v>
      </c>
      <c r="H1" s="6" t="s">
        <v>40</v>
      </c>
      <c r="I1" s="6" t="s">
        <v>41</v>
      </c>
      <c r="J1" s="6" t="s">
        <v>42</v>
      </c>
      <c r="K1" s="6" t="s">
        <v>43</v>
      </c>
      <c r="L1" s="6" t="s">
        <v>44</v>
      </c>
      <c r="M1" s="6" t="s">
        <v>45</v>
      </c>
    </row>
    <row r="2">
      <c r="A2" s="6" t="s">
        <v>57</v>
      </c>
    </row>
    <row r="3">
      <c r="A3" s="6" t="s">
        <v>12</v>
      </c>
      <c r="B3" s="9">
        <f>'Calcs-1'!B3*Assumptions!$C2</f>
        <v>421850</v>
      </c>
      <c r="C3" s="9">
        <f>'Calcs-1'!C3*Assumptions!$C2</f>
        <v>421850</v>
      </c>
      <c r="D3" s="9">
        <f>'Calcs-1'!D3*Assumptions!$C2</f>
        <v>421850</v>
      </c>
      <c r="E3" s="9">
        <f>'Calcs-1'!E3*Assumptions!$C2</f>
        <v>421850</v>
      </c>
      <c r="F3" s="9">
        <f>'Calcs-1'!F3*Assumptions!$C2</f>
        <v>421850</v>
      </c>
      <c r="G3" s="9">
        <f>'Calcs-1'!G3*Assumptions!$C2</f>
        <v>421850</v>
      </c>
      <c r="H3" s="9">
        <f>'Calcs-1'!H3*Assumptions!$C2</f>
        <v>421850</v>
      </c>
      <c r="I3" s="9">
        <f>'Calcs-1'!I3*Assumptions!$C2</f>
        <v>421850</v>
      </c>
      <c r="J3" s="9">
        <f>'Calcs-1'!J3*Assumptions!$C2</f>
        <v>421850</v>
      </c>
      <c r="K3" s="9">
        <f>'Calcs-1'!K3*Assumptions!$C2</f>
        <v>421850</v>
      </c>
      <c r="L3" s="9">
        <f>'Calcs-1'!L3*Assumptions!$C2</f>
        <v>421850</v>
      </c>
      <c r="M3" s="9">
        <f>'Calcs-1'!M3*Assumptions!$C2</f>
        <v>421850</v>
      </c>
    </row>
    <row r="4">
      <c r="A4" s="6" t="s">
        <v>14</v>
      </c>
      <c r="B4" s="9">
        <f>'Calcs-1'!B4*Assumptions!$C3</f>
        <v>179560</v>
      </c>
      <c r="C4" s="9">
        <f>'Calcs-1'!C4*Assumptions!$C3</f>
        <v>179560</v>
      </c>
      <c r="D4" s="9">
        <f>'Calcs-1'!D4*Assumptions!$C3</f>
        <v>179560</v>
      </c>
      <c r="E4" s="9">
        <f>'Calcs-1'!E4*Assumptions!$C3</f>
        <v>179560</v>
      </c>
      <c r="F4" s="9">
        <f>'Calcs-1'!F4*Assumptions!$C3</f>
        <v>179560</v>
      </c>
      <c r="G4" s="9">
        <f>'Calcs-1'!G4*Assumptions!$C3</f>
        <v>179560</v>
      </c>
      <c r="H4" s="9">
        <f>'Calcs-1'!H4*Assumptions!$C3</f>
        <v>179560</v>
      </c>
      <c r="I4" s="9">
        <f>'Calcs-1'!I4*Assumptions!$C3</f>
        <v>179560</v>
      </c>
      <c r="J4" s="9">
        <f>'Calcs-1'!J4*Assumptions!$C3</f>
        <v>179560</v>
      </c>
      <c r="K4" s="9">
        <f>'Calcs-1'!K4*Assumptions!$C3</f>
        <v>179560</v>
      </c>
      <c r="L4" s="9">
        <f>'Calcs-1'!L4*Assumptions!$C3</f>
        <v>179560</v>
      </c>
      <c r="M4" s="9">
        <f>'Calcs-1'!M4*Assumptions!$C3</f>
        <v>179560</v>
      </c>
    </row>
    <row r="5">
      <c r="A5" s="6" t="s">
        <v>48</v>
      </c>
      <c r="B5" s="9">
        <f t="shared" ref="B5:M5" si="1">SUM(B3:B4)</f>
        <v>601410</v>
      </c>
      <c r="C5" s="9">
        <f t="shared" si="1"/>
        <v>601410</v>
      </c>
      <c r="D5" s="9">
        <f t="shared" si="1"/>
        <v>601410</v>
      </c>
      <c r="E5" s="9">
        <f t="shared" si="1"/>
        <v>601410</v>
      </c>
      <c r="F5" s="9">
        <f t="shared" si="1"/>
        <v>601410</v>
      </c>
      <c r="G5" s="9">
        <f t="shared" si="1"/>
        <v>601410</v>
      </c>
      <c r="H5" s="9">
        <f t="shared" si="1"/>
        <v>601410</v>
      </c>
      <c r="I5" s="9">
        <f t="shared" si="1"/>
        <v>601410</v>
      </c>
      <c r="J5" s="9">
        <f t="shared" si="1"/>
        <v>601410</v>
      </c>
      <c r="K5" s="9">
        <f t="shared" si="1"/>
        <v>601410</v>
      </c>
      <c r="L5" s="9">
        <f t="shared" si="1"/>
        <v>601410</v>
      </c>
      <c r="M5" s="9">
        <f t="shared" si="1"/>
        <v>601410</v>
      </c>
    </row>
    <row r="7">
      <c r="A7" s="6" t="s">
        <v>58</v>
      </c>
    </row>
    <row r="8">
      <c r="A8" s="6" t="s">
        <v>12</v>
      </c>
      <c r="B8" s="6">
        <v>0.0</v>
      </c>
      <c r="C8" s="6">
        <v>0.0</v>
      </c>
      <c r="D8" s="6">
        <v>0.0</v>
      </c>
      <c r="E8" s="9">
        <f t="shared" ref="E8:M8" si="2">B3</f>
        <v>421850</v>
      </c>
      <c r="F8" s="9">
        <f t="shared" si="2"/>
        <v>421850</v>
      </c>
      <c r="G8" s="9">
        <f t="shared" si="2"/>
        <v>421850</v>
      </c>
      <c r="H8" s="9">
        <f t="shared" si="2"/>
        <v>421850</v>
      </c>
      <c r="I8" s="9">
        <f t="shared" si="2"/>
        <v>421850</v>
      </c>
      <c r="J8" s="9">
        <f t="shared" si="2"/>
        <v>421850</v>
      </c>
      <c r="K8" s="9">
        <f t="shared" si="2"/>
        <v>421850</v>
      </c>
      <c r="L8" s="9">
        <f t="shared" si="2"/>
        <v>421850</v>
      </c>
      <c r="M8" s="9">
        <f t="shared" si="2"/>
        <v>421850</v>
      </c>
    </row>
    <row r="9">
      <c r="A9" s="6" t="s">
        <v>14</v>
      </c>
      <c r="B9" s="6">
        <v>0.0</v>
      </c>
      <c r="C9" s="9">
        <f t="shared" ref="C9:M9" si="3">B4</f>
        <v>179560</v>
      </c>
      <c r="D9" s="9">
        <f t="shared" si="3"/>
        <v>179560</v>
      </c>
      <c r="E9" s="9">
        <f t="shared" si="3"/>
        <v>179560</v>
      </c>
      <c r="F9" s="9">
        <f t="shared" si="3"/>
        <v>179560</v>
      </c>
      <c r="G9" s="9">
        <f t="shared" si="3"/>
        <v>179560</v>
      </c>
      <c r="H9" s="9">
        <f t="shared" si="3"/>
        <v>179560</v>
      </c>
      <c r="I9" s="9">
        <f t="shared" si="3"/>
        <v>179560</v>
      </c>
      <c r="J9" s="9">
        <f t="shared" si="3"/>
        <v>179560</v>
      </c>
      <c r="K9" s="9">
        <f t="shared" si="3"/>
        <v>179560</v>
      </c>
      <c r="L9" s="9">
        <f t="shared" si="3"/>
        <v>179560</v>
      </c>
      <c r="M9" s="9">
        <f t="shared" si="3"/>
        <v>179560</v>
      </c>
    </row>
    <row r="10">
      <c r="A10" s="6" t="s">
        <v>48</v>
      </c>
      <c r="B10" s="9">
        <f t="shared" ref="B10:M10" si="4">SUM(B8:B9)</f>
        <v>0</v>
      </c>
      <c r="C10" s="9">
        <f t="shared" si="4"/>
        <v>179560</v>
      </c>
      <c r="D10" s="9">
        <f t="shared" si="4"/>
        <v>179560</v>
      </c>
      <c r="E10" s="9">
        <f t="shared" si="4"/>
        <v>601410</v>
      </c>
      <c r="F10" s="9">
        <f t="shared" si="4"/>
        <v>601410</v>
      </c>
      <c r="G10" s="9">
        <f t="shared" si="4"/>
        <v>601410</v>
      </c>
      <c r="H10" s="9">
        <f t="shared" si="4"/>
        <v>601410</v>
      </c>
      <c r="I10" s="9">
        <f t="shared" si="4"/>
        <v>601410</v>
      </c>
      <c r="J10" s="9">
        <f t="shared" si="4"/>
        <v>601410</v>
      </c>
      <c r="K10" s="9">
        <f t="shared" si="4"/>
        <v>601410</v>
      </c>
      <c r="L10" s="9">
        <f t="shared" si="4"/>
        <v>601410</v>
      </c>
      <c r="M10" s="9">
        <f t="shared" si="4"/>
        <v>601410</v>
      </c>
    </row>
    <row r="12">
      <c r="A12" s="6" t="s">
        <v>59</v>
      </c>
    </row>
    <row r="13">
      <c r="A13" s="6" t="s">
        <v>12</v>
      </c>
      <c r="B13" s="9">
        <f t="shared" ref="B13:B14" si="6">B3-B8</f>
        <v>421850</v>
      </c>
      <c r="C13" s="9">
        <f t="shared" ref="C13:M13" si="5">B13+C3-C8</f>
        <v>843700</v>
      </c>
      <c r="D13" s="9">
        <f t="shared" si="5"/>
        <v>1265550</v>
      </c>
      <c r="E13" s="9">
        <f t="shared" si="5"/>
        <v>1265550</v>
      </c>
      <c r="F13" s="9">
        <f t="shared" si="5"/>
        <v>1265550</v>
      </c>
      <c r="G13" s="9">
        <f t="shared" si="5"/>
        <v>1265550</v>
      </c>
      <c r="H13" s="9">
        <f t="shared" si="5"/>
        <v>1265550</v>
      </c>
      <c r="I13" s="9">
        <f t="shared" si="5"/>
        <v>1265550</v>
      </c>
      <c r="J13" s="9">
        <f t="shared" si="5"/>
        <v>1265550</v>
      </c>
      <c r="K13" s="9">
        <f t="shared" si="5"/>
        <v>1265550</v>
      </c>
      <c r="L13" s="9">
        <f t="shared" si="5"/>
        <v>1265550</v>
      </c>
      <c r="M13" s="9">
        <f t="shared" si="5"/>
        <v>1265550</v>
      </c>
    </row>
    <row r="14">
      <c r="A14" s="6" t="s">
        <v>14</v>
      </c>
      <c r="B14" s="9">
        <f t="shared" si="6"/>
        <v>179560</v>
      </c>
      <c r="C14" s="9">
        <f t="shared" ref="C14:M14" si="7">B14+C4-C9</f>
        <v>179560</v>
      </c>
      <c r="D14" s="9">
        <f t="shared" si="7"/>
        <v>179560</v>
      </c>
      <c r="E14" s="9">
        <f t="shared" si="7"/>
        <v>179560</v>
      </c>
      <c r="F14" s="9">
        <f t="shared" si="7"/>
        <v>179560</v>
      </c>
      <c r="G14" s="9">
        <f t="shared" si="7"/>
        <v>179560</v>
      </c>
      <c r="H14" s="9">
        <f t="shared" si="7"/>
        <v>179560</v>
      </c>
      <c r="I14" s="9">
        <f t="shared" si="7"/>
        <v>179560</v>
      </c>
      <c r="J14" s="9">
        <f t="shared" si="7"/>
        <v>179560</v>
      </c>
      <c r="K14" s="9">
        <f t="shared" si="7"/>
        <v>179560</v>
      </c>
      <c r="L14" s="9">
        <f t="shared" si="7"/>
        <v>179560</v>
      </c>
      <c r="M14" s="9">
        <f t="shared" si="7"/>
        <v>179560</v>
      </c>
    </row>
    <row r="15">
      <c r="A15" s="6" t="s">
        <v>48</v>
      </c>
      <c r="B15" s="9">
        <f t="shared" ref="B15:M15" si="8">SUM(B13:B14)</f>
        <v>601410</v>
      </c>
      <c r="C15" s="9">
        <f t="shared" si="8"/>
        <v>1023260</v>
      </c>
      <c r="D15" s="9">
        <f t="shared" si="8"/>
        <v>1445110</v>
      </c>
      <c r="E15" s="9">
        <f t="shared" si="8"/>
        <v>1445110</v>
      </c>
      <c r="F15" s="9">
        <f t="shared" si="8"/>
        <v>1445110</v>
      </c>
      <c r="G15" s="9">
        <f t="shared" si="8"/>
        <v>1445110</v>
      </c>
      <c r="H15" s="9">
        <f t="shared" si="8"/>
        <v>1445110</v>
      </c>
      <c r="I15" s="9">
        <f t="shared" si="8"/>
        <v>1445110</v>
      </c>
      <c r="J15" s="9">
        <f t="shared" si="8"/>
        <v>1445110</v>
      </c>
      <c r="K15" s="9">
        <f t="shared" si="8"/>
        <v>1445110</v>
      </c>
      <c r="L15" s="9">
        <f t="shared" si="8"/>
        <v>1445110</v>
      </c>
      <c r="M15" s="9">
        <f t="shared" si="8"/>
        <v>1445110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34</v>
      </c>
      <c r="C1" s="6" t="s">
        <v>35</v>
      </c>
      <c r="D1" s="6" t="s">
        <v>36</v>
      </c>
      <c r="E1" s="6" t="s">
        <v>37</v>
      </c>
      <c r="F1" s="6" t="s">
        <v>38</v>
      </c>
      <c r="G1" s="6" t="s">
        <v>39</v>
      </c>
      <c r="H1" s="6" t="s">
        <v>40</v>
      </c>
      <c r="I1" s="6" t="s">
        <v>41</v>
      </c>
      <c r="J1" s="6" t="s">
        <v>42</v>
      </c>
      <c r="K1" s="6" t="s">
        <v>43</v>
      </c>
      <c r="L1" s="6" t="s">
        <v>44</v>
      </c>
      <c r="M1" s="6" t="s">
        <v>45</v>
      </c>
    </row>
    <row r="2">
      <c r="A2" s="6" t="s">
        <v>60</v>
      </c>
    </row>
    <row r="3">
      <c r="A3" s="6" t="s">
        <v>61</v>
      </c>
      <c r="B3" s="6">
        <v>0.0</v>
      </c>
      <c r="C3" s="9">
        <f t="shared" ref="C3:M3" si="1">B11</f>
        <v>305</v>
      </c>
      <c r="D3" s="9">
        <f t="shared" si="1"/>
        <v>610</v>
      </c>
      <c r="E3" s="9">
        <f t="shared" si="1"/>
        <v>915</v>
      </c>
      <c r="F3" s="9">
        <f t="shared" si="1"/>
        <v>1220</v>
      </c>
      <c r="G3" s="9">
        <f t="shared" si="1"/>
        <v>1525</v>
      </c>
      <c r="H3" s="9">
        <f t="shared" si="1"/>
        <v>1830</v>
      </c>
      <c r="I3" s="9">
        <f t="shared" si="1"/>
        <v>2135</v>
      </c>
      <c r="J3" s="9">
        <f t="shared" si="1"/>
        <v>2440</v>
      </c>
      <c r="K3" s="9">
        <f t="shared" si="1"/>
        <v>2745</v>
      </c>
      <c r="L3" s="9">
        <f t="shared" si="1"/>
        <v>3050</v>
      </c>
      <c r="M3" s="9">
        <f t="shared" si="1"/>
        <v>3355</v>
      </c>
    </row>
    <row r="4">
      <c r="A4" s="6" t="s">
        <v>62</v>
      </c>
      <c r="B4" s="6">
        <v>0.0</v>
      </c>
      <c r="C4" s="9">
        <f t="shared" ref="C4:M4" si="2">B12</f>
        <v>462</v>
      </c>
      <c r="D4" s="9">
        <f t="shared" si="2"/>
        <v>924</v>
      </c>
      <c r="E4" s="9">
        <f t="shared" si="2"/>
        <v>1386</v>
      </c>
      <c r="F4" s="9">
        <f t="shared" si="2"/>
        <v>1848</v>
      </c>
      <c r="G4" s="9">
        <f t="shared" si="2"/>
        <v>2310</v>
      </c>
      <c r="H4" s="9">
        <f t="shared" si="2"/>
        <v>2772</v>
      </c>
      <c r="I4" s="9">
        <f t="shared" si="2"/>
        <v>3234</v>
      </c>
      <c r="J4" s="9">
        <f t="shared" si="2"/>
        <v>3696</v>
      </c>
      <c r="K4" s="9">
        <f t="shared" si="2"/>
        <v>4158</v>
      </c>
      <c r="L4" s="9">
        <f t="shared" si="2"/>
        <v>4620</v>
      </c>
      <c r="M4" s="9">
        <f t="shared" si="2"/>
        <v>5082</v>
      </c>
    </row>
    <row r="6">
      <c r="A6" s="6" t="s">
        <v>63</v>
      </c>
    </row>
    <row r="7">
      <c r="A7" s="6" t="s">
        <v>64</v>
      </c>
      <c r="B7" s="9">
        <f>'Calcs-1'!B3-'Calcs-1'!B7</f>
        <v>305</v>
      </c>
      <c r="C7" s="9">
        <f>'Calcs-1'!C3-'Calcs-1'!C7</f>
        <v>305</v>
      </c>
      <c r="D7" s="9">
        <f>'Calcs-1'!D3-'Calcs-1'!D7</f>
        <v>305</v>
      </c>
      <c r="E7" s="9">
        <f>'Calcs-1'!E3-'Calcs-1'!E7</f>
        <v>305</v>
      </c>
      <c r="F7" s="9">
        <f>'Calcs-1'!F3-'Calcs-1'!F7</f>
        <v>305</v>
      </c>
      <c r="G7" s="9">
        <f>'Calcs-1'!G3-'Calcs-1'!G7</f>
        <v>305</v>
      </c>
      <c r="H7" s="9">
        <f>'Calcs-1'!H3-'Calcs-1'!H7</f>
        <v>305</v>
      </c>
      <c r="I7" s="9">
        <f>'Calcs-1'!I3-'Calcs-1'!I7</f>
        <v>305</v>
      </c>
      <c r="J7" s="9">
        <f>'Calcs-1'!J3-'Calcs-1'!J7</f>
        <v>305</v>
      </c>
      <c r="K7" s="9">
        <f>'Calcs-1'!K3-'Calcs-1'!K7</f>
        <v>305</v>
      </c>
      <c r="L7" s="9">
        <f>'Calcs-1'!L3-'Calcs-1'!L7</f>
        <v>305</v>
      </c>
      <c r="M7" s="9">
        <f>'Calcs-1'!M3-'Calcs-1'!M7</f>
        <v>305</v>
      </c>
    </row>
    <row r="8">
      <c r="A8" s="6" t="s">
        <v>62</v>
      </c>
      <c r="B8" s="9">
        <f>'Calcs-1'!B4-'Calcs-1'!B8</f>
        <v>462</v>
      </c>
      <c r="C8" s="9">
        <f>'Calcs-1'!C4-'Calcs-1'!C8</f>
        <v>462</v>
      </c>
      <c r="D8" s="9">
        <f>'Calcs-1'!D4-'Calcs-1'!D8</f>
        <v>462</v>
      </c>
      <c r="E8" s="9">
        <f>'Calcs-1'!E4-'Calcs-1'!E8</f>
        <v>462</v>
      </c>
      <c r="F8" s="9">
        <f>'Calcs-1'!F4-'Calcs-1'!F8</f>
        <v>462</v>
      </c>
      <c r="G8" s="9">
        <f>'Calcs-1'!G4-'Calcs-1'!G8</f>
        <v>462</v>
      </c>
      <c r="H8" s="9">
        <f>'Calcs-1'!H4-'Calcs-1'!H8</f>
        <v>462</v>
      </c>
      <c r="I8" s="9">
        <f>'Calcs-1'!I4-'Calcs-1'!I8</f>
        <v>462</v>
      </c>
      <c r="J8" s="9">
        <f>'Calcs-1'!J4-'Calcs-1'!J8</f>
        <v>462</v>
      </c>
      <c r="K8" s="9">
        <f>'Calcs-1'!K4-'Calcs-1'!K8</f>
        <v>462</v>
      </c>
      <c r="L8" s="9">
        <f>'Calcs-1'!L4-'Calcs-1'!L8</f>
        <v>462</v>
      </c>
      <c r="M8" s="9">
        <f>'Calcs-1'!M4-'Calcs-1'!M8</f>
        <v>462</v>
      </c>
    </row>
    <row r="10">
      <c r="A10" s="6" t="s">
        <v>65</v>
      </c>
    </row>
    <row r="11">
      <c r="A11" s="6" t="s">
        <v>64</v>
      </c>
      <c r="B11" s="9">
        <f t="shared" ref="B11:M11" si="3">B3+B7</f>
        <v>305</v>
      </c>
      <c r="C11" s="9">
        <f t="shared" si="3"/>
        <v>610</v>
      </c>
      <c r="D11" s="9">
        <f t="shared" si="3"/>
        <v>915</v>
      </c>
      <c r="E11" s="9">
        <f t="shared" si="3"/>
        <v>1220</v>
      </c>
      <c r="F11" s="9">
        <f t="shared" si="3"/>
        <v>1525</v>
      </c>
      <c r="G11" s="9">
        <f t="shared" si="3"/>
        <v>1830</v>
      </c>
      <c r="H11" s="9">
        <f t="shared" si="3"/>
        <v>2135</v>
      </c>
      <c r="I11" s="9">
        <f t="shared" si="3"/>
        <v>2440</v>
      </c>
      <c r="J11" s="9">
        <f t="shared" si="3"/>
        <v>2745</v>
      </c>
      <c r="K11" s="9">
        <f t="shared" si="3"/>
        <v>3050</v>
      </c>
      <c r="L11" s="9">
        <f t="shared" si="3"/>
        <v>3355</v>
      </c>
      <c r="M11" s="9">
        <f t="shared" si="3"/>
        <v>3660</v>
      </c>
    </row>
    <row r="12">
      <c r="A12" s="6" t="s">
        <v>62</v>
      </c>
      <c r="B12" s="9">
        <f t="shared" ref="B12:M12" si="4">B4+B8</f>
        <v>462</v>
      </c>
      <c r="C12" s="9">
        <f t="shared" si="4"/>
        <v>924</v>
      </c>
      <c r="D12" s="9">
        <f t="shared" si="4"/>
        <v>1386</v>
      </c>
      <c r="E12" s="9">
        <f t="shared" si="4"/>
        <v>1848</v>
      </c>
      <c r="F12" s="9">
        <f t="shared" si="4"/>
        <v>2310</v>
      </c>
      <c r="G12" s="9">
        <f t="shared" si="4"/>
        <v>2772</v>
      </c>
      <c r="H12" s="9">
        <f t="shared" si="4"/>
        <v>3234</v>
      </c>
      <c r="I12" s="9">
        <f t="shared" si="4"/>
        <v>3696</v>
      </c>
      <c r="J12" s="9">
        <f t="shared" si="4"/>
        <v>4158</v>
      </c>
      <c r="K12" s="9">
        <f t="shared" si="4"/>
        <v>4620</v>
      </c>
      <c r="L12" s="9">
        <f t="shared" si="4"/>
        <v>5082</v>
      </c>
      <c r="M12" s="9">
        <f t="shared" si="4"/>
        <v>5544</v>
      </c>
    </row>
    <row r="14">
      <c r="A14" s="6" t="s">
        <v>65</v>
      </c>
    </row>
    <row r="15">
      <c r="A15" s="6" t="s">
        <v>64</v>
      </c>
      <c r="B15" s="9">
        <f>B11*Assumptions!$C2</f>
        <v>43615</v>
      </c>
      <c r="C15" s="9">
        <f>C11*Assumptions!$C2</f>
        <v>87230</v>
      </c>
      <c r="D15" s="9">
        <f>D11*Assumptions!$C2</f>
        <v>130845</v>
      </c>
      <c r="E15" s="9">
        <f>E11*Assumptions!$C2</f>
        <v>174460</v>
      </c>
      <c r="F15" s="9">
        <f>F11*Assumptions!$C2</f>
        <v>218075</v>
      </c>
      <c r="G15" s="9">
        <f>G11*Assumptions!$C2</f>
        <v>261690</v>
      </c>
      <c r="H15" s="9">
        <f>H11*Assumptions!$C2</f>
        <v>305305</v>
      </c>
      <c r="I15" s="9">
        <f>I11*Assumptions!$C2</f>
        <v>348920</v>
      </c>
      <c r="J15" s="9">
        <f>J11*Assumptions!$C2</f>
        <v>392535</v>
      </c>
      <c r="K15" s="9">
        <f>K11*Assumptions!$C2</f>
        <v>436150</v>
      </c>
      <c r="L15" s="9">
        <f>L11*Assumptions!$C2</f>
        <v>479765</v>
      </c>
      <c r="M15" s="9">
        <f>M11*Assumptions!$C2</f>
        <v>523380</v>
      </c>
    </row>
    <row r="16">
      <c r="A16" s="6" t="s">
        <v>62</v>
      </c>
      <c r="B16" s="9">
        <f>B12*Assumptions!$C3</f>
        <v>30954</v>
      </c>
      <c r="C16" s="9">
        <f>C12*Assumptions!$C3</f>
        <v>61908</v>
      </c>
      <c r="D16" s="9">
        <f>D12*Assumptions!$C3</f>
        <v>92862</v>
      </c>
      <c r="E16" s="9">
        <f>E12*Assumptions!$C3</f>
        <v>123816</v>
      </c>
      <c r="F16" s="9">
        <f>F12*Assumptions!$C3</f>
        <v>154770</v>
      </c>
      <c r="G16" s="9">
        <f>G12*Assumptions!$C3</f>
        <v>185724</v>
      </c>
      <c r="H16" s="9">
        <f>H12*Assumptions!$C3</f>
        <v>216678</v>
      </c>
      <c r="I16" s="9">
        <f>I12*Assumptions!$C3</f>
        <v>247632</v>
      </c>
      <c r="J16" s="9">
        <f>J12*Assumptions!$C3</f>
        <v>278586</v>
      </c>
      <c r="K16" s="9">
        <f>K12*Assumptions!$C3</f>
        <v>309540</v>
      </c>
      <c r="L16" s="9">
        <f>L12*Assumptions!$C3</f>
        <v>340494</v>
      </c>
      <c r="M16" s="9">
        <f>M12*Assumptions!$C3</f>
        <v>371448</v>
      </c>
    </row>
    <row r="17">
      <c r="A17" s="6" t="s">
        <v>48</v>
      </c>
      <c r="B17" s="9">
        <f t="shared" ref="B17:M17" si="5">SUM(B15:B16)</f>
        <v>74569</v>
      </c>
      <c r="C17" s="9">
        <f t="shared" si="5"/>
        <v>149138</v>
      </c>
      <c r="D17" s="9">
        <f t="shared" si="5"/>
        <v>223707</v>
      </c>
      <c r="E17" s="9">
        <f t="shared" si="5"/>
        <v>298276</v>
      </c>
      <c r="F17" s="9">
        <f t="shared" si="5"/>
        <v>372845</v>
      </c>
      <c r="G17" s="9">
        <f t="shared" si="5"/>
        <v>447414</v>
      </c>
      <c r="H17" s="9">
        <f t="shared" si="5"/>
        <v>521983</v>
      </c>
      <c r="I17" s="9">
        <f t="shared" si="5"/>
        <v>596552</v>
      </c>
      <c r="J17" s="9">
        <f t="shared" si="5"/>
        <v>671121</v>
      </c>
      <c r="K17" s="9">
        <f t="shared" si="5"/>
        <v>745690</v>
      </c>
      <c r="L17" s="9">
        <f t="shared" si="5"/>
        <v>820259</v>
      </c>
      <c r="M17" s="9">
        <f t="shared" si="5"/>
        <v>894828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6" t="s">
        <v>34</v>
      </c>
      <c r="C1" s="6" t="s">
        <v>35</v>
      </c>
      <c r="D1" s="6" t="s">
        <v>36</v>
      </c>
      <c r="E1" s="6" t="s">
        <v>37</v>
      </c>
      <c r="F1" s="6" t="s">
        <v>38</v>
      </c>
      <c r="G1" s="6" t="s">
        <v>39</v>
      </c>
      <c r="H1" s="6" t="s">
        <v>40</v>
      </c>
      <c r="I1" s="6" t="s">
        <v>41</v>
      </c>
      <c r="J1" s="6" t="s">
        <v>42</v>
      </c>
      <c r="K1" s="6" t="s">
        <v>43</v>
      </c>
      <c r="L1" s="6" t="s">
        <v>44</v>
      </c>
      <c r="M1" s="6" t="s">
        <v>45</v>
      </c>
    </row>
    <row r="2">
      <c r="A2" s="6" t="s">
        <v>16</v>
      </c>
    </row>
    <row r="3">
      <c r="A3" s="6" t="s">
        <v>66</v>
      </c>
      <c r="B3" s="9">
        <f>'Sales and Costs'!B5</f>
        <v>959921</v>
      </c>
      <c r="C3" s="9">
        <f>'Sales and Costs'!C5</f>
        <v>959921</v>
      </c>
      <c r="D3" s="9">
        <f>'Sales and Costs'!D5</f>
        <v>959921</v>
      </c>
      <c r="E3" s="9">
        <f>'Sales and Costs'!E5</f>
        <v>959921</v>
      </c>
      <c r="F3" s="9">
        <f>'Sales and Costs'!F5</f>
        <v>959921</v>
      </c>
      <c r="G3" s="9">
        <f>'Sales and Costs'!G5</f>
        <v>959921</v>
      </c>
      <c r="H3" s="9">
        <f>'Sales and Costs'!H5</f>
        <v>959921</v>
      </c>
      <c r="I3" s="9">
        <f>'Sales and Costs'!I5</f>
        <v>959921</v>
      </c>
      <c r="J3" s="9">
        <f>'Sales and Costs'!J5</f>
        <v>959921</v>
      </c>
      <c r="K3" s="9">
        <f>'Sales and Costs'!K5</f>
        <v>959921</v>
      </c>
      <c r="L3" s="9">
        <f>'Sales and Costs'!L5</f>
        <v>959921</v>
      </c>
      <c r="M3" s="9">
        <f>'Sales and Costs'!M5</f>
        <v>959921</v>
      </c>
    </row>
    <row r="4">
      <c r="A4" s="6" t="s">
        <v>48</v>
      </c>
      <c r="B4" s="9">
        <f t="shared" ref="B4:M4" si="1">SUM(B3)</f>
        <v>959921</v>
      </c>
      <c r="C4" s="9">
        <f t="shared" si="1"/>
        <v>959921</v>
      </c>
      <c r="D4" s="9">
        <f t="shared" si="1"/>
        <v>959921</v>
      </c>
      <c r="E4" s="9">
        <f t="shared" si="1"/>
        <v>959921</v>
      </c>
      <c r="F4" s="9">
        <f t="shared" si="1"/>
        <v>959921</v>
      </c>
      <c r="G4" s="9">
        <f t="shared" si="1"/>
        <v>959921</v>
      </c>
      <c r="H4" s="9">
        <f t="shared" si="1"/>
        <v>959921</v>
      </c>
      <c r="I4" s="9">
        <f t="shared" si="1"/>
        <v>959921</v>
      </c>
      <c r="J4" s="9">
        <f t="shared" si="1"/>
        <v>959921</v>
      </c>
      <c r="K4" s="9">
        <f t="shared" si="1"/>
        <v>959921</v>
      </c>
      <c r="L4" s="9">
        <f t="shared" si="1"/>
        <v>959921</v>
      </c>
      <c r="M4" s="9">
        <f t="shared" si="1"/>
        <v>959921</v>
      </c>
    </row>
    <row r="6">
      <c r="A6" s="6" t="s">
        <v>18</v>
      </c>
    </row>
    <row r="7">
      <c r="A7" s="6" t="s">
        <v>66</v>
      </c>
      <c r="B7" s="6">
        <v>0.0</v>
      </c>
      <c r="C7" s="9">
        <f>B3+C3</f>
        <v>1919842</v>
      </c>
      <c r="D7" s="6">
        <v>0.0</v>
      </c>
      <c r="E7" s="9">
        <f>D3+E3</f>
        <v>1919842</v>
      </c>
      <c r="F7" s="6">
        <v>0.0</v>
      </c>
      <c r="G7" s="9">
        <f>F3+G3</f>
        <v>1919842</v>
      </c>
      <c r="H7" s="6">
        <v>0.0</v>
      </c>
      <c r="I7" s="9">
        <f>H3+I3</f>
        <v>1919842</v>
      </c>
      <c r="J7" s="6">
        <v>0.0</v>
      </c>
      <c r="K7" s="9">
        <f>J3+K3</f>
        <v>1919842</v>
      </c>
      <c r="L7" s="6">
        <v>0.0</v>
      </c>
      <c r="M7" s="9">
        <f>L3+M3</f>
        <v>1919842</v>
      </c>
    </row>
    <row r="8">
      <c r="A8" s="6" t="s">
        <v>48</v>
      </c>
      <c r="B8" s="9">
        <f t="shared" ref="B8:M8" si="2">SUM(B7)</f>
        <v>0</v>
      </c>
      <c r="C8" s="9">
        <f t="shared" si="2"/>
        <v>1919842</v>
      </c>
      <c r="D8" s="9">
        <f t="shared" si="2"/>
        <v>0</v>
      </c>
      <c r="E8" s="9">
        <f t="shared" si="2"/>
        <v>1919842</v>
      </c>
      <c r="F8" s="9">
        <f t="shared" si="2"/>
        <v>0</v>
      </c>
      <c r="G8" s="9">
        <f t="shared" si="2"/>
        <v>1919842</v>
      </c>
      <c r="H8" s="9">
        <f t="shared" si="2"/>
        <v>0</v>
      </c>
      <c r="I8" s="9">
        <f t="shared" si="2"/>
        <v>1919842</v>
      </c>
      <c r="J8" s="9">
        <f t="shared" si="2"/>
        <v>0</v>
      </c>
      <c r="K8" s="9">
        <f t="shared" si="2"/>
        <v>1919842</v>
      </c>
      <c r="L8" s="9">
        <f t="shared" si="2"/>
        <v>0</v>
      </c>
      <c r="M8" s="9">
        <f t="shared" si="2"/>
        <v>1919842</v>
      </c>
    </row>
    <row r="10">
      <c r="A10" s="6" t="s">
        <v>67</v>
      </c>
    </row>
    <row r="11">
      <c r="A11" s="6" t="s">
        <v>66</v>
      </c>
      <c r="B11" s="9">
        <f>B3-B7</f>
        <v>959921</v>
      </c>
      <c r="C11" s="9">
        <f t="shared" ref="C11:M11" si="3">B11+C3-C7</f>
        <v>0</v>
      </c>
      <c r="D11" s="9">
        <f t="shared" si="3"/>
        <v>959921</v>
      </c>
      <c r="E11" s="9">
        <f t="shared" si="3"/>
        <v>0</v>
      </c>
      <c r="F11" s="9">
        <f t="shared" si="3"/>
        <v>959921</v>
      </c>
      <c r="G11" s="9">
        <f t="shared" si="3"/>
        <v>0</v>
      </c>
      <c r="H11" s="9">
        <f t="shared" si="3"/>
        <v>959921</v>
      </c>
      <c r="I11" s="9">
        <f t="shared" si="3"/>
        <v>0</v>
      </c>
      <c r="J11" s="9">
        <f t="shared" si="3"/>
        <v>959921</v>
      </c>
      <c r="K11" s="9">
        <f t="shared" si="3"/>
        <v>0</v>
      </c>
      <c r="L11" s="9">
        <f t="shared" si="3"/>
        <v>959921</v>
      </c>
      <c r="M11" s="9">
        <f t="shared" si="3"/>
        <v>0</v>
      </c>
    </row>
    <row r="12">
      <c r="A12" s="6" t="s">
        <v>48</v>
      </c>
      <c r="B12" s="9">
        <f t="shared" ref="B12:M12" si="4">SUM(B11)</f>
        <v>959921</v>
      </c>
      <c r="C12" s="9">
        <f t="shared" si="4"/>
        <v>0</v>
      </c>
      <c r="D12" s="9">
        <f t="shared" si="4"/>
        <v>959921</v>
      </c>
      <c r="E12" s="9">
        <f t="shared" si="4"/>
        <v>0</v>
      </c>
      <c r="F12" s="9">
        <f t="shared" si="4"/>
        <v>959921</v>
      </c>
      <c r="G12" s="9">
        <f t="shared" si="4"/>
        <v>0</v>
      </c>
      <c r="H12" s="9">
        <f t="shared" si="4"/>
        <v>959921</v>
      </c>
      <c r="I12" s="9">
        <f t="shared" si="4"/>
        <v>0</v>
      </c>
      <c r="J12" s="9">
        <f t="shared" si="4"/>
        <v>959921</v>
      </c>
      <c r="K12" s="9">
        <f t="shared" si="4"/>
        <v>0</v>
      </c>
      <c r="L12" s="9">
        <f t="shared" si="4"/>
        <v>959921</v>
      </c>
      <c r="M12" s="9">
        <f t="shared" si="4"/>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68</v>
      </c>
      <c r="B1" s="6" t="s">
        <v>69</v>
      </c>
      <c r="C1" s="6" t="s">
        <v>70</v>
      </c>
      <c r="D1" s="6" t="s">
        <v>71</v>
      </c>
      <c r="E1" s="6" t="s">
        <v>72</v>
      </c>
      <c r="F1" s="6" t="s">
        <v>73</v>
      </c>
      <c r="G1" s="6" t="s">
        <v>74</v>
      </c>
      <c r="H1" s="6" t="s">
        <v>75</v>
      </c>
    </row>
    <row r="2">
      <c r="B2" s="6" t="s">
        <v>76</v>
      </c>
      <c r="D2" s="6">
        <v>1.0</v>
      </c>
      <c r="E2" s="6">
        <v>81523.0</v>
      </c>
      <c r="F2" s="6">
        <v>19.0</v>
      </c>
      <c r="G2" s="9">
        <f t="shared" ref="G2:G3" si="1">F2+D2</f>
        <v>20</v>
      </c>
      <c r="H2" s="9">
        <f t="shared" ref="H2:H3" si="2">E2/F2*F2</f>
        <v>81523</v>
      </c>
    </row>
    <row r="3">
      <c r="B3" s="6" t="s">
        <v>77</v>
      </c>
      <c r="D3" s="6">
        <v>3.0</v>
      </c>
      <c r="E3" s="6">
        <v>7294.0</v>
      </c>
      <c r="F3" s="6">
        <v>20.0</v>
      </c>
      <c r="G3" s="9">
        <f t="shared" si="1"/>
        <v>23</v>
      </c>
      <c r="H3" s="9">
        <f t="shared" si="2"/>
        <v>7294</v>
      </c>
    </row>
  </sheetData>
  <drawing r:id="rId1"/>
</worksheet>
</file>