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sheetId="4" r:id="rId7"/>
    <sheet state="visible" name="Purchases" sheetId="5" r:id="rId8"/>
    <sheet state="visible" name="COGS" sheetId="6" r:id="rId9"/>
    <sheet state="visible" name="Expenses" sheetId="7" r:id="rId10"/>
    <sheet state="visible" name="Stock-RM" sheetId="8" r:id="rId11"/>
    <sheet state="visible" name=" Stock-Ceramic" sheetId="9" r:id="rId12"/>
    <sheet state="visible" name="FAR" sheetId="10" r:id="rId13"/>
    <sheet state="visible" name="Fixed Asset Balance" sheetId="11" r:id="rId14"/>
    <sheet state="visible" name="Depreciation" sheetId="12" r:id="rId15"/>
    <sheet state="visible" name="Capital" sheetId="13" r:id="rId16"/>
    <sheet state="visible" name="Loan and Interest" sheetId="14" r:id="rId17"/>
    <sheet state="visible" name="Profit &amp; Loss" sheetId="15" r:id="rId18"/>
    <sheet state="visible" name="Cash Details" sheetId="16" r:id="rId19"/>
    <sheet state="visible" name="Balance Sheet" sheetId="17" r:id="rId20"/>
  </sheets>
  <definedNames/>
  <calcPr/>
</workbook>
</file>

<file path=xl/sharedStrings.xml><?xml version="1.0" encoding="utf-8"?>
<sst xmlns="http://schemas.openxmlformats.org/spreadsheetml/2006/main" count="936" uniqueCount="213">
  <si>
    <t>Description</t>
  </si>
  <si>
    <t>Ceramic World manufactures and sells ceramic pots, cups, tumblers and plates. It sells one pot for Rs. 699, cup for Rs. 349, tumbler for Rs. 399 and plate for Rs. 499. The selling price for each item remains the same every month.</t>
  </si>
  <si>
    <t>To make 1 pot, they require 1.5 kg of clay and 0.01 kg of paint.</t>
  </si>
  <si>
    <t>To make 1 cup, they require 0.9 kg of clay and 0.01 kg of paint.</t>
  </si>
  <si>
    <t>To make 1 tumbler, they require 1 kg of clay and 0.01 kg of paint.</t>
  </si>
  <si>
    <t>To make 1 plate, they require 1.2 kg of clay and 0.01 kg of paint.</t>
  </si>
  <si>
    <t>They purchase 1 kg of clay for Rs.250 and 1 kg of paint for Rs. 150. The purchase price for each item remains the same every month.</t>
  </si>
  <si>
    <t>They purchase 21373 kg of clay and 250 kg of paint in the first month. The purchase quantity increases by 2% for clay and 2.2% for paint every month.</t>
  </si>
  <si>
    <t>The payment for purchases is made after 1 month for clay and after 3 months for paint.</t>
  </si>
  <si>
    <t>They manufacture 3500 pots, 4259 cups, 5403 tumblers and 5739 plates in the first month. The manufacturing quantity increases by 1% for pots, 2.5% for cups, 2.5% for tumblers and 1.5% for plates every month.</t>
  </si>
  <si>
    <t>They sell 3400 pots, 4022 cups, 5343 tumblers and 5639 plates in the first month. The selling quantity increases by 1% for pots, 1.5% for cups, 2% for tumblers and 0.5% for plates every month.</t>
  </si>
  <si>
    <t>30% of the total sales of pots, 29% of the total sales of cups, 29% of the total sales of tumblers and 14% of the total sales of plates is made to Customer1. Customer1 makes the payment for each product after 3 months.</t>
  </si>
  <si>
    <t>28% of the total sales of pots, 0% of the total sales of cups, 29% of the total sales of tumblers and 42% of the total sales of plates is made to Customer2. Customer2 makes the payment for each product every 2 months and makes it balance 0.</t>
  </si>
  <si>
    <t>14% of the total sales of pots, 28% of the total sales of cups, 24% of the total sales of tumblers and 39% of the total sales of plates is made to Customer3. Customer3 makes the payment for each product after 1 month.</t>
  </si>
  <si>
    <t>28% of the total sales of pots, 43% of the total sales of cups, 18% of the total sales of tumblers and 5% of the total sales of plates is made to Customer4. Customer4 makes the payment in cash.</t>
  </si>
  <si>
    <t>Ceramic World employs 2 sales persons to each of whom Rs. 14881 salary per month is paid. The salary of a given month is paid after 1 month. The rent of the showroom is Rs. 39750 per month which is paid in the same month. Electricity bill is Rs. 6186 per month, the payment for which is made after 2 months.</t>
  </si>
  <si>
    <t>The company has a security guard service from a security agency for which monthly expense is 17866. The amount is paid every 2 months, making it balance 0.</t>
  </si>
  <si>
    <t>The Broadband bill of Ceramic World is 9214 per month. They pay the bill after 1 month.</t>
  </si>
  <si>
    <t>Ceramic World issued 505447 shares of Rs. 18 each in Month 1, 659364 shares of Rs. 12 each in Month 6, 1251025 shares of Rs. 13 each in Month 20 and 1979424 shares of Rs. 20 each in Month 32 to its shareholders. The shareholders paid for these shares in cash.</t>
  </si>
  <si>
    <t>The company paid a dividend of Rs. 2.5 per share in Month 12, Rs. 4 per share in Month 24 and Rs. 7 per share in month 36. It is paid on all the shares issued upto that day.</t>
  </si>
  <si>
    <t>In Month 4 Ceramic World takes a 13 months term loan of Rs. 439463 from BOI with interest rate of 11.50% Per Annum. They are paying the Interest on a monthly basis at the end of the month. Loan is repaid in the beginning of the repayment month.</t>
  </si>
  <si>
    <t>In Month 8 Ceramic World takes a 15 months term loan of Rs. 706018 from HDFC with interest rate of 7.20% Per Annum. They are paying the Interest on a monthly basis at the end of the month. Loan is repaid in the beginning of the repayment month.</t>
  </si>
  <si>
    <t>In Month 11 Ceramic World takes a 16 months term loan of Rs. 720445 from IDBI with interest rate of 6.30% Per Annum. They are paying the Interest on a monthly basis at the end of the month. Loan is repaid in the beginning of the repayment month.</t>
  </si>
  <si>
    <t>In Month 16 Ceramic World takes a 21 months term loan of Rs. 2010223 from ICICI with interest rate of 13.60% Per Annum. They are paying the Interest on a monthly basis at the end of the month. Loan is repaid in the beginning of the repayment month.</t>
  </si>
  <si>
    <t>The company has purchased a Furnace (FUR435) in Month 1 for Rs. 300000, which has a life of 14 months. It purchased another Furnace in Month 15 and Month 29 respectively, which have the same item detail, cost and life as the first one.</t>
  </si>
  <si>
    <t>It also purchased a Vehicle (VCL658) in month 1 which costs Rs. 560000 and has a life of 20 months. It purchased another vehicle in Month 21, which has the same item detail, cost and life as the first one.</t>
  </si>
  <si>
    <t>It also purchased a Furniture (FNT947) in Month 1 for Rs. 159000, which has a life of 30 months. It purchased another furniture in Month 31, which has the same item detail, cost and life as the first one.</t>
  </si>
  <si>
    <t>They paid 27.40% tax on the profit after interest.</t>
  </si>
  <si>
    <t>Make a model for 36 months.</t>
  </si>
  <si>
    <t>Sales</t>
  </si>
  <si>
    <t>Quantity</t>
  </si>
  <si>
    <t>Growth %</t>
  </si>
  <si>
    <t>Selling Price</t>
  </si>
  <si>
    <t>Pots</t>
  </si>
  <si>
    <t>Cups</t>
  </si>
  <si>
    <t>Tumblers</t>
  </si>
  <si>
    <t>Plates</t>
  </si>
  <si>
    <t>Usages</t>
  </si>
  <si>
    <t>Purchase Price(per kg)</t>
  </si>
  <si>
    <t>Clay</t>
  </si>
  <si>
    <t>Paint</t>
  </si>
  <si>
    <t>Purchases</t>
  </si>
  <si>
    <t>Quantity (kg)</t>
  </si>
  <si>
    <t>Growth</t>
  </si>
  <si>
    <t>Payments</t>
  </si>
  <si>
    <t>After 1 month</t>
  </si>
  <si>
    <t>After 3 months</t>
  </si>
  <si>
    <t>Collections</t>
  </si>
  <si>
    <t>Customer 1</t>
  </si>
  <si>
    <t>Customer 2</t>
  </si>
  <si>
    <t>Every 2 months</t>
  </si>
  <si>
    <t>Customer 3</t>
  </si>
  <si>
    <t>Customer 4</t>
  </si>
  <si>
    <t>Cash</t>
  </si>
  <si>
    <t>Manufacture</t>
  </si>
  <si>
    <t>Expenses</t>
  </si>
  <si>
    <t>in Rs</t>
  </si>
  <si>
    <t>Rent</t>
  </si>
  <si>
    <t>Same month</t>
  </si>
  <si>
    <t>Electricity</t>
  </si>
  <si>
    <t>After 2 months</t>
  </si>
  <si>
    <t>Salary</t>
  </si>
  <si>
    <t>Security Service</t>
  </si>
  <si>
    <t>Broadband</t>
  </si>
  <si>
    <t>Share Issued</t>
  </si>
  <si>
    <t>Month 1</t>
  </si>
  <si>
    <t>Month 6</t>
  </si>
  <si>
    <t>Month 20</t>
  </si>
  <si>
    <t>Month 32</t>
  </si>
  <si>
    <t>Issue Price</t>
  </si>
  <si>
    <t>Number of Shares</t>
  </si>
  <si>
    <t>Dividend</t>
  </si>
  <si>
    <t>Dividen Month</t>
  </si>
  <si>
    <t>Dividend Per share</t>
  </si>
  <si>
    <t>Loan Term</t>
  </si>
  <si>
    <t>Taken Month</t>
  </si>
  <si>
    <t>Loan Amount</t>
  </si>
  <si>
    <t>Interest</t>
  </si>
  <si>
    <t>Payment</t>
  </si>
  <si>
    <t>Loan Period</t>
  </si>
  <si>
    <t>Loan Repaid</t>
  </si>
  <si>
    <t>13-month-BOI</t>
  </si>
  <si>
    <t>Monthly</t>
  </si>
  <si>
    <t>15-month-HDFC</t>
  </si>
  <si>
    <t>16-month-IDBI</t>
  </si>
  <si>
    <t>21-month-ICICI</t>
  </si>
  <si>
    <t>Tax</t>
  </si>
  <si>
    <t>Profit After Interest</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</si>
  <si>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</si>
  <si>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</si>
  <si>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</si>
  <si>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</si>
  <si>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</si>
  <si>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</si>
  <si>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</si>
  <si>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</si>
  <si>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</si>
  <si>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</si>
  <si>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</si>
  <si>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</si>
  <si>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</si>
  <si>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</si>
  <si>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</si>
  <si>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</si>
  <si>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</si>
  <si>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</si>
  <si>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</si>
  <si>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</si>
  <si>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</si>
  <si>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</si>
  <si>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</si>
  <si>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</si>
  <si>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</si>
  <si>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</si>
  <si>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</si>
  <si>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</si>
  <si>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</si>
  <si>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</si>
  <si>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</si>
  <si>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</si>
  <si>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</si>
  <si>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</si>
  <si>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</si>
  <si>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</si>
  <si>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Manufacture (Qty)</t>
  </si>
  <si>
    <t>Sales (Qty)</t>
  </si>
  <si>
    <t>Usage</t>
  </si>
  <si>
    <t>Total Required</t>
  </si>
  <si>
    <t>Purchase (Qty)</t>
  </si>
  <si>
    <t>Total</t>
  </si>
  <si>
    <t>Receivables</t>
  </si>
  <si>
    <t>Payment for Purchases</t>
  </si>
  <si>
    <t>Payables</t>
  </si>
  <si>
    <t>Cost of making 1 pot</t>
  </si>
  <si>
    <t>Pot</t>
  </si>
  <si>
    <t>Cup</t>
  </si>
  <si>
    <t>Tumbler</t>
  </si>
  <si>
    <t>Cost of Goods sold</t>
  </si>
  <si>
    <t>Payment for Expenses</t>
  </si>
  <si>
    <t>Outstanding Expenses</t>
  </si>
  <si>
    <t>Opening Stock</t>
  </si>
  <si>
    <t>Change in Stock</t>
  </si>
  <si>
    <t>Closing Stock</t>
  </si>
  <si>
    <t>Item Code</t>
  </si>
  <si>
    <t>Item Type</t>
  </si>
  <si>
    <t>Item Details</t>
  </si>
  <si>
    <t>Month of Purchase</t>
  </si>
  <si>
    <t>Price</t>
  </si>
  <si>
    <t>Life Time</t>
  </si>
  <si>
    <t>Month of Disposal</t>
  </si>
  <si>
    <t>Dispsoal Depreciation</t>
  </si>
  <si>
    <t>Furnace</t>
  </si>
  <si>
    <t>Vehicle</t>
  </si>
  <si>
    <t>Furniture</t>
  </si>
  <si>
    <t>Opening Balance</t>
  </si>
  <si>
    <t>Disposal</t>
  </si>
  <si>
    <t>Closing Balance</t>
  </si>
  <si>
    <t>Depreciation</t>
  </si>
  <si>
    <t>Share Issue</t>
  </si>
  <si>
    <t>Issue Price (Rs)</t>
  </si>
  <si>
    <t>Equity Share Issue(numbers)</t>
  </si>
  <si>
    <t>Opening Number of Shares</t>
  </si>
  <si>
    <t>Number of Shares issued in a month</t>
  </si>
  <si>
    <t>Closing Number of Shares</t>
  </si>
  <si>
    <t>Equity Share Capital (in Rs)</t>
  </si>
  <si>
    <t>Share capital Issued</t>
  </si>
  <si>
    <t>Closing  Balance</t>
  </si>
  <si>
    <t>Dividend Paid</t>
  </si>
  <si>
    <t>Loan Taken</t>
  </si>
  <si>
    <t>Cost of goods sold (COGS)</t>
  </si>
  <si>
    <t>Gross Profit</t>
  </si>
  <si>
    <t>Operating Expenses</t>
  </si>
  <si>
    <t>EBITDA(Earning Before Interest, Tax and Depreciation)</t>
  </si>
  <si>
    <t>EBIT(Earning Before Interest and Tax)-Operating Profit</t>
  </si>
  <si>
    <t>Interest Expenses</t>
  </si>
  <si>
    <t>PBT(Profit Before Tax)</t>
  </si>
  <si>
    <t>Tax Expense</t>
  </si>
  <si>
    <t>PAT(Profit After Tax)-Net Profit</t>
  </si>
  <si>
    <t>Cash Inflow</t>
  </si>
  <si>
    <t>Collected from Customer</t>
  </si>
  <si>
    <t>Equity Share Capital Issued</t>
  </si>
  <si>
    <t>Cash Outflow</t>
  </si>
  <si>
    <t>Fixed Asset Purchase</t>
  </si>
  <si>
    <t>Interest Paid</t>
  </si>
  <si>
    <t>Tax Paid</t>
  </si>
  <si>
    <t>Cash generated for Period</t>
  </si>
  <si>
    <t>Cash Inhand</t>
  </si>
  <si>
    <t>Opening Cash</t>
  </si>
  <si>
    <t>Closing Cash</t>
  </si>
  <si>
    <t>Assets</t>
  </si>
  <si>
    <t>Non-current Assets</t>
  </si>
  <si>
    <t>Fixed Assets</t>
  </si>
  <si>
    <t>Total Non-current Assets</t>
  </si>
  <si>
    <t>Current Assets</t>
  </si>
  <si>
    <t>Stock-RM</t>
  </si>
  <si>
    <t>Finished goods stock</t>
  </si>
  <si>
    <t>Receiveables</t>
  </si>
  <si>
    <t>Cash in hand</t>
  </si>
  <si>
    <t>Total Current Assets</t>
  </si>
  <si>
    <t>Total Assets</t>
  </si>
  <si>
    <t>Equity</t>
  </si>
  <si>
    <t>Equity Share Capital</t>
  </si>
  <si>
    <t>Accumulated Profits</t>
  </si>
  <si>
    <t>PAT (Profit After Tax</t>
  </si>
  <si>
    <t>Total Equilty</t>
  </si>
  <si>
    <t>Liabilities</t>
  </si>
  <si>
    <t>Non-current Liabilities</t>
  </si>
  <si>
    <t>Total Non-current Liabilites</t>
  </si>
  <si>
    <t>Current Liabilities</t>
  </si>
  <si>
    <t>Total Current Liabilities</t>
  </si>
  <si>
    <t>Total Liabilities</t>
  </si>
  <si>
    <t>Total Liabilities and Equities</t>
  </si>
  <si>
    <t>Difference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</si>
</sst>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9">
    <font>
      <sz val="10.0"/>
      <color rgb="FF000000"/>
      <name val="Arial"/>
      <scheme val="minor"/>
    </font>
    <font>
      <b/>
      <sz val="12.0"/>
      <color theme="1"/>
      <name val="Arial"/>
      <scheme val="minor"/>
    </font>
    <font>
      <sz val="12.0"/>
      <color theme="1"/>
      <name val="Arial"/>
      <scheme val="minor"/>
    </font>
    <font>
      <sz val="12.0"/>
      <color theme="1"/>
      <name val="Arial"/>
    </font>
    <font>
      <b/>
      <color theme="1"/>
      <name val="Arial"/>
    </font>
    <font>
      <color theme="1"/>
      <name val="Arial"/>
    </font>
    <font>
      <sz val="12.0"/>
      <color rgb="FF000000"/>
      <name val="Arial"/>
    </font>
    <font>
      <color theme="1"/>
      <name val="Arial"/>
      <scheme val="minor"/>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vertical="bottom" wrapText="1"/>
    </xf>
    <xf borderId="0" fillId="0" fontId="4" numFmtId="0" xfId="0" applyAlignment="1" applyFont="1">
      <alignment readingOrder="0" vertical="bottom"/>
    </xf>
    <xf borderId="0" fillId="0" fontId="5" numFmtId="0" xfId="0" applyAlignment="1" applyFont="1">
      <alignment vertical="bottom"/>
    </xf>
    <xf borderId="0" fillId="0" fontId="5" numFmtId="0" xfId="0" applyAlignment="1" applyFont="1">
      <alignment readingOrder="0" vertical="bottom"/>
    </xf>
    <xf borderId="0" fillId="0" fontId="4" numFmtId="0" xfId="0" applyAlignment="1" applyFont="1">
      <alignment vertical="bottom"/>
    </xf>
    <xf borderId="0" fillId="0" fontId="3" numFmtId="0" xfId="0" applyAlignment="1" applyFont="1">
      <alignment shrinkToFit="0" vertical="bottom" wrapText="1"/>
    </xf>
    <xf borderId="0" fillId="0" fontId="5" numFmtId="9" xfId="0" applyAlignment="1" applyFont="1" applyNumberFormat="1">
      <alignment readingOrder="0" vertical="bottom"/>
    </xf>
    <xf borderId="0" fillId="0" fontId="5" numFmtId="10" xfId="0" applyAlignment="1" applyFont="1" applyNumberFormat="1">
      <alignment readingOrder="0" vertical="bottom"/>
    </xf>
    <xf borderId="0" fillId="0" fontId="2" numFmtId="0" xfId="0" applyAlignment="1" applyFont="1">
      <alignment readingOrder="0"/>
    </xf>
    <xf borderId="0" fillId="2" fontId="3" numFmtId="0" xfId="0" applyAlignment="1" applyFill="1" applyFont="1">
      <alignment readingOrder="0" shrinkToFit="0" vertical="bottom" wrapText="1"/>
    </xf>
    <xf borderId="0" fillId="0" fontId="5" numFmtId="9" xfId="0" applyAlignment="1" applyFont="1" applyNumberFormat="1">
      <alignment horizontal="right" readingOrder="0" vertical="bottom"/>
    </xf>
    <xf borderId="0" fillId="0" fontId="5" numFmtId="0" xfId="0" applyAlignment="1" applyFont="1">
      <alignment horizontal="right" readingOrder="0" vertical="bottom"/>
    </xf>
    <xf borderId="0" fillId="0" fontId="5" numFmtId="10" xfId="0" applyAlignment="1" applyFont="1" applyNumberFormat="1">
      <alignment horizontal="right" readingOrder="0" vertical="bottom"/>
    </xf>
    <xf borderId="0" fillId="0" fontId="5" numFmtId="164" xfId="0" applyAlignment="1" applyFont="1" applyNumberFormat="1">
      <alignment vertical="bottom"/>
    </xf>
    <xf borderId="0" fillId="2" fontId="3" numFmtId="0" xfId="0" applyAlignment="1" applyFont="1">
      <alignment readingOrder="0" vertical="bottom"/>
    </xf>
    <xf borderId="0" fillId="0" fontId="5" numFmtId="9" xfId="0" applyAlignment="1" applyFont="1" applyNumberFormat="1">
      <alignment vertical="bottom"/>
    </xf>
    <xf borderId="0" fillId="0" fontId="5" numFmtId="0" xfId="0" applyAlignment="1" applyFont="1">
      <alignment shrinkToFit="0" vertical="bottom" wrapText="0"/>
    </xf>
    <xf borderId="0" fillId="0" fontId="5" numFmtId="0" xfId="0" applyAlignment="1" applyFont="1">
      <alignment horizontal="right" vertical="bottom"/>
    </xf>
    <xf borderId="0" fillId="2" fontId="5" numFmtId="0" xfId="0" applyAlignment="1" applyFont="1">
      <alignment vertical="bottom"/>
    </xf>
    <xf borderId="0" fillId="0" fontId="5" numFmtId="10" xfId="0" applyAlignment="1" applyFont="1" applyNumberFormat="1">
      <alignment vertical="bottom"/>
    </xf>
    <xf borderId="0" fillId="2" fontId="6" numFmtId="0" xfId="0" applyAlignment="1" applyFont="1">
      <alignment horizontal="left" readingOrder="0" shrinkToFit="0" wrapText="1"/>
    </xf>
    <xf borderId="0" fillId="0" fontId="5" numFmtId="0" xfId="0" applyAlignment="1" applyFont="1">
      <alignment readingOrder="0" shrinkToFit="0" vertical="bottom" wrapText="0"/>
    </xf>
    <xf borderId="0" fillId="0" fontId="5" numFmtId="3" xfId="0" applyAlignment="1" applyFont="1" applyNumberFormat="1">
      <alignment readingOrder="0" vertical="bottom"/>
    </xf>
    <xf borderId="0" fillId="0" fontId="5" numFmtId="3" xfId="0" applyAlignment="1" applyFont="1" applyNumberFormat="1">
      <alignment vertical="bottom"/>
    </xf>
    <xf borderId="0" fillId="0" fontId="7" numFmtId="0" xfId="0" applyAlignment="1" applyFont="1">
      <alignment readingOrder="0"/>
    </xf>
    <xf borderId="0" fillId="0" fontId="7" numFmtId="3" xfId="0" applyFont="1" applyNumberFormat="1"/>
    <xf borderId="0" fillId="0" fontId="8" numFmtId="0" xfId="0" applyAlignment="1" applyFont="1">
      <alignment readingOrder="0"/>
    </xf>
    <xf borderId="0" fillId="0" fontId="7" numFmtId="1" xfId="0" applyFont="1" applyNumberFormat="1"/>
    <xf borderId="0" fillId="0" fontId="7" numFmtId="0" xfId="0" applyFont="1"/>
    <xf borderId="0" fillId="0" fontId="7" numFmtId="3" xfId="0" applyAlignment="1" applyFont="1" applyNumberFormat="1">
      <alignment readingOrder="0"/>
    </xf>
    <xf borderId="0" fillId="0" fontId="7"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63"/>
    <col customWidth="1" min="4" max="4" width="20.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4"/>
      <c r="E2" s="5"/>
      <c r="F2" s="5"/>
      <c r="G2" s="5"/>
      <c r="H2" s="5"/>
      <c r="I2" s="5"/>
      <c r="J2" s="5"/>
      <c r="K2" s="2"/>
      <c r="L2" s="2"/>
      <c r="M2" s="2"/>
      <c r="N2" s="2"/>
      <c r="O2" s="2"/>
      <c r="P2" s="2"/>
      <c r="Q2" s="2"/>
      <c r="R2" s="2"/>
      <c r="S2" s="2"/>
      <c r="T2" s="2"/>
      <c r="U2" s="2"/>
      <c r="V2" s="2"/>
      <c r="W2" s="2"/>
      <c r="X2" s="2"/>
      <c r="Y2" s="2"/>
      <c r="Z2" s="2"/>
    </row>
    <row r="3">
      <c r="A3" s="3"/>
      <c r="B3" s="2"/>
      <c r="C3" s="2"/>
      <c r="D3" s="6"/>
      <c r="E3" s="6"/>
      <c r="F3" s="6"/>
      <c r="G3" s="6"/>
      <c r="H3" s="6"/>
      <c r="I3" s="5"/>
      <c r="J3" s="5"/>
      <c r="K3" s="2"/>
      <c r="L3" s="2"/>
      <c r="M3" s="2"/>
      <c r="N3" s="2"/>
      <c r="O3" s="2"/>
      <c r="P3" s="2"/>
      <c r="Q3" s="2"/>
      <c r="R3" s="2"/>
      <c r="S3" s="2"/>
      <c r="T3" s="2"/>
      <c r="U3" s="2"/>
      <c r="V3" s="2"/>
      <c r="W3" s="2"/>
      <c r="X3" s="2"/>
      <c r="Y3" s="2"/>
      <c r="Z3" s="2"/>
    </row>
    <row r="4">
      <c r="A4" s="3" t="s">
        <v>2</v>
      </c>
      <c r="B4" s="2"/>
      <c r="C4" s="2"/>
      <c r="D4" s="6"/>
      <c r="E4" s="6"/>
      <c r="F4" s="6"/>
      <c r="G4" s="6"/>
      <c r="H4" s="6"/>
      <c r="I4" s="5"/>
      <c r="J4" s="5"/>
      <c r="K4" s="2"/>
      <c r="L4" s="2"/>
      <c r="M4" s="2"/>
      <c r="N4" s="2"/>
      <c r="O4" s="2"/>
      <c r="P4" s="2"/>
      <c r="Q4" s="2"/>
      <c r="R4" s="2"/>
      <c r="S4" s="2"/>
      <c r="T4" s="2"/>
      <c r="U4" s="2"/>
      <c r="V4" s="2"/>
      <c r="W4" s="2"/>
      <c r="X4" s="2"/>
      <c r="Y4" s="2"/>
      <c r="Z4" s="2"/>
    </row>
    <row r="5">
      <c r="A5" s="3" t="s">
        <v>3</v>
      </c>
      <c r="B5" s="2"/>
      <c r="C5" s="2"/>
      <c r="D5" s="6"/>
      <c r="E5" s="6"/>
      <c r="F5" s="6"/>
      <c r="G5" s="6"/>
      <c r="H5" s="6"/>
      <c r="I5" s="5"/>
      <c r="J5" s="5"/>
      <c r="K5" s="2"/>
      <c r="L5" s="2"/>
      <c r="M5" s="2"/>
      <c r="N5" s="2"/>
      <c r="O5" s="2"/>
      <c r="P5" s="2"/>
      <c r="Q5" s="2"/>
      <c r="R5" s="2"/>
      <c r="S5" s="2"/>
      <c r="T5" s="2"/>
      <c r="U5" s="2"/>
      <c r="V5" s="2"/>
      <c r="W5" s="2"/>
      <c r="X5" s="2"/>
      <c r="Y5" s="2"/>
      <c r="Z5" s="2"/>
    </row>
    <row r="6">
      <c r="A6" s="3" t="s">
        <v>4</v>
      </c>
      <c r="B6" s="2"/>
      <c r="C6" s="2"/>
      <c r="D6" s="7"/>
      <c r="E6" s="5"/>
      <c r="F6" s="5"/>
      <c r="G6" s="5"/>
      <c r="H6" s="5"/>
      <c r="I6" s="5"/>
      <c r="J6" s="5"/>
      <c r="K6" s="2"/>
      <c r="L6" s="2"/>
      <c r="M6" s="2"/>
      <c r="N6" s="2"/>
      <c r="O6" s="2"/>
      <c r="P6" s="2"/>
      <c r="Q6" s="2"/>
      <c r="R6" s="2"/>
      <c r="S6" s="2"/>
      <c r="T6" s="2"/>
      <c r="U6" s="2"/>
      <c r="V6" s="2"/>
      <c r="W6" s="2"/>
      <c r="X6" s="2"/>
      <c r="Y6" s="2"/>
      <c r="Z6" s="2"/>
    </row>
    <row r="7">
      <c r="A7" s="3" t="s">
        <v>5</v>
      </c>
      <c r="B7" s="2"/>
      <c r="C7" s="2"/>
      <c r="D7" s="4"/>
      <c r="E7" s="5"/>
      <c r="F7" s="5"/>
      <c r="G7" s="5"/>
      <c r="H7" s="5"/>
      <c r="I7" s="5"/>
      <c r="J7" s="5"/>
      <c r="K7" s="2"/>
      <c r="L7" s="2"/>
      <c r="M7" s="2"/>
      <c r="N7" s="2"/>
      <c r="O7" s="2"/>
      <c r="P7" s="2"/>
      <c r="Q7" s="2"/>
      <c r="R7" s="2"/>
      <c r="S7" s="2"/>
      <c r="T7" s="2"/>
      <c r="U7" s="2"/>
      <c r="V7" s="2"/>
      <c r="W7" s="2"/>
      <c r="X7" s="2"/>
      <c r="Y7" s="2"/>
      <c r="Z7" s="2"/>
    </row>
    <row r="8">
      <c r="A8" s="8"/>
      <c r="B8" s="2"/>
      <c r="C8" s="2"/>
      <c r="D8" s="7"/>
      <c r="E8" s="7"/>
      <c r="F8" s="7"/>
      <c r="G8" s="7"/>
      <c r="H8" s="7"/>
      <c r="I8" s="5"/>
      <c r="J8" s="5"/>
      <c r="K8" s="2"/>
      <c r="L8" s="2"/>
      <c r="M8" s="2"/>
      <c r="N8" s="2"/>
      <c r="O8" s="2"/>
      <c r="P8" s="2"/>
      <c r="Q8" s="2"/>
      <c r="R8" s="2"/>
      <c r="S8" s="2"/>
      <c r="T8" s="2"/>
      <c r="U8" s="2"/>
      <c r="V8" s="2"/>
      <c r="W8" s="2"/>
      <c r="X8" s="2"/>
      <c r="Y8" s="2"/>
      <c r="Z8" s="2"/>
    </row>
    <row r="9">
      <c r="A9" s="3" t="s">
        <v>6</v>
      </c>
      <c r="B9" s="2"/>
      <c r="C9" s="2"/>
      <c r="D9" s="6"/>
      <c r="E9" s="6"/>
      <c r="F9" s="9"/>
      <c r="G9" s="5"/>
      <c r="H9" s="5"/>
      <c r="I9" s="5"/>
      <c r="J9" s="5"/>
      <c r="K9" s="2"/>
      <c r="L9" s="2"/>
      <c r="M9" s="2"/>
      <c r="N9" s="2"/>
      <c r="O9" s="2"/>
      <c r="P9" s="2"/>
      <c r="Q9" s="2"/>
      <c r="R9" s="2"/>
      <c r="S9" s="2"/>
      <c r="T9" s="2"/>
      <c r="U9" s="2"/>
      <c r="V9" s="2"/>
      <c r="W9" s="2"/>
      <c r="X9" s="2"/>
      <c r="Y9" s="2"/>
      <c r="Z9" s="2"/>
    </row>
    <row r="10">
      <c r="A10" s="8"/>
      <c r="B10" s="2"/>
      <c r="C10" s="2"/>
      <c r="D10" s="6"/>
      <c r="E10" s="6"/>
      <c r="F10" s="10"/>
      <c r="G10" s="5"/>
      <c r="H10" s="5"/>
      <c r="I10" s="5"/>
      <c r="J10" s="5"/>
      <c r="K10" s="2"/>
      <c r="L10" s="2"/>
      <c r="M10" s="2"/>
      <c r="N10" s="2"/>
      <c r="O10" s="2"/>
      <c r="P10" s="2"/>
      <c r="Q10" s="2"/>
      <c r="R10" s="2"/>
      <c r="S10" s="2"/>
      <c r="T10" s="2"/>
      <c r="U10" s="2"/>
      <c r="V10" s="2"/>
      <c r="W10" s="2"/>
      <c r="X10" s="2"/>
      <c r="Y10" s="2"/>
      <c r="Z10" s="2"/>
    </row>
    <row r="11">
      <c r="A11" s="3" t="s">
        <v>7</v>
      </c>
      <c r="B11" s="11"/>
      <c r="C11" s="2"/>
      <c r="D11" s="6"/>
      <c r="E11" s="6"/>
      <c r="F11" s="10"/>
      <c r="G11" s="5"/>
      <c r="H11" s="5"/>
      <c r="I11" s="5"/>
      <c r="J11" s="5"/>
      <c r="K11" s="2"/>
      <c r="L11" s="2"/>
      <c r="M11" s="2"/>
      <c r="N11" s="2"/>
      <c r="O11" s="2"/>
      <c r="P11" s="2"/>
      <c r="Q11" s="2"/>
      <c r="R11" s="2"/>
      <c r="S11" s="2"/>
      <c r="T11" s="2"/>
      <c r="U11" s="2"/>
      <c r="V11" s="2"/>
      <c r="W11" s="2"/>
      <c r="X11" s="2"/>
      <c r="Y11" s="2"/>
      <c r="Z11" s="2"/>
    </row>
    <row r="12">
      <c r="A12" s="3" t="s">
        <v>8</v>
      </c>
      <c r="B12" s="2"/>
      <c r="C12" s="2"/>
      <c r="E12" s="6"/>
      <c r="F12" s="10"/>
      <c r="G12" s="5"/>
      <c r="H12" s="5"/>
      <c r="I12" s="5"/>
      <c r="J12" s="5"/>
      <c r="K12" s="2"/>
      <c r="L12" s="2"/>
      <c r="M12" s="2"/>
      <c r="N12" s="2"/>
      <c r="O12" s="2"/>
      <c r="P12" s="2"/>
      <c r="Q12" s="2"/>
      <c r="R12" s="2"/>
      <c r="S12" s="2"/>
      <c r="T12" s="2"/>
      <c r="U12" s="2"/>
      <c r="V12" s="2"/>
      <c r="W12" s="2"/>
      <c r="X12" s="2"/>
      <c r="Y12" s="2"/>
      <c r="Z12" s="2"/>
    </row>
    <row r="13">
      <c r="A13" s="8"/>
      <c r="B13" s="2"/>
      <c r="C13" s="2"/>
      <c r="D13" s="7"/>
      <c r="E13" s="5"/>
      <c r="F13" s="5"/>
      <c r="G13" s="5"/>
      <c r="H13" s="5"/>
      <c r="I13" s="5"/>
      <c r="J13" s="5"/>
      <c r="K13" s="2"/>
      <c r="L13" s="2"/>
      <c r="M13" s="2"/>
      <c r="N13" s="2"/>
      <c r="O13" s="2"/>
      <c r="P13" s="2"/>
      <c r="Q13" s="2"/>
      <c r="R13" s="2"/>
      <c r="S13" s="2"/>
      <c r="T13" s="2"/>
      <c r="U13" s="2"/>
      <c r="V13" s="2"/>
      <c r="W13" s="2"/>
      <c r="X13" s="2"/>
      <c r="Y13" s="2"/>
      <c r="Z13" s="2"/>
    </row>
    <row r="14">
      <c r="A14" s="3" t="s">
        <v>9</v>
      </c>
      <c r="B14" s="2"/>
      <c r="C14" s="2"/>
      <c r="D14" s="7"/>
      <c r="E14" s="5"/>
      <c r="F14" s="5"/>
      <c r="G14" s="5"/>
      <c r="H14" s="5"/>
      <c r="I14" s="5"/>
      <c r="J14" s="5"/>
      <c r="K14" s="2"/>
      <c r="L14" s="2"/>
      <c r="M14" s="2"/>
      <c r="N14" s="2"/>
      <c r="O14" s="2"/>
      <c r="P14" s="2"/>
      <c r="Q14" s="2"/>
      <c r="R14" s="2"/>
      <c r="S14" s="2"/>
      <c r="T14" s="2"/>
      <c r="U14" s="2"/>
      <c r="V14" s="2"/>
      <c r="W14" s="2"/>
      <c r="X14" s="2"/>
      <c r="Y14" s="2"/>
      <c r="Z14" s="2"/>
    </row>
    <row r="15">
      <c r="A15" s="8"/>
      <c r="B15" s="2"/>
      <c r="C15" s="2"/>
      <c r="D15" s="5"/>
      <c r="E15" s="7"/>
      <c r="F15" s="7"/>
      <c r="G15" s="4"/>
      <c r="H15" s="7"/>
      <c r="I15" s="5"/>
      <c r="J15" s="5"/>
      <c r="K15" s="2"/>
      <c r="L15" s="2"/>
      <c r="M15" s="2"/>
      <c r="N15" s="2"/>
      <c r="O15" s="2"/>
      <c r="P15" s="2"/>
      <c r="Q15" s="2"/>
      <c r="R15" s="2"/>
      <c r="S15" s="2"/>
      <c r="T15" s="2"/>
      <c r="U15" s="2"/>
      <c r="V15" s="2"/>
      <c r="W15" s="2"/>
      <c r="X15" s="2"/>
      <c r="Y15" s="2"/>
      <c r="Z15" s="2"/>
    </row>
    <row r="16">
      <c r="A16" s="12" t="s">
        <v>10</v>
      </c>
      <c r="B16" s="2"/>
      <c r="C16" s="2"/>
      <c r="D16" s="6"/>
      <c r="E16" s="6"/>
      <c r="F16" s="13"/>
      <c r="G16" s="14"/>
      <c r="H16" s="15"/>
      <c r="I16" s="5"/>
      <c r="J16" s="5"/>
      <c r="K16" s="2"/>
      <c r="L16" s="2"/>
      <c r="M16" s="2"/>
      <c r="N16" s="2"/>
      <c r="O16" s="2"/>
      <c r="P16" s="2"/>
      <c r="Q16" s="2"/>
      <c r="R16" s="2"/>
      <c r="S16" s="2"/>
      <c r="T16" s="2"/>
      <c r="U16" s="2"/>
      <c r="V16" s="2"/>
      <c r="W16" s="2"/>
      <c r="X16" s="2"/>
      <c r="Y16" s="2"/>
      <c r="Z16" s="2"/>
    </row>
    <row r="17">
      <c r="B17" s="2"/>
      <c r="C17" s="2"/>
      <c r="D17" s="6"/>
      <c r="E17" s="6"/>
      <c r="F17" s="15"/>
      <c r="G17" s="14"/>
      <c r="H17" s="15"/>
      <c r="I17" s="5"/>
      <c r="J17" s="5"/>
      <c r="K17" s="2"/>
      <c r="L17" s="2"/>
      <c r="M17" s="2"/>
      <c r="N17" s="2"/>
      <c r="O17" s="2"/>
      <c r="P17" s="2"/>
      <c r="Q17" s="2"/>
      <c r="R17" s="2"/>
      <c r="S17" s="2"/>
      <c r="T17" s="2"/>
      <c r="U17" s="2"/>
      <c r="V17" s="2"/>
      <c r="W17" s="2"/>
      <c r="X17" s="2"/>
      <c r="Y17" s="2"/>
      <c r="Z17" s="2"/>
    </row>
    <row r="18">
      <c r="A18" s="12" t="s">
        <v>11</v>
      </c>
      <c r="B18" s="2"/>
      <c r="C18" s="2"/>
      <c r="D18" s="6"/>
      <c r="E18" s="6"/>
      <c r="F18" s="9"/>
      <c r="G18" s="6"/>
      <c r="H18" s="10"/>
      <c r="I18" s="5"/>
      <c r="J18" s="5"/>
      <c r="K18" s="2"/>
      <c r="L18" s="2"/>
      <c r="M18" s="2"/>
      <c r="N18" s="2"/>
      <c r="O18" s="2"/>
      <c r="P18" s="2"/>
      <c r="Q18" s="2"/>
      <c r="R18" s="2"/>
      <c r="S18" s="2"/>
      <c r="T18" s="2"/>
      <c r="U18" s="2"/>
      <c r="V18" s="2"/>
      <c r="W18" s="2"/>
      <c r="X18" s="2"/>
      <c r="Y18" s="2"/>
      <c r="Z18" s="2"/>
    </row>
    <row r="19">
      <c r="A19" s="12" t="s">
        <v>12</v>
      </c>
      <c r="B19" s="2"/>
      <c r="C19" s="2"/>
      <c r="E19" s="6"/>
      <c r="F19" s="10"/>
      <c r="G19" s="6"/>
      <c r="H19" s="9"/>
      <c r="I19" s="5"/>
      <c r="J19" s="5"/>
      <c r="K19" s="2"/>
      <c r="L19" s="2"/>
      <c r="M19" s="2"/>
      <c r="N19" s="2"/>
      <c r="O19" s="2"/>
      <c r="P19" s="2"/>
      <c r="Q19" s="2"/>
      <c r="R19" s="2"/>
      <c r="S19" s="2"/>
      <c r="T19" s="2"/>
      <c r="U19" s="2"/>
      <c r="V19" s="2"/>
      <c r="W19" s="2"/>
      <c r="X19" s="2"/>
      <c r="Y19" s="2"/>
      <c r="Z19" s="2"/>
    </row>
    <row r="20">
      <c r="A20" s="12" t="s">
        <v>13</v>
      </c>
      <c r="B20" s="2"/>
      <c r="C20" s="2"/>
      <c r="E20" s="5"/>
      <c r="F20" s="5"/>
      <c r="G20" s="5"/>
      <c r="H20" s="5"/>
      <c r="I20" s="5"/>
      <c r="J20" s="5"/>
      <c r="K20" s="2"/>
      <c r="L20" s="2"/>
      <c r="M20" s="2"/>
      <c r="N20" s="2"/>
      <c r="O20" s="2"/>
      <c r="P20" s="2"/>
      <c r="Q20" s="2"/>
      <c r="R20" s="2"/>
      <c r="S20" s="2"/>
      <c r="T20" s="2"/>
      <c r="U20" s="2"/>
      <c r="V20" s="2"/>
      <c r="W20" s="2"/>
      <c r="X20" s="2"/>
      <c r="Y20" s="2"/>
      <c r="Z20" s="2"/>
    </row>
    <row r="21">
      <c r="A21" s="12" t="s">
        <v>14</v>
      </c>
      <c r="B21" s="2"/>
      <c r="C21" s="2"/>
      <c r="D21" s="7"/>
      <c r="E21" s="6"/>
      <c r="F21" s="6"/>
      <c r="G21" s="6"/>
      <c r="H21" s="6"/>
      <c r="I21" s="5"/>
      <c r="J21" s="5"/>
      <c r="K21" s="2"/>
      <c r="L21" s="2"/>
      <c r="M21" s="2"/>
      <c r="N21" s="2"/>
      <c r="O21" s="2"/>
      <c r="P21" s="2"/>
      <c r="Q21" s="2"/>
      <c r="R21" s="2"/>
      <c r="S21" s="2"/>
      <c r="T21" s="2"/>
      <c r="U21" s="2"/>
      <c r="V21" s="2"/>
      <c r="W21" s="2"/>
      <c r="X21" s="2"/>
      <c r="Y21" s="2"/>
      <c r="Z21" s="2"/>
    </row>
    <row r="22">
      <c r="B22" s="2"/>
      <c r="C22" s="2"/>
      <c r="D22" s="5"/>
      <c r="E22" s="14"/>
      <c r="F22" s="14"/>
      <c r="G22" s="6"/>
      <c r="H22" s="6"/>
      <c r="I22" s="5"/>
      <c r="J22" s="5"/>
      <c r="K22" s="2"/>
      <c r="L22" s="2"/>
      <c r="M22" s="2"/>
      <c r="N22" s="2"/>
      <c r="O22" s="2"/>
      <c r="P22" s="2"/>
      <c r="Q22" s="2"/>
      <c r="R22" s="2"/>
      <c r="S22" s="2"/>
      <c r="T22" s="2"/>
      <c r="U22" s="2"/>
      <c r="V22" s="2"/>
      <c r="W22" s="2"/>
      <c r="X22" s="2"/>
      <c r="Y22" s="2"/>
      <c r="Z22" s="2"/>
    </row>
    <row r="23">
      <c r="A23" s="3" t="s">
        <v>15</v>
      </c>
      <c r="B23" s="2"/>
      <c r="C23" s="2"/>
      <c r="D23" s="5"/>
      <c r="E23" s="14"/>
      <c r="F23" s="14"/>
      <c r="G23" s="14"/>
      <c r="H23" s="14"/>
      <c r="I23" s="5"/>
      <c r="J23" s="5"/>
      <c r="K23" s="2"/>
      <c r="L23" s="2"/>
      <c r="M23" s="2"/>
      <c r="N23" s="2"/>
      <c r="O23" s="2"/>
      <c r="P23" s="2"/>
      <c r="Q23" s="2"/>
      <c r="R23" s="2"/>
      <c r="S23" s="2"/>
      <c r="T23" s="2"/>
      <c r="U23" s="2"/>
      <c r="V23" s="2"/>
      <c r="W23" s="2"/>
      <c r="X23" s="2"/>
      <c r="Y23" s="2"/>
      <c r="Z23" s="2"/>
    </row>
    <row r="24">
      <c r="A24" s="3" t="s">
        <v>16</v>
      </c>
      <c r="B24" s="2"/>
      <c r="C24" s="2"/>
      <c r="D24" s="5"/>
      <c r="E24" s="16"/>
      <c r="F24" s="5"/>
      <c r="G24" s="5"/>
      <c r="H24" s="5"/>
      <c r="I24" s="5"/>
      <c r="J24" s="5"/>
      <c r="K24" s="2"/>
      <c r="L24" s="2"/>
      <c r="M24" s="2"/>
      <c r="N24" s="2"/>
      <c r="O24" s="2"/>
      <c r="P24" s="2"/>
      <c r="Q24" s="2"/>
      <c r="R24" s="2"/>
      <c r="S24" s="2"/>
      <c r="T24" s="2"/>
      <c r="U24" s="2"/>
      <c r="V24" s="2"/>
      <c r="W24" s="2"/>
      <c r="X24" s="2"/>
      <c r="Y24" s="2"/>
      <c r="Z24" s="2"/>
    </row>
    <row r="25">
      <c r="A25" s="17" t="s">
        <v>17</v>
      </c>
      <c r="B25" s="2"/>
      <c r="C25" s="2"/>
      <c r="D25" s="7"/>
      <c r="E25" s="6"/>
      <c r="F25" s="6"/>
      <c r="G25" s="6"/>
      <c r="I25" s="5"/>
      <c r="J25" s="5"/>
      <c r="K25" s="2"/>
      <c r="L25" s="2"/>
      <c r="M25" s="2"/>
      <c r="N25" s="2"/>
      <c r="O25" s="2"/>
      <c r="P25" s="2"/>
      <c r="Q25" s="2"/>
      <c r="R25" s="2"/>
      <c r="S25" s="2"/>
      <c r="T25" s="2"/>
      <c r="U25" s="2"/>
      <c r="V25" s="2"/>
      <c r="W25" s="2"/>
      <c r="X25" s="2"/>
      <c r="Y25" s="2"/>
      <c r="Z25" s="2"/>
    </row>
    <row r="26">
      <c r="B26" s="2"/>
      <c r="C26" s="2"/>
      <c r="D26" s="5"/>
      <c r="E26" s="14"/>
      <c r="F26" s="14"/>
      <c r="G26" s="6"/>
      <c r="I26" s="5"/>
      <c r="J26" s="5"/>
      <c r="K26" s="2"/>
      <c r="L26" s="2"/>
      <c r="M26" s="2"/>
      <c r="N26" s="2"/>
      <c r="O26" s="2"/>
      <c r="P26" s="2"/>
      <c r="Q26" s="2"/>
      <c r="R26" s="2"/>
      <c r="S26" s="2"/>
      <c r="T26" s="2"/>
      <c r="U26" s="2"/>
      <c r="V26" s="2"/>
      <c r="W26" s="2"/>
      <c r="X26" s="2"/>
      <c r="Y26" s="2"/>
      <c r="Z26" s="2"/>
    </row>
    <row r="27">
      <c r="A27" s="3" t="s">
        <v>18</v>
      </c>
      <c r="B27" s="2"/>
      <c r="C27" s="2"/>
      <c r="D27" s="5"/>
      <c r="E27" s="18"/>
      <c r="F27" s="5"/>
      <c r="G27" s="5"/>
      <c r="H27" s="5"/>
      <c r="I27" s="5"/>
      <c r="J27" s="5"/>
      <c r="K27" s="2"/>
      <c r="L27" s="2"/>
      <c r="M27" s="2"/>
      <c r="N27" s="2"/>
      <c r="O27" s="2"/>
      <c r="P27" s="2"/>
      <c r="Q27" s="2"/>
      <c r="R27" s="2"/>
      <c r="S27" s="2"/>
      <c r="T27" s="2"/>
      <c r="U27" s="2"/>
      <c r="V27" s="2"/>
      <c r="W27" s="2"/>
      <c r="X27" s="2"/>
      <c r="Y27" s="2"/>
      <c r="Z27" s="2"/>
    </row>
    <row r="28">
      <c r="A28" s="8"/>
      <c r="B28" s="2"/>
      <c r="C28" s="2"/>
      <c r="D28" s="7"/>
      <c r="E28" s="18"/>
      <c r="F28" s="5"/>
      <c r="G28" s="5"/>
      <c r="H28" s="5"/>
      <c r="I28" s="5"/>
      <c r="J28" s="19"/>
      <c r="K28" s="2"/>
      <c r="L28" s="2"/>
      <c r="M28" s="2"/>
      <c r="N28" s="2"/>
      <c r="O28" s="2"/>
      <c r="P28" s="2"/>
      <c r="Q28" s="2"/>
      <c r="R28" s="2"/>
      <c r="S28" s="2"/>
      <c r="T28" s="2"/>
      <c r="U28" s="2"/>
      <c r="V28" s="2"/>
      <c r="W28" s="2"/>
      <c r="X28" s="2"/>
      <c r="Y28" s="2"/>
      <c r="Z28" s="2"/>
    </row>
    <row r="29">
      <c r="A29" s="12" t="s">
        <v>19</v>
      </c>
      <c r="B29" s="2"/>
      <c r="C29" s="2"/>
      <c r="D29" s="5"/>
      <c r="E29" s="14"/>
      <c r="F29" s="20"/>
      <c r="G29" s="15"/>
      <c r="H29" s="6"/>
      <c r="I29" s="14"/>
      <c r="J29" s="20"/>
      <c r="K29" s="2"/>
      <c r="L29" s="2"/>
      <c r="M29" s="2"/>
      <c r="N29" s="2"/>
      <c r="O29" s="2"/>
      <c r="P29" s="2"/>
      <c r="Q29" s="2"/>
      <c r="R29" s="2"/>
      <c r="S29" s="2"/>
      <c r="T29" s="2"/>
      <c r="U29" s="2"/>
      <c r="V29" s="2"/>
      <c r="W29" s="2"/>
      <c r="X29" s="2"/>
      <c r="Y29" s="2"/>
      <c r="Z29" s="2"/>
    </row>
    <row r="30">
      <c r="B30" s="2"/>
      <c r="C30" s="2"/>
      <c r="D30" s="5"/>
      <c r="E30" s="14"/>
      <c r="F30" s="20"/>
      <c r="G30" s="15"/>
      <c r="H30" s="6"/>
      <c r="I30" s="14"/>
      <c r="J30" s="20"/>
      <c r="K30" s="2"/>
      <c r="L30" s="2"/>
      <c r="M30" s="2"/>
      <c r="N30" s="2"/>
      <c r="O30" s="2"/>
      <c r="P30" s="2"/>
      <c r="Q30" s="2"/>
      <c r="R30" s="2"/>
      <c r="S30" s="2"/>
      <c r="T30" s="2"/>
      <c r="U30" s="2"/>
      <c r="V30" s="2"/>
      <c r="W30" s="2"/>
      <c r="X30" s="2"/>
      <c r="Y30" s="2"/>
      <c r="Z30" s="2"/>
    </row>
    <row r="31">
      <c r="A31" s="12" t="s">
        <v>20</v>
      </c>
      <c r="B31" s="2"/>
      <c r="C31" s="2"/>
      <c r="D31" s="6"/>
      <c r="E31" s="6"/>
      <c r="F31" s="20"/>
      <c r="G31" s="10"/>
      <c r="H31" s="6"/>
      <c r="I31" s="6"/>
      <c r="J31" s="20"/>
      <c r="K31" s="2"/>
      <c r="L31" s="2"/>
      <c r="M31" s="2"/>
      <c r="N31" s="2"/>
      <c r="O31" s="2"/>
      <c r="P31" s="2"/>
      <c r="Q31" s="2"/>
      <c r="R31" s="2"/>
      <c r="S31" s="2"/>
      <c r="T31" s="2"/>
      <c r="U31" s="2"/>
      <c r="V31" s="2"/>
      <c r="W31" s="2"/>
      <c r="X31" s="2"/>
      <c r="Y31" s="2"/>
      <c r="Z31" s="2"/>
    </row>
    <row r="32">
      <c r="A32" s="21"/>
      <c r="B32" s="2"/>
      <c r="C32" s="2"/>
      <c r="D32" s="6"/>
      <c r="E32" s="6"/>
      <c r="F32" s="14"/>
      <c r="G32" s="10"/>
      <c r="H32" s="6"/>
      <c r="I32" s="6"/>
      <c r="J32" s="20"/>
      <c r="K32" s="2"/>
      <c r="L32" s="2"/>
      <c r="M32" s="2"/>
      <c r="N32" s="2"/>
      <c r="O32" s="2"/>
      <c r="P32" s="2"/>
      <c r="Q32" s="2"/>
      <c r="R32" s="2"/>
      <c r="S32" s="2"/>
      <c r="T32" s="2"/>
      <c r="U32" s="2"/>
      <c r="V32" s="2"/>
      <c r="W32" s="2"/>
      <c r="X32" s="2"/>
      <c r="Y32" s="2"/>
      <c r="Z32" s="2"/>
    </row>
    <row r="33">
      <c r="A33" s="12" t="s">
        <v>21</v>
      </c>
      <c r="B33" s="2"/>
      <c r="C33" s="2"/>
      <c r="D33" s="5"/>
      <c r="E33" s="5"/>
      <c r="F33" s="5"/>
      <c r="H33" s="5"/>
      <c r="I33" s="5"/>
      <c r="J33" s="5"/>
      <c r="K33" s="2"/>
      <c r="L33" s="2"/>
      <c r="M33" s="2"/>
      <c r="N33" s="2"/>
      <c r="O33" s="2"/>
      <c r="P33" s="2"/>
      <c r="Q33" s="2"/>
      <c r="R33" s="2"/>
      <c r="S33" s="2"/>
      <c r="T33" s="2"/>
      <c r="U33" s="2"/>
      <c r="V33" s="2"/>
      <c r="W33" s="2"/>
      <c r="X33" s="2"/>
      <c r="Y33" s="2"/>
      <c r="Z33" s="2"/>
    </row>
    <row r="34">
      <c r="A34" s="5"/>
      <c r="B34" s="2"/>
      <c r="C34" s="2"/>
      <c r="D34" s="4"/>
      <c r="E34" s="10"/>
      <c r="F34" s="5"/>
      <c r="G34" s="22"/>
      <c r="H34" s="5"/>
      <c r="I34" s="5"/>
      <c r="J34" s="19"/>
      <c r="K34" s="2"/>
      <c r="L34" s="2"/>
      <c r="M34" s="2"/>
      <c r="N34" s="2"/>
      <c r="O34" s="2"/>
      <c r="P34" s="2"/>
      <c r="Q34" s="2"/>
      <c r="R34" s="2"/>
      <c r="S34" s="2"/>
      <c r="T34" s="2"/>
      <c r="U34" s="2"/>
      <c r="V34" s="2"/>
      <c r="W34" s="2"/>
      <c r="X34" s="2"/>
      <c r="Y34" s="2"/>
      <c r="Z34" s="2"/>
    </row>
    <row r="35">
      <c r="A35" s="12" t="s">
        <v>22</v>
      </c>
      <c r="B35" s="2"/>
      <c r="C35" s="2"/>
      <c r="D35" s="5"/>
      <c r="F35" s="6"/>
      <c r="G35" s="5"/>
      <c r="H35" s="5"/>
      <c r="I35" s="5"/>
      <c r="J35" s="5"/>
      <c r="K35" s="2"/>
      <c r="L35" s="2"/>
      <c r="M35" s="2"/>
      <c r="N35" s="2"/>
      <c r="O35" s="2"/>
      <c r="P35" s="2"/>
      <c r="Q35" s="2"/>
      <c r="R35" s="2"/>
      <c r="S35" s="2"/>
      <c r="T35" s="2"/>
      <c r="U35" s="2"/>
      <c r="V35" s="2"/>
      <c r="W35" s="2"/>
      <c r="X35" s="2"/>
      <c r="Y35" s="2"/>
      <c r="Z35" s="2"/>
    </row>
    <row r="36">
      <c r="B36" s="2"/>
      <c r="C36" s="2"/>
      <c r="D36" s="6"/>
      <c r="E36" s="20"/>
      <c r="F36" s="6"/>
      <c r="G36" s="5"/>
      <c r="H36" s="5"/>
      <c r="I36" s="5"/>
      <c r="J36" s="5"/>
      <c r="K36" s="2"/>
      <c r="L36" s="2"/>
      <c r="M36" s="2"/>
      <c r="N36" s="2"/>
      <c r="O36" s="2"/>
      <c r="P36" s="2"/>
      <c r="Q36" s="2"/>
      <c r="R36" s="2"/>
      <c r="S36" s="2"/>
      <c r="T36" s="2"/>
      <c r="U36" s="2"/>
      <c r="V36" s="2"/>
      <c r="W36" s="2"/>
      <c r="X36" s="2"/>
      <c r="Y36" s="2"/>
      <c r="Z36" s="2"/>
    </row>
    <row r="37">
      <c r="A37" s="12" t="s">
        <v>23</v>
      </c>
      <c r="B37" s="2"/>
      <c r="C37" s="2"/>
      <c r="D37" s="6"/>
      <c r="E37" s="20"/>
      <c r="F37" s="6"/>
      <c r="G37" s="5"/>
      <c r="H37" s="5"/>
      <c r="I37" s="5"/>
      <c r="J37" s="5"/>
      <c r="K37" s="2"/>
      <c r="L37" s="2"/>
      <c r="M37" s="2"/>
      <c r="N37" s="2"/>
      <c r="O37" s="2"/>
      <c r="P37" s="2"/>
      <c r="Q37" s="2"/>
      <c r="R37" s="2"/>
      <c r="S37" s="2"/>
      <c r="T37" s="2"/>
      <c r="U37" s="2"/>
      <c r="V37" s="2"/>
      <c r="W37" s="2"/>
      <c r="X37" s="2"/>
      <c r="Y37" s="2"/>
      <c r="Z37" s="2"/>
    </row>
    <row r="38">
      <c r="B38" s="2"/>
      <c r="C38" s="2"/>
      <c r="D38" s="6"/>
      <c r="G38" s="5"/>
      <c r="H38" s="5"/>
      <c r="I38" s="5"/>
      <c r="J38" s="5"/>
      <c r="K38" s="2"/>
      <c r="L38" s="2"/>
      <c r="M38" s="2"/>
      <c r="N38" s="2"/>
      <c r="O38" s="2"/>
      <c r="P38" s="2"/>
      <c r="Q38" s="2"/>
      <c r="R38" s="2"/>
      <c r="S38" s="2"/>
      <c r="T38" s="2"/>
      <c r="U38" s="2"/>
      <c r="V38" s="2"/>
      <c r="W38" s="2"/>
      <c r="X38" s="2"/>
      <c r="Y38" s="2"/>
      <c r="Z38" s="2"/>
    </row>
    <row r="39">
      <c r="A39" s="12" t="s">
        <v>24</v>
      </c>
      <c r="B39" s="2"/>
      <c r="C39" s="2"/>
      <c r="D39" s="5"/>
      <c r="E39" s="20"/>
      <c r="F39" s="6"/>
      <c r="G39" s="5"/>
      <c r="I39" s="5"/>
      <c r="J39" s="5"/>
      <c r="K39" s="2"/>
      <c r="L39" s="2"/>
      <c r="M39" s="2"/>
      <c r="N39" s="2"/>
      <c r="O39" s="2"/>
      <c r="P39" s="2"/>
      <c r="Q39" s="2"/>
      <c r="R39" s="2"/>
      <c r="S39" s="2"/>
      <c r="T39" s="2"/>
      <c r="U39" s="2"/>
      <c r="V39" s="2"/>
      <c r="W39" s="2"/>
      <c r="X39" s="2"/>
      <c r="Y39" s="2"/>
      <c r="Z39" s="2"/>
    </row>
    <row r="40">
      <c r="A40" s="23" t="s">
        <v>25</v>
      </c>
      <c r="B40" s="2"/>
      <c r="C40" s="2"/>
      <c r="D40" s="5"/>
      <c r="E40" s="20"/>
      <c r="F40" s="6"/>
      <c r="G40" s="5"/>
      <c r="H40" s="5"/>
      <c r="I40" s="5"/>
      <c r="J40" s="5"/>
      <c r="K40" s="2"/>
      <c r="L40" s="2"/>
      <c r="M40" s="2"/>
      <c r="N40" s="2"/>
      <c r="O40" s="2"/>
      <c r="P40" s="2"/>
      <c r="Q40" s="2"/>
      <c r="R40" s="2"/>
      <c r="S40" s="2"/>
      <c r="T40" s="2"/>
      <c r="U40" s="2"/>
      <c r="V40" s="2"/>
      <c r="W40" s="2"/>
      <c r="X40" s="2"/>
      <c r="Y40" s="2"/>
      <c r="Z40" s="2"/>
    </row>
    <row r="41">
      <c r="A41" s="23" t="s">
        <v>26</v>
      </c>
      <c r="B41" s="2"/>
      <c r="C41" s="2"/>
      <c r="D41" s="5"/>
      <c r="E41" s="20"/>
      <c r="F41" s="24"/>
      <c r="H41" s="5"/>
      <c r="I41" s="5"/>
      <c r="J41" s="5"/>
      <c r="K41" s="2"/>
      <c r="L41" s="2"/>
      <c r="M41" s="2"/>
      <c r="N41" s="2"/>
      <c r="O41" s="2"/>
      <c r="P41" s="2"/>
      <c r="Q41" s="2"/>
      <c r="R41" s="2"/>
      <c r="S41" s="2"/>
      <c r="T41" s="2"/>
      <c r="U41" s="2"/>
      <c r="V41" s="2"/>
      <c r="W41" s="2"/>
      <c r="X41" s="2"/>
      <c r="Y41" s="2"/>
      <c r="Z41" s="2"/>
    </row>
    <row r="42">
      <c r="B42" s="2"/>
      <c r="C42" s="2"/>
      <c r="D42" s="2"/>
      <c r="E42" s="2"/>
      <c r="F42" s="2"/>
      <c r="G42" s="2"/>
      <c r="H42" s="2"/>
      <c r="I42" s="2"/>
      <c r="J42" s="2"/>
      <c r="K42" s="2"/>
      <c r="L42" s="2"/>
      <c r="M42" s="2"/>
      <c r="N42" s="2"/>
      <c r="O42" s="2"/>
      <c r="P42" s="2"/>
      <c r="Q42" s="2"/>
      <c r="R42" s="2"/>
      <c r="S42" s="2"/>
    </row>
    <row r="43">
      <c r="A43" s="12" t="s">
        <v>27</v>
      </c>
      <c r="B43" s="2"/>
      <c r="C43" s="2"/>
      <c r="D43" s="2"/>
      <c r="E43" s="2"/>
      <c r="F43" s="2"/>
      <c r="G43" s="2"/>
      <c r="H43" s="2"/>
      <c r="I43" s="2"/>
      <c r="J43" s="2"/>
      <c r="K43" s="2"/>
      <c r="L43" s="2"/>
      <c r="M43" s="2"/>
      <c r="N43" s="2"/>
      <c r="O43" s="2"/>
      <c r="P43" s="2"/>
      <c r="Q43" s="2"/>
      <c r="R43" s="2"/>
      <c r="S43" s="2"/>
    </row>
    <row r="44">
      <c r="B44" s="2"/>
      <c r="C44" s="2"/>
      <c r="D44" s="2"/>
      <c r="E44" s="2"/>
      <c r="F44" s="2"/>
      <c r="G44" s="2"/>
      <c r="H44" s="2"/>
      <c r="I44" s="2"/>
      <c r="J44" s="2"/>
      <c r="K44" s="2"/>
      <c r="L44" s="2"/>
      <c r="M44" s="2"/>
      <c r="N44" s="2"/>
      <c r="O44" s="2"/>
      <c r="P44" s="2"/>
      <c r="Q44" s="2"/>
      <c r="R44" s="2"/>
      <c r="S44" s="2"/>
    </row>
    <row r="45">
      <c r="A45" s="12" t="s">
        <v>28</v>
      </c>
      <c r="B45" s="2"/>
      <c r="C45" s="2"/>
      <c r="D45" s="2"/>
      <c r="E45" s="2"/>
      <c r="F45" s="2"/>
      <c r="G45" s="2"/>
      <c r="H45" s="2"/>
      <c r="I45" s="2"/>
      <c r="J45" s="2"/>
      <c r="K45" s="2"/>
      <c r="L45" s="2"/>
      <c r="M45" s="2"/>
      <c r="N45" s="2"/>
      <c r="O45" s="2"/>
      <c r="P45" s="2"/>
      <c r="Q45" s="2"/>
      <c r="R45" s="2"/>
      <c r="S45" s="2"/>
    </row>
    <row r="46">
      <c r="B46" s="2"/>
      <c r="C46" s="2"/>
      <c r="D46" s="2"/>
      <c r="E46" s="2"/>
      <c r="F46" s="2"/>
      <c r="G46" s="2"/>
      <c r="H46" s="2"/>
      <c r="I46" s="2"/>
      <c r="J46" s="2"/>
      <c r="K46" s="2"/>
      <c r="L46" s="2"/>
      <c r="M46" s="2"/>
      <c r="N46" s="2"/>
      <c r="O46" s="2"/>
      <c r="P46" s="2"/>
      <c r="Q46" s="2"/>
      <c r="R46" s="2"/>
      <c r="S46" s="2"/>
    </row>
    <row r="47">
      <c r="B47" s="2"/>
      <c r="C47" s="2"/>
      <c r="D47" s="2"/>
      <c r="E47" s="2"/>
      <c r="F47" s="2"/>
      <c r="G47" s="2"/>
      <c r="H47" s="2"/>
      <c r="I47" s="2"/>
      <c r="J47" s="2"/>
      <c r="K47" s="2"/>
      <c r="L47" s="2"/>
      <c r="M47" s="2"/>
      <c r="N47" s="2"/>
      <c r="O47" s="2"/>
      <c r="P47" s="2"/>
      <c r="Q47" s="2"/>
      <c r="R47" s="2"/>
      <c r="S47" s="2"/>
    </row>
    <row r="48">
      <c r="A48" s="5"/>
      <c r="B48" s="2"/>
      <c r="C48" s="2"/>
      <c r="D48" s="2"/>
      <c r="E48" s="2"/>
      <c r="F48" s="2"/>
      <c r="G48" s="2"/>
      <c r="H48" s="2"/>
      <c r="I48" s="2"/>
      <c r="J48" s="2"/>
      <c r="K48" s="2"/>
      <c r="L48" s="2"/>
      <c r="M48" s="2"/>
      <c r="N48" s="2"/>
      <c r="O48" s="2"/>
      <c r="P48" s="2"/>
      <c r="Q48" s="2"/>
      <c r="R48" s="2"/>
      <c r="S48" s="2"/>
    </row>
    <row r="49">
      <c r="B49" s="2"/>
      <c r="C49" s="2"/>
      <c r="D49" s="2"/>
      <c r="E49" s="2"/>
      <c r="F49" s="2"/>
      <c r="G49" s="2"/>
      <c r="H49" s="2"/>
      <c r="I49" s="2"/>
      <c r="J49" s="2"/>
      <c r="K49" s="2"/>
      <c r="L49" s="2"/>
      <c r="M49" s="2"/>
      <c r="N49" s="2"/>
      <c r="O49" s="2"/>
      <c r="P49" s="2"/>
      <c r="Q49" s="2"/>
      <c r="R49" s="2"/>
      <c r="S49" s="2"/>
    </row>
    <row r="50">
      <c r="A50" s="5"/>
      <c r="B50" s="2"/>
      <c r="C50" s="2"/>
      <c r="K50" s="2"/>
      <c r="L50" s="2"/>
      <c r="M50" s="2"/>
      <c r="N50" s="2"/>
      <c r="O50" s="2"/>
      <c r="P50" s="2"/>
      <c r="Q50" s="2"/>
      <c r="R50" s="2"/>
      <c r="S50" s="2"/>
      <c r="T50" s="2"/>
      <c r="U50" s="2"/>
      <c r="V50" s="2"/>
      <c r="W50" s="2"/>
      <c r="X50" s="2"/>
      <c r="Y50" s="2"/>
      <c r="Z50" s="2"/>
    </row>
    <row r="51">
      <c r="B51" s="2"/>
      <c r="C51" s="2"/>
      <c r="K51" s="2"/>
      <c r="L51" s="2"/>
      <c r="M51" s="2"/>
      <c r="N51" s="2"/>
      <c r="O51" s="2"/>
      <c r="P51" s="2"/>
      <c r="Q51" s="2"/>
      <c r="R51" s="2"/>
      <c r="S51" s="2"/>
      <c r="T51" s="2"/>
      <c r="U51" s="2"/>
      <c r="V51" s="2"/>
      <c r="W51" s="2"/>
      <c r="X51" s="2"/>
      <c r="Y51" s="2"/>
      <c r="Z51" s="2"/>
    </row>
    <row r="52">
      <c r="A52" s="5"/>
      <c r="B52" s="2"/>
      <c r="C52" s="2"/>
      <c r="K52" s="2"/>
      <c r="L52" s="2"/>
      <c r="M52" s="2"/>
      <c r="N52" s="2"/>
      <c r="O52" s="2"/>
      <c r="P52" s="2"/>
      <c r="Q52" s="2"/>
      <c r="R52" s="2"/>
      <c r="S52" s="2"/>
      <c r="T52" s="2"/>
      <c r="U52" s="2"/>
      <c r="V52" s="2"/>
      <c r="W52" s="2"/>
      <c r="X52" s="2"/>
      <c r="Y52" s="2"/>
      <c r="Z52" s="2"/>
    </row>
    <row r="53">
      <c r="B53" s="2"/>
      <c r="C53" s="2"/>
      <c r="K53" s="2"/>
      <c r="L53" s="2"/>
      <c r="M53" s="2"/>
      <c r="N53" s="2"/>
      <c r="O53" s="2"/>
      <c r="P53" s="2"/>
      <c r="Q53" s="2"/>
      <c r="R53" s="2"/>
      <c r="S53" s="2"/>
      <c r="T53" s="2"/>
      <c r="U53" s="2"/>
      <c r="V53" s="2"/>
      <c r="W53" s="2"/>
      <c r="X53" s="2"/>
      <c r="Y53" s="2"/>
      <c r="Z53" s="2"/>
    </row>
    <row r="54">
      <c r="A54" s="2"/>
      <c r="B54" s="2"/>
      <c r="C54" s="2"/>
      <c r="K54" s="2"/>
      <c r="L54" s="2"/>
      <c r="M54" s="2"/>
      <c r="N54" s="2"/>
      <c r="O54" s="2"/>
      <c r="P54" s="2"/>
      <c r="Q54" s="2"/>
      <c r="R54" s="2"/>
      <c r="S54" s="2"/>
      <c r="T54" s="2"/>
      <c r="U54" s="2"/>
      <c r="V54" s="2"/>
      <c r="W54" s="2"/>
      <c r="X54" s="2"/>
      <c r="Y54" s="2"/>
      <c r="Z54" s="2"/>
    </row>
    <row r="55">
      <c r="A55" s="2"/>
      <c r="B55" s="2"/>
      <c r="C55" s="2"/>
      <c r="K55" s="2"/>
      <c r="L55" s="2"/>
      <c r="M55" s="2"/>
      <c r="N55" s="2"/>
      <c r="O55" s="2"/>
      <c r="P55" s="2"/>
      <c r="Q55" s="2"/>
      <c r="R55" s="2"/>
      <c r="S55" s="2"/>
      <c r="T55" s="2"/>
      <c r="U55" s="2"/>
      <c r="V55" s="2"/>
      <c r="W55" s="2"/>
      <c r="X55" s="2"/>
      <c r="Y55" s="2"/>
      <c r="Z55" s="2"/>
    </row>
    <row r="56">
      <c r="A56" s="2"/>
      <c r="B56" s="2"/>
      <c r="C56" s="2"/>
      <c r="K56" s="2"/>
      <c r="L56" s="2"/>
      <c r="M56" s="2"/>
      <c r="N56" s="2"/>
      <c r="O56" s="2"/>
      <c r="P56" s="2"/>
      <c r="Q56" s="2"/>
      <c r="R56" s="2"/>
      <c r="S56" s="2"/>
      <c r="T56" s="2"/>
      <c r="U56" s="2"/>
      <c r="V56" s="2"/>
      <c r="W56" s="2"/>
      <c r="X56" s="2"/>
      <c r="Y56" s="2"/>
      <c r="Z56" s="2"/>
    </row>
    <row r="57">
      <c r="A57" s="2"/>
      <c r="B57" s="2"/>
      <c r="C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143</v>
      </c>
      <c r="B1" s="6" t="s">
        <v>144</v>
      </c>
      <c r="C1" s="6" t="s">
        <v>145</v>
      </c>
      <c r="D1" s="6" t="s">
        <v>146</v>
      </c>
      <c r="E1" s="6" t="s">
        <v>147</v>
      </c>
      <c r="F1" s="6" t="s">
        <v>148</v>
      </c>
      <c r="G1" s="6" t="s">
        <v>149</v>
      </c>
      <c r="H1" s="6" t="s">
        <v>150</v>
      </c>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row>
    <row r="2">
      <c r="B2" s="27" t="s">
        <v>151</v>
      </c>
      <c r="D2" s="27">
        <v>1.0</v>
      </c>
      <c r="E2" s="27">
        <v>300000.0</v>
      </c>
      <c r="F2" s="27">
        <v>14.0</v>
      </c>
      <c r="G2" s="31">
        <f t="shared" ref="G2:G8" si="1">F2+D2</f>
        <v>15</v>
      </c>
      <c r="H2" s="31">
        <f t="shared" ref="H2:H8" si="2">E2/F2*F2</f>
        <v>300000</v>
      </c>
    </row>
    <row r="3">
      <c r="B3" s="27" t="s">
        <v>151</v>
      </c>
      <c r="D3" s="27">
        <v>15.0</v>
      </c>
      <c r="E3" s="27">
        <v>300000.0</v>
      </c>
      <c r="F3" s="27">
        <v>14.0</v>
      </c>
      <c r="G3" s="31">
        <f t="shared" si="1"/>
        <v>29</v>
      </c>
      <c r="H3" s="31">
        <f t="shared" si="2"/>
        <v>300000</v>
      </c>
    </row>
    <row r="4">
      <c r="B4" s="27" t="s">
        <v>151</v>
      </c>
      <c r="D4" s="27">
        <v>29.0</v>
      </c>
      <c r="E4" s="27">
        <v>300000.0</v>
      </c>
      <c r="F4" s="27">
        <v>14.0</v>
      </c>
      <c r="G4" s="31">
        <f t="shared" si="1"/>
        <v>43</v>
      </c>
      <c r="H4" s="31">
        <f t="shared" si="2"/>
        <v>300000</v>
      </c>
    </row>
    <row r="5">
      <c r="B5" s="27" t="s">
        <v>152</v>
      </c>
      <c r="D5" s="27">
        <v>1.0</v>
      </c>
      <c r="E5" s="27">
        <v>560000.0</v>
      </c>
      <c r="F5" s="27">
        <v>20.0</v>
      </c>
      <c r="G5" s="31">
        <f t="shared" si="1"/>
        <v>21</v>
      </c>
      <c r="H5" s="31">
        <f t="shared" si="2"/>
        <v>560000</v>
      </c>
    </row>
    <row r="6">
      <c r="B6" s="27" t="s">
        <v>152</v>
      </c>
      <c r="D6" s="27">
        <v>21.0</v>
      </c>
      <c r="E6" s="27">
        <v>560000.0</v>
      </c>
      <c r="F6" s="27">
        <v>20.0</v>
      </c>
      <c r="G6" s="31">
        <f t="shared" si="1"/>
        <v>41</v>
      </c>
      <c r="H6" s="31">
        <f t="shared" si="2"/>
        <v>560000</v>
      </c>
    </row>
    <row r="7">
      <c r="B7" s="27" t="s">
        <v>153</v>
      </c>
      <c r="D7" s="27">
        <v>1.0</v>
      </c>
      <c r="E7" s="27">
        <v>159000.0</v>
      </c>
      <c r="F7" s="27">
        <v>30.0</v>
      </c>
      <c r="G7" s="31">
        <f t="shared" si="1"/>
        <v>31</v>
      </c>
      <c r="H7" s="31">
        <f t="shared" si="2"/>
        <v>159000</v>
      </c>
    </row>
    <row r="8">
      <c r="B8" s="27" t="s">
        <v>153</v>
      </c>
      <c r="D8" s="27">
        <v>31.0</v>
      </c>
      <c r="E8" s="27">
        <v>159000.0</v>
      </c>
      <c r="F8" s="27">
        <v>30.0</v>
      </c>
      <c r="G8" s="31">
        <f t="shared" si="1"/>
        <v>61</v>
      </c>
      <c r="H8" s="31">
        <f t="shared" si="2"/>
        <v>159000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27" t="s">
        <v>154</v>
      </c>
    </row>
    <row r="3">
      <c r="A3" s="27" t="s">
        <v>151</v>
      </c>
      <c r="B3" s="27">
        <v>0.0</v>
      </c>
      <c r="C3" s="31">
        <f t="shared" ref="C3:AK3" si="1">B21</f>
        <v>300000</v>
      </c>
      <c r="D3" s="31">
        <f t="shared" si="1"/>
        <v>300000</v>
      </c>
      <c r="E3" s="31">
        <f t="shared" si="1"/>
        <v>300000</v>
      </c>
      <c r="F3" s="31">
        <f t="shared" si="1"/>
        <v>300000</v>
      </c>
      <c r="G3" s="31">
        <f t="shared" si="1"/>
        <v>300000</v>
      </c>
      <c r="H3" s="31">
        <f t="shared" si="1"/>
        <v>300000</v>
      </c>
      <c r="I3" s="31">
        <f t="shared" si="1"/>
        <v>300000</v>
      </c>
      <c r="J3" s="31">
        <f t="shared" si="1"/>
        <v>300000</v>
      </c>
      <c r="K3" s="31">
        <f t="shared" si="1"/>
        <v>300000</v>
      </c>
      <c r="L3" s="31">
        <f t="shared" si="1"/>
        <v>300000</v>
      </c>
      <c r="M3" s="31">
        <f t="shared" si="1"/>
        <v>300000</v>
      </c>
      <c r="N3" s="31">
        <f t="shared" si="1"/>
        <v>300000</v>
      </c>
      <c r="O3" s="31">
        <f t="shared" si="1"/>
        <v>300000</v>
      </c>
      <c r="P3" s="31">
        <f t="shared" si="1"/>
        <v>300000</v>
      </c>
      <c r="Q3" s="31">
        <f t="shared" si="1"/>
        <v>300000</v>
      </c>
      <c r="R3" s="31">
        <f t="shared" si="1"/>
        <v>300000</v>
      </c>
      <c r="S3" s="31">
        <f t="shared" si="1"/>
        <v>300000</v>
      </c>
      <c r="T3" s="31">
        <f t="shared" si="1"/>
        <v>300000</v>
      </c>
      <c r="U3" s="31">
        <f t="shared" si="1"/>
        <v>300000</v>
      </c>
      <c r="V3" s="31">
        <f t="shared" si="1"/>
        <v>300000</v>
      </c>
      <c r="W3" s="31">
        <f t="shared" si="1"/>
        <v>300000</v>
      </c>
      <c r="X3" s="31">
        <f t="shared" si="1"/>
        <v>300000</v>
      </c>
      <c r="Y3" s="31">
        <f t="shared" si="1"/>
        <v>300000</v>
      </c>
      <c r="Z3" s="31">
        <f t="shared" si="1"/>
        <v>300000</v>
      </c>
      <c r="AA3" s="31">
        <f t="shared" si="1"/>
        <v>300000</v>
      </c>
      <c r="AB3" s="31">
        <f t="shared" si="1"/>
        <v>300000</v>
      </c>
      <c r="AC3" s="31">
        <f t="shared" si="1"/>
        <v>300000</v>
      </c>
      <c r="AD3" s="31">
        <f t="shared" si="1"/>
        <v>300000</v>
      </c>
      <c r="AE3" s="31">
        <f t="shared" si="1"/>
        <v>300000</v>
      </c>
      <c r="AF3" s="31">
        <f t="shared" si="1"/>
        <v>300000</v>
      </c>
      <c r="AG3" s="31">
        <f t="shared" si="1"/>
        <v>300000</v>
      </c>
      <c r="AH3" s="31">
        <f t="shared" si="1"/>
        <v>300000</v>
      </c>
      <c r="AI3" s="31">
        <f t="shared" si="1"/>
        <v>300000</v>
      </c>
      <c r="AJ3" s="31">
        <f t="shared" si="1"/>
        <v>300000</v>
      </c>
      <c r="AK3" s="31">
        <f t="shared" si="1"/>
        <v>300000</v>
      </c>
    </row>
    <row r="4">
      <c r="A4" s="27" t="s">
        <v>152</v>
      </c>
      <c r="B4" s="27">
        <v>0.0</v>
      </c>
      <c r="C4" s="31">
        <f t="shared" ref="C4:AK4" si="2">B22</f>
        <v>560000</v>
      </c>
      <c r="D4" s="31">
        <f t="shared" si="2"/>
        <v>560000</v>
      </c>
      <c r="E4" s="31">
        <f t="shared" si="2"/>
        <v>560000</v>
      </c>
      <c r="F4" s="31">
        <f t="shared" si="2"/>
        <v>560000</v>
      </c>
      <c r="G4" s="31">
        <f t="shared" si="2"/>
        <v>560000</v>
      </c>
      <c r="H4" s="31">
        <f t="shared" si="2"/>
        <v>560000</v>
      </c>
      <c r="I4" s="31">
        <f t="shared" si="2"/>
        <v>560000</v>
      </c>
      <c r="J4" s="31">
        <f t="shared" si="2"/>
        <v>560000</v>
      </c>
      <c r="K4" s="31">
        <f t="shared" si="2"/>
        <v>560000</v>
      </c>
      <c r="L4" s="31">
        <f t="shared" si="2"/>
        <v>560000</v>
      </c>
      <c r="M4" s="31">
        <f t="shared" si="2"/>
        <v>560000</v>
      </c>
      <c r="N4" s="31">
        <f t="shared" si="2"/>
        <v>560000</v>
      </c>
      <c r="O4" s="31">
        <f t="shared" si="2"/>
        <v>560000</v>
      </c>
      <c r="P4" s="31">
        <f t="shared" si="2"/>
        <v>560000</v>
      </c>
      <c r="Q4" s="31">
        <f t="shared" si="2"/>
        <v>560000</v>
      </c>
      <c r="R4" s="31">
        <f t="shared" si="2"/>
        <v>560000</v>
      </c>
      <c r="S4" s="31">
        <f t="shared" si="2"/>
        <v>560000</v>
      </c>
      <c r="T4" s="31">
        <f t="shared" si="2"/>
        <v>560000</v>
      </c>
      <c r="U4" s="31">
        <f t="shared" si="2"/>
        <v>560000</v>
      </c>
      <c r="V4" s="31">
        <f t="shared" si="2"/>
        <v>560000</v>
      </c>
      <c r="W4" s="31">
        <f t="shared" si="2"/>
        <v>560000</v>
      </c>
      <c r="X4" s="31">
        <f t="shared" si="2"/>
        <v>560000</v>
      </c>
      <c r="Y4" s="31">
        <f t="shared" si="2"/>
        <v>560000</v>
      </c>
      <c r="Z4" s="31">
        <f t="shared" si="2"/>
        <v>560000</v>
      </c>
      <c r="AA4" s="31">
        <f t="shared" si="2"/>
        <v>560000</v>
      </c>
      <c r="AB4" s="31">
        <f t="shared" si="2"/>
        <v>560000</v>
      </c>
      <c r="AC4" s="31">
        <f t="shared" si="2"/>
        <v>560000</v>
      </c>
      <c r="AD4" s="31">
        <f t="shared" si="2"/>
        <v>560000</v>
      </c>
      <c r="AE4" s="31">
        <f t="shared" si="2"/>
        <v>560000</v>
      </c>
      <c r="AF4" s="31">
        <f t="shared" si="2"/>
        <v>560000</v>
      </c>
      <c r="AG4" s="31">
        <f t="shared" si="2"/>
        <v>560000</v>
      </c>
      <c r="AH4" s="31">
        <f t="shared" si="2"/>
        <v>560000</v>
      </c>
      <c r="AI4" s="31">
        <f t="shared" si="2"/>
        <v>560000</v>
      </c>
      <c r="AJ4" s="31">
        <f t="shared" si="2"/>
        <v>560000</v>
      </c>
      <c r="AK4" s="31">
        <f t="shared" si="2"/>
        <v>560000</v>
      </c>
    </row>
    <row r="5">
      <c r="A5" s="27" t="s">
        <v>153</v>
      </c>
      <c r="B5" s="27">
        <v>0.0</v>
      </c>
      <c r="C5" s="31">
        <f t="shared" ref="C5:AK5" si="3">B23</f>
        <v>159000</v>
      </c>
      <c r="D5" s="31">
        <f t="shared" si="3"/>
        <v>159000</v>
      </c>
      <c r="E5" s="31">
        <f t="shared" si="3"/>
        <v>159000</v>
      </c>
      <c r="F5" s="31">
        <f t="shared" si="3"/>
        <v>159000</v>
      </c>
      <c r="G5" s="31">
        <f t="shared" si="3"/>
        <v>159000</v>
      </c>
      <c r="H5" s="31">
        <f t="shared" si="3"/>
        <v>159000</v>
      </c>
      <c r="I5" s="31">
        <f t="shared" si="3"/>
        <v>159000</v>
      </c>
      <c r="J5" s="31">
        <f t="shared" si="3"/>
        <v>159000</v>
      </c>
      <c r="K5" s="31">
        <f t="shared" si="3"/>
        <v>159000</v>
      </c>
      <c r="L5" s="31">
        <f t="shared" si="3"/>
        <v>159000</v>
      </c>
      <c r="M5" s="31">
        <f t="shared" si="3"/>
        <v>159000</v>
      </c>
      <c r="N5" s="31">
        <f t="shared" si="3"/>
        <v>159000</v>
      </c>
      <c r="O5" s="31">
        <f t="shared" si="3"/>
        <v>159000</v>
      </c>
      <c r="P5" s="31">
        <f t="shared" si="3"/>
        <v>159000</v>
      </c>
      <c r="Q5" s="31">
        <f t="shared" si="3"/>
        <v>159000</v>
      </c>
      <c r="R5" s="31">
        <f t="shared" si="3"/>
        <v>159000</v>
      </c>
      <c r="S5" s="31">
        <f t="shared" si="3"/>
        <v>159000</v>
      </c>
      <c r="T5" s="31">
        <f t="shared" si="3"/>
        <v>159000</v>
      </c>
      <c r="U5" s="31">
        <f t="shared" si="3"/>
        <v>159000</v>
      </c>
      <c r="V5" s="31">
        <f t="shared" si="3"/>
        <v>159000</v>
      </c>
      <c r="W5" s="31">
        <f t="shared" si="3"/>
        <v>159000</v>
      </c>
      <c r="X5" s="31">
        <f t="shared" si="3"/>
        <v>159000</v>
      </c>
      <c r="Y5" s="31">
        <f t="shared" si="3"/>
        <v>159000</v>
      </c>
      <c r="Z5" s="31">
        <f t="shared" si="3"/>
        <v>159000</v>
      </c>
      <c r="AA5" s="31">
        <f t="shared" si="3"/>
        <v>159000</v>
      </c>
      <c r="AB5" s="31">
        <f t="shared" si="3"/>
        <v>159000</v>
      </c>
      <c r="AC5" s="31">
        <f t="shared" si="3"/>
        <v>159000</v>
      </c>
      <c r="AD5" s="31">
        <f t="shared" si="3"/>
        <v>159000</v>
      </c>
      <c r="AE5" s="31">
        <f t="shared" si="3"/>
        <v>159000</v>
      </c>
      <c r="AF5" s="31">
        <f t="shared" si="3"/>
        <v>159000</v>
      </c>
      <c r="AG5" s="31">
        <f t="shared" si="3"/>
        <v>159000</v>
      </c>
      <c r="AH5" s="31">
        <f t="shared" si="3"/>
        <v>159000</v>
      </c>
      <c r="AI5" s="31">
        <f t="shared" si="3"/>
        <v>159000</v>
      </c>
      <c r="AJ5" s="31">
        <f t="shared" si="3"/>
        <v>159000</v>
      </c>
      <c r="AK5" s="31">
        <f t="shared" si="3"/>
        <v>159000</v>
      </c>
    </row>
    <row r="6">
      <c r="A6" s="27" t="s">
        <v>129</v>
      </c>
      <c r="B6" s="31">
        <f t="shared" ref="B6:AK6" si="4">SUM(B3:B5)</f>
        <v>0</v>
      </c>
      <c r="C6" s="31">
        <f t="shared" si="4"/>
        <v>1019000</v>
      </c>
      <c r="D6" s="31">
        <f t="shared" si="4"/>
        <v>1019000</v>
      </c>
      <c r="E6" s="31">
        <f t="shared" si="4"/>
        <v>1019000</v>
      </c>
      <c r="F6" s="31">
        <f t="shared" si="4"/>
        <v>1019000</v>
      </c>
      <c r="G6" s="31">
        <f t="shared" si="4"/>
        <v>1019000</v>
      </c>
      <c r="H6" s="31">
        <f t="shared" si="4"/>
        <v>1019000</v>
      </c>
      <c r="I6" s="31">
        <f t="shared" si="4"/>
        <v>1019000</v>
      </c>
      <c r="J6" s="31">
        <f t="shared" si="4"/>
        <v>1019000</v>
      </c>
      <c r="K6" s="31">
        <f t="shared" si="4"/>
        <v>1019000</v>
      </c>
      <c r="L6" s="31">
        <f t="shared" si="4"/>
        <v>1019000</v>
      </c>
      <c r="M6" s="31">
        <f t="shared" si="4"/>
        <v>1019000</v>
      </c>
      <c r="N6" s="31">
        <f t="shared" si="4"/>
        <v>1019000</v>
      </c>
      <c r="O6" s="31">
        <f t="shared" si="4"/>
        <v>1019000</v>
      </c>
      <c r="P6" s="31">
        <f t="shared" si="4"/>
        <v>1019000</v>
      </c>
      <c r="Q6" s="31">
        <f t="shared" si="4"/>
        <v>1019000</v>
      </c>
      <c r="R6" s="31">
        <f t="shared" si="4"/>
        <v>1019000</v>
      </c>
      <c r="S6" s="31">
        <f t="shared" si="4"/>
        <v>1019000</v>
      </c>
      <c r="T6" s="31">
        <f t="shared" si="4"/>
        <v>1019000</v>
      </c>
      <c r="U6" s="31">
        <f t="shared" si="4"/>
        <v>1019000</v>
      </c>
      <c r="V6" s="31">
        <f t="shared" si="4"/>
        <v>1019000</v>
      </c>
      <c r="W6" s="31">
        <f t="shared" si="4"/>
        <v>1019000</v>
      </c>
      <c r="X6" s="31">
        <f t="shared" si="4"/>
        <v>1019000</v>
      </c>
      <c r="Y6" s="31">
        <f t="shared" si="4"/>
        <v>1019000</v>
      </c>
      <c r="Z6" s="31">
        <f t="shared" si="4"/>
        <v>1019000</v>
      </c>
      <c r="AA6" s="31">
        <f t="shared" si="4"/>
        <v>1019000</v>
      </c>
      <c r="AB6" s="31">
        <f t="shared" si="4"/>
        <v>1019000</v>
      </c>
      <c r="AC6" s="31">
        <f t="shared" si="4"/>
        <v>1019000</v>
      </c>
      <c r="AD6" s="31">
        <f t="shared" si="4"/>
        <v>1019000</v>
      </c>
      <c r="AE6" s="31">
        <f t="shared" si="4"/>
        <v>1019000</v>
      </c>
      <c r="AF6" s="31">
        <f t="shared" si="4"/>
        <v>1019000</v>
      </c>
      <c r="AG6" s="31">
        <f t="shared" si="4"/>
        <v>1019000</v>
      </c>
      <c r="AH6" s="31">
        <f t="shared" si="4"/>
        <v>1019000</v>
      </c>
      <c r="AI6" s="31">
        <f t="shared" si="4"/>
        <v>1019000</v>
      </c>
      <c r="AJ6" s="31">
        <f t="shared" si="4"/>
        <v>1019000</v>
      </c>
      <c r="AK6" s="31">
        <f t="shared" si="4"/>
        <v>1019000</v>
      </c>
    </row>
    <row r="8">
      <c r="A8" s="27" t="s">
        <v>41</v>
      </c>
    </row>
    <row r="9">
      <c r="A9" s="27" t="s">
        <v>151</v>
      </c>
      <c r="B9" s="31">
        <f>FAR!E2</f>
        <v>300000</v>
      </c>
      <c r="C9" s="27">
        <v>0.0</v>
      </c>
      <c r="D9" s="27">
        <v>0.0</v>
      </c>
      <c r="E9" s="27">
        <v>0.0</v>
      </c>
      <c r="F9" s="27">
        <v>0.0</v>
      </c>
      <c r="G9" s="27">
        <v>0.0</v>
      </c>
      <c r="H9" s="27">
        <v>0.0</v>
      </c>
      <c r="I9" s="27">
        <v>0.0</v>
      </c>
      <c r="J9" s="27">
        <v>0.0</v>
      </c>
      <c r="K9" s="27">
        <v>0.0</v>
      </c>
      <c r="L9" s="27">
        <v>0.0</v>
      </c>
      <c r="M9" s="27">
        <v>0.0</v>
      </c>
      <c r="N9" s="27">
        <v>0.0</v>
      </c>
      <c r="O9" s="27">
        <v>0.0</v>
      </c>
      <c r="P9" s="31">
        <f>FAR!E3</f>
        <v>300000</v>
      </c>
      <c r="Q9" s="27">
        <v>0.0</v>
      </c>
      <c r="R9" s="27">
        <v>0.0</v>
      </c>
      <c r="S9" s="27">
        <v>0.0</v>
      </c>
      <c r="T9" s="27">
        <v>0.0</v>
      </c>
      <c r="U9" s="27">
        <v>0.0</v>
      </c>
      <c r="V9" s="27">
        <v>0.0</v>
      </c>
      <c r="W9" s="27">
        <v>0.0</v>
      </c>
      <c r="X9" s="27">
        <v>0.0</v>
      </c>
      <c r="Y9" s="27">
        <v>0.0</v>
      </c>
      <c r="Z9" s="27">
        <v>0.0</v>
      </c>
      <c r="AA9" s="27">
        <v>0.0</v>
      </c>
      <c r="AB9" s="27">
        <v>0.0</v>
      </c>
      <c r="AC9" s="27">
        <v>0.0</v>
      </c>
      <c r="AD9" s="31">
        <f>FAR!E4</f>
        <v>300000</v>
      </c>
      <c r="AE9" s="27">
        <v>0.0</v>
      </c>
      <c r="AF9" s="27">
        <v>0.0</v>
      </c>
      <c r="AG9" s="27">
        <v>0.0</v>
      </c>
      <c r="AH9" s="27">
        <v>0.0</v>
      </c>
      <c r="AI9" s="27">
        <v>0.0</v>
      </c>
      <c r="AJ9" s="27">
        <v>0.0</v>
      </c>
      <c r="AK9" s="27">
        <v>0.0</v>
      </c>
    </row>
    <row r="10">
      <c r="A10" s="27" t="s">
        <v>152</v>
      </c>
      <c r="B10" s="31">
        <f>FAR!E5</f>
        <v>560000</v>
      </c>
      <c r="C10" s="27">
        <v>0.0</v>
      </c>
      <c r="D10" s="27">
        <v>0.0</v>
      </c>
      <c r="E10" s="27">
        <v>0.0</v>
      </c>
      <c r="F10" s="27">
        <v>0.0</v>
      </c>
      <c r="G10" s="27">
        <v>0.0</v>
      </c>
      <c r="H10" s="27">
        <v>0.0</v>
      </c>
      <c r="I10" s="27">
        <v>0.0</v>
      </c>
      <c r="J10" s="27">
        <v>0.0</v>
      </c>
      <c r="K10" s="27">
        <v>0.0</v>
      </c>
      <c r="L10" s="27">
        <v>0.0</v>
      </c>
      <c r="M10" s="27">
        <v>0.0</v>
      </c>
      <c r="N10" s="27">
        <v>0.0</v>
      </c>
      <c r="O10" s="27">
        <v>0.0</v>
      </c>
      <c r="P10" s="27">
        <v>0.0</v>
      </c>
      <c r="Q10" s="27">
        <v>0.0</v>
      </c>
      <c r="R10" s="27">
        <v>0.0</v>
      </c>
      <c r="S10" s="27">
        <v>0.0</v>
      </c>
      <c r="T10" s="27">
        <v>0.0</v>
      </c>
      <c r="U10" s="27">
        <v>0.0</v>
      </c>
      <c r="V10" s="31">
        <f>FAR!E6</f>
        <v>560000</v>
      </c>
      <c r="W10" s="27">
        <v>0.0</v>
      </c>
      <c r="X10" s="27">
        <v>0.0</v>
      </c>
      <c r="Y10" s="27">
        <v>0.0</v>
      </c>
      <c r="Z10" s="27">
        <v>0.0</v>
      </c>
      <c r="AA10" s="27">
        <v>0.0</v>
      </c>
      <c r="AB10" s="27">
        <v>0.0</v>
      </c>
      <c r="AC10" s="27">
        <v>0.0</v>
      </c>
      <c r="AD10" s="27">
        <v>0.0</v>
      </c>
      <c r="AE10" s="27">
        <v>0.0</v>
      </c>
      <c r="AF10" s="27">
        <v>0.0</v>
      </c>
      <c r="AG10" s="27">
        <v>0.0</v>
      </c>
      <c r="AH10" s="27">
        <v>0.0</v>
      </c>
      <c r="AI10" s="27">
        <v>0.0</v>
      </c>
      <c r="AJ10" s="27">
        <v>0.0</v>
      </c>
      <c r="AK10" s="27">
        <v>0.0</v>
      </c>
    </row>
    <row r="11">
      <c r="A11" s="27" t="s">
        <v>153</v>
      </c>
      <c r="B11" s="31">
        <f>FAR!E7</f>
        <v>159000</v>
      </c>
      <c r="C11" s="27">
        <v>0.0</v>
      </c>
      <c r="D11" s="27">
        <v>0.0</v>
      </c>
      <c r="E11" s="27">
        <v>0.0</v>
      </c>
      <c r="F11" s="27">
        <v>0.0</v>
      </c>
      <c r="G11" s="27">
        <v>0.0</v>
      </c>
      <c r="H11" s="27">
        <v>0.0</v>
      </c>
      <c r="I11" s="27">
        <v>0.0</v>
      </c>
      <c r="J11" s="27">
        <v>0.0</v>
      </c>
      <c r="K11" s="27">
        <v>0.0</v>
      </c>
      <c r="L11" s="27">
        <v>0.0</v>
      </c>
      <c r="M11" s="27">
        <v>0.0</v>
      </c>
      <c r="N11" s="27">
        <v>0.0</v>
      </c>
      <c r="O11" s="27">
        <v>0.0</v>
      </c>
      <c r="P11" s="27">
        <v>0.0</v>
      </c>
      <c r="Q11" s="27">
        <v>0.0</v>
      </c>
      <c r="R11" s="27">
        <v>0.0</v>
      </c>
      <c r="S11" s="27">
        <v>0.0</v>
      </c>
      <c r="T11" s="27">
        <v>0.0</v>
      </c>
      <c r="U11" s="27">
        <v>0.0</v>
      </c>
      <c r="V11" s="27">
        <v>0.0</v>
      </c>
      <c r="W11" s="27">
        <v>0.0</v>
      </c>
      <c r="X11" s="27">
        <v>0.0</v>
      </c>
      <c r="Y11" s="27">
        <v>0.0</v>
      </c>
      <c r="Z11" s="27">
        <v>0.0</v>
      </c>
      <c r="AA11" s="27">
        <v>0.0</v>
      </c>
      <c r="AB11" s="27">
        <v>0.0</v>
      </c>
      <c r="AC11" s="27">
        <v>0.0</v>
      </c>
      <c r="AD11" s="27">
        <v>0.0</v>
      </c>
      <c r="AE11" s="27">
        <v>0.0</v>
      </c>
      <c r="AF11" s="31">
        <f>FAR!E8</f>
        <v>159000</v>
      </c>
      <c r="AG11" s="27">
        <v>0.0</v>
      </c>
      <c r="AH11" s="27">
        <v>0.0</v>
      </c>
      <c r="AI11" s="27">
        <v>0.0</v>
      </c>
      <c r="AJ11" s="27">
        <v>0.0</v>
      </c>
      <c r="AK11" s="27">
        <v>0.0</v>
      </c>
    </row>
    <row r="12">
      <c r="A12" s="27" t="s">
        <v>129</v>
      </c>
      <c r="B12" s="31">
        <f t="shared" ref="B12:AK12" si="5">SUM(B9:B11)</f>
        <v>1019000</v>
      </c>
      <c r="C12" s="31">
        <f t="shared" si="5"/>
        <v>0</v>
      </c>
      <c r="D12" s="31">
        <f t="shared" si="5"/>
        <v>0</v>
      </c>
      <c r="E12" s="31">
        <f t="shared" si="5"/>
        <v>0</v>
      </c>
      <c r="F12" s="31">
        <f t="shared" si="5"/>
        <v>0</v>
      </c>
      <c r="G12" s="31">
        <f t="shared" si="5"/>
        <v>0</v>
      </c>
      <c r="H12" s="31">
        <f t="shared" si="5"/>
        <v>0</v>
      </c>
      <c r="I12" s="31">
        <f t="shared" si="5"/>
        <v>0</v>
      </c>
      <c r="J12" s="31">
        <f t="shared" si="5"/>
        <v>0</v>
      </c>
      <c r="K12" s="31">
        <f t="shared" si="5"/>
        <v>0</v>
      </c>
      <c r="L12" s="31">
        <f t="shared" si="5"/>
        <v>0</v>
      </c>
      <c r="M12" s="31">
        <f t="shared" si="5"/>
        <v>0</v>
      </c>
      <c r="N12" s="31">
        <f t="shared" si="5"/>
        <v>0</v>
      </c>
      <c r="O12" s="31">
        <f t="shared" si="5"/>
        <v>0</v>
      </c>
      <c r="P12" s="31">
        <f t="shared" si="5"/>
        <v>300000</v>
      </c>
      <c r="Q12" s="31">
        <f t="shared" si="5"/>
        <v>0</v>
      </c>
      <c r="R12" s="31">
        <f t="shared" si="5"/>
        <v>0</v>
      </c>
      <c r="S12" s="31">
        <f t="shared" si="5"/>
        <v>0</v>
      </c>
      <c r="T12" s="31">
        <f t="shared" si="5"/>
        <v>0</v>
      </c>
      <c r="U12" s="31">
        <f t="shared" si="5"/>
        <v>0</v>
      </c>
      <c r="V12" s="31">
        <f t="shared" si="5"/>
        <v>560000</v>
      </c>
      <c r="W12" s="31">
        <f t="shared" si="5"/>
        <v>0</v>
      </c>
      <c r="X12" s="31">
        <f t="shared" si="5"/>
        <v>0</v>
      </c>
      <c r="Y12" s="31">
        <f t="shared" si="5"/>
        <v>0</v>
      </c>
      <c r="Z12" s="31">
        <f t="shared" si="5"/>
        <v>0</v>
      </c>
      <c r="AA12" s="31">
        <f t="shared" si="5"/>
        <v>0</v>
      </c>
      <c r="AB12" s="31">
        <f t="shared" si="5"/>
        <v>0</v>
      </c>
      <c r="AC12" s="31">
        <f t="shared" si="5"/>
        <v>0</v>
      </c>
      <c r="AD12" s="31">
        <f t="shared" si="5"/>
        <v>300000</v>
      </c>
      <c r="AE12" s="31">
        <f t="shared" si="5"/>
        <v>0</v>
      </c>
      <c r="AF12" s="31">
        <f t="shared" si="5"/>
        <v>159000</v>
      </c>
      <c r="AG12" s="31">
        <f t="shared" si="5"/>
        <v>0</v>
      </c>
      <c r="AH12" s="31">
        <f t="shared" si="5"/>
        <v>0</v>
      </c>
      <c r="AI12" s="31">
        <f t="shared" si="5"/>
        <v>0</v>
      </c>
      <c r="AJ12" s="31">
        <f t="shared" si="5"/>
        <v>0</v>
      </c>
      <c r="AK12" s="31">
        <f t="shared" si="5"/>
        <v>0</v>
      </c>
    </row>
    <row r="14">
      <c r="A14" s="27" t="s">
        <v>155</v>
      </c>
    </row>
    <row r="15">
      <c r="A15" s="27" t="s">
        <v>151</v>
      </c>
      <c r="B15" s="27">
        <v>0.0</v>
      </c>
      <c r="C15" s="27">
        <v>0.0</v>
      </c>
      <c r="D15" s="27">
        <v>0.0</v>
      </c>
      <c r="E15" s="27">
        <v>0.0</v>
      </c>
      <c r="F15" s="27">
        <v>0.0</v>
      </c>
      <c r="G15" s="27">
        <v>0.0</v>
      </c>
      <c r="H15" s="27">
        <v>0.0</v>
      </c>
      <c r="I15" s="27">
        <v>0.0</v>
      </c>
      <c r="J15" s="27">
        <v>0.0</v>
      </c>
      <c r="K15" s="27">
        <v>0.0</v>
      </c>
      <c r="L15" s="27">
        <v>0.0</v>
      </c>
      <c r="M15" s="27">
        <v>0.0</v>
      </c>
      <c r="N15" s="27">
        <v>0.0</v>
      </c>
      <c r="O15" s="27">
        <v>0.0</v>
      </c>
      <c r="P15" s="31">
        <f>FAR!E2</f>
        <v>300000</v>
      </c>
      <c r="Q15" s="27">
        <v>0.0</v>
      </c>
      <c r="R15" s="27">
        <v>0.0</v>
      </c>
      <c r="S15" s="27">
        <v>0.0</v>
      </c>
      <c r="T15" s="27">
        <v>0.0</v>
      </c>
      <c r="U15" s="27">
        <v>0.0</v>
      </c>
      <c r="V15" s="27">
        <v>0.0</v>
      </c>
      <c r="W15" s="27">
        <v>0.0</v>
      </c>
      <c r="X15" s="27">
        <v>0.0</v>
      </c>
      <c r="Y15" s="27">
        <v>0.0</v>
      </c>
      <c r="Z15" s="27">
        <v>0.0</v>
      </c>
      <c r="AA15" s="27">
        <v>0.0</v>
      </c>
      <c r="AB15" s="27">
        <v>0.0</v>
      </c>
      <c r="AC15" s="27">
        <v>0.0</v>
      </c>
      <c r="AD15" s="31">
        <f>FAR!E3</f>
        <v>300000</v>
      </c>
      <c r="AE15" s="27">
        <v>0.0</v>
      </c>
      <c r="AF15" s="27">
        <v>0.0</v>
      </c>
      <c r="AG15" s="27">
        <v>0.0</v>
      </c>
      <c r="AH15" s="27">
        <v>0.0</v>
      </c>
      <c r="AI15" s="27">
        <v>0.0</v>
      </c>
      <c r="AJ15" s="27">
        <v>0.0</v>
      </c>
      <c r="AK15" s="27">
        <v>0.0</v>
      </c>
    </row>
    <row r="16">
      <c r="A16" s="27" t="s">
        <v>152</v>
      </c>
      <c r="B16" s="27">
        <v>0.0</v>
      </c>
      <c r="C16" s="27">
        <v>0.0</v>
      </c>
      <c r="D16" s="27">
        <v>0.0</v>
      </c>
      <c r="E16" s="27">
        <v>0.0</v>
      </c>
      <c r="F16" s="27">
        <v>0.0</v>
      </c>
      <c r="G16" s="27">
        <v>0.0</v>
      </c>
      <c r="H16" s="27">
        <v>0.0</v>
      </c>
      <c r="I16" s="27">
        <v>0.0</v>
      </c>
      <c r="J16" s="27">
        <v>0.0</v>
      </c>
      <c r="K16" s="27">
        <v>0.0</v>
      </c>
      <c r="L16" s="27">
        <v>0.0</v>
      </c>
      <c r="M16" s="27">
        <v>0.0</v>
      </c>
      <c r="N16" s="27">
        <v>0.0</v>
      </c>
      <c r="O16" s="27">
        <v>0.0</v>
      </c>
      <c r="P16" s="27">
        <v>0.0</v>
      </c>
      <c r="Q16" s="27">
        <v>0.0</v>
      </c>
      <c r="R16" s="27">
        <v>0.0</v>
      </c>
      <c r="S16" s="27">
        <v>0.0</v>
      </c>
      <c r="T16" s="27">
        <v>0.0</v>
      </c>
      <c r="U16" s="27">
        <v>0.0</v>
      </c>
      <c r="V16" s="31">
        <f>FAR!E5</f>
        <v>560000</v>
      </c>
      <c r="W16" s="27">
        <v>0.0</v>
      </c>
      <c r="X16" s="27">
        <v>0.0</v>
      </c>
      <c r="Y16" s="27">
        <v>0.0</v>
      </c>
      <c r="Z16" s="27">
        <v>0.0</v>
      </c>
      <c r="AA16" s="27">
        <v>0.0</v>
      </c>
      <c r="AB16" s="27">
        <v>0.0</v>
      </c>
      <c r="AC16" s="27">
        <v>0.0</v>
      </c>
      <c r="AD16" s="27">
        <v>0.0</v>
      </c>
      <c r="AE16" s="27">
        <v>0.0</v>
      </c>
      <c r="AF16" s="27">
        <v>0.0</v>
      </c>
      <c r="AG16" s="27">
        <v>0.0</v>
      </c>
      <c r="AH16" s="27">
        <v>0.0</v>
      </c>
      <c r="AI16" s="27">
        <v>0.0</v>
      </c>
      <c r="AJ16" s="27">
        <v>0.0</v>
      </c>
      <c r="AK16" s="27">
        <v>0.0</v>
      </c>
    </row>
    <row r="17">
      <c r="A17" s="27" t="s">
        <v>153</v>
      </c>
      <c r="B17" s="27">
        <v>0.0</v>
      </c>
      <c r="C17" s="27">
        <v>0.0</v>
      </c>
      <c r="D17" s="27">
        <v>0.0</v>
      </c>
      <c r="E17" s="27">
        <v>0.0</v>
      </c>
      <c r="F17" s="27">
        <v>0.0</v>
      </c>
      <c r="G17" s="27">
        <v>0.0</v>
      </c>
      <c r="H17" s="27">
        <v>0.0</v>
      </c>
      <c r="I17" s="27">
        <v>0.0</v>
      </c>
      <c r="J17" s="27">
        <v>0.0</v>
      </c>
      <c r="K17" s="27">
        <v>0.0</v>
      </c>
      <c r="L17" s="27">
        <v>0.0</v>
      </c>
      <c r="M17" s="27">
        <v>0.0</v>
      </c>
      <c r="N17" s="27">
        <v>0.0</v>
      </c>
      <c r="O17" s="27">
        <v>0.0</v>
      </c>
      <c r="P17" s="27">
        <v>0.0</v>
      </c>
      <c r="Q17" s="27">
        <v>0.0</v>
      </c>
      <c r="R17" s="27">
        <v>0.0</v>
      </c>
      <c r="S17" s="27">
        <v>0.0</v>
      </c>
      <c r="T17" s="27">
        <v>0.0</v>
      </c>
      <c r="U17" s="27">
        <v>0.0</v>
      </c>
      <c r="V17" s="27">
        <v>0.0</v>
      </c>
      <c r="W17" s="27">
        <v>0.0</v>
      </c>
      <c r="X17" s="27">
        <v>0.0</v>
      </c>
      <c r="Y17" s="27">
        <v>0.0</v>
      </c>
      <c r="Z17" s="27">
        <v>0.0</v>
      </c>
      <c r="AA17" s="27">
        <v>0.0</v>
      </c>
      <c r="AB17" s="27">
        <v>0.0</v>
      </c>
      <c r="AC17" s="27">
        <v>0.0</v>
      </c>
      <c r="AD17" s="27">
        <v>0.0</v>
      </c>
      <c r="AE17" s="27">
        <v>0.0</v>
      </c>
      <c r="AF17" s="31">
        <f>FAR!E7</f>
        <v>159000</v>
      </c>
      <c r="AG17" s="27">
        <v>0.0</v>
      </c>
      <c r="AH17" s="27">
        <v>0.0</v>
      </c>
      <c r="AI17" s="27">
        <v>0.0</v>
      </c>
      <c r="AJ17" s="27">
        <v>0.0</v>
      </c>
      <c r="AK17" s="27">
        <v>0.0</v>
      </c>
    </row>
    <row r="18">
      <c r="A18" s="27" t="s">
        <v>129</v>
      </c>
      <c r="B18" s="31">
        <f t="shared" ref="B18:AK18" si="6">SUM(B15:B17)</f>
        <v>0</v>
      </c>
      <c r="C18" s="31">
        <f t="shared" si="6"/>
        <v>0</v>
      </c>
      <c r="D18" s="31">
        <f t="shared" si="6"/>
        <v>0</v>
      </c>
      <c r="E18" s="31">
        <f t="shared" si="6"/>
        <v>0</v>
      </c>
      <c r="F18" s="31">
        <f t="shared" si="6"/>
        <v>0</v>
      </c>
      <c r="G18" s="31">
        <f t="shared" si="6"/>
        <v>0</v>
      </c>
      <c r="H18" s="31">
        <f t="shared" si="6"/>
        <v>0</v>
      </c>
      <c r="I18" s="31">
        <f t="shared" si="6"/>
        <v>0</v>
      </c>
      <c r="J18" s="31">
        <f t="shared" si="6"/>
        <v>0</v>
      </c>
      <c r="K18" s="31">
        <f t="shared" si="6"/>
        <v>0</v>
      </c>
      <c r="L18" s="31">
        <f t="shared" si="6"/>
        <v>0</v>
      </c>
      <c r="M18" s="31">
        <f t="shared" si="6"/>
        <v>0</v>
      </c>
      <c r="N18" s="31">
        <f t="shared" si="6"/>
        <v>0</v>
      </c>
      <c r="O18" s="31">
        <f t="shared" si="6"/>
        <v>0</v>
      </c>
      <c r="P18" s="31">
        <f t="shared" si="6"/>
        <v>300000</v>
      </c>
      <c r="Q18" s="31">
        <f t="shared" si="6"/>
        <v>0</v>
      </c>
      <c r="R18" s="31">
        <f t="shared" si="6"/>
        <v>0</v>
      </c>
      <c r="S18" s="31">
        <f t="shared" si="6"/>
        <v>0</v>
      </c>
      <c r="T18" s="31">
        <f t="shared" si="6"/>
        <v>0</v>
      </c>
      <c r="U18" s="31">
        <f t="shared" si="6"/>
        <v>0</v>
      </c>
      <c r="V18" s="31">
        <f t="shared" si="6"/>
        <v>560000</v>
      </c>
      <c r="W18" s="31">
        <f t="shared" si="6"/>
        <v>0</v>
      </c>
      <c r="X18" s="31">
        <f t="shared" si="6"/>
        <v>0</v>
      </c>
      <c r="Y18" s="31">
        <f t="shared" si="6"/>
        <v>0</v>
      </c>
      <c r="Z18" s="31">
        <f t="shared" si="6"/>
        <v>0</v>
      </c>
      <c r="AA18" s="31">
        <f t="shared" si="6"/>
        <v>0</v>
      </c>
      <c r="AB18" s="31">
        <f t="shared" si="6"/>
        <v>0</v>
      </c>
      <c r="AC18" s="31">
        <f t="shared" si="6"/>
        <v>0</v>
      </c>
      <c r="AD18" s="31">
        <f t="shared" si="6"/>
        <v>300000</v>
      </c>
      <c r="AE18" s="31">
        <f t="shared" si="6"/>
        <v>0</v>
      </c>
      <c r="AF18" s="31">
        <f t="shared" si="6"/>
        <v>159000</v>
      </c>
      <c r="AG18" s="31">
        <f t="shared" si="6"/>
        <v>0</v>
      </c>
      <c r="AH18" s="31">
        <f t="shared" si="6"/>
        <v>0</v>
      </c>
      <c r="AI18" s="31">
        <f t="shared" si="6"/>
        <v>0</v>
      </c>
      <c r="AJ18" s="31">
        <f t="shared" si="6"/>
        <v>0</v>
      </c>
      <c r="AK18" s="31">
        <f t="shared" si="6"/>
        <v>0</v>
      </c>
    </row>
    <row r="20">
      <c r="A20" s="27" t="s">
        <v>156</v>
      </c>
    </row>
    <row r="21">
      <c r="A21" s="27" t="s">
        <v>151</v>
      </c>
      <c r="B21" s="31">
        <f t="shared" ref="B21:AK21" si="7">B3+B9-B15</f>
        <v>300000</v>
      </c>
      <c r="C21" s="31">
        <f t="shared" si="7"/>
        <v>300000</v>
      </c>
      <c r="D21" s="31">
        <f t="shared" si="7"/>
        <v>300000</v>
      </c>
      <c r="E21" s="31">
        <f t="shared" si="7"/>
        <v>300000</v>
      </c>
      <c r="F21" s="31">
        <f t="shared" si="7"/>
        <v>300000</v>
      </c>
      <c r="G21" s="31">
        <f t="shared" si="7"/>
        <v>300000</v>
      </c>
      <c r="H21" s="31">
        <f t="shared" si="7"/>
        <v>300000</v>
      </c>
      <c r="I21" s="31">
        <f t="shared" si="7"/>
        <v>300000</v>
      </c>
      <c r="J21" s="31">
        <f t="shared" si="7"/>
        <v>300000</v>
      </c>
      <c r="K21" s="31">
        <f t="shared" si="7"/>
        <v>300000</v>
      </c>
      <c r="L21" s="31">
        <f t="shared" si="7"/>
        <v>300000</v>
      </c>
      <c r="M21" s="31">
        <f t="shared" si="7"/>
        <v>300000</v>
      </c>
      <c r="N21" s="31">
        <f t="shared" si="7"/>
        <v>300000</v>
      </c>
      <c r="O21" s="31">
        <f t="shared" si="7"/>
        <v>300000</v>
      </c>
      <c r="P21" s="31">
        <f t="shared" si="7"/>
        <v>300000</v>
      </c>
      <c r="Q21" s="31">
        <f t="shared" si="7"/>
        <v>300000</v>
      </c>
      <c r="R21" s="31">
        <f t="shared" si="7"/>
        <v>300000</v>
      </c>
      <c r="S21" s="31">
        <f t="shared" si="7"/>
        <v>300000</v>
      </c>
      <c r="T21" s="31">
        <f t="shared" si="7"/>
        <v>300000</v>
      </c>
      <c r="U21" s="31">
        <f t="shared" si="7"/>
        <v>300000</v>
      </c>
      <c r="V21" s="31">
        <f t="shared" si="7"/>
        <v>300000</v>
      </c>
      <c r="W21" s="31">
        <f t="shared" si="7"/>
        <v>300000</v>
      </c>
      <c r="X21" s="31">
        <f t="shared" si="7"/>
        <v>300000</v>
      </c>
      <c r="Y21" s="31">
        <f t="shared" si="7"/>
        <v>300000</v>
      </c>
      <c r="Z21" s="31">
        <f t="shared" si="7"/>
        <v>300000</v>
      </c>
      <c r="AA21" s="31">
        <f t="shared" si="7"/>
        <v>300000</v>
      </c>
      <c r="AB21" s="31">
        <f t="shared" si="7"/>
        <v>300000</v>
      </c>
      <c r="AC21" s="31">
        <f t="shared" si="7"/>
        <v>300000</v>
      </c>
      <c r="AD21" s="31">
        <f t="shared" si="7"/>
        <v>300000</v>
      </c>
      <c r="AE21" s="31">
        <f t="shared" si="7"/>
        <v>300000</v>
      </c>
      <c r="AF21" s="31">
        <f t="shared" si="7"/>
        <v>300000</v>
      </c>
      <c r="AG21" s="31">
        <f t="shared" si="7"/>
        <v>300000</v>
      </c>
      <c r="AH21" s="31">
        <f t="shared" si="7"/>
        <v>300000</v>
      </c>
      <c r="AI21" s="31">
        <f t="shared" si="7"/>
        <v>300000</v>
      </c>
      <c r="AJ21" s="31">
        <f t="shared" si="7"/>
        <v>300000</v>
      </c>
      <c r="AK21" s="31">
        <f t="shared" si="7"/>
        <v>300000</v>
      </c>
    </row>
    <row r="22">
      <c r="A22" s="27" t="s">
        <v>152</v>
      </c>
      <c r="B22" s="31">
        <f t="shared" ref="B22:AK22" si="8">B4+B10-B16</f>
        <v>560000</v>
      </c>
      <c r="C22" s="31">
        <f t="shared" si="8"/>
        <v>560000</v>
      </c>
      <c r="D22" s="31">
        <f t="shared" si="8"/>
        <v>560000</v>
      </c>
      <c r="E22" s="31">
        <f t="shared" si="8"/>
        <v>560000</v>
      </c>
      <c r="F22" s="31">
        <f t="shared" si="8"/>
        <v>560000</v>
      </c>
      <c r="G22" s="31">
        <f t="shared" si="8"/>
        <v>560000</v>
      </c>
      <c r="H22" s="31">
        <f t="shared" si="8"/>
        <v>560000</v>
      </c>
      <c r="I22" s="31">
        <f t="shared" si="8"/>
        <v>560000</v>
      </c>
      <c r="J22" s="31">
        <f t="shared" si="8"/>
        <v>560000</v>
      </c>
      <c r="K22" s="31">
        <f t="shared" si="8"/>
        <v>560000</v>
      </c>
      <c r="L22" s="31">
        <f t="shared" si="8"/>
        <v>560000</v>
      </c>
      <c r="M22" s="31">
        <f t="shared" si="8"/>
        <v>560000</v>
      </c>
      <c r="N22" s="31">
        <f t="shared" si="8"/>
        <v>560000</v>
      </c>
      <c r="O22" s="31">
        <f t="shared" si="8"/>
        <v>560000</v>
      </c>
      <c r="P22" s="31">
        <f t="shared" si="8"/>
        <v>560000</v>
      </c>
      <c r="Q22" s="31">
        <f t="shared" si="8"/>
        <v>560000</v>
      </c>
      <c r="R22" s="31">
        <f t="shared" si="8"/>
        <v>560000</v>
      </c>
      <c r="S22" s="31">
        <f t="shared" si="8"/>
        <v>560000</v>
      </c>
      <c r="T22" s="31">
        <f t="shared" si="8"/>
        <v>560000</v>
      </c>
      <c r="U22" s="31">
        <f t="shared" si="8"/>
        <v>560000</v>
      </c>
      <c r="V22" s="31">
        <f t="shared" si="8"/>
        <v>560000</v>
      </c>
      <c r="W22" s="31">
        <f t="shared" si="8"/>
        <v>560000</v>
      </c>
      <c r="X22" s="31">
        <f t="shared" si="8"/>
        <v>560000</v>
      </c>
      <c r="Y22" s="31">
        <f t="shared" si="8"/>
        <v>560000</v>
      </c>
      <c r="Z22" s="31">
        <f t="shared" si="8"/>
        <v>560000</v>
      </c>
      <c r="AA22" s="31">
        <f t="shared" si="8"/>
        <v>560000</v>
      </c>
      <c r="AB22" s="31">
        <f t="shared" si="8"/>
        <v>560000</v>
      </c>
      <c r="AC22" s="31">
        <f t="shared" si="8"/>
        <v>560000</v>
      </c>
      <c r="AD22" s="31">
        <f t="shared" si="8"/>
        <v>560000</v>
      </c>
      <c r="AE22" s="31">
        <f t="shared" si="8"/>
        <v>560000</v>
      </c>
      <c r="AF22" s="31">
        <f t="shared" si="8"/>
        <v>560000</v>
      </c>
      <c r="AG22" s="31">
        <f t="shared" si="8"/>
        <v>560000</v>
      </c>
      <c r="AH22" s="31">
        <f t="shared" si="8"/>
        <v>560000</v>
      </c>
      <c r="AI22" s="31">
        <f t="shared" si="8"/>
        <v>560000</v>
      </c>
      <c r="AJ22" s="31">
        <f t="shared" si="8"/>
        <v>560000</v>
      </c>
      <c r="AK22" s="31">
        <f t="shared" si="8"/>
        <v>560000</v>
      </c>
    </row>
    <row r="23">
      <c r="A23" s="27" t="s">
        <v>153</v>
      </c>
      <c r="B23" s="31">
        <f t="shared" ref="B23:AK23" si="9">B5+B11-B17</f>
        <v>159000</v>
      </c>
      <c r="C23" s="31">
        <f t="shared" si="9"/>
        <v>159000</v>
      </c>
      <c r="D23" s="31">
        <f t="shared" si="9"/>
        <v>159000</v>
      </c>
      <c r="E23" s="31">
        <f t="shared" si="9"/>
        <v>159000</v>
      </c>
      <c r="F23" s="31">
        <f t="shared" si="9"/>
        <v>159000</v>
      </c>
      <c r="G23" s="31">
        <f t="shared" si="9"/>
        <v>159000</v>
      </c>
      <c r="H23" s="31">
        <f t="shared" si="9"/>
        <v>159000</v>
      </c>
      <c r="I23" s="31">
        <f t="shared" si="9"/>
        <v>159000</v>
      </c>
      <c r="J23" s="31">
        <f t="shared" si="9"/>
        <v>159000</v>
      </c>
      <c r="K23" s="31">
        <f t="shared" si="9"/>
        <v>159000</v>
      </c>
      <c r="L23" s="31">
        <f t="shared" si="9"/>
        <v>159000</v>
      </c>
      <c r="M23" s="31">
        <f t="shared" si="9"/>
        <v>159000</v>
      </c>
      <c r="N23" s="31">
        <f t="shared" si="9"/>
        <v>159000</v>
      </c>
      <c r="O23" s="31">
        <f t="shared" si="9"/>
        <v>159000</v>
      </c>
      <c r="P23" s="31">
        <f t="shared" si="9"/>
        <v>159000</v>
      </c>
      <c r="Q23" s="31">
        <f t="shared" si="9"/>
        <v>159000</v>
      </c>
      <c r="R23" s="31">
        <f t="shared" si="9"/>
        <v>159000</v>
      </c>
      <c r="S23" s="31">
        <f t="shared" si="9"/>
        <v>159000</v>
      </c>
      <c r="T23" s="31">
        <f t="shared" si="9"/>
        <v>159000</v>
      </c>
      <c r="U23" s="31">
        <f t="shared" si="9"/>
        <v>159000</v>
      </c>
      <c r="V23" s="31">
        <f t="shared" si="9"/>
        <v>159000</v>
      </c>
      <c r="W23" s="31">
        <f t="shared" si="9"/>
        <v>159000</v>
      </c>
      <c r="X23" s="31">
        <f t="shared" si="9"/>
        <v>159000</v>
      </c>
      <c r="Y23" s="31">
        <f t="shared" si="9"/>
        <v>159000</v>
      </c>
      <c r="Z23" s="31">
        <f t="shared" si="9"/>
        <v>159000</v>
      </c>
      <c r="AA23" s="31">
        <f t="shared" si="9"/>
        <v>159000</v>
      </c>
      <c r="AB23" s="31">
        <f t="shared" si="9"/>
        <v>159000</v>
      </c>
      <c r="AC23" s="31">
        <f t="shared" si="9"/>
        <v>159000</v>
      </c>
      <c r="AD23" s="31">
        <f t="shared" si="9"/>
        <v>159000</v>
      </c>
      <c r="AE23" s="31">
        <f t="shared" si="9"/>
        <v>159000</v>
      </c>
      <c r="AF23" s="31">
        <f t="shared" si="9"/>
        <v>159000</v>
      </c>
      <c r="AG23" s="31">
        <f t="shared" si="9"/>
        <v>159000</v>
      </c>
      <c r="AH23" s="31">
        <f t="shared" si="9"/>
        <v>159000</v>
      </c>
      <c r="AI23" s="31">
        <f t="shared" si="9"/>
        <v>159000</v>
      </c>
      <c r="AJ23" s="31">
        <f t="shared" si="9"/>
        <v>159000</v>
      </c>
      <c r="AK23" s="31">
        <f t="shared" si="9"/>
        <v>159000</v>
      </c>
    </row>
    <row r="24">
      <c r="A24" s="27" t="s">
        <v>129</v>
      </c>
      <c r="B24" s="31">
        <f t="shared" ref="B24:AK24" si="10">SUM(B21:B23)</f>
        <v>1019000</v>
      </c>
      <c r="C24" s="31">
        <f t="shared" si="10"/>
        <v>1019000</v>
      </c>
      <c r="D24" s="31">
        <f t="shared" si="10"/>
        <v>1019000</v>
      </c>
      <c r="E24" s="31">
        <f t="shared" si="10"/>
        <v>1019000</v>
      </c>
      <c r="F24" s="31">
        <f t="shared" si="10"/>
        <v>1019000</v>
      </c>
      <c r="G24" s="31">
        <f t="shared" si="10"/>
        <v>1019000</v>
      </c>
      <c r="H24" s="31">
        <f t="shared" si="10"/>
        <v>1019000</v>
      </c>
      <c r="I24" s="31">
        <f t="shared" si="10"/>
        <v>1019000</v>
      </c>
      <c r="J24" s="31">
        <f t="shared" si="10"/>
        <v>1019000</v>
      </c>
      <c r="K24" s="31">
        <f t="shared" si="10"/>
        <v>1019000</v>
      </c>
      <c r="L24" s="31">
        <f t="shared" si="10"/>
        <v>1019000</v>
      </c>
      <c r="M24" s="31">
        <f t="shared" si="10"/>
        <v>1019000</v>
      </c>
      <c r="N24" s="31">
        <f t="shared" si="10"/>
        <v>1019000</v>
      </c>
      <c r="O24" s="31">
        <f t="shared" si="10"/>
        <v>1019000</v>
      </c>
      <c r="P24" s="31">
        <f t="shared" si="10"/>
        <v>1019000</v>
      </c>
      <c r="Q24" s="31">
        <f t="shared" si="10"/>
        <v>1019000</v>
      </c>
      <c r="R24" s="31">
        <f t="shared" si="10"/>
        <v>1019000</v>
      </c>
      <c r="S24" s="31">
        <f t="shared" si="10"/>
        <v>1019000</v>
      </c>
      <c r="T24" s="31">
        <f t="shared" si="10"/>
        <v>1019000</v>
      </c>
      <c r="U24" s="31">
        <f t="shared" si="10"/>
        <v>1019000</v>
      </c>
      <c r="V24" s="31">
        <f t="shared" si="10"/>
        <v>1019000</v>
      </c>
      <c r="W24" s="31">
        <f t="shared" si="10"/>
        <v>1019000</v>
      </c>
      <c r="X24" s="31">
        <f t="shared" si="10"/>
        <v>1019000</v>
      </c>
      <c r="Y24" s="31">
        <f t="shared" si="10"/>
        <v>1019000</v>
      </c>
      <c r="Z24" s="31">
        <f t="shared" si="10"/>
        <v>1019000</v>
      </c>
      <c r="AA24" s="31">
        <f t="shared" si="10"/>
        <v>1019000</v>
      </c>
      <c r="AB24" s="31">
        <f t="shared" si="10"/>
        <v>1019000</v>
      </c>
      <c r="AC24" s="31">
        <f t="shared" si="10"/>
        <v>1019000</v>
      </c>
      <c r="AD24" s="31">
        <f t="shared" si="10"/>
        <v>1019000</v>
      </c>
      <c r="AE24" s="31">
        <f t="shared" si="10"/>
        <v>1019000</v>
      </c>
      <c r="AF24" s="31">
        <f t="shared" si="10"/>
        <v>1019000</v>
      </c>
      <c r="AG24" s="31">
        <f t="shared" si="10"/>
        <v>1019000</v>
      </c>
      <c r="AH24" s="31">
        <f t="shared" si="10"/>
        <v>1019000</v>
      </c>
      <c r="AI24" s="31">
        <f t="shared" si="10"/>
        <v>1019000</v>
      </c>
      <c r="AJ24" s="31">
        <f t="shared" si="10"/>
        <v>1019000</v>
      </c>
      <c r="AK24" s="31">
        <f t="shared" si="10"/>
        <v>1019000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27" t="s">
        <v>154</v>
      </c>
    </row>
    <row r="3">
      <c r="A3" s="27" t="s">
        <v>151</v>
      </c>
      <c r="B3" s="27">
        <v>0.0</v>
      </c>
      <c r="C3" s="30">
        <f t="shared" ref="C3:AK3" si="1">B21</f>
        <v>21428.57143</v>
      </c>
      <c r="D3" s="30">
        <f t="shared" si="1"/>
        <v>42857.14286</v>
      </c>
      <c r="E3" s="30">
        <f t="shared" si="1"/>
        <v>64285.71429</v>
      </c>
      <c r="F3" s="30">
        <f t="shared" si="1"/>
        <v>85714.28571</v>
      </c>
      <c r="G3" s="30">
        <f t="shared" si="1"/>
        <v>107142.8571</v>
      </c>
      <c r="H3" s="30">
        <f t="shared" si="1"/>
        <v>128571.4286</v>
      </c>
      <c r="I3" s="30">
        <f t="shared" si="1"/>
        <v>150000</v>
      </c>
      <c r="J3" s="30">
        <f t="shared" si="1"/>
        <v>171428.5714</v>
      </c>
      <c r="K3" s="30">
        <f t="shared" si="1"/>
        <v>192857.1429</v>
      </c>
      <c r="L3" s="30">
        <f t="shared" si="1"/>
        <v>214285.7143</v>
      </c>
      <c r="M3" s="30">
        <f t="shared" si="1"/>
        <v>235714.2857</v>
      </c>
      <c r="N3" s="30">
        <f t="shared" si="1"/>
        <v>257142.8571</v>
      </c>
      <c r="O3" s="30">
        <f t="shared" si="1"/>
        <v>278571.4286</v>
      </c>
      <c r="P3" s="30">
        <f t="shared" si="1"/>
        <v>300000</v>
      </c>
      <c r="Q3" s="30">
        <f t="shared" si="1"/>
        <v>21428.57143</v>
      </c>
      <c r="R3" s="30">
        <f t="shared" si="1"/>
        <v>42857.14286</v>
      </c>
      <c r="S3" s="30">
        <f t="shared" si="1"/>
        <v>64285.71429</v>
      </c>
      <c r="T3" s="30">
        <f t="shared" si="1"/>
        <v>85714.28571</v>
      </c>
      <c r="U3" s="30">
        <f t="shared" si="1"/>
        <v>107142.8571</v>
      </c>
      <c r="V3" s="30">
        <f t="shared" si="1"/>
        <v>128571.4286</v>
      </c>
      <c r="W3" s="30">
        <f t="shared" si="1"/>
        <v>150000</v>
      </c>
      <c r="X3" s="30">
        <f t="shared" si="1"/>
        <v>171428.5714</v>
      </c>
      <c r="Y3" s="30">
        <f t="shared" si="1"/>
        <v>192857.1429</v>
      </c>
      <c r="Z3" s="30">
        <f t="shared" si="1"/>
        <v>214285.7143</v>
      </c>
      <c r="AA3" s="30">
        <f t="shared" si="1"/>
        <v>235714.2857</v>
      </c>
      <c r="AB3" s="30">
        <f t="shared" si="1"/>
        <v>257142.8571</v>
      </c>
      <c r="AC3" s="30">
        <f t="shared" si="1"/>
        <v>278571.4286</v>
      </c>
      <c r="AD3" s="30">
        <f t="shared" si="1"/>
        <v>300000</v>
      </c>
      <c r="AE3" s="30">
        <f t="shared" si="1"/>
        <v>21428.57143</v>
      </c>
      <c r="AF3" s="30">
        <f t="shared" si="1"/>
        <v>42857.14286</v>
      </c>
      <c r="AG3" s="30">
        <f t="shared" si="1"/>
        <v>64285.71429</v>
      </c>
      <c r="AH3" s="30">
        <f t="shared" si="1"/>
        <v>85714.28571</v>
      </c>
      <c r="AI3" s="30">
        <f t="shared" si="1"/>
        <v>107142.8571</v>
      </c>
      <c r="AJ3" s="30">
        <f t="shared" si="1"/>
        <v>128571.4286</v>
      </c>
      <c r="AK3" s="30">
        <f t="shared" si="1"/>
        <v>150000</v>
      </c>
    </row>
    <row r="4">
      <c r="A4" s="27" t="s">
        <v>152</v>
      </c>
      <c r="B4" s="27">
        <v>0.0</v>
      </c>
      <c r="C4" s="30">
        <f t="shared" ref="C4:AK4" si="2">B22</f>
        <v>28000</v>
      </c>
      <c r="D4" s="30">
        <f t="shared" si="2"/>
        <v>56000</v>
      </c>
      <c r="E4" s="30">
        <f t="shared" si="2"/>
        <v>84000</v>
      </c>
      <c r="F4" s="30">
        <f t="shared" si="2"/>
        <v>112000</v>
      </c>
      <c r="G4" s="30">
        <f t="shared" si="2"/>
        <v>140000</v>
      </c>
      <c r="H4" s="30">
        <f t="shared" si="2"/>
        <v>168000</v>
      </c>
      <c r="I4" s="30">
        <f t="shared" si="2"/>
        <v>196000</v>
      </c>
      <c r="J4" s="30">
        <f t="shared" si="2"/>
        <v>224000</v>
      </c>
      <c r="K4" s="30">
        <f t="shared" si="2"/>
        <v>252000</v>
      </c>
      <c r="L4" s="30">
        <f t="shared" si="2"/>
        <v>280000</v>
      </c>
      <c r="M4" s="30">
        <f t="shared" si="2"/>
        <v>308000</v>
      </c>
      <c r="N4" s="30">
        <f t="shared" si="2"/>
        <v>336000</v>
      </c>
      <c r="O4" s="30">
        <f t="shared" si="2"/>
        <v>364000</v>
      </c>
      <c r="P4" s="30">
        <f t="shared" si="2"/>
        <v>392000</v>
      </c>
      <c r="Q4" s="30">
        <f t="shared" si="2"/>
        <v>420000</v>
      </c>
      <c r="R4" s="30">
        <f t="shared" si="2"/>
        <v>448000</v>
      </c>
      <c r="S4" s="30">
        <f t="shared" si="2"/>
        <v>476000</v>
      </c>
      <c r="T4" s="30">
        <f t="shared" si="2"/>
        <v>504000</v>
      </c>
      <c r="U4" s="30">
        <f t="shared" si="2"/>
        <v>532000</v>
      </c>
      <c r="V4" s="30">
        <f t="shared" si="2"/>
        <v>560000</v>
      </c>
      <c r="W4" s="30">
        <f t="shared" si="2"/>
        <v>28000</v>
      </c>
      <c r="X4" s="30">
        <f t="shared" si="2"/>
        <v>56000</v>
      </c>
      <c r="Y4" s="30">
        <f t="shared" si="2"/>
        <v>84000</v>
      </c>
      <c r="Z4" s="30">
        <f t="shared" si="2"/>
        <v>112000</v>
      </c>
      <c r="AA4" s="30">
        <f t="shared" si="2"/>
        <v>140000</v>
      </c>
      <c r="AB4" s="30">
        <f t="shared" si="2"/>
        <v>168000</v>
      </c>
      <c r="AC4" s="30">
        <f t="shared" si="2"/>
        <v>196000</v>
      </c>
      <c r="AD4" s="30">
        <f t="shared" si="2"/>
        <v>224000</v>
      </c>
      <c r="AE4" s="30">
        <f t="shared" si="2"/>
        <v>252000</v>
      </c>
      <c r="AF4" s="30">
        <f t="shared" si="2"/>
        <v>280000</v>
      </c>
      <c r="AG4" s="30">
        <f t="shared" si="2"/>
        <v>308000</v>
      </c>
      <c r="AH4" s="30">
        <f t="shared" si="2"/>
        <v>336000</v>
      </c>
      <c r="AI4" s="30">
        <f t="shared" si="2"/>
        <v>364000</v>
      </c>
      <c r="AJ4" s="30">
        <f t="shared" si="2"/>
        <v>392000</v>
      </c>
      <c r="AK4" s="30">
        <f t="shared" si="2"/>
        <v>420000</v>
      </c>
    </row>
    <row r="5">
      <c r="A5" s="27" t="s">
        <v>153</v>
      </c>
      <c r="B5" s="27">
        <v>0.0</v>
      </c>
      <c r="C5" s="31">
        <f t="shared" ref="C5:AK5" si="3">B23</f>
        <v>5300</v>
      </c>
      <c r="D5" s="31">
        <f t="shared" si="3"/>
        <v>10600</v>
      </c>
      <c r="E5" s="31">
        <f t="shared" si="3"/>
        <v>15900</v>
      </c>
      <c r="F5" s="31">
        <f t="shared" si="3"/>
        <v>21200</v>
      </c>
      <c r="G5" s="31">
        <f t="shared" si="3"/>
        <v>26500</v>
      </c>
      <c r="H5" s="31">
        <f t="shared" si="3"/>
        <v>31800</v>
      </c>
      <c r="I5" s="31">
        <f t="shared" si="3"/>
        <v>37100</v>
      </c>
      <c r="J5" s="31">
        <f t="shared" si="3"/>
        <v>42400</v>
      </c>
      <c r="K5" s="31">
        <f t="shared" si="3"/>
        <v>47700</v>
      </c>
      <c r="L5" s="31">
        <f t="shared" si="3"/>
        <v>53000</v>
      </c>
      <c r="M5" s="31">
        <f t="shared" si="3"/>
        <v>58300</v>
      </c>
      <c r="N5" s="31">
        <f t="shared" si="3"/>
        <v>63600</v>
      </c>
      <c r="O5" s="31">
        <f t="shared" si="3"/>
        <v>68900</v>
      </c>
      <c r="P5" s="31">
        <f t="shared" si="3"/>
        <v>74200</v>
      </c>
      <c r="Q5" s="31">
        <f t="shared" si="3"/>
        <v>79500</v>
      </c>
      <c r="R5" s="31">
        <f t="shared" si="3"/>
        <v>84800</v>
      </c>
      <c r="S5" s="31">
        <f t="shared" si="3"/>
        <v>90100</v>
      </c>
      <c r="T5" s="31">
        <f t="shared" si="3"/>
        <v>95400</v>
      </c>
      <c r="U5" s="31">
        <f t="shared" si="3"/>
        <v>100700</v>
      </c>
      <c r="V5" s="31">
        <f t="shared" si="3"/>
        <v>106000</v>
      </c>
      <c r="W5" s="31">
        <f t="shared" si="3"/>
        <v>111300</v>
      </c>
      <c r="X5" s="31">
        <f t="shared" si="3"/>
        <v>116600</v>
      </c>
      <c r="Y5" s="31">
        <f t="shared" si="3"/>
        <v>121900</v>
      </c>
      <c r="Z5" s="31">
        <f t="shared" si="3"/>
        <v>127200</v>
      </c>
      <c r="AA5" s="31">
        <f t="shared" si="3"/>
        <v>132500</v>
      </c>
      <c r="AB5" s="31">
        <f t="shared" si="3"/>
        <v>137800</v>
      </c>
      <c r="AC5" s="31">
        <f t="shared" si="3"/>
        <v>143100</v>
      </c>
      <c r="AD5" s="31">
        <f t="shared" si="3"/>
        <v>148400</v>
      </c>
      <c r="AE5" s="31">
        <f t="shared" si="3"/>
        <v>153700</v>
      </c>
      <c r="AF5" s="31">
        <f t="shared" si="3"/>
        <v>159000</v>
      </c>
      <c r="AG5" s="31">
        <f t="shared" si="3"/>
        <v>5300</v>
      </c>
      <c r="AH5" s="31">
        <f t="shared" si="3"/>
        <v>10600</v>
      </c>
      <c r="AI5" s="31">
        <f t="shared" si="3"/>
        <v>15900</v>
      </c>
      <c r="AJ5" s="31">
        <f t="shared" si="3"/>
        <v>21200</v>
      </c>
      <c r="AK5" s="31">
        <f t="shared" si="3"/>
        <v>26500</v>
      </c>
    </row>
    <row r="6">
      <c r="A6" s="27" t="s">
        <v>129</v>
      </c>
      <c r="B6" s="31">
        <f>SUM(B3:B5)</f>
        <v>0</v>
      </c>
      <c r="C6" s="30">
        <f t="shared" ref="C6:AK6" si="4">B24</f>
        <v>54728.57143</v>
      </c>
      <c r="D6" s="30">
        <f t="shared" si="4"/>
        <v>109457.1429</v>
      </c>
      <c r="E6" s="30">
        <f t="shared" si="4"/>
        <v>164185.7143</v>
      </c>
      <c r="F6" s="30">
        <f t="shared" si="4"/>
        <v>218914.2857</v>
      </c>
      <c r="G6" s="30">
        <f t="shared" si="4"/>
        <v>273642.8571</v>
      </c>
      <c r="H6" s="30">
        <f t="shared" si="4"/>
        <v>328371.4286</v>
      </c>
      <c r="I6" s="30">
        <f t="shared" si="4"/>
        <v>383100</v>
      </c>
      <c r="J6" s="30">
        <f t="shared" si="4"/>
        <v>437828.5714</v>
      </c>
      <c r="K6" s="30">
        <f t="shared" si="4"/>
        <v>492557.1429</v>
      </c>
      <c r="L6" s="30">
        <f t="shared" si="4"/>
        <v>547285.7143</v>
      </c>
      <c r="M6" s="30">
        <f t="shared" si="4"/>
        <v>602014.2857</v>
      </c>
      <c r="N6" s="30">
        <f t="shared" si="4"/>
        <v>656742.8571</v>
      </c>
      <c r="O6" s="30">
        <f t="shared" si="4"/>
        <v>711471.4286</v>
      </c>
      <c r="P6" s="30">
        <f t="shared" si="4"/>
        <v>766200</v>
      </c>
      <c r="Q6" s="30">
        <f t="shared" si="4"/>
        <v>520928.5714</v>
      </c>
      <c r="R6" s="30">
        <f t="shared" si="4"/>
        <v>575657.1429</v>
      </c>
      <c r="S6" s="30">
        <f t="shared" si="4"/>
        <v>630385.7143</v>
      </c>
      <c r="T6" s="30">
        <f t="shared" si="4"/>
        <v>685114.2857</v>
      </c>
      <c r="U6" s="30">
        <f t="shared" si="4"/>
        <v>739842.8571</v>
      </c>
      <c r="V6" s="30">
        <f t="shared" si="4"/>
        <v>794571.4286</v>
      </c>
      <c r="W6" s="30">
        <f t="shared" si="4"/>
        <v>289300</v>
      </c>
      <c r="X6" s="30">
        <f t="shared" si="4"/>
        <v>344028.5714</v>
      </c>
      <c r="Y6" s="30">
        <f t="shared" si="4"/>
        <v>398757.1429</v>
      </c>
      <c r="Z6" s="30">
        <f t="shared" si="4"/>
        <v>453485.7143</v>
      </c>
      <c r="AA6" s="30">
        <f t="shared" si="4"/>
        <v>508214.2857</v>
      </c>
      <c r="AB6" s="30">
        <f t="shared" si="4"/>
        <v>562942.8571</v>
      </c>
      <c r="AC6" s="30">
        <f t="shared" si="4"/>
        <v>617671.4286</v>
      </c>
      <c r="AD6" s="30">
        <f t="shared" si="4"/>
        <v>672400</v>
      </c>
      <c r="AE6" s="30">
        <f t="shared" si="4"/>
        <v>427128.5714</v>
      </c>
      <c r="AF6" s="30">
        <f t="shared" si="4"/>
        <v>481857.1429</v>
      </c>
      <c r="AG6" s="30">
        <f t="shared" si="4"/>
        <v>377585.7143</v>
      </c>
      <c r="AH6" s="30">
        <f t="shared" si="4"/>
        <v>432314.2857</v>
      </c>
      <c r="AI6" s="30">
        <f t="shared" si="4"/>
        <v>487042.8571</v>
      </c>
      <c r="AJ6" s="30">
        <f t="shared" si="4"/>
        <v>541771.4286</v>
      </c>
      <c r="AK6" s="30">
        <f t="shared" si="4"/>
        <v>596500</v>
      </c>
    </row>
    <row r="8">
      <c r="A8" s="27" t="s">
        <v>157</v>
      </c>
    </row>
    <row r="9">
      <c r="A9" s="27" t="s">
        <v>151</v>
      </c>
      <c r="B9" s="30">
        <f>'Fixed Asset Balance'!B21/FAR!$F4</f>
        <v>21428.57143</v>
      </c>
      <c r="C9" s="30">
        <f>'Fixed Asset Balance'!C21/FAR!$F4</f>
        <v>21428.57143</v>
      </c>
      <c r="D9" s="30">
        <f>'Fixed Asset Balance'!D21/FAR!$F4</f>
        <v>21428.57143</v>
      </c>
      <c r="E9" s="30">
        <f>'Fixed Asset Balance'!E21/FAR!$F4</f>
        <v>21428.57143</v>
      </c>
      <c r="F9" s="30">
        <f>'Fixed Asset Balance'!F21/FAR!$F4</f>
        <v>21428.57143</v>
      </c>
      <c r="G9" s="30">
        <f>'Fixed Asset Balance'!G21/FAR!$F4</f>
        <v>21428.57143</v>
      </c>
      <c r="H9" s="30">
        <f>'Fixed Asset Balance'!H21/FAR!$F4</f>
        <v>21428.57143</v>
      </c>
      <c r="I9" s="30">
        <f>'Fixed Asset Balance'!I21/FAR!$F4</f>
        <v>21428.57143</v>
      </c>
      <c r="J9" s="30">
        <f>'Fixed Asset Balance'!J21/FAR!$F4</f>
        <v>21428.57143</v>
      </c>
      <c r="K9" s="30">
        <f>'Fixed Asset Balance'!K21/FAR!$F4</f>
        <v>21428.57143</v>
      </c>
      <c r="L9" s="30">
        <f>'Fixed Asset Balance'!L21/FAR!$F4</f>
        <v>21428.57143</v>
      </c>
      <c r="M9" s="30">
        <f>'Fixed Asset Balance'!M21/FAR!$F4</f>
        <v>21428.57143</v>
      </c>
      <c r="N9" s="30">
        <f>'Fixed Asset Balance'!N21/FAR!$F4</f>
        <v>21428.57143</v>
      </c>
      <c r="O9" s="30">
        <f>'Fixed Asset Balance'!O21/FAR!$F4</f>
        <v>21428.57143</v>
      </c>
      <c r="P9" s="30">
        <f>'Fixed Asset Balance'!P21/FAR!$F4</f>
        <v>21428.57143</v>
      </c>
      <c r="Q9" s="30">
        <f>'Fixed Asset Balance'!Q21/FAR!$F4</f>
        <v>21428.57143</v>
      </c>
      <c r="R9" s="30">
        <f>'Fixed Asset Balance'!R21/FAR!$F4</f>
        <v>21428.57143</v>
      </c>
      <c r="S9" s="30">
        <f>'Fixed Asset Balance'!S21/FAR!$F4</f>
        <v>21428.57143</v>
      </c>
      <c r="T9" s="30">
        <f>'Fixed Asset Balance'!T21/FAR!$F4</f>
        <v>21428.57143</v>
      </c>
      <c r="U9" s="30">
        <f>'Fixed Asset Balance'!U21/FAR!$F4</f>
        <v>21428.57143</v>
      </c>
      <c r="V9" s="30">
        <f>'Fixed Asset Balance'!V21/FAR!$F4</f>
        <v>21428.57143</v>
      </c>
      <c r="W9" s="30">
        <f>'Fixed Asset Balance'!W21/FAR!$F4</f>
        <v>21428.57143</v>
      </c>
      <c r="X9" s="30">
        <f>'Fixed Asset Balance'!X21/FAR!$F4</f>
        <v>21428.57143</v>
      </c>
      <c r="Y9" s="30">
        <f>'Fixed Asset Balance'!Y21/FAR!$F4</f>
        <v>21428.57143</v>
      </c>
      <c r="Z9" s="30">
        <f>'Fixed Asset Balance'!Z21/FAR!$F4</f>
        <v>21428.57143</v>
      </c>
      <c r="AA9" s="30">
        <f>'Fixed Asset Balance'!AA21/FAR!$F4</f>
        <v>21428.57143</v>
      </c>
      <c r="AB9" s="30">
        <f>'Fixed Asset Balance'!AB21/FAR!$F4</f>
        <v>21428.57143</v>
      </c>
      <c r="AC9" s="30">
        <f>'Fixed Asset Balance'!AC21/FAR!$F4</f>
        <v>21428.57143</v>
      </c>
      <c r="AD9" s="30">
        <f>'Fixed Asset Balance'!AD21/FAR!$F4</f>
        <v>21428.57143</v>
      </c>
      <c r="AE9" s="30">
        <f>'Fixed Asset Balance'!AE21/FAR!$F4</f>
        <v>21428.57143</v>
      </c>
      <c r="AF9" s="30">
        <f>'Fixed Asset Balance'!AF21/FAR!$F4</f>
        <v>21428.57143</v>
      </c>
      <c r="AG9" s="30">
        <f>'Fixed Asset Balance'!AG21/FAR!$F4</f>
        <v>21428.57143</v>
      </c>
      <c r="AH9" s="30">
        <f>'Fixed Asset Balance'!AH21/FAR!$F4</f>
        <v>21428.57143</v>
      </c>
      <c r="AI9" s="30">
        <f>'Fixed Asset Balance'!AI21/FAR!$F4</f>
        <v>21428.57143</v>
      </c>
      <c r="AJ9" s="30">
        <f>'Fixed Asset Balance'!AJ21/FAR!$F4</f>
        <v>21428.57143</v>
      </c>
      <c r="AK9" s="30">
        <f>'Fixed Asset Balance'!AK21/FAR!$F4</f>
        <v>21428.57143</v>
      </c>
    </row>
    <row r="10">
      <c r="A10" s="27" t="s">
        <v>152</v>
      </c>
      <c r="B10" s="30">
        <f>'Fixed Asset Balance'!B22/FAR!$F5</f>
        <v>28000</v>
      </c>
      <c r="C10" s="30">
        <f>'Fixed Asset Balance'!C22/FAR!$F5</f>
        <v>28000</v>
      </c>
      <c r="D10" s="30">
        <f>'Fixed Asset Balance'!D22/FAR!$F5</f>
        <v>28000</v>
      </c>
      <c r="E10" s="30">
        <f>'Fixed Asset Balance'!E22/FAR!$F5</f>
        <v>28000</v>
      </c>
      <c r="F10" s="30">
        <f>'Fixed Asset Balance'!F22/FAR!$F5</f>
        <v>28000</v>
      </c>
      <c r="G10" s="30">
        <f>'Fixed Asset Balance'!G22/FAR!$F5</f>
        <v>28000</v>
      </c>
      <c r="H10" s="30">
        <f>'Fixed Asset Balance'!H22/FAR!$F5</f>
        <v>28000</v>
      </c>
      <c r="I10" s="30">
        <f>'Fixed Asset Balance'!I22/FAR!$F5</f>
        <v>28000</v>
      </c>
      <c r="J10" s="30">
        <f>'Fixed Asset Balance'!J22/FAR!$F5</f>
        <v>28000</v>
      </c>
      <c r="K10" s="30">
        <f>'Fixed Asset Balance'!K22/FAR!$F5</f>
        <v>28000</v>
      </c>
      <c r="L10" s="30">
        <f>'Fixed Asset Balance'!L22/FAR!$F5</f>
        <v>28000</v>
      </c>
      <c r="M10" s="30">
        <f>'Fixed Asset Balance'!M22/FAR!$F5</f>
        <v>28000</v>
      </c>
      <c r="N10" s="30">
        <f>'Fixed Asset Balance'!N22/FAR!$F5</f>
        <v>28000</v>
      </c>
      <c r="O10" s="30">
        <f>'Fixed Asset Balance'!O22/FAR!$F5</f>
        <v>28000</v>
      </c>
      <c r="P10" s="30">
        <f>'Fixed Asset Balance'!P22/FAR!$F5</f>
        <v>28000</v>
      </c>
      <c r="Q10" s="30">
        <f>'Fixed Asset Balance'!Q22/FAR!$F5</f>
        <v>28000</v>
      </c>
      <c r="R10" s="30">
        <f>'Fixed Asset Balance'!R22/FAR!$F5</f>
        <v>28000</v>
      </c>
      <c r="S10" s="30">
        <f>'Fixed Asset Balance'!S22/FAR!$F5</f>
        <v>28000</v>
      </c>
      <c r="T10" s="30">
        <f>'Fixed Asset Balance'!T22/FAR!$F5</f>
        <v>28000</v>
      </c>
      <c r="U10" s="30">
        <f>'Fixed Asset Balance'!U22/FAR!$F5</f>
        <v>28000</v>
      </c>
      <c r="V10" s="30">
        <f>'Fixed Asset Balance'!V22/FAR!$F5</f>
        <v>28000</v>
      </c>
      <c r="W10" s="30">
        <f>'Fixed Asset Balance'!W22/FAR!$F5</f>
        <v>28000</v>
      </c>
      <c r="X10" s="30">
        <f>'Fixed Asset Balance'!X22/FAR!$F5</f>
        <v>28000</v>
      </c>
      <c r="Y10" s="30">
        <f>'Fixed Asset Balance'!Y22/FAR!$F5</f>
        <v>28000</v>
      </c>
      <c r="Z10" s="30">
        <f>'Fixed Asset Balance'!Z22/FAR!$F5</f>
        <v>28000</v>
      </c>
      <c r="AA10" s="30">
        <f>'Fixed Asset Balance'!AA22/FAR!$F5</f>
        <v>28000</v>
      </c>
      <c r="AB10" s="30">
        <f>'Fixed Asset Balance'!AB22/FAR!$F5</f>
        <v>28000</v>
      </c>
      <c r="AC10" s="30">
        <f>'Fixed Asset Balance'!AC22/FAR!$F5</f>
        <v>28000</v>
      </c>
      <c r="AD10" s="30">
        <f>'Fixed Asset Balance'!AD22/FAR!$F5</f>
        <v>28000</v>
      </c>
      <c r="AE10" s="30">
        <f>'Fixed Asset Balance'!AE22/FAR!$F5</f>
        <v>28000</v>
      </c>
      <c r="AF10" s="30">
        <f>'Fixed Asset Balance'!AF22/FAR!$F5</f>
        <v>28000</v>
      </c>
      <c r="AG10" s="30">
        <f>'Fixed Asset Balance'!AG22/FAR!$F5</f>
        <v>28000</v>
      </c>
      <c r="AH10" s="30">
        <f>'Fixed Asset Balance'!AH22/FAR!$F5</f>
        <v>28000</v>
      </c>
      <c r="AI10" s="30">
        <f>'Fixed Asset Balance'!AI22/FAR!$F5</f>
        <v>28000</v>
      </c>
      <c r="AJ10" s="30">
        <f>'Fixed Asset Balance'!AJ22/FAR!$F5</f>
        <v>28000</v>
      </c>
      <c r="AK10" s="30">
        <f>'Fixed Asset Balance'!AK22/FAR!$F5</f>
        <v>28000</v>
      </c>
    </row>
    <row r="11">
      <c r="A11" s="27" t="s">
        <v>153</v>
      </c>
      <c r="B11" s="31">
        <f>'Fixed Asset Balance'!B23/FAR!$F7</f>
        <v>5300</v>
      </c>
      <c r="C11" s="31">
        <f>'Fixed Asset Balance'!C23/FAR!$F7</f>
        <v>5300</v>
      </c>
      <c r="D11" s="31">
        <f>'Fixed Asset Balance'!D23/FAR!$F7</f>
        <v>5300</v>
      </c>
      <c r="E11" s="31">
        <f>'Fixed Asset Balance'!E23/FAR!$F7</f>
        <v>5300</v>
      </c>
      <c r="F11" s="31">
        <f>'Fixed Asset Balance'!F23/FAR!$F7</f>
        <v>5300</v>
      </c>
      <c r="G11" s="31">
        <f>'Fixed Asset Balance'!G23/FAR!$F7</f>
        <v>5300</v>
      </c>
      <c r="H11" s="31">
        <f>'Fixed Asset Balance'!H23/FAR!$F7</f>
        <v>5300</v>
      </c>
      <c r="I11" s="31">
        <f>'Fixed Asset Balance'!I23/FAR!$F7</f>
        <v>5300</v>
      </c>
      <c r="J11" s="31">
        <f>'Fixed Asset Balance'!J23/FAR!$F7</f>
        <v>5300</v>
      </c>
      <c r="K11" s="31">
        <f>'Fixed Asset Balance'!K23/FAR!$F7</f>
        <v>5300</v>
      </c>
      <c r="L11" s="31">
        <f>'Fixed Asset Balance'!L23/FAR!$F7</f>
        <v>5300</v>
      </c>
      <c r="M11" s="31">
        <f>'Fixed Asset Balance'!M23/FAR!$F7</f>
        <v>5300</v>
      </c>
      <c r="N11" s="31">
        <f>'Fixed Asset Balance'!N23/FAR!$F7</f>
        <v>5300</v>
      </c>
      <c r="O11" s="31">
        <f>'Fixed Asset Balance'!O23/FAR!$F7</f>
        <v>5300</v>
      </c>
      <c r="P11" s="31">
        <f>'Fixed Asset Balance'!P23/FAR!$F7</f>
        <v>5300</v>
      </c>
      <c r="Q11" s="31">
        <f>'Fixed Asset Balance'!Q23/FAR!$F7</f>
        <v>5300</v>
      </c>
      <c r="R11" s="31">
        <f>'Fixed Asset Balance'!R23/FAR!$F7</f>
        <v>5300</v>
      </c>
      <c r="S11" s="31">
        <f>'Fixed Asset Balance'!S23/FAR!$F7</f>
        <v>5300</v>
      </c>
      <c r="T11" s="31">
        <f>'Fixed Asset Balance'!T23/FAR!$F7</f>
        <v>5300</v>
      </c>
      <c r="U11" s="31">
        <f>'Fixed Asset Balance'!U23/FAR!$F7</f>
        <v>5300</v>
      </c>
      <c r="V11" s="31">
        <f>'Fixed Asset Balance'!V23/FAR!$F7</f>
        <v>5300</v>
      </c>
      <c r="W11" s="31">
        <f>'Fixed Asset Balance'!W23/FAR!$F7</f>
        <v>5300</v>
      </c>
      <c r="X11" s="31">
        <f>'Fixed Asset Balance'!X23/FAR!$F7</f>
        <v>5300</v>
      </c>
      <c r="Y11" s="31">
        <f>'Fixed Asset Balance'!Y23/FAR!$F7</f>
        <v>5300</v>
      </c>
      <c r="Z11" s="31">
        <f>'Fixed Asset Balance'!Z23/FAR!$F7</f>
        <v>5300</v>
      </c>
      <c r="AA11" s="31">
        <f>'Fixed Asset Balance'!AA23/FAR!$F7</f>
        <v>5300</v>
      </c>
      <c r="AB11" s="31">
        <f>'Fixed Asset Balance'!AB23/FAR!$F7</f>
        <v>5300</v>
      </c>
      <c r="AC11" s="31">
        <f>'Fixed Asset Balance'!AC23/FAR!$F7</f>
        <v>5300</v>
      </c>
      <c r="AD11" s="31">
        <f>'Fixed Asset Balance'!AD23/FAR!$F7</f>
        <v>5300</v>
      </c>
      <c r="AE11" s="31">
        <f>'Fixed Asset Balance'!AE23/FAR!$F7</f>
        <v>5300</v>
      </c>
      <c r="AF11" s="31">
        <f>'Fixed Asset Balance'!AF23/FAR!$F7</f>
        <v>5300</v>
      </c>
      <c r="AG11" s="31">
        <f>'Fixed Asset Balance'!AG23/FAR!$F7</f>
        <v>5300</v>
      </c>
      <c r="AH11" s="31">
        <f>'Fixed Asset Balance'!AH23/FAR!$F7</f>
        <v>5300</v>
      </c>
      <c r="AI11" s="31">
        <f>'Fixed Asset Balance'!AI23/FAR!$F7</f>
        <v>5300</v>
      </c>
      <c r="AJ11" s="31">
        <f>'Fixed Asset Balance'!AJ23/FAR!$F7</f>
        <v>5300</v>
      </c>
      <c r="AK11" s="31">
        <f>'Fixed Asset Balance'!AK23/FAR!$F7</f>
        <v>5300</v>
      </c>
    </row>
    <row r="12">
      <c r="A12" s="27" t="s">
        <v>129</v>
      </c>
      <c r="B12" s="30">
        <f t="shared" ref="B12:AK12" si="5">SUM(B9:B11)</f>
        <v>54728.57143</v>
      </c>
      <c r="C12" s="30">
        <f t="shared" si="5"/>
        <v>54728.57143</v>
      </c>
      <c r="D12" s="30">
        <f t="shared" si="5"/>
        <v>54728.57143</v>
      </c>
      <c r="E12" s="30">
        <f t="shared" si="5"/>
        <v>54728.57143</v>
      </c>
      <c r="F12" s="30">
        <f t="shared" si="5"/>
        <v>54728.57143</v>
      </c>
      <c r="G12" s="30">
        <f t="shared" si="5"/>
        <v>54728.57143</v>
      </c>
      <c r="H12" s="30">
        <f t="shared" si="5"/>
        <v>54728.57143</v>
      </c>
      <c r="I12" s="30">
        <f t="shared" si="5"/>
        <v>54728.57143</v>
      </c>
      <c r="J12" s="30">
        <f t="shared" si="5"/>
        <v>54728.57143</v>
      </c>
      <c r="K12" s="30">
        <f t="shared" si="5"/>
        <v>54728.57143</v>
      </c>
      <c r="L12" s="30">
        <f t="shared" si="5"/>
        <v>54728.57143</v>
      </c>
      <c r="M12" s="30">
        <f t="shared" si="5"/>
        <v>54728.57143</v>
      </c>
      <c r="N12" s="30">
        <f t="shared" si="5"/>
        <v>54728.57143</v>
      </c>
      <c r="O12" s="30">
        <f t="shared" si="5"/>
        <v>54728.57143</v>
      </c>
      <c r="P12" s="30">
        <f t="shared" si="5"/>
        <v>54728.57143</v>
      </c>
      <c r="Q12" s="30">
        <f t="shared" si="5"/>
        <v>54728.57143</v>
      </c>
      <c r="R12" s="30">
        <f t="shared" si="5"/>
        <v>54728.57143</v>
      </c>
      <c r="S12" s="30">
        <f t="shared" si="5"/>
        <v>54728.57143</v>
      </c>
      <c r="T12" s="30">
        <f t="shared" si="5"/>
        <v>54728.57143</v>
      </c>
      <c r="U12" s="30">
        <f t="shared" si="5"/>
        <v>54728.57143</v>
      </c>
      <c r="V12" s="30">
        <f t="shared" si="5"/>
        <v>54728.57143</v>
      </c>
      <c r="W12" s="30">
        <f t="shared" si="5"/>
        <v>54728.57143</v>
      </c>
      <c r="X12" s="30">
        <f t="shared" si="5"/>
        <v>54728.57143</v>
      </c>
      <c r="Y12" s="30">
        <f t="shared" si="5"/>
        <v>54728.57143</v>
      </c>
      <c r="Z12" s="30">
        <f t="shared" si="5"/>
        <v>54728.57143</v>
      </c>
      <c r="AA12" s="30">
        <f t="shared" si="5"/>
        <v>54728.57143</v>
      </c>
      <c r="AB12" s="30">
        <f t="shared" si="5"/>
        <v>54728.57143</v>
      </c>
      <c r="AC12" s="30">
        <f t="shared" si="5"/>
        <v>54728.57143</v>
      </c>
      <c r="AD12" s="30">
        <f t="shared" si="5"/>
        <v>54728.57143</v>
      </c>
      <c r="AE12" s="30">
        <f t="shared" si="5"/>
        <v>54728.57143</v>
      </c>
      <c r="AF12" s="30">
        <f t="shared" si="5"/>
        <v>54728.57143</v>
      </c>
      <c r="AG12" s="30">
        <f t="shared" si="5"/>
        <v>54728.57143</v>
      </c>
      <c r="AH12" s="30">
        <f t="shared" si="5"/>
        <v>54728.57143</v>
      </c>
      <c r="AI12" s="30">
        <f t="shared" si="5"/>
        <v>54728.57143</v>
      </c>
      <c r="AJ12" s="30">
        <f t="shared" si="5"/>
        <v>54728.57143</v>
      </c>
      <c r="AK12" s="30">
        <f t="shared" si="5"/>
        <v>54728.57143</v>
      </c>
    </row>
    <row r="14">
      <c r="A14" s="27" t="s">
        <v>155</v>
      </c>
    </row>
    <row r="15">
      <c r="A15" s="27" t="s">
        <v>151</v>
      </c>
      <c r="B15" s="27">
        <v>0.0</v>
      </c>
      <c r="C15" s="27">
        <v>0.0</v>
      </c>
      <c r="D15" s="27">
        <v>0.0</v>
      </c>
      <c r="E15" s="27">
        <v>0.0</v>
      </c>
      <c r="F15" s="27">
        <v>0.0</v>
      </c>
      <c r="G15" s="27">
        <v>0.0</v>
      </c>
      <c r="H15" s="27">
        <v>0.0</v>
      </c>
      <c r="I15" s="27">
        <v>0.0</v>
      </c>
      <c r="J15" s="27">
        <v>0.0</v>
      </c>
      <c r="K15" s="27">
        <v>0.0</v>
      </c>
      <c r="L15" s="27">
        <v>0.0</v>
      </c>
      <c r="M15" s="27">
        <v>0.0</v>
      </c>
      <c r="N15" s="27">
        <v>0.0</v>
      </c>
      <c r="O15" s="27">
        <v>0.0</v>
      </c>
      <c r="P15" s="31">
        <f>FAR!H2</f>
        <v>300000</v>
      </c>
      <c r="Q15" s="27">
        <v>0.0</v>
      </c>
      <c r="R15" s="27">
        <v>0.0</v>
      </c>
      <c r="S15" s="27">
        <v>0.0</v>
      </c>
      <c r="T15" s="27">
        <v>0.0</v>
      </c>
      <c r="U15" s="27">
        <v>0.0</v>
      </c>
      <c r="V15" s="27">
        <v>0.0</v>
      </c>
      <c r="W15" s="27">
        <v>0.0</v>
      </c>
      <c r="X15" s="27">
        <v>0.0</v>
      </c>
      <c r="Y15" s="27">
        <v>0.0</v>
      </c>
      <c r="Z15" s="27">
        <v>0.0</v>
      </c>
      <c r="AA15" s="27">
        <v>0.0</v>
      </c>
      <c r="AB15" s="27">
        <v>0.0</v>
      </c>
      <c r="AC15" s="27">
        <v>0.0</v>
      </c>
      <c r="AD15" s="31">
        <f>FAR!H3</f>
        <v>300000</v>
      </c>
      <c r="AE15" s="27">
        <v>0.0</v>
      </c>
      <c r="AF15" s="27">
        <v>0.0</v>
      </c>
      <c r="AG15" s="27">
        <v>0.0</v>
      </c>
      <c r="AH15" s="27">
        <v>0.0</v>
      </c>
      <c r="AI15" s="27">
        <v>0.0</v>
      </c>
      <c r="AJ15" s="27">
        <v>0.0</v>
      </c>
      <c r="AK15" s="27">
        <v>0.0</v>
      </c>
    </row>
    <row r="16">
      <c r="A16" s="27" t="s">
        <v>152</v>
      </c>
      <c r="B16" s="27">
        <v>0.0</v>
      </c>
      <c r="C16" s="27">
        <v>0.0</v>
      </c>
      <c r="D16" s="27">
        <v>0.0</v>
      </c>
      <c r="E16" s="27">
        <v>0.0</v>
      </c>
      <c r="F16" s="27">
        <v>0.0</v>
      </c>
      <c r="G16" s="27">
        <v>0.0</v>
      </c>
      <c r="H16" s="27">
        <v>0.0</v>
      </c>
      <c r="I16" s="27">
        <v>0.0</v>
      </c>
      <c r="J16" s="27">
        <v>0.0</v>
      </c>
      <c r="K16" s="27">
        <v>0.0</v>
      </c>
      <c r="L16" s="27">
        <v>0.0</v>
      </c>
      <c r="M16" s="27">
        <v>0.0</v>
      </c>
      <c r="N16" s="27">
        <v>0.0</v>
      </c>
      <c r="O16" s="27">
        <v>0.0</v>
      </c>
      <c r="P16" s="27">
        <v>0.0</v>
      </c>
      <c r="Q16" s="27">
        <v>0.0</v>
      </c>
      <c r="R16" s="27">
        <v>0.0</v>
      </c>
      <c r="S16" s="27">
        <v>0.0</v>
      </c>
      <c r="T16" s="27">
        <v>0.0</v>
      </c>
      <c r="U16" s="27">
        <v>0.0</v>
      </c>
      <c r="V16" s="31">
        <f>FAR!H5</f>
        <v>560000</v>
      </c>
      <c r="W16" s="27">
        <v>0.0</v>
      </c>
      <c r="X16" s="27">
        <v>0.0</v>
      </c>
      <c r="Y16" s="27">
        <v>0.0</v>
      </c>
      <c r="Z16" s="27">
        <v>0.0</v>
      </c>
      <c r="AA16" s="27">
        <v>0.0</v>
      </c>
      <c r="AB16" s="27">
        <v>0.0</v>
      </c>
      <c r="AC16" s="27">
        <v>0.0</v>
      </c>
      <c r="AD16" s="27">
        <v>0.0</v>
      </c>
      <c r="AE16" s="27">
        <v>0.0</v>
      </c>
      <c r="AF16" s="27">
        <v>0.0</v>
      </c>
      <c r="AG16" s="27">
        <v>0.0</v>
      </c>
      <c r="AH16" s="27">
        <v>0.0</v>
      </c>
      <c r="AI16" s="27">
        <v>0.0</v>
      </c>
      <c r="AJ16" s="27">
        <v>0.0</v>
      </c>
      <c r="AK16" s="27">
        <v>0.0</v>
      </c>
    </row>
    <row r="17">
      <c r="A17" s="27" t="s">
        <v>153</v>
      </c>
      <c r="B17" s="27">
        <v>0.0</v>
      </c>
      <c r="C17" s="27">
        <v>0.0</v>
      </c>
      <c r="D17" s="27">
        <v>0.0</v>
      </c>
      <c r="E17" s="27">
        <v>0.0</v>
      </c>
      <c r="F17" s="27">
        <v>0.0</v>
      </c>
      <c r="G17" s="27">
        <v>0.0</v>
      </c>
      <c r="H17" s="27">
        <v>0.0</v>
      </c>
      <c r="I17" s="27">
        <v>0.0</v>
      </c>
      <c r="J17" s="27">
        <v>0.0</v>
      </c>
      <c r="K17" s="27">
        <v>0.0</v>
      </c>
      <c r="L17" s="27">
        <v>0.0</v>
      </c>
      <c r="M17" s="27">
        <v>0.0</v>
      </c>
      <c r="N17" s="27">
        <v>0.0</v>
      </c>
      <c r="O17" s="27">
        <v>0.0</v>
      </c>
      <c r="P17" s="27">
        <v>0.0</v>
      </c>
      <c r="Q17" s="27">
        <v>0.0</v>
      </c>
      <c r="R17" s="27">
        <v>0.0</v>
      </c>
      <c r="S17" s="27">
        <v>0.0</v>
      </c>
      <c r="T17" s="27">
        <v>0.0</v>
      </c>
      <c r="U17" s="27">
        <v>0.0</v>
      </c>
      <c r="V17" s="27">
        <v>0.0</v>
      </c>
      <c r="W17" s="27">
        <v>0.0</v>
      </c>
      <c r="X17" s="27">
        <v>0.0</v>
      </c>
      <c r="Y17" s="27">
        <v>0.0</v>
      </c>
      <c r="Z17" s="27">
        <v>0.0</v>
      </c>
      <c r="AA17" s="27">
        <v>0.0</v>
      </c>
      <c r="AB17" s="27">
        <v>0.0</v>
      </c>
      <c r="AC17" s="27">
        <v>0.0</v>
      </c>
      <c r="AD17" s="27">
        <v>0.0</v>
      </c>
      <c r="AE17" s="27">
        <v>0.0</v>
      </c>
      <c r="AF17" s="31">
        <f>FAR!H7</f>
        <v>159000</v>
      </c>
      <c r="AG17" s="27">
        <v>0.0</v>
      </c>
      <c r="AH17" s="27">
        <v>0.0</v>
      </c>
      <c r="AI17" s="27">
        <v>0.0</v>
      </c>
      <c r="AJ17" s="27">
        <v>0.0</v>
      </c>
      <c r="AK17" s="27">
        <v>0.0</v>
      </c>
    </row>
    <row r="18">
      <c r="A18" s="27" t="s">
        <v>129</v>
      </c>
      <c r="B18" s="31">
        <f t="shared" ref="B18:AK18" si="6">SUM(B15:B17)</f>
        <v>0</v>
      </c>
      <c r="C18" s="31">
        <f t="shared" si="6"/>
        <v>0</v>
      </c>
      <c r="D18" s="31">
        <f t="shared" si="6"/>
        <v>0</v>
      </c>
      <c r="E18" s="31">
        <f t="shared" si="6"/>
        <v>0</v>
      </c>
      <c r="F18" s="31">
        <f t="shared" si="6"/>
        <v>0</v>
      </c>
      <c r="G18" s="31">
        <f t="shared" si="6"/>
        <v>0</v>
      </c>
      <c r="H18" s="31">
        <f t="shared" si="6"/>
        <v>0</v>
      </c>
      <c r="I18" s="31">
        <f t="shared" si="6"/>
        <v>0</v>
      </c>
      <c r="J18" s="31">
        <f t="shared" si="6"/>
        <v>0</v>
      </c>
      <c r="K18" s="31">
        <f t="shared" si="6"/>
        <v>0</v>
      </c>
      <c r="L18" s="31">
        <f t="shared" si="6"/>
        <v>0</v>
      </c>
      <c r="M18" s="31">
        <f t="shared" si="6"/>
        <v>0</v>
      </c>
      <c r="N18" s="31">
        <f t="shared" si="6"/>
        <v>0</v>
      </c>
      <c r="O18" s="31">
        <f t="shared" si="6"/>
        <v>0</v>
      </c>
      <c r="P18" s="31">
        <f t="shared" si="6"/>
        <v>300000</v>
      </c>
      <c r="Q18" s="31">
        <f t="shared" si="6"/>
        <v>0</v>
      </c>
      <c r="R18" s="31">
        <f t="shared" si="6"/>
        <v>0</v>
      </c>
      <c r="S18" s="31">
        <f t="shared" si="6"/>
        <v>0</v>
      </c>
      <c r="T18" s="31">
        <f t="shared" si="6"/>
        <v>0</v>
      </c>
      <c r="U18" s="31">
        <f t="shared" si="6"/>
        <v>0</v>
      </c>
      <c r="V18" s="31">
        <f t="shared" si="6"/>
        <v>560000</v>
      </c>
      <c r="W18" s="31">
        <f t="shared" si="6"/>
        <v>0</v>
      </c>
      <c r="X18" s="31">
        <f t="shared" si="6"/>
        <v>0</v>
      </c>
      <c r="Y18" s="31">
        <f t="shared" si="6"/>
        <v>0</v>
      </c>
      <c r="Z18" s="31">
        <f t="shared" si="6"/>
        <v>0</v>
      </c>
      <c r="AA18" s="31">
        <f t="shared" si="6"/>
        <v>0</v>
      </c>
      <c r="AB18" s="31">
        <f t="shared" si="6"/>
        <v>0</v>
      </c>
      <c r="AC18" s="31">
        <f t="shared" si="6"/>
        <v>0</v>
      </c>
      <c r="AD18" s="31">
        <f t="shared" si="6"/>
        <v>300000</v>
      </c>
      <c r="AE18" s="31">
        <f t="shared" si="6"/>
        <v>0</v>
      </c>
      <c r="AF18" s="31">
        <f t="shared" si="6"/>
        <v>159000</v>
      </c>
      <c r="AG18" s="31">
        <f t="shared" si="6"/>
        <v>0</v>
      </c>
      <c r="AH18" s="31">
        <f t="shared" si="6"/>
        <v>0</v>
      </c>
      <c r="AI18" s="31">
        <f t="shared" si="6"/>
        <v>0</v>
      </c>
      <c r="AJ18" s="31">
        <f t="shared" si="6"/>
        <v>0</v>
      </c>
      <c r="AK18" s="31">
        <f t="shared" si="6"/>
        <v>0</v>
      </c>
    </row>
    <row r="20">
      <c r="A20" s="27" t="s">
        <v>156</v>
      </c>
    </row>
    <row r="21">
      <c r="A21" s="27" t="s">
        <v>151</v>
      </c>
      <c r="B21" s="30">
        <f t="shared" ref="B21:AK21" si="7">B3+B9-B15</f>
        <v>21428.57143</v>
      </c>
      <c r="C21" s="30">
        <f t="shared" si="7"/>
        <v>42857.14286</v>
      </c>
      <c r="D21" s="30">
        <f t="shared" si="7"/>
        <v>64285.71429</v>
      </c>
      <c r="E21" s="30">
        <f t="shared" si="7"/>
        <v>85714.28571</v>
      </c>
      <c r="F21" s="30">
        <f t="shared" si="7"/>
        <v>107142.8571</v>
      </c>
      <c r="G21" s="30">
        <f t="shared" si="7"/>
        <v>128571.4286</v>
      </c>
      <c r="H21" s="30">
        <f t="shared" si="7"/>
        <v>150000</v>
      </c>
      <c r="I21" s="30">
        <f t="shared" si="7"/>
        <v>171428.5714</v>
      </c>
      <c r="J21" s="30">
        <f t="shared" si="7"/>
        <v>192857.1429</v>
      </c>
      <c r="K21" s="30">
        <f t="shared" si="7"/>
        <v>214285.7143</v>
      </c>
      <c r="L21" s="30">
        <f t="shared" si="7"/>
        <v>235714.2857</v>
      </c>
      <c r="M21" s="30">
        <f t="shared" si="7"/>
        <v>257142.8571</v>
      </c>
      <c r="N21" s="30">
        <f t="shared" si="7"/>
        <v>278571.4286</v>
      </c>
      <c r="O21" s="30">
        <f t="shared" si="7"/>
        <v>300000</v>
      </c>
      <c r="P21" s="30">
        <f t="shared" si="7"/>
        <v>21428.57143</v>
      </c>
      <c r="Q21" s="30">
        <f t="shared" si="7"/>
        <v>42857.14286</v>
      </c>
      <c r="R21" s="30">
        <f t="shared" si="7"/>
        <v>64285.71429</v>
      </c>
      <c r="S21" s="30">
        <f t="shared" si="7"/>
        <v>85714.28571</v>
      </c>
      <c r="T21" s="30">
        <f t="shared" si="7"/>
        <v>107142.8571</v>
      </c>
      <c r="U21" s="30">
        <f t="shared" si="7"/>
        <v>128571.4286</v>
      </c>
      <c r="V21" s="30">
        <f t="shared" si="7"/>
        <v>150000</v>
      </c>
      <c r="W21" s="30">
        <f t="shared" si="7"/>
        <v>171428.5714</v>
      </c>
      <c r="X21" s="30">
        <f t="shared" si="7"/>
        <v>192857.1429</v>
      </c>
      <c r="Y21" s="30">
        <f t="shared" si="7"/>
        <v>214285.7143</v>
      </c>
      <c r="Z21" s="30">
        <f t="shared" si="7"/>
        <v>235714.2857</v>
      </c>
      <c r="AA21" s="30">
        <f t="shared" si="7"/>
        <v>257142.8571</v>
      </c>
      <c r="AB21" s="30">
        <f t="shared" si="7"/>
        <v>278571.4286</v>
      </c>
      <c r="AC21" s="30">
        <f t="shared" si="7"/>
        <v>300000</v>
      </c>
      <c r="AD21" s="30">
        <f t="shared" si="7"/>
        <v>21428.57143</v>
      </c>
      <c r="AE21" s="30">
        <f t="shared" si="7"/>
        <v>42857.14286</v>
      </c>
      <c r="AF21" s="30">
        <f t="shared" si="7"/>
        <v>64285.71429</v>
      </c>
      <c r="AG21" s="30">
        <f t="shared" si="7"/>
        <v>85714.28571</v>
      </c>
      <c r="AH21" s="30">
        <f t="shared" si="7"/>
        <v>107142.8571</v>
      </c>
      <c r="AI21" s="30">
        <f t="shared" si="7"/>
        <v>128571.4286</v>
      </c>
      <c r="AJ21" s="30">
        <f t="shared" si="7"/>
        <v>150000</v>
      </c>
      <c r="AK21" s="30">
        <f t="shared" si="7"/>
        <v>171428.5714</v>
      </c>
    </row>
    <row r="22">
      <c r="A22" s="27" t="s">
        <v>152</v>
      </c>
      <c r="B22" s="30">
        <f t="shared" ref="B22:AK22" si="8">B4+B10-B16</f>
        <v>28000</v>
      </c>
      <c r="C22" s="30">
        <f t="shared" si="8"/>
        <v>56000</v>
      </c>
      <c r="D22" s="30">
        <f t="shared" si="8"/>
        <v>84000</v>
      </c>
      <c r="E22" s="30">
        <f t="shared" si="8"/>
        <v>112000</v>
      </c>
      <c r="F22" s="30">
        <f t="shared" si="8"/>
        <v>140000</v>
      </c>
      <c r="G22" s="30">
        <f t="shared" si="8"/>
        <v>168000</v>
      </c>
      <c r="H22" s="30">
        <f t="shared" si="8"/>
        <v>196000</v>
      </c>
      <c r="I22" s="30">
        <f t="shared" si="8"/>
        <v>224000</v>
      </c>
      <c r="J22" s="30">
        <f t="shared" si="8"/>
        <v>252000</v>
      </c>
      <c r="K22" s="30">
        <f t="shared" si="8"/>
        <v>280000</v>
      </c>
      <c r="L22" s="30">
        <f t="shared" si="8"/>
        <v>308000</v>
      </c>
      <c r="M22" s="30">
        <f t="shared" si="8"/>
        <v>336000</v>
      </c>
      <c r="N22" s="30">
        <f t="shared" si="8"/>
        <v>364000</v>
      </c>
      <c r="O22" s="30">
        <f t="shared" si="8"/>
        <v>392000</v>
      </c>
      <c r="P22" s="30">
        <f t="shared" si="8"/>
        <v>420000</v>
      </c>
      <c r="Q22" s="30">
        <f t="shared" si="8"/>
        <v>448000</v>
      </c>
      <c r="R22" s="30">
        <f t="shared" si="8"/>
        <v>476000</v>
      </c>
      <c r="S22" s="30">
        <f t="shared" si="8"/>
        <v>504000</v>
      </c>
      <c r="T22" s="30">
        <f t="shared" si="8"/>
        <v>532000</v>
      </c>
      <c r="U22" s="30">
        <f t="shared" si="8"/>
        <v>560000</v>
      </c>
      <c r="V22" s="30">
        <f t="shared" si="8"/>
        <v>28000</v>
      </c>
      <c r="W22" s="30">
        <f t="shared" si="8"/>
        <v>56000</v>
      </c>
      <c r="X22" s="30">
        <f t="shared" si="8"/>
        <v>84000</v>
      </c>
      <c r="Y22" s="30">
        <f t="shared" si="8"/>
        <v>112000</v>
      </c>
      <c r="Z22" s="30">
        <f t="shared" si="8"/>
        <v>140000</v>
      </c>
      <c r="AA22" s="30">
        <f t="shared" si="8"/>
        <v>168000</v>
      </c>
      <c r="AB22" s="30">
        <f t="shared" si="8"/>
        <v>196000</v>
      </c>
      <c r="AC22" s="30">
        <f t="shared" si="8"/>
        <v>224000</v>
      </c>
      <c r="AD22" s="30">
        <f t="shared" si="8"/>
        <v>252000</v>
      </c>
      <c r="AE22" s="30">
        <f t="shared" si="8"/>
        <v>280000</v>
      </c>
      <c r="AF22" s="30">
        <f t="shared" si="8"/>
        <v>308000</v>
      </c>
      <c r="AG22" s="30">
        <f t="shared" si="8"/>
        <v>336000</v>
      </c>
      <c r="AH22" s="30">
        <f t="shared" si="8"/>
        <v>364000</v>
      </c>
      <c r="AI22" s="30">
        <f t="shared" si="8"/>
        <v>392000</v>
      </c>
      <c r="AJ22" s="30">
        <f t="shared" si="8"/>
        <v>420000</v>
      </c>
      <c r="AK22" s="30">
        <f t="shared" si="8"/>
        <v>448000</v>
      </c>
    </row>
    <row r="23">
      <c r="A23" s="27" t="s">
        <v>153</v>
      </c>
      <c r="B23" s="31">
        <f t="shared" ref="B23:AK23" si="9">B5+B11-B17</f>
        <v>5300</v>
      </c>
      <c r="C23" s="31">
        <f t="shared" si="9"/>
        <v>10600</v>
      </c>
      <c r="D23" s="31">
        <f t="shared" si="9"/>
        <v>15900</v>
      </c>
      <c r="E23" s="31">
        <f t="shared" si="9"/>
        <v>21200</v>
      </c>
      <c r="F23" s="31">
        <f t="shared" si="9"/>
        <v>26500</v>
      </c>
      <c r="G23" s="31">
        <f t="shared" si="9"/>
        <v>31800</v>
      </c>
      <c r="H23" s="31">
        <f t="shared" si="9"/>
        <v>37100</v>
      </c>
      <c r="I23" s="31">
        <f t="shared" si="9"/>
        <v>42400</v>
      </c>
      <c r="J23" s="31">
        <f t="shared" si="9"/>
        <v>47700</v>
      </c>
      <c r="K23" s="31">
        <f t="shared" si="9"/>
        <v>53000</v>
      </c>
      <c r="L23" s="31">
        <f t="shared" si="9"/>
        <v>58300</v>
      </c>
      <c r="M23" s="31">
        <f t="shared" si="9"/>
        <v>63600</v>
      </c>
      <c r="N23" s="31">
        <f t="shared" si="9"/>
        <v>68900</v>
      </c>
      <c r="O23" s="31">
        <f t="shared" si="9"/>
        <v>74200</v>
      </c>
      <c r="P23" s="31">
        <f t="shared" si="9"/>
        <v>79500</v>
      </c>
      <c r="Q23" s="31">
        <f t="shared" si="9"/>
        <v>84800</v>
      </c>
      <c r="R23" s="31">
        <f t="shared" si="9"/>
        <v>90100</v>
      </c>
      <c r="S23" s="31">
        <f t="shared" si="9"/>
        <v>95400</v>
      </c>
      <c r="T23" s="31">
        <f t="shared" si="9"/>
        <v>100700</v>
      </c>
      <c r="U23" s="31">
        <f t="shared" si="9"/>
        <v>106000</v>
      </c>
      <c r="V23" s="31">
        <f t="shared" si="9"/>
        <v>111300</v>
      </c>
      <c r="W23" s="31">
        <f t="shared" si="9"/>
        <v>116600</v>
      </c>
      <c r="X23" s="31">
        <f t="shared" si="9"/>
        <v>121900</v>
      </c>
      <c r="Y23" s="31">
        <f t="shared" si="9"/>
        <v>127200</v>
      </c>
      <c r="Z23" s="31">
        <f t="shared" si="9"/>
        <v>132500</v>
      </c>
      <c r="AA23" s="31">
        <f t="shared" si="9"/>
        <v>137800</v>
      </c>
      <c r="AB23" s="31">
        <f t="shared" si="9"/>
        <v>143100</v>
      </c>
      <c r="AC23" s="31">
        <f t="shared" si="9"/>
        <v>148400</v>
      </c>
      <c r="AD23" s="31">
        <f t="shared" si="9"/>
        <v>153700</v>
      </c>
      <c r="AE23" s="31">
        <f t="shared" si="9"/>
        <v>159000</v>
      </c>
      <c r="AF23" s="31">
        <f t="shared" si="9"/>
        <v>5300</v>
      </c>
      <c r="AG23" s="31">
        <f t="shared" si="9"/>
        <v>10600</v>
      </c>
      <c r="AH23" s="31">
        <f t="shared" si="9"/>
        <v>15900</v>
      </c>
      <c r="AI23" s="31">
        <f t="shared" si="9"/>
        <v>21200</v>
      </c>
      <c r="AJ23" s="31">
        <f t="shared" si="9"/>
        <v>26500</v>
      </c>
      <c r="AK23" s="31">
        <f t="shared" si="9"/>
        <v>31800</v>
      </c>
    </row>
    <row r="24">
      <c r="A24" s="27" t="s">
        <v>129</v>
      </c>
      <c r="B24" s="30">
        <f t="shared" ref="B24:AK24" si="10">SUM(B21:B23)</f>
        <v>54728.57143</v>
      </c>
      <c r="C24" s="30">
        <f t="shared" si="10"/>
        <v>109457.1429</v>
      </c>
      <c r="D24" s="30">
        <f t="shared" si="10"/>
        <v>164185.7143</v>
      </c>
      <c r="E24" s="30">
        <f t="shared" si="10"/>
        <v>218914.2857</v>
      </c>
      <c r="F24" s="30">
        <f t="shared" si="10"/>
        <v>273642.8571</v>
      </c>
      <c r="G24" s="30">
        <f t="shared" si="10"/>
        <v>328371.4286</v>
      </c>
      <c r="H24" s="30">
        <f t="shared" si="10"/>
        <v>383100</v>
      </c>
      <c r="I24" s="30">
        <f t="shared" si="10"/>
        <v>437828.5714</v>
      </c>
      <c r="J24" s="30">
        <f t="shared" si="10"/>
        <v>492557.1429</v>
      </c>
      <c r="K24" s="30">
        <f t="shared" si="10"/>
        <v>547285.7143</v>
      </c>
      <c r="L24" s="30">
        <f t="shared" si="10"/>
        <v>602014.2857</v>
      </c>
      <c r="M24" s="30">
        <f t="shared" si="10"/>
        <v>656742.8571</v>
      </c>
      <c r="N24" s="30">
        <f t="shared" si="10"/>
        <v>711471.4286</v>
      </c>
      <c r="O24" s="30">
        <f t="shared" si="10"/>
        <v>766200</v>
      </c>
      <c r="P24" s="30">
        <f t="shared" si="10"/>
        <v>520928.5714</v>
      </c>
      <c r="Q24" s="30">
        <f t="shared" si="10"/>
        <v>575657.1429</v>
      </c>
      <c r="R24" s="30">
        <f t="shared" si="10"/>
        <v>630385.7143</v>
      </c>
      <c r="S24" s="30">
        <f t="shared" si="10"/>
        <v>685114.2857</v>
      </c>
      <c r="T24" s="30">
        <f t="shared" si="10"/>
        <v>739842.8571</v>
      </c>
      <c r="U24" s="30">
        <f t="shared" si="10"/>
        <v>794571.4286</v>
      </c>
      <c r="V24" s="30">
        <f t="shared" si="10"/>
        <v>289300</v>
      </c>
      <c r="W24" s="30">
        <f t="shared" si="10"/>
        <v>344028.5714</v>
      </c>
      <c r="X24" s="30">
        <f t="shared" si="10"/>
        <v>398757.1429</v>
      </c>
      <c r="Y24" s="30">
        <f t="shared" si="10"/>
        <v>453485.7143</v>
      </c>
      <c r="Z24" s="30">
        <f t="shared" si="10"/>
        <v>508214.2857</v>
      </c>
      <c r="AA24" s="30">
        <f t="shared" si="10"/>
        <v>562942.8571</v>
      </c>
      <c r="AB24" s="30">
        <f t="shared" si="10"/>
        <v>617671.4286</v>
      </c>
      <c r="AC24" s="30">
        <f t="shared" si="10"/>
        <v>672400</v>
      </c>
      <c r="AD24" s="30">
        <f t="shared" si="10"/>
        <v>427128.5714</v>
      </c>
      <c r="AE24" s="30">
        <f t="shared" si="10"/>
        <v>481857.1429</v>
      </c>
      <c r="AF24" s="30">
        <f t="shared" si="10"/>
        <v>377585.7143</v>
      </c>
      <c r="AG24" s="30">
        <f t="shared" si="10"/>
        <v>432314.2857</v>
      </c>
      <c r="AH24" s="30">
        <f t="shared" si="10"/>
        <v>487042.8571</v>
      </c>
      <c r="AI24" s="30">
        <f t="shared" si="10"/>
        <v>541771.4286</v>
      </c>
      <c r="AJ24" s="30">
        <f t="shared" si="10"/>
        <v>596500</v>
      </c>
      <c r="AK24" s="30">
        <f t="shared" si="10"/>
        <v>651228.5714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5" t="s">
        <v>158</v>
      </c>
    </row>
    <row r="3">
      <c r="A3" s="5" t="s">
        <v>159</v>
      </c>
      <c r="B3" s="31">
        <f>Assumptions!B37</f>
        <v>18</v>
      </c>
      <c r="C3" s="27">
        <v>0.0</v>
      </c>
      <c r="D3" s="27">
        <v>0.0</v>
      </c>
      <c r="E3" s="27">
        <v>0.0</v>
      </c>
      <c r="F3" s="27">
        <v>0.0</v>
      </c>
      <c r="G3" s="31">
        <f>Assumptions!C37</f>
        <v>12</v>
      </c>
      <c r="H3" s="27">
        <v>0.0</v>
      </c>
      <c r="I3" s="27">
        <v>0.0</v>
      </c>
      <c r="J3" s="27">
        <v>0.0</v>
      </c>
      <c r="K3" s="27">
        <v>0.0</v>
      </c>
      <c r="L3" s="27">
        <v>0.0</v>
      </c>
      <c r="M3" s="27">
        <v>0.0</v>
      </c>
      <c r="N3" s="27">
        <v>0.0</v>
      </c>
      <c r="O3" s="27">
        <v>0.0</v>
      </c>
      <c r="P3" s="27">
        <v>0.0</v>
      </c>
      <c r="Q3" s="27">
        <v>0.0</v>
      </c>
      <c r="R3" s="27">
        <v>0.0</v>
      </c>
      <c r="S3" s="27">
        <v>0.0</v>
      </c>
      <c r="T3" s="27">
        <v>0.0</v>
      </c>
      <c r="U3" s="31">
        <f>Assumptions!D37</f>
        <v>13</v>
      </c>
      <c r="V3" s="27">
        <v>0.0</v>
      </c>
      <c r="W3" s="27">
        <v>0.0</v>
      </c>
      <c r="X3" s="27">
        <v>0.0</v>
      </c>
      <c r="Y3" s="27">
        <v>0.0</v>
      </c>
      <c r="Z3" s="27">
        <v>0.0</v>
      </c>
      <c r="AA3" s="27">
        <v>0.0</v>
      </c>
      <c r="AB3" s="27">
        <v>0.0</v>
      </c>
      <c r="AC3" s="27">
        <v>0.0</v>
      </c>
      <c r="AD3" s="27">
        <v>0.0</v>
      </c>
      <c r="AE3" s="27">
        <v>0.0</v>
      </c>
      <c r="AF3" s="27">
        <v>0.0</v>
      </c>
      <c r="AG3" s="31">
        <f>Assumptions!E37</f>
        <v>20</v>
      </c>
      <c r="AH3" s="27">
        <v>0.0</v>
      </c>
      <c r="AI3" s="27">
        <v>0.0</v>
      </c>
      <c r="AJ3" s="27">
        <v>0.0</v>
      </c>
      <c r="AK3" s="27">
        <v>0.0</v>
      </c>
    </row>
    <row r="4">
      <c r="A4" s="5" t="s">
        <v>70</v>
      </c>
      <c r="B4" s="31">
        <f>Assumptions!B38</f>
        <v>505447</v>
      </c>
      <c r="C4" s="27">
        <v>0.0</v>
      </c>
      <c r="D4" s="27">
        <v>0.0</v>
      </c>
      <c r="E4" s="27">
        <v>0.0</v>
      </c>
      <c r="F4" s="27">
        <v>0.0</v>
      </c>
      <c r="G4" s="31">
        <f>Assumptions!C38</f>
        <v>659364</v>
      </c>
      <c r="H4" s="27">
        <v>0.0</v>
      </c>
      <c r="I4" s="27">
        <v>0.0</v>
      </c>
      <c r="J4" s="27">
        <v>0.0</v>
      </c>
      <c r="K4" s="27">
        <v>0.0</v>
      </c>
      <c r="L4" s="27">
        <v>0.0</v>
      </c>
      <c r="M4" s="27">
        <v>0.0</v>
      </c>
      <c r="N4" s="27">
        <v>0.0</v>
      </c>
      <c r="O4" s="27">
        <v>0.0</v>
      </c>
      <c r="P4" s="27">
        <v>0.0</v>
      </c>
      <c r="Q4" s="27">
        <v>0.0</v>
      </c>
      <c r="R4" s="27">
        <v>0.0</v>
      </c>
      <c r="S4" s="27">
        <v>0.0</v>
      </c>
      <c r="T4" s="27">
        <v>0.0</v>
      </c>
      <c r="U4" s="31">
        <f>Assumptions!D38</f>
        <v>1251025</v>
      </c>
      <c r="V4" s="27">
        <v>0.0</v>
      </c>
      <c r="W4" s="27">
        <v>0.0</v>
      </c>
      <c r="X4" s="27">
        <v>0.0</v>
      </c>
      <c r="Y4" s="27">
        <v>0.0</v>
      </c>
      <c r="Z4" s="27">
        <v>0.0</v>
      </c>
      <c r="AA4" s="27">
        <v>0.0</v>
      </c>
      <c r="AB4" s="27">
        <v>0.0</v>
      </c>
      <c r="AC4" s="27">
        <v>0.0</v>
      </c>
      <c r="AD4" s="27">
        <v>0.0</v>
      </c>
      <c r="AE4" s="27">
        <v>0.0</v>
      </c>
      <c r="AF4" s="27">
        <v>0.0</v>
      </c>
      <c r="AG4" s="31">
        <f>Assumptions!E38</f>
        <v>1979424</v>
      </c>
      <c r="AH4" s="27">
        <v>0.0</v>
      </c>
      <c r="AI4" s="27">
        <v>0.0</v>
      </c>
      <c r="AJ4" s="27">
        <v>0.0</v>
      </c>
      <c r="AK4" s="27">
        <v>0.0</v>
      </c>
    </row>
    <row r="5">
      <c r="A5" s="5"/>
    </row>
    <row r="6">
      <c r="A6" s="19" t="s">
        <v>160</v>
      </c>
    </row>
    <row r="7">
      <c r="A7" s="5" t="s">
        <v>161</v>
      </c>
      <c r="B7" s="27">
        <v>0.0</v>
      </c>
      <c r="C7" s="31">
        <f t="shared" ref="C7:AK7" si="1">B9</f>
        <v>505447</v>
      </c>
      <c r="D7" s="31">
        <f t="shared" si="1"/>
        <v>505447</v>
      </c>
      <c r="E7" s="31">
        <f t="shared" si="1"/>
        <v>505447</v>
      </c>
      <c r="F7" s="31">
        <f t="shared" si="1"/>
        <v>505447</v>
      </c>
      <c r="G7" s="31">
        <f t="shared" si="1"/>
        <v>505447</v>
      </c>
      <c r="H7" s="31">
        <f t="shared" si="1"/>
        <v>1164811</v>
      </c>
      <c r="I7" s="31">
        <f t="shared" si="1"/>
        <v>1164811</v>
      </c>
      <c r="J7" s="31">
        <f t="shared" si="1"/>
        <v>1164811</v>
      </c>
      <c r="K7" s="31">
        <f t="shared" si="1"/>
        <v>1164811</v>
      </c>
      <c r="L7" s="31">
        <f t="shared" si="1"/>
        <v>1164811</v>
      </c>
      <c r="M7" s="31">
        <f t="shared" si="1"/>
        <v>1164811</v>
      </c>
      <c r="N7" s="31">
        <f t="shared" si="1"/>
        <v>1164811</v>
      </c>
      <c r="O7" s="31">
        <f t="shared" si="1"/>
        <v>1164811</v>
      </c>
      <c r="P7" s="31">
        <f t="shared" si="1"/>
        <v>1164811</v>
      </c>
      <c r="Q7" s="31">
        <f t="shared" si="1"/>
        <v>1164811</v>
      </c>
      <c r="R7" s="31">
        <f t="shared" si="1"/>
        <v>1164811</v>
      </c>
      <c r="S7" s="31">
        <f t="shared" si="1"/>
        <v>1164811</v>
      </c>
      <c r="T7" s="31">
        <f t="shared" si="1"/>
        <v>1164811</v>
      </c>
      <c r="U7" s="31">
        <f t="shared" si="1"/>
        <v>1164811</v>
      </c>
      <c r="V7" s="31">
        <f t="shared" si="1"/>
        <v>2415836</v>
      </c>
      <c r="W7" s="31">
        <f t="shared" si="1"/>
        <v>2415836</v>
      </c>
      <c r="X7" s="31">
        <f t="shared" si="1"/>
        <v>2415836</v>
      </c>
      <c r="Y7" s="31">
        <f t="shared" si="1"/>
        <v>2415836</v>
      </c>
      <c r="Z7" s="31">
        <f t="shared" si="1"/>
        <v>2415836</v>
      </c>
      <c r="AA7" s="31">
        <f t="shared" si="1"/>
        <v>2415836</v>
      </c>
      <c r="AB7" s="31">
        <f t="shared" si="1"/>
        <v>2415836</v>
      </c>
      <c r="AC7" s="31">
        <f t="shared" si="1"/>
        <v>2415836</v>
      </c>
      <c r="AD7" s="31">
        <f t="shared" si="1"/>
        <v>2415836</v>
      </c>
      <c r="AE7" s="31">
        <f t="shared" si="1"/>
        <v>2415836</v>
      </c>
      <c r="AF7" s="31">
        <f t="shared" si="1"/>
        <v>2415836</v>
      </c>
      <c r="AG7" s="31">
        <f t="shared" si="1"/>
        <v>2415836</v>
      </c>
      <c r="AH7" s="31">
        <f t="shared" si="1"/>
        <v>4395260</v>
      </c>
      <c r="AI7" s="31">
        <f t="shared" si="1"/>
        <v>4395260</v>
      </c>
      <c r="AJ7" s="31">
        <f t="shared" si="1"/>
        <v>4395260</v>
      </c>
      <c r="AK7" s="31">
        <f t="shared" si="1"/>
        <v>4395260</v>
      </c>
    </row>
    <row r="8">
      <c r="A8" s="5" t="s">
        <v>162</v>
      </c>
      <c r="B8" s="31">
        <f t="shared" ref="B8:AK8" si="2">B4</f>
        <v>505447</v>
      </c>
      <c r="C8" s="31">
        <f t="shared" si="2"/>
        <v>0</v>
      </c>
      <c r="D8" s="31">
        <f t="shared" si="2"/>
        <v>0</v>
      </c>
      <c r="E8" s="31">
        <f t="shared" si="2"/>
        <v>0</v>
      </c>
      <c r="F8" s="31">
        <f t="shared" si="2"/>
        <v>0</v>
      </c>
      <c r="G8" s="31">
        <f t="shared" si="2"/>
        <v>659364</v>
      </c>
      <c r="H8" s="31">
        <f t="shared" si="2"/>
        <v>0</v>
      </c>
      <c r="I8" s="31">
        <f t="shared" si="2"/>
        <v>0</v>
      </c>
      <c r="J8" s="31">
        <f t="shared" si="2"/>
        <v>0</v>
      </c>
      <c r="K8" s="31">
        <f t="shared" si="2"/>
        <v>0</v>
      </c>
      <c r="L8" s="31">
        <f t="shared" si="2"/>
        <v>0</v>
      </c>
      <c r="M8" s="31">
        <f t="shared" si="2"/>
        <v>0</v>
      </c>
      <c r="N8" s="31">
        <f t="shared" si="2"/>
        <v>0</v>
      </c>
      <c r="O8" s="31">
        <f t="shared" si="2"/>
        <v>0</v>
      </c>
      <c r="P8" s="31">
        <f t="shared" si="2"/>
        <v>0</v>
      </c>
      <c r="Q8" s="31">
        <f t="shared" si="2"/>
        <v>0</v>
      </c>
      <c r="R8" s="31">
        <f t="shared" si="2"/>
        <v>0</v>
      </c>
      <c r="S8" s="31">
        <f t="shared" si="2"/>
        <v>0</v>
      </c>
      <c r="T8" s="31">
        <f t="shared" si="2"/>
        <v>0</v>
      </c>
      <c r="U8" s="31">
        <f t="shared" si="2"/>
        <v>1251025</v>
      </c>
      <c r="V8" s="31">
        <f t="shared" si="2"/>
        <v>0</v>
      </c>
      <c r="W8" s="31">
        <f t="shared" si="2"/>
        <v>0</v>
      </c>
      <c r="X8" s="31">
        <f t="shared" si="2"/>
        <v>0</v>
      </c>
      <c r="Y8" s="31">
        <f t="shared" si="2"/>
        <v>0</v>
      </c>
      <c r="Z8" s="31">
        <f t="shared" si="2"/>
        <v>0</v>
      </c>
      <c r="AA8" s="31">
        <f t="shared" si="2"/>
        <v>0</v>
      </c>
      <c r="AB8" s="31">
        <f t="shared" si="2"/>
        <v>0</v>
      </c>
      <c r="AC8" s="31">
        <f t="shared" si="2"/>
        <v>0</v>
      </c>
      <c r="AD8" s="31">
        <f t="shared" si="2"/>
        <v>0</v>
      </c>
      <c r="AE8" s="31">
        <f t="shared" si="2"/>
        <v>0</v>
      </c>
      <c r="AF8" s="31">
        <f t="shared" si="2"/>
        <v>0</v>
      </c>
      <c r="AG8" s="31">
        <f t="shared" si="2"/>
        <v>1979424</v>
      </c>
      <c r="AH8" s="31">
        <f t="shared" si="2"/>
        <v>0</v>
      </c>
      <c r="AI8" s="31">
        <f t="shared" si="2"/>
        <v>0</v>
      </c>
      <c r="AJ8" s="31">
        <f t="shared" si="2"/>
        <v>0</v>
      </c>
      <c r="AK8" s="31">
        <f t="shared" si="2"/>
        <v>0</v>
      </c>
    </row>
    <row r="9">
      <c r="A9" s="5" t="s">
        <v>163</v>
      </c>
      <c r="B9" s="31">
        <f t="shared" ref="B9:AK9" si="3">B7+B8</f>
        <v>505447</v>
      </c>
      <c r="C9" s="31">
        <f t="shared" si="3"/>
        <v>505447</v>
      </c>
      <c r="D9" s="31">
        <f t="shared" si="3"/>
        <v>505447</v>
      </c>
      <c r="E9" s="31">
        <f t="shared" si="3"/>
        <v>505447</v>
      </c>
      <c r="F9" s="31">
        <f t="shared" si="3"/>
        <v>505447</v>
      </c>
      <c r="G9" s="31">
        <f t="shared" si="3"/>
        <v>1164811</v>
      </c>
      <c r="H9" s="31">
        <f t="shared" si="3"/>
        <v>1164811</v>
      </c>
      <c r="I9" s="31">
        <f t="shared" si="3"/>
        <v>1164811</v>
      </c>
      <c r="J9" s="31">
        <f t="shared" si="3"/>
        <v>1164811</v>
      </c>
      <c r="K9" s="31">
        <f t="shared" si="3"/>
        <v>1164811</v>
      </c>
      <c r="L9" s="31">
        <f t="shared" si="3"/>
        <v>1164811</v>
      </c>
      <c r="M9" s="31">
        <f t="shared" si="3"/>
        <v>1164811</v>
      </c>
      <c r="N9" s="31">
        <f t="shared" si="3"/>
        <v>1164811</v>
      </c>
      <c r="O9" s="31">
        <f t="shared" si="3"/>
        <v>1164811</v>
      </c>
      <c r="P9" s="31">
        <f t="shared" si="3"/>
        <v>1164811</v>
      </c>
      <c r="Q9" s="31">
        <f t="shared" si="3"/>
        <v>1164811</v>
      </c>
      <c r="R9" s="31">
        <f t="shared" si="3"/>
        <v>1164811</v>
      </c>
      <c r="S9" s="31">
        <f t="shared" si="3"/>
        <v>1164811</v>
      </c>
      <c r="T9" s="31">
        <f t="shared" si="3"/>
        <v>1164811</v>
      </c>
      <c r="U9" s="31">
        <f t="shared" si="3"/>
        <v>2415836</v>
      </c>
      <c r="V9" s="31">
        <f t="shared" si="3"/>
        <v>2415836</v>
      </c>
      <c r="W9" s="31">
        <f t="shared" si="3"/>
        <v>2415836</v>
      </c>
      <c r="X9" s="31">
        <f t="shared" si="3"/>
        <v>2415836</v>
      </c>
      <c r="Y9" s="31">
        <f t="shared" si="3"/>
        <v>2415836</v>
      </c>
      <c r="Z9" s="31">
        <f t="shared" si="3"/>
        <v>2415836</v>
      </c>
      <c r="AA9" s="31">
        <f t="shared" si="3"/>
        <v>2415836</v>
      </c>
      <c r="AB9" s="31">
        <f t="shared" si="3"/>
        <v>2415836</v>
      </c>
      <c r="AC9" s="31">
        <f t="shared" si="3"/>
        <v>2415836</v>
      </c>
      <c r="AD9" s="31">
        <f t="shared" si="3"/>
        <v>2415836</v>
      </c>
      <c r="AE9" s="31">
        <f t="shared" si="3"/>
        <v>2415836</v>
      </c>
      <c r="AF9" s="31">
        <f t="shared" si="3"/>
        <v>2415836</v>
      </c>
      <c r="AG9" s="31">
        <f t="shared" si="3"/>
        <v>4395260</v>
      </c>
      <c r="AH9" s="31">
        <f t="shared" si="3"/>
        <v>4395260</v>
      </c>
      <c r="AI9" s="31">
        <f t="shared" si="3"/>
        <v>4395260</v>
      </c>
      <c r="AJ9" s="31">
        <f t="shared" si="3"/>
        <v>4395260</v>
      </c>
      <c r="AK9" s="31">
        <f t="shared" si="3"/>
        <v>4395260</v>
      </c>
    </row>
    <row r="10">
      <c r="A10" s="5"/>
    </row>
    <row r="11">
      <c r="A11" s="19" t="s">
        <v>164</v>
      </c>
    </row>
    <row r="12">
      <c r="A12" s="5" t="s">
        <v>154</v>
      </c>
      <c r="B12" s="27">
        <v>0.0</v>
      </c>
      <c r="C12" s="31">
        <f t="shared" ref="C12:AK12" si="4">B14</f>
        <v>9098046</v>
      </c>
      <c r="D12" s="31">
        <f t="shared" si="4"/>
        <v>9098046</v>
      </c>
      <c r="E12" s="31">
        <f t="shared" si="4"/>
        <v>9098046</v>
      </c>
      <c r="F12" s="31">
        <f t="shared" si="4"/>
        <v>9098046</v>
      </c>
      <c r="G12" s="31">
        <f t="shared" si="4"/>
        <v>9098046</v>
      </c>
      <c r="H12" s="31">
        <f t="shared" si="4"/>
        <v>17010414</v>
      </c>
      <c r="I12" s="31">
        <f t="shared" si="4"/>
        <v>17010414</v>
      </c>
      <c r="J12" s="31">
        <f t="shared" si="4"/>
        <v>17010414</v>
      </c>
      <c r="K12" s="31">
        <f t="shared" si="4"/>
        <v>17010414</v>
      </c>
      <c r="L12" s="31">
        <f t="shared" si="4"/>
        <v>17010414</v>
      </c>
      <c r="M12" s="31">
        <f t="shared" si="4"/>
        <v>17010414</v>
      </c>
      <c r="N12" s="31">
        <f t="shared" si="4"/>
        <v>17010414</v>
      </c>
      <c r="O12" s="31">
        <f t="shared" si="4"/>
        <v>17010414</v>
      </c>
      <c r="P12" s="31">
        <f t="shared" si="4"/>
        <v>17010414</v>
      </c>
      <c r="Q12" s="31">
        <f t="shared" si="4"/>
        <v>17010414</v>
      </c>
      <c r="R12" s="31">
        <f t="shared" si="4"/>
        <v>17010414</v>
      </c>
      <c r="S12" s="31">
        <f t="shared" si="4"/>
        <v>17010414</v>
      </c>
      <c r="T12" s="31">
        <f t="shared" si="4"/>
        <v>17010414</v>
      </c>
      <c r="U12" s="31">
        <f t="shared" si="4"/>
        <v>17010414</v>
      </c>
      <c r="V12" s="31">
        <f t="shared" si="4"/>
        <v>33273739</v>
      </c>
      <c r="W12" s="31">
        <f t="shared" si="4"/>
        <v>33273739</v>
      </c>
      <c r="X12" s="31">
        <f t="shared" si="4"/>
        <v>33273739</v>
      </c>
      <c r="Y12" s="31">
        <f t="shared" si="4"/>
        <v>33273739</v>
      </c>
      <c r="Z12" s="31">
        <f t="shared" si="4"/>
        <v>33273739</v>
      </c>
      <c r="AA12" s="31">
        <f t="shared" si="4"/>
        <v>33273739</v>
      </c>
      <c r="AB12" s="31">
        <f t="shared" si="4"/>
        <v>33273739</v>
      </c>
      <c r="AC12" s="31">
        <f t="shared" si="4"/>
        <v>33273739</v>
      </c>
      <c r="AD12" s="31">
        <f t="shared" si="4"/>
        <v>33273739</v>
      </c>
      <c r="AE12" s="31">
        <f t="shared" si="4"/>
        <v>33273739</v>
      </c>
      <c r="AF12" s="31">
        <f t="shared" si="4"/>
        <v>33273739</v>
      </c>
      <c r="AG12" s="31">
        <f t="shared" si="4"/>
        <v>33273739</v>
      </c>
      <c r="AH12" s="31">
        <f t="shared" si="4"/>
        <v>72862219</v>
      </c>
      <c r="AI12" s="31">
        <f t="shared" si="4"/>
        <v>72862219</v>
      </c>
      <c r="AJ12" s="31">
        <f t="shared" si="4"/>
        <v>72862219</v>
      </c>
      <c r="AK12" s="31">
        <f t="shared" si="4"/>
        <v>72862219</v>
      </c>
    </row>
    <row r="13">
      <c r="A13" s="5" t="s">
        <v>165</v>
      </c>
      <c r="B13" s="31">
        <f t="shared" ref="B13:AK13" si="5">B3*B4</f>
        <v>9098046</v>
      </c>
      <c r="C13" s="31">
        <f t="shared" si="5"/>
        <v>0</v>
      </c>
      <c r="D13" s="31">
        <f t="shared" si="5"/>
        <v>0</v>
      </c>
      <c r="E13" s="31">
        <f t="shared" si="5"/>
        <v>0</v>
      </c>
      <c r="F13" s="31">
        <f t="shared" si="5"/>
        <v>0</v>
      </c>
      <c r="G13" s="31">
        <f t="shared" si="5"/>
        <v>7912368</v>
      </c>
      <c r="H13" s="31">
        <f t="shared" si="5"/>
        <v>0</v>
      </c>
      <c r="I13" s="31">
        <f t="shared" si="5"/>
        <v>0</v>
      </c>
      <c r="J13" s="31">
        <f t="shared" si="5"/>
        <v>0</v>
      </c>
      <c r="K13" s="31">
        <f t="shared" si="5"/>
        <v>0</v>
      </c>
      <c r="L13" s="31">
        <f t="shared" si="5"/>
        <v>0</v>
      </c>
      <c r="M13" s="31">
        <f t="shared" si="5"/>
        <v>0</v>
      </c>
      <c r="N13" s="31">
        <f t="shared" si="5"/>
        <v>0</v>
      </c>
      <c r="O13" s="31">
        <f t="shared" si="5"/>
        <v>0</v>
      </c>
      <c r="P13" s="31">
        <f t="shared" si="5"/>
        <v>0</v>
      </c>
      <c r="Q13" s="31">
        <f t="shared" si="5"/>
        <v>0</v>
      </c>
      <c r="R13" s="31">
        <f t="shared" si="5"/>
        <v>0</v>
      </c>
      <c r="S13" s="31">
        <f t="shared" si="5"/>
        <v>0</v>
      </c>
      <c r="T13" s="31">
        <f t="shared" si="5"/>
        <v>0</v>
      </c>
      <c r="U13" s="31">
        <f t="shared" si="5"/>
        <v>16263325</v>
      </c>
      <c r="V13" s="31">
        <f t="shared" si="5"/>
        <v>0</v>
      </c>
      <c r="W13" s="31">
        <f t="shared" si="5"/>
        <v>0</v>
      </c>
      <c r="X13" s="31">
        <f t="shared" si="5"/>
        <v>0</v>
      </c>
      <c r="Y13" s="31">
        <f t="shared" si="5"/>
        <v>0</v>
      </c>
      <c r="Z13" s="31">
        <f t="shared" si="5"/>
        <v>0</v>
      </c>
      <c r="AA13" s="31">
        <f t="shared" si="5"/>
        <v>0</v>
      </c>
      <c r="AB13" s="31">
        <f t="shared" si="5"/>
        <v>0</v>
      </c>
      <c r="AC13" s="31">
        <f t="shared" si="5"/>
        <v>0</v>
      </c>
      <c r="AD13" s="31">
        <f t="shared" si="5"/>
        <v>0</v>
      </c>
      <c r="AE13" s="31">
        <f t="shared" si="5"/>
        <v>0</v>
      </c>
      <c r="AF13" s="31">
        <f t="shared" si="5"/>
        <v>0</v>
      </c>
      <c r="AG13" s="31">
        <f t="shared" si="5"/>
        <v>39588480</v>
      </c>
      <c r="AH13" s="31">
        <f t="shared" si="5"/>
        <v>0</v>
      </c>
      <c r="AI13" s="31">
        <f t="shared" si="5"/>
        <v>0</v>
      </c>
      <c r="AJ13" s="31">
        <f t="shared" si="5"/>
        <v>0</v>
      </c>
      <c r="AK13" s="31">
        <f t="shared" si="5"/>
        <v>0</v>
      </c>
    </row>
    <row r="14">
      <c r="A14" s="5" t="s">
        <v>166</v>
      </c>
      <c r="B14" s="31">
        <f t="shared" ref="B14:AK14" si="6">B12+B13</f>
        <v>9098046</v>
      </c>
      <c r="C14" s="31">
        <f t="shared" si="6"/>
        <v>9098046</v>
      </c>
      <c r="D14" s="31">
        <f t="shared" si="6"/>
        <v>9098046</v>
      </c>
      <c r="E14" s="31">
        <f t="shared" si="6"/>
        <v>9098046</v>
      </c>
      <c r="F14" s="31">
        <f t="shared" si="6"/>
        <v>9098046</v>
      </c>
      <c r="G14" s="31">
        <f t="shared" si="6"/>
        <v>17010414</v>
      </c>
      <c r="H14" s="31">
        <f t="shared" si="6"/>
        <v>17010414</v>
      </c>
      <c r="I14" s="31">
        <f t="shared" si="6"/>
        <v>17010414</v>
      </c>
      <c r="J14" s="31">
        <f t="shared" si="6"/>
        <v>17010414</v>
      </c>
      <c r="K14" s="31">
        <f t="shared" si="6"/>
        <v>17010414</v>
      </c>
      <c r="L14" s="31">
        <f t="shared" si="6"/>
        <v>17010414</v>
      </c>
      <c r="M14" s="31">
        <f t="shared" si="6"/>
        <v>17010414</v>
      </c>
      <c r="N14" s="31">
        <f t="shared" si="6"/>
        <v>17010414</v>
      </c>
      <c r="O14" s="31">
        <f t="shared" si="6"/>
        <v>17010414</v>
      </c>
      <c r="P14" s="31">
        <f t="shared" si="6"/>
        <v>17010414</v>
      </c>
      <c r="Q14" s="31">
        <f t="shared" si="6"/>
        <v>17010414</v>
      </c>
      <c r="R14" s="31">
        <f t="shared" si="6"/>
        <v>17010414</v>
      </c>
      <c r="S14" s="31">
        <f t="shared" si="6"/>
        <v>17010414</v>
      </c>
      <c r="T14" s="31">
        <f t="shared" si="6"/>
        <v>17010414</v>
      </c>
      <c r="U14" s="31">
        <f t="shared" si="6"/>
        <v>33273739</v>
      </c>
      <c r="V14" s="31">
        <f t="shared" si="6"/>
        <v>33273739</v>
      </c>
      <c r="W14" s="31">
        <f t="shared" si="6"/>
        <v>33273739</v>
      </c>
      <c r="X14" s="31">
        <f t="shared" si="6"/>
        <v>33273739</v>
      </c>
      <c r="Y14" s="31">
        <f t="shared" si="6"/>
        <v>33273739</v>
      </c>
      <c r="Z14" s="31">
        <f t="shared" si="6"/>
        <v>33273739</v>
      </c>
      <c r="AA14" s="31">
        <f t="shared" si="6"/>
        <v>33273739</v>
      </c>
      <c r="AB14" s="31">
        <f t="shared" si="6"/>
        <v>33273739</v>
      </c>
      <c r="AC14" s="31">
        <f t="shared" si="6"/>
        <v>33273739</v>
      </c>
      <c r="AD14" s="31">
        <f t="shared" si="6"/>
        <v>33273739</v>
      </c>
      <c r="AE14" s="31">
        <f t="shared" si="6"/>
        <v>33273739</v>
      </c>
      <c r="AF14" s="31">
        <f t="shared" si="6"/>
        <v>33273739</v>
      </c>
      <c r="AG14" s="31">
        <f t="shared" si="6"/>
        <v>72862219</v>
      </c>
      <c r="AH14" s="31">
        <f t="shared" si="6"/>
        <v>72862219</v>
      </c>
      <c r="AI14" s="31">
        <f t="shared" si="6"/>
        <v>72862219</v>
      </c>
      <c r="AJ14" s="31">
        <f t="shared" si="6"/>
        <v>72862219</v>
      </c>
      <c r="AK14" s="31">
        <f t="shared" si="6"/>
        <v>72862219</v>
      </c>
    </row>
    <row r="15">
      <c r="A15" s="5"/>
    </row>
    <row r="16">
      <c r="A16" s="5" t="s">
        <v>71</v>
      </c>
    </row>
    <row r="17">
      <c r="A17" s="5" t="s">
        <v>73</v>
      </c>
      <c r="B17" s="27">
        <v>0.0</v>
      </c>
      <c r="C17" s="27">
        <v>0.0</v>
      </c>
      <c r="D17" s="27">
        <v>0.0</v>
      </c>
      <c r="E17" s="27">
        <v>0.0</v>
      </c>
      <c r="F17" s="27">
        <v>0.0</v>
      </c>
      <c r="G17" s="27">
        <v>0.0</v>
      </c>
      <c r="H17" s="27">
        <v>0.0</v>
      </c>
      <c r="I17" s="27">
        <v>0.0</v>
      </c>
      <c r="J17" s="27">
        <v>0.0</v>
      </c>
      <c r="K17" s="27">
        <v>0.0</v>
      </c>
      <c r="L17" s="27">
        <v>0.0</v>
      </c>
      <c r="M17" s="31">
        <f>Assumptions!B42</f>
        <v>2.5</v>
      </c>
      <c r="N17" s="27">
        <v>0.0</v>
      </c>
      <c r="O17" s="27">
        <v>0.0</v>
      </c>
      <c r="P17" s="27">
        <v>0.0</v>
      </c>
      <c r="Q17" s="27">
        <v>0.0</v>
      </c>
      <c r="R17" s="27">
        <v>0.0</v>
      </c>
      <c r="S17" s="27">
        <v>0.0</v>
      </c>
      <c r="T17" s="27">
        <v>0.0</v>
      </c>
      <c r="U17" s="27">
        <v>0.0</v>
      </c>
      <c r="V17" s="27">
        <v>0.0</v>
      </c>
      <c r="W17" s="27">
        <v>0.0</v>
      </c>
      <c r="X17" s="27">
        <v>0.0</v>
      </c>
      <c r="Y17" s="31">
        <f>Assumptions!C42</f>
        <v>4</v>
      </c>
      <c r="Z17" s="27">
        <v>0.0</v>
      </c>
      <c r="AA17" s="27">
        <v>0.0</v>
      </c>
      <c r="AB17" s="27">
        <v>0.0</v>
      </c>
      <c r="AC17" s="27">
        <v>0.0</v>
      </c>
      <c r="AD17" s="27">
        <v>0.0</v>
      </c>
      <c r="AE17" s="27">
        <v>0.0</v>
      </c>
      <c r="AF17" s="27">
        <v>0.0</v>
      </c>
      <c r="AG17" s="27">
        <v>0.0</v>
      </c>
      <c r="AH17" s="27">
        <v>0.0</v>
      </c>
      <c r="AI17" s="27">
        <v>0.0</v>
      </c>
      <c r="AJ17" s="27">
        <v>0.0</v>
      </c>
      <c r="AK17" s="31">
        <f>Assumptions!D42</f>
        <v>7</v>
      </c>
    </row>
    <row r="18">
      <c r="A18" s="5" t="s">
        <v>167</v>
      </c>
      <c r="B18" s="31">
        <f t="shared" ref="B18:AK18" si="7">B17*B9</f>
        <v>0</v>
      </c>
      <c r="C18" s="31">
        <f t="shared" si="7"/>
        <v>0</v>
      </c>
      <c r="D18" s="31">
        <f t="shared" si="7"/>
        <v>0</v>
      </c>
      <c r="E18" s="31">
        <f t="shared" si="7"/>
        <v>0</v>
      </c>
      <c r="F18" s="31">
        <f t="shared" si="7"/>
        <v>0</v>
      </c>
      <c r="G18" s="31">
        <f t="shared" si="7"/>
        <v>0</v>
      </c>
      <c r="H18" s="31">
        <f t="shared" si="7"/>
        <v>0</v>
      </c>
      <c r="I18" s="31">
        <f t="shared" si="7"/>
        <v>0</v>
      </c>
      <c r="J18" s="31">
        <f t="shared" si="7"/>
        <v>0</v>
      </c>
      <c r="K18" s="31">
        <f t="shared" si="7"/>
        <v>0</v>
      </c>
      <c r="L18" s="31">
        <f t="shared" si="7"/>
        <v>0</v>
      </c>
      <c r="M18" s="30">
        <f t="shared" si="7"/>
        <v>2912027.5</v>
      </c>
      <c r="N18" s="31">
        <f t="shared" si="7"/>
        <v>0</v>
      </c>
      <c r="O18" s="31">
        <f t="shared" si="7"/>
        <v>0</v>
      </c>
      <c r="P18" s="31">
        <f t="shared" si="7"/>
        <v>0</v>
      </c>
      <c r="Q18" s="31">
        <f t="shared" si="7"/>
        <v>0</v>
      </c>
      <c r="R18" s="31">
        <f t="shared" si="7"/>
        <v>0</v>
      </c>
      <c r="S18" s="31">
        <f t="shared" si="7"/>
        <v>0</v>
      </c>
      <c r="T18" s="31">
        <f t="shared" si="7"/>
        <v>0</v>
      </c>
      <c r="U18" s="31">
        <f t="shared" si="7"/>
        <v>0</v>
      </c>
      <c r="V18" s="31">
        <f t="shared" si="7"/>
        <v>0</v>
      </c>
      <c r="W18" s="31">
        <f t="shared" si="7"/>
        <v>0</v>
      </c>
      <c r="X18" s="31">
        <f t="shared" si="7"/>
        <v>0</v>
      </c>
      <c r="Y18" s="31">
        <f t="shared" si="7"/>
        <v>9663344</v>
      </c>
      <c r="Z18" s="31">
        <f t="shared" si="7"/>
        <v>0</v>
      </c>
      <c r="AA18" s="31">
        <f t="shared" si="7"/>
        <v>0</v>
      </c>
      <c r="AB18" s="31">
        <f t="shared" si="7"/>
        <v>0</v>
      </c>
      <c r="AC18" s="31">
        <f t="shared" si="7"/>
        <v>0</v>
      </c>
      <c r="AD18" s="31">
        <f t="shared" si="7"/>
        <v>0</v>
      </c>
      <c r="AE18" s="31">
        <f t="shared" si="7"/>
        <v>0</v>
      </c>
      <c r="AF18" s="31">
        <f t="shared" si="7"/>
        <v>0</v>
      </c>
      <c r="AG18" s="31">
        <f t="shared" si="7"/>
        <v>0</v>
      </c>
      <c r="AH18" s="31">
        <f t="shared" si="7"/>
        <v>0</v>
      </c>
      <c r="AI18" s="31">
        <f t="shared" si="7"/>
        <v>0</v>
      </c>
      <c r="AJ18" s="31">
        <f t="shared" si="7"/>
        <v>0</v>
      </c>
      <c r="AK18" s="31">
        <f t="shared" si="7"/>
        <v>30766820</v>
      </c>
    </row>
    <row r="19">
      <c r="A19" s="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27" t="s">
        <v>154</v>
      </c>
    </row>
    <row r="3">
      <c r="A3" s="6" t="s">
        <v>81</v>
      </c>
      <c r="B3" s="27">
        <v>0.0</v>
      </c>
      <c r="C3" s="31">
        <f t="shared" ref="C3:AK3" si="1">B24</f>
        <v>0</v>
      </c>
      <c r="D3" s="31">
        <f t="shared" si="1"/>
        <v>0</v>
      </c>
      <c r="E3" s="31">
        <f t="shared" si="1"/>
        <v>0</v>
      </c>
      <c r="F3" s="31">
        <f t="shared" si="1"/>
        <v>439463</v>
      </c>
      <c r="G3" s="31">
        <f t="shared" si="1"/>
        <v>439463</v>
      </c>
      <c r="H3" s="31">
        <f t="shared" si="1"/>
        <v>439463</v>
      </c>
      <c r="I3" s="31">
        <f t="shared" si="1"/>
        <v>439463</v>
      </c>
      <c r="J3" s="31">
        <f t="shared" si="1"/>
        <v>439463</v>
      </c>
      <c r="K3" s="31">
        <f t="shared" si="1"/>
        <v>439463</v>
      </c>
      <c r="L3" s="31">
        <f t="shared" si="1"/>
        <v>439463</v>
      </c>
      <c r="M3" s="31">
        <f t="shared" si="1"/>
        <v>439463</v>
      </c>
      <c r="N3" s="31">
        <f t="shared" si="1"/>
        <v>439463</v>
      </c>
      <c r="O3" s="31">
        <f t="shared" si="1"/>
        <v>439463</v>
      </c>
      <c r="P3" s="31">
        <f t="shared" si="1"/>
        <v>439463</v>
      </c>
      <c r="Q3" s="31">
        <f t="shared" si="1"/>
        <v>439463</v>
      </c>
      <c r="R3" s="31">
        <f t="shared" si="1"/>
        <v>439463</v>
      </c>
      <c r="S3" s="31">
        <f t="shared" si="1"/>
        <v>0</v>
      </c>
      <c r="T3" s="31">
        <f t="shared" si="1"/>
        <v>0</v>
      </c>
      <c r="U3" s="31">
        <f t="shared" si="1"/>
        <v>0</v>
      </c>
      <c r="V3" s="31">
        <f t="shared" si="1"/>
        <v>0</v>
      </c>
      <c r="W3" s="31">
        <f t="shared" si="1"/>
        <v>0</v>
      </c>
      <c r="X3" s="31">
        <f t="shared" si="1"/>
        <v>0</v>
      </c>
      <c r="Y3" s="31">
        <f t="shared" si="1"/>
        <v>0</v>
      </c>
      <c r="Z3" s="31">
        <f t="shared" si="1"/>
        <v>0</v>
      </c>
      <c r="AA3" s="31">
        <f t="shared" si="1"/>
        <v>0</v>
      </c>
      <c r="AB3" s="31">
        <f t="shared" si="1"/>
        <v>0</v>
      </c>
      <c r="AC3" s="31">
        <f t="shared" si="1"/>
        <v>0</v>
      </c>
      <c r="AD3" s="31">
        <f t="shared" si="1"/>
        <v>0</v>
      </c>
      <c r="AE3" s="31">
        <f t="shared" si="1"/>
        <v>0</v>
      </c>
      <c r="AF3" s="31">
        <f t="shared" si="1"/>
        <v>0</v>
      </c>
      <c r="AG3" s="31">
        <f t="shared" si="1"/>
        <v>0</v>
      </c>
      <c r="AH3" s="31">
        <f t="shared" si="1"/>
        <v>0</v>
      </c>
      <c r="AI3" s="31">
        <f t="shared" si="1"/>
        <v>0</v>
      </c>
      <c r="AJ3" s="31">
        <f t="shared" si="1"/>
        <v>0</v>
      </c>
      <c r="AK3" s="31">
        <f t="shared" si="1"/>
        <v>0</v>
      </c>
    </row>
    <row r="4">
      <c r="A4" s="6" t="s">
        <v>83</v>
      </c>
      <c r="B4" s="27">
        <v>0.0</v>
      </c>
      <c r="C4" s="31">
        <f t="shared" ref="C4:AK4" si="2">B25</f>
        <v>0</v>
      </c>
      <c r="D4" s="31">
        <f t="shared" si="2"/>
        <v>0</v>
      </c>
      <c r="E4" s="31">
        <f t="shared" si="2"/>
        <v>0</v>
      </c>
      <c r="F4" s="31">
        <f t="shared" si="2"/>
        <v>0</v>
      </c>
      <c r="G4" s="31">
        <f t="shared" si="2"/>
        <v>0</v>
      </c>
      <c r="H4" s="31">
        <f t="shared" si="2"/>
        <v>0</v>
      </c>
      <c r="I4" s="31">
        <f t="shared" si="2"/>
        <v>0</v>
      </c>
      <c r="J4" s="31">
        <f t="shared" si="2"/>
        <v>706018</v>
      </c>
      <c r="K4" s="31">
        <f t="shared" si="2"/>
        <v>706018</v>
      </c>
      <c r="L4" s="31">
        <f t="shared" si="2"/>
        <v>706018</v>
      </c>
      <c r="M4" s="31">
        <f t="shared" si="2"/>
        <v>706018</v>
      </c>
      <c r="N4" s="31">
        <f t="shared" si="2"/>
        <v>706018</v>
      </c>
      <c r="O4" s="31">
        <f t="shared" si="2"/>
        <v>706018</v>
      </c>
      <c r="P4" s="31">
        <f t="shared" si="2"/>
        <v>706018</v>
      </c>
      <c r="Q4" s="31">
        <f t="shared" si="2"/>
        <v>706018</v>
      </c>
      <c r="R4" s="31">
        <f t="shared" si="2"/>
        <v>706018</v>
      </c>
      <c r="S4" s="31">
        <f t="shared" si="2"/>
        <v>706018</v>
      </c>
      <c r="T4" s="31">
        <f t="shared" si="2"/>
        <v>706018</v>
      </c>
      <c r="U4" s="31">
        <f t="shared" si="2"/>
        <v>706018</v>
      </c>
      <c r="V4" s="31">
        <f t="shared" si="2"/>
        <v>706018</v>
      </c>
      <c r="W4" s="31">
        <f t="shared" si="2"/>
        <v>706018</v>
      </c>
      <c r="X4" s="31">
        <f t="shared" si="2"/>
        <v>706018</v>
      </c>
      <c r="Y4" s="31">
        <f t="shared" si="2"/>
        <v>0</v>
      </c>
      <c r="Z4" s="31">
        <f t="shared" si="2"/>
        <v>0</v>
      </c>
      <c r="AA4" s="31">
        <f t="shared" si="2"/>
        <v>0</v>
      </c>
      <c r="AB4" s="31">
        <f t="shared" si="2"/>
        <v>0</v>
      </c>
      <c r="AC4" s="31">
        <f t="shared" si="2"/>
        <v>0</v>
      </c>
      <c r="AD4" s="31">
        <f t="shared" si="2"/>
        <v>0</v>
      </c>
      <c r="AE4" s="31">
        <f t="shared" si="2"/>
        <v>0</v>
      </c>
      <c r="AF4" s="31">
        <f t="shared" si="2"/>
        <v>0</v>
      </c>
      <c r="AG4" s="31">
        <f t="shared" si="2"/>
        <v>0</v>
      </c>
      <c r="AH4" s="31">
        <f t="shared" si="2"/>
        <v>0</v>
      </c>
      <c r="AI4" s="31">
        <f t="shared" si="2"/>
        <v>0</v>
      </c>
      <c r="AJ4" s="31">
        <f t="shared" si="2"/>
        <v>0</v>
      </c>
      <c r="AK4" s="31">
        <f t="shared" si="2"/>
        <v>0</v>
      </c>
    </row>
    <row r="5">
      <c r="A5" s="6" t="s">
        <v>84</v>
      </c>
      <c r="B5" s="27">
        <v>0.0</v>
      </c>
      <c r="C5" s="31">
        <f t="shared" ref="C5:AK5" si="3">B26</f>
        <v>0</v>
      </c>
      <c r="D5" s="31">
        <f t="shared" si="3"/>
        <v>0</v>
      </c>
      <c r="E5" s="31">
        <f t="shared" si="3"/>
        <v>0</v>
      </c>
      <c r="F5" s="31">
        <f t="shared" si="3"/>
        <v>0</v>
      </c>
      <c r="G5" s="31">
        <f t="shared" si="3"/>
        <v>0</v>
      </c>
      <c r="H5" s="31">
        <f t="shared" si="3"/>
        <v>0</v>
      </c>
      <c r="I5" s="31">
        <f t="shared" si="3"/>
        <v>0</v>
      </c>
      <c r="J5" s="31">
        <f t="shared" si="3"/>
        <v>0</v>
      </c>
      <c r="K5" s="31">
        <f t="shared" si="3"/>
        <v>0</v>
      </c>
      <c r="L5" s="31">
        <f t="shared" si="3"/>
        <v>0</v>
      </c>
      <c r="M5" s="31">
        <f t="shared" si="3"/>
        <v>720445</v>
      </c>
      <c r="N5" s="31">
        <f t="shared" si="3"/>
        <v>720445</v>
      </c>
      <c r="O5" s="31">
        <f t="shared" si="3"/>
        <v>720445</v>
      </c>
      <c r="P5" s="31">
        <f t="shared" si="3"/>
        <v>720445</v>
      </c>
      <c r="Q5" s="31">
        <f t="shared" si="3"/>
        <v>720445</v>
      </c>
      <c r="R5" s="31">
        <f t="shared" si="3"/>
        <v>720445</v>
      </c>
      <c r="S5" s="31">
        <f t="shared" si="3"/>
        <v>720445</v>
      </c>
      <c r="T5" s="31">
        <f t="shared" si="3"/>
        <v>720445</v>
      </c>
      <c r="U5" s="31">
        <f t="shared" si="3"/>
        <v>720445</v>
      </c>
      <c r="V5" s="31">
        <f t="shared" si="3"/>
        <v>720445</v>
      </c>
      <c r="W5" s="31">
        <f t="shared" si="3"/>
        <v>720445</v>
      </c>
      <c r="X5" s="31">
        <f t="shared" si="3"/>
        <v>720445</v>
      </c>
      <c r="Y5" s="31">
        <f t="shared" si="3"/>
        <v>720445</v>
      </c>
      <c r="Z5" s="31">
        <f t="shared" si="3"/>
        <v>720445</v>
      </c>
      <c r="AA5" s="31">
        <f t="shared" si="3"/>
        <v>720445</v>
      </c>
      <c r="AB5" s="31">
        <f t="shared" si="3"/>
        <v>720445</v>
      </c>
      <c r="AC5" s="31">
        <f t="shared" si="3"/>
        <v>0</v>
      </c>
      <c r="AD5" s="31">
        <f t="shared" si="3"/>
        <v>0</v>
      </c>
      <c r="AE5" s="31">
        <f t="shared" si="3"/>
        <v>0</v>
      </c>
      <c r="AF5" s="31">
        <f t="shared" si="3"/>
        <v>0</v>
      </c>
      <c r="AG5" s="31">
        <f t="shared" si="3"/>
        <v>0</v>
      </c>
      <c r="AH5" s="31">
        <f t="shared" si="3"/>
        <v>0</v>
      </c>
      <c r="AI5" s="31">
        <f t="shared" si="3"/>
        <v>0</v>
      </c>
      <c r="AJ5" s="31">
        <f t="shared" si="3"/>
        <v>0</v>
      </c>
      <c r="AK5" s="31">
        <f t="shared" si="3"/>
        <v>0</v>
      </c>
    </row>
    <row r="6">
      <c r="A6" s="6" t="s">
        <v>85</v>
      </c>
      <c r="B6" s="27">
        <v>0.0</v>
      </c>
      <c r="C6" s="31">
        <f t="shared" ref="C6:AK6" si="4">B27</f>
        <v>0</v>
      </c>
      <c r="D6" s="31">
        <f t="shared" si="4"/>
        <v>0</v>
      </c>
      <c r="E6" s="31">
        <f t="shared" si="4"/>
        <v>0</v>
      </c>
      <c r="F6" s="31">
        <f t="shared" si="4"/>
        <v>0</v>
      </c>
      <c r="G6" s="31">
        <f t="shared" si="4"/>
        <v>0</v>
      </c>
      <c r="H6" s="31">
        <f t="shared" si="4"/>
        <v>0</v>
      </c>
      <c r="I6" s="31">
        <f t="shared" si="4"/>
        <v>0</v>
      </c>
      <c r="J6" s="31">
        <f t="shared" si="4"/>
        <v>0</v>
      </c>
      <c r="K6" s="31">
        <f t="shared" si="4"/>
        <v>0</v>
      </c>
      <c r="L6" s="31">
        <f t="shared" si="4"/>
        <v>0</v>
      </c>
      <c r="M6" s="31">
        <f t="shared" si="4"/>
        <v>0</v>
      </c>
      <c r="N6" s="31">
        <f t="shared" si="4"/>
        <v>0</v>
      </c>
      <c r="O6" s="31">
        <f t="shared" si="4"/>
        <v>0</v>
      </c>
      <c r="P6" s="31">
        <f t="shared" si="4"/>
        <v>0</v>
      </c>
      <c r="Q6" s="31">
        <f t="shared" si="4"/>
        <v>0</v>
      </c>
      <c r="R6" s="31">
        <f t="shared" si="4"/>
        <v>2010223</v>
      </c>
      <c r="S6" s="31">
        <f t="shared" si="4"/>
        <v>2010223</v>
      </c>
      <c r="T6" s="31">
        <f t="shared" si="4"/>
        <v>2010223</v>
      </c>
      <c r="U6" s="31">
        <f t="shared" si="4"/>
        <v>2010223</v>
      </c>
      <c r="V6" s="31">
        <f t="shared" si="4"/>
        <v>2010223</v>
      </c>
      <c r="W6" s="31">
        <f t="shared" si="4"/>
        <v>2010223</v>
      </c>
      <c r="X6" s="31">
        <f t="shared" si="4"/>
        <v>2010223</v>
      </c>
      <c r="Y6" s="31">
        <f t="shared" si="4"/>
        <v>2010223</v>
      </c>
      <c r="Z6" s="31">
        <f t="shared" si="4"/>
        <v>2010223</v>
      </c>
      <c r="AA6" s="31">
        <f t="shared" si="4"/>
        <v>2010223</v>
      </c>
      <c r="AB6" s="31">
        <f t="shared" si="4"/>
        <v>2010223</v>
      </c>
      <c r="AC6" s="31">
        <f t="shared" si="4"/>
        <v>2010223</v>
      </c>
      <c r="AD6" s="31">
        <f t="shared" si="4"/>
        <v>2010223</v>
      </c>
      <c r="AE6" s="31">
        <f t="shared" si="4"/>
        <v>2010223</v>
      </c>
      <c r="AF6" s="31">
        <f t="shared" si="4"/>
        <v>2010223</v>
      </c>
      <c r="AG6" s="31">
        <f t="shared" si="4"/>
        <v>2010223</v>
      </c>
      <c r="AH6" s="31">
        <f t="shared" si="4"/>
        <v>2010223</v>
      </c>
      <c r="AI6" s="31">
        <f t="shared" si="4"/>
        <v>2010223</v>
      </c>
      <c r="AJ6" s="31">
        <f t="shared" si="4"/>
        <v>2010223</v>
      </c>
      <c r="AK6" s="31">
        <f t="shared" si="4"/>
        <v>2010223</v>
      </c>
    </row>
    <row r="7">
      <c r="A7" s="27" t="s">
        <v>129</v>
      </c>
      <c r="B7" s="31">
        <f t="shared" ref="B7:AK7" si="5">SUM(B3:B6)</f>
        <v>0</v>
      </c>
      <c r="C7" s="31">
        <f t="shared" si="5"/>
        <v>0</v>
      </c>
      <c r="D7" s="31">
        <f t="shared" si="5"/>
        <v>0</v>
      </c>
      <c r="E7" s="31">
        <f t="shared" si="5"/>
        <v>0</v>
      </c>
      <c r="F7" s="31">
        <f t="shared" si="5"/>
        <v>439463</v>
      </c>
      <c r="G7" s="31">
        <f t="shared" si="5"/>
        <v>439463</v>
      </c>
      <c r="H7" s="31">
        <f t="shared" si="5"/>
        <v>439463</v>
      </c>
      <c r="I7" s="31">
        <f t="shared" si="5"/>
        <v>439463</v>
      </c>
      <c r="J7" s="31">
        <f t="shared" si="5"/>
        <v>1145481</v>
      </c>
      <c r="K7" s="31">
        <f t="shared" si="5"/>
        <v>1145481</v>
      </c>
      <c r="L7" s="31">
        <f t="shared" si="5"/>
        <v>1145481</v>
      </c>
      <c r="M7" s="31">
        <f t="shared" si="5"/>
        <v>1865926</v>
      </c>
      <c r="N7" s="31">
        <f t="shared" si="5"/>
        <v>1865926</v>
      </c>
      <c r="O7" s="31">
        <f t="shared" si="5"/>
        <v>1865926</v>
      </c>
      <c r="P7" s="31">
        <f t="shared" si="5"/>
        <v>1865926</v>
      </c>
      <c r="Q7" s="31">
        <f t="shared" si="5"/>
        <v>1865926</v>
      </c>
      <c r="R7" s="31">
        <f t="shared" si="5"/>
        <v>3876149</v>
      </c>
      <c r="S7" s="31">
        <f t="shared" si="5"/>
        <v>3436686</v>
      </c>
      <c r="T7" s="31">
        <f t="shared" si="5"/>
        <v>3436686</v>
      </c>
      <c r="U7" s="31">
        <f t="shared" si="5"/>
        <v>3436686</v>
      </c>
      <c r="V7" s="31">
        <f t="shared" si="5"/>
        <v>3436686</v>
      </c>
      <c r="W7" s="31">
        <f t="shared" si="5"/>
        <v>3436686</v>
      </c>
      <c r="X7" s="31">
        <f t="shared" si="5"/>
        <v>3436686</v>
      </c>
      <c r="Y7" s="31">
        <f t="shared" si="5"/>
        <v>2730668</v>
      </c>
      <c r="Z7" s="31">
        <f t="shared" si="5"/>
        <v>2730668</v>
      </c>
      <c r="AA7" s="31">
        <f t="shared" si="5"/>
        <v>2730668</v>
      </c>
      <c r="AB7" s="31">
        <f t="shared" si="5"/>
        <v>2730668</v>
      </c>
      <c r="AC7" s="31">
        <f t="shared" si="5"/>
        <v>2010223</v>
      </c>
      <c r="AD7" s="31">
        <f t="shared" si="5"/>
        <v>2010223</v>
      </c>
      <c r="AE7" s="31">
        <f t="shared" si="5"/>
        <v>2010223</v>
      </c>
      <c r="AF7" s="31">
        <f t="shared" si="5"/>
        <v>2010223</v>
      </c>
      <c r="AG7" s="31">
        <f t="shared" si="5"/>
        <v>2010223</v>
      </c>
      <c r="AH7" s="31">
        <f t="shared" si="5"/>
        <v>2010223</v>
      </c>
      <c r="AI7" s="31">
        <f t="shared" si="5"/>
        <v>2010223</v>
      </c>
      <c r="AJ7" s="31">
        <f t="shared" si="5"/>
        <v>2010223</v>
      </c>
      <c r="AK7" s="31">
        <f t="shared" si="5"/>
        <v>2010223</v>
      </c>
    </row>
    <row r="9">
      <c r="A9" s="27" t="s">
        <v>168</v>
      </c>
    </row>
    <row r="10">
      <c r="A10" s="6" t="s">
        <v>81</v>
      </c>
      <c r="B10" s="27">
        <v>0.0</v>
      </c>
      <c r="C10" s="27">
        <v>0.0</v>
      </c>
      <c r="D10" s="27">
        <v>0.0</v>
      </c>
      <c r="E10" s="31">
        <f>Assumptions!C45</f>
        <v>439463</v>
      </c>
      <c r="F10" s="27">
        <v>0.0</v>
      </c>
      <c r="G10" s="27">
        <v>0.0</v>
      </c>
      <c r="H10" s="27">
        <v>0.0</v>
      </c>
      <c r="I10" s="27">
        <v>0.0</v>
      </c>
      <c r="J10" s="27">
        <v>0.0</v>
      </c>
      <c r="K10" s="27">
        <v>0.0</v>
      </c>
      <c r="L10" s="27">
        <v>0.0</v>
      </c>
      <c r="M10" s="27">
        <v>0.0</v>
      </c>
      <c r="N10" s="27">
        <v>0.0</v>
      </c>
      <c r="O10" s="27">
        <v>0.0</v>
      </c>
      <c r="P10" s="27">
        <v>0.0</v>
      </c>
      <c r="Q10" s="27">
        <v>0.0</v>
      </c>
      <c r="R10" s="27">
        <v>0.0</v>
      </c>
      <c r="S10" s="27">
        <v>0.0</v>
      </c>
      <c r="T10" s="27">
        <v>0.0</v>
      </c>
      <c r="U10" s="27">
        <v>0.0</v>
      </c>
      <c r="V10" s="27">
        <v>0.0</v>
      </c>
      <c r="W10" s="27">
        <v>0.0</v>
      </c>
      <c r="X10" s="27">
        <v>0.0</v>
      </c>
      <c r="Y10" s="27">
        <v>0.0</v>
      </c>
      <c r="Z10" s="27">
        <v>0.0</v>
      </c>
      <c r="AA10" s="27">
        <v>0.0</v>
      </c>
      <c r="AB10" s="27">
        <v>0.0</v>
      </c>
      <c r="AC10" s="27">
        <v>0.0</v>
      </c>
      <c r="AD10" s="27">
        <v>0.0</v>
      </c>
      <c r="AE10" s="27">
        <v>0.0</v>
      </c>
      <c r="AF10" s="27">
        <v>0.0</v>
      </c>
      <c r="AG10" s="27">
        <v>0.0</v>
      </c>
      <c r="AH10" s="27">
        <v>0.0</v>
      </c>
      <c r="AI10" s="27">
        <v>0.0</v>
      </c>
      <c r="AJ10" s="27">
        <v>0.0</v>
      </c>
      <c r="AK10" s="27">
        <v>0.0</v>
      </c>
    </row>
    <row r="11">
      <c r="A11" s="6" t="s">
        <v>83</v>
      </c>
      <c r="B11" s="27">
        <v>0.0</v>
      </c>
      <c r="C11" s="27">
        <v>0.0</v>
      </c>
      <c r="D11" s="27">
        <v>0.0</v>
      </c>
      <c r="E11" s="27">
        <v>0.0</v>
      </c>
      <c r="F11" s="27">
        <v>0.0</v>
      </c>
      <c r="G11" s="27">
        <v>0.0</v>
      </c>
      <c r="H11" s="27">
        <v>0.0</v>
      </c>
      <c r="I11" s="31">
        <f>Assumptions!C46</f>
        <v>706018</v>
      </c>
      <c r="J11" s="27">
        <v>0.0</v>
      </c>
      <c r="K11" s="27">
        <v>0.0</v>
      </c>
      <c r="L11" s="27">
        <v>0.0</v>
      </c>
      <c r="M11" s="27">
        <v>0.0</v>
      </c>
      <c r="N11" s="27">
        <v>0.0</v>
      </c>
      <c r="O11" s="27">
        <v>0.0</v>
      </c>
      <c r="P11" s="27">
        <v>0.0</v>
      </c>
      <c r="Q11" s="27">
        <v>0.0</v>
      </c>
      <c r="R11" s="27">
        <v>0.0</v>
      </c>
      <c r="S11" s="27">
        <v>0.0</v>
      </c>
      <c r="T11" s="27">
        <v>0.0</v>
      </c>
      <c r="U11" s="27">
        <v>0.0</v>
      </c>
      <c r="V11" s="27">
        <v>0.0</v>
      </c>
      <c r="W11" s="27">
        <v>0.0</v>
      </c>
      <c r="X11" s="27">
        <v>0.0</v>
      </c>
      <c r="Y11" s="27">
        <v>0.0</v>
      </c>
      <c r="Z11" s="27">
        <v>0.0</v>
      </c>
      <c r="AA11" s="27">
        <v>0.0</v>
      </c>
      <c r="AB11" s="27">
        <v>0.0</v>
      </c>
      <c r="AC11" s="27">
        <v>0.0</v>
      </c>
      <c r="AD11" s="27">
        <v>0.0</v>
      </c>
      <c r="AE11" s="27">
        <v>0.0</v>
      </c>
      <c r="AF11" s="27">
        <v>0.0</v>
      </c>
      <c r="AG11" s="27">
        <v>0.0</v>
      </c>
      <c r="AH11" s="27">
        <v>0.0</v>
      </c>
      <c r="AI11" s="27">
        <v>0.0</v>
      </c>
      <c r="AJ11" s="27">
        <v>0.0</v>
      </c>
      <c r="AK11" s="27">
        <v>0.0</v>
      </c>
    </row>
    <row r="12">
      <c r="A12" s="6" t="s">
        <v>84</v>
      </c>
      <c r="B12" s="27">
        <v>0.0</v>
      </c>
      <c r="C12" s="27">
        <v>0.0</v>
      </c>
      <c r="D12" s="27">
        <v>0.0</v>
      </c>
      <c r="E12" s="27">
        <v>0.0</v>
      </c>
      <c r="F12" s="27">
        <v>0.0</v>
      </c>
      <c r="G12" s="27">
        <v>0.0</v>
      </c>
      <c r="H12" s="27">
        <v>0.0</v>
      </c>
      <c r="I12" s="27">
        <v>0.0</v>
      </c>
      <c r="J12" s="27">
        <v>0.0</v>
      </c>
      <c r="K12" s="27">
        <v>0.0</v>
      </c>
      <c r="L12" s="31">
        <f>Assumptions!C47</f>
        <v>720445</v>
      </c>
      <c r="M12" s="27">
        <v>0.0</v>
      </c>
      <c r="N12" s="27">
        <v>0.0</v>
      </c>
      <c r="O12" s="27">
        <v>0.0</v>
      </c>
      <c r="P12" s="27">
        <v>0.0</v>
      </c>
      <c r="Q12" s="27">
        <v>0.0</v>
      </c>
      <c r="R12" s="27">
        <v>0.0</v>
      </c>
      <c r="S12" s="27">
        <v>0.0</v>
      </c>
      <c r="T12" s="27">
        <v>0.0</v>
      </c>
      <c r="U12" s="27">
        <v>0.0</v>
      </c>
      <c r="V12" s="27">
        <v>0.0</v>
      </c>
      <c r="W12" s="27">
        <v>0.0</v>
      </c>
      <c r="X12" s="27">
        <v>0.0</v>
      </c>
      <c r="Y12" s="27">
        <v>0.0</v>
      </c>
      <c r="Z12" s="27">
        <v>0.0</v>
      </c>
      <c r="AA12" s="27">
        <v>0.0</v>
      </c>
      <c r="AB12" s="27">
        <v>0.0</v>
      </c>
      <c r="AC12" s="27">
        <v>0.0</v>
      </c>
      <c r="AD12" s="27">
        <v>0.0</v>
      </c>
      <c r="AE12" s="27">
        <v>0.0</v>
      </c>
      <c r="AF12" s="27">
        <v>0.0</v>
      </c>
      <c r="AG12" s="27">
        <v>0.0</v>
      </c>
      <c r="AH12" s="27">
        <v>0.0</v>
      </c>
      <c r="AI12" s="27">
        <v>0.0</v>
      </c>
      <c r="AJ12" s="27">
        <v>0.0</v>
      </c>
      <c r="AK12" s="27">
        <v>0.0</v>
      </c>
    </row>
    <row r="13">
      <c r="A13" s="6" t="s">
        <v>85</v>
      </c>
      <c r="B13" s="27">
        <v>0.0</v>
      </c>
      <c r="C13" s="27">
        <v>0.0</v>
      </c>
      <c r="D13" s="27">
        <v>0.0</v>
      </c>
      <c r="E13" s="27">
        <v>0.0</v>
      </c>
      <c r="F13" s="27">
        <v>0.0</v>
      </c>
      <c r="G13" s="27">
        <v>0.0</v>
      </c>
      <c r="H13" s="27">
        <v>0.0</v>
      </c>
      <c r="I13" s="27">
        <v>0.0</v>
      </c>
      <c r="J13" s="27">
        <v>0.0</v>
      </c>
      <c r="K13" s="27">
        <v>0.0</v>
      </c>
      <c r="L13" s="27">
        <v>0.0</v>
      </c>
      <c r="M13" s="27">
        <v>0.0</v>
      </c>
      <c r="N13" s="27">
        <v>0.0</v>
      </c>
      <c r="O13" s="27">
        <v>0.0</v>
      </c>
      <c r="P13" s="27">
        <v>0.0</v>
      </c>
      <c r="Q13" s="31">
        <f>Assumptions!C48</f>
        <v>2010223</v>
      </c>
      <c r="R13" s="27">
        <v>0.0</v>
      </c>
      <c r="S13" s="27">
        <v>0.0</v>
      </c>
      <c r="T13" s="27">
        <v>0.0</v>
      </c>
      <c r="U13" s="27">
        <v>0.0</v>
      </c>
      <c r="V13" s="27">
        <v>0.0</v>
      </c>
      <c r="W13" s="27">
        <v>0.0</v>
      </c>
      <c r="X13" s="27">
        <v>0.0</v>
      </c>
      <c r="Y13" s="27">
        <v>0.0</v>
      </c>
      <c r="Z13" s="27">
        <v>0.0</v>
      </c>
      <c r="AA13" s="27">
        <v>0.0</v>
      </c>
      <c r="AB13" s="27">
        <v>0.0</v>
      </c>
      <c r="AC13" s="27">
        <v>0.0</v>
      </c>
      <c r="AD13" s="27">
        <v>0.0</v>
      </c>
      <c r="AE13" s="27">
        <v>0.0</v>
      </c>
      <c r="AF13" s="27">
        <v>0.0</v>
      </c>
      <c r="AG13" s="27">
        <v>0.0</v>
      </c>
      <c r="AH13" s="27">
        <v>0.0</v>
      </c>
      <c r="AI13" s="27">
        <v>0.0</v>
      </c>
      <c r="AJ13" s="27">
        <v>0.0</v>
      </c>
      <c r="AK13" s="27">
        <v>0.0</v>
      </c>
    </row>
    <row r="14">
      <c r="A14" s="27" t="s">
        <v>129</v>
      </c>
      <c r="B14" s="31">
        <f t="shared" ref="B14:AK14" si="6">SUM(B10:B13)</f>
        <v>0</v>
      </c>
      <c r="C14" s="31">
        <f t="shared" si="6"/>
        <v>0</v>
      </c>
      <c r="D14" s="31">
        <f t="shared" si="6"/>
        <v>0</v>
      </c>
      <c r="E14" s="31">
        <f t="shared" si="6"/>
        <v>439463</v>
      </c>
      <c r="F14" s="31">
        <f t="shared" si="6"/>
        <v>0</v>
      </c>
      <c r="G14" s="31">
        <f t="shared" si="6"/>
        <v>0</v>
      </c>
      <c r="H14" s="31">
        <f t="shared" si="6"/>
        <v>0</v>
      </c>
      <c r="I14" s="31">
        <f t="shared" si="6"/>
        <v>706018</v>
      </c>
      <c r="J14" s="31">
        <f t="shared" si="6"/>
        <v>0</v>
      </c>
      <c r="K14" s="31">
        <f t="shared" si="6"/>
        <v>0</v>
      </c>
      <c r="L14" s="31">
        <f t="shared" si="6"/>
        <v>720445</v>
      </c>
      <c r="M14" s="31">
        <f t="shared" si="6"/>
        <v>0</v>
      </c>
      <c r="N14" s="31">
        <f t="shared" si="6"/>
        <v>0</v>
      </c>
      <c r="O14" s="31">
        <f t="shared" si="6"/>
        <v>0</v>
      </c>
      <c r="P14" s="31">
        <f t="shared" si="6"/>
        <v>0</v>
      </c>
      <c r="Q14" s="31">
        <f t="shared" si="6"/>
        <v>2010223</v>
      </c>
      <c r="R14" s="31">
        <f t="shared" si="6"/>
        <v>0</v>
      </c>
      <c r="S14" s="31">
        <f t="shared" si="6"/>
        <v>0</v>
      </c>
      <c r="T14" s="31">
        <f t="shared" si="6"/>
        <v>0</v>
      </c>
      <c r="U14" s="31">
        <f t="shared" si="6"/>
        <v>0</v>
      </c>
      <c r="V14" s="31">
        <f t="shared" si="6"/>
        <v>0</v>
      </c>
      <c r="W14" s="31">
        <f t="shared" si="6"/>
        <v>0</v>
      </c>
      <c r="X14" s="31">
        <f t="shared" si="6"/>
        <v>0</v>
      </c>
      <c r="Y14" s="31">
        <f t="shared" si="6"/>
        <v>0</v>
      </c>
      <c r="Z14" s="31">
        <f t="shared" si="6"/>
        <v>0</v>
      </c>
      <c r="AA14" s="31">
        <f t="shared" si="6"/>
        <v>0</v>
      </c>
      <c r="AB14" s="31">
        <f t="shared" si="6"/>
        <v>0</v>
      </c>
      <c r="AC14" s="31">
        <f t="shared" si="6"/>
        <v>0</v>
      </c>
      <c r="AD14" s="31">
        <f t="shared" si="6"/>
        <v>0</v>
      </c>
      <c r="AE14" s="31">
        <f t="shared" si="6"/>
        <v>0</v>
      </c>
      <c r="AF14" s="31">
        <f t="shared" si="6"/>
        <v>0</v>
      </c>
      <c r="AG14" s="31">
        <f t="shared" si="6"/>
        <v>0</v>
      </c>
      <c r="AH14" s="31">
        <f t="shared" si="6"/>
        <v>0</v>
      </c>
      <c r="AI14" s="31">
        <f t="shared" si="6"/>
        <v>0</v>
      </c>
      <c r="AJ14" s="31">
        <f t="shared" si="6"/>
        <v>0</v>
      </c>
      <c r="AK14" s="31">
        <f t="shared" si="6"/>
        <v>0</v>
      </c>
    </row>
    <row r="16">
      <c r="A16" s="27" t="s">
        <v>80</v>
      </c>
    </row>
    <row r="17">
      <c r="A17" s="6" t="s">
        <v>81</v>
      </c>
      <c r="B17" s="27">
        <v>0.0</v>
      </c>
      <c r="C17" s="27">
        <v>0.0</v>
      </c>
      <c r="D17" s="27">
        <v>0.0</v>
      </c>
      <c r="E17" s="27">
        <v>0.0</v>
      </c>
      <c r="F17" s="27">
        <v>0.0</v>
      </c>
      <c r="G17" s="27">
        <v>0.0</v>
      </c>
      <c r="H17" s="27">
        <v>0.0</v>
      </c>
      <c r="I17" s="27">
        <v>0.0</v>
      </c>
      <c r="J17" s="27">
        <v>0.0</v>
      </c>
      <c r="K17" s="27">
        <v>0.0</v>
      </c>
      <c r="L17" s="27">
        <v>0.0</v>
      </c>
      <c r="M17" s="27">
        <v>0.0</v>
      </c>
      <c r="N17" s="27">
        <v>0.0</v>
      </c>
      <c r="O17" s="27">
        <v>0.0</v>
      </c>
      <c r="P17" s="27">
        <v>0.0</v>
      </c>
      <c r="Q17" s="27">
        <v>0.0</v>
      </c>
      <c r="R17" s="31">
        <f>Assumptions!C45</f>
        <v>439463</v>
      </c>
      <c r="S17" s="27">
        <v>0.0</v>
      </c>
      <c r="T17" s="27">
        <v>0.0</v>
      </c>
      <c r="U17" s="27">
        <v>0.0</v>
      </c>
      <c r="V17" s="27">
        <v>0.0</v>
      </c>
      <c r="W17" s="27">
        <v>0.0</v>
      </c>
      <c r="X17" s="27">
        <v>0.0</v>
      </c>
      <c r="Y17" s="27">
        <v>0.0</v>
      </c>
      <c r="Z17" s="27">
        <v>0.0</v>
      </c>
      <c r="AA17" s="27">
        <v>0.0</v>
      </c>
      <c r="AB17" s="27">
        <v>0.0</v>
      </c>
      <c r="AC17" s="27">
        <v>0.0</v>
      </c>
      <c r="AD17" s="27">
        <v>0.0</v>
      </c>
      <c r="AE17" s="27">
        <v>0.0</v>
      </c>
      <c r="AF17" s="27">
        <v>0.0</v>
      </c>
      <c r="AG17" s="27">
        <v>0.0</v>
      </c>
      <c r="AH17" s="27">
        <v>0.0</v>
      </c>
      <c r="AI17" s="27">
        <v>0.0</v>
      </c>
      <c r="AJ17" s="27">
        <v>0.0</v>
      </c>
      <c r="AK17" s="27">
        <v>0.0</v>
      </c>
    </row>
    <row r="18">
      <c r="A18" s="6" t="s">
        <v>83</v>
      </c>
      <c r="B18" s="27">
        <v>0.0</v>
      </c>
      <c r="C18" s="27">
        <v>0.0</v>
      </c>
      <c r="D18" s="27">
        <v>0.0</v>
      </c>
      <c r="E18" s="27">
        <v>0.0</v>
      </c>
      <c r="F18" s="27">
        <v>0.0</v>
      </c>
      <c r="G18" s="27">
        <v>0.0</v>
      </c>
      <c r="H18" s="27">
        <v>0.0</v>
      </c>
      <c r="I18" s="27">
        <v>0.0</v>
      </c>
      <c r="J18" s="27">
        <v>0.0</v>
      </c>
      <c r="K18" s="27">
        <v>0.0</v>
      </c>
      <c r="L18" s="27">
        <v>0.0</v>
      </c>
      <c r="M18" s="27">
        <v>0.0</v>
      </c>
      <c r="N18" s="27">
        <v>0.0</v>
      </c>
      <c r="O18" s="27">
        <v>0.0</v>
      </c>
      <c r="P18" s="27">
        <v>0.0</v>
      </c>
      <c r="Q18" s="27">
        <v>0.0</v>
      </c>
      <c r="R18" s="27">
        <v>0.0</v>
      </c>
      <c r="S18" s="27">
        <v>0.0</v>
      </c>
      <c r="T18" s="27">
        <v>0.0</v>
      </c>
      <c r="U18" s="27">
        <v>0.0</v>
      </c>
      <c r="V18" s="27">
        <v>0.0</v>
      </c>
      <c r="W18" s="27">
        <v>0.0</v>
      </c>
      <c r="X18" s="31">
        <f>Assumptions!C46</f>
        <v>706018</v>
      </c>
      <c r="Y18" s="27">
        <v>0.0</v>
      </c>
      <c r="Z18" s="27">
        <v>0.0</v>
      </c>
      <c r="AA18" s="27">
        <v>0.0</v>
      </c>
      <c r="AB18" s="27">
        <v>0.0</v>
      </c>
      <c r="AC18" s="27">
        <v>0.0</v>
      </c>
      <c r="AD18" s="27">
        <v>0.0</v>
      </c>
      <c r="AE18" s="27">
        <v>0.0</v>
      </c>
      <c r="AF18" s="27">
        <v>0.0</v>
      </c>
      <c r="AG18" s="27">
        <v>0.0</v>
      </c>
      <c r="AH18" s="27">
        <v>0.0</v>
      </c>
      <c r="AI18" s="27">
        <v>0.0</v>
      </c>
      <c r="AJ18" s="27">
        <v>0.0</v>
      </c>
      <c r="AK18" s="27">
        <v>0.0</v>
      </c>
    </row>
    <row r="19">
      <c r="A19" s="6" t="s">
        <v>84</v>
      </c>
      <c r="B19" s="27">
        <v>0.0</v>
      </c>
      <c r="C19" s="27">
        <v>0.0</v>
      </c>
      <c r="D19" s="27">
        <v>0.0</v>
      </c>
      <c r="E19" s="27">
        <v>0.0</v>
      </c>
      <c r="F19" s="27">
        <v>0.0</v>
      </c>
      <c r="G19" s="27">
        <v>0.0</v>
      </c>
      <c r="H19" s="27">
        <v>0.0</v>
      </c>
      <c r="I19" s="27">
        <v>0.0</v>
      </c>
      <c r="J19" s="27">
        <v>0.0</v>
      </c>
      <c r="K19" s="27">
        <v>0.0</v>
      </c>
      <c r="L19" s="27">
        <v>0.0</v>
      </c>
      <c r="M19" s="27">
        <v>0.0</v>
      </c>
      <c r="N19" s="27">
        <v>0.0</v>
      </c>
      <c r="O19" s="27">
        <v>0.0</v>
      </c>
      <c r="P19" s="27">
        <v>0.0</v>
      </c>
      <c r="Q19" s="27">
        <v>0.0</v>
      </c>
      <c r="R19" s="27">
        <v>0.0</v>
      </c>
      <c r="S19" s="27">
        <v>0.0</v>
      </c>
      <c r="T19" s="27">
        <v>0.0</v>
      </c>
      <c r="U19" s="27">
        <v>0.0</v>
      </c>
      <c r="V19" s="27">
        <v>0.0</v>
      </c>
      <c r="W19" s="27">
        <v>0.0</v>
      </c>
      <c r="X19" s="27">
        <v>0.0</v>
      </c>
      <c r="Y19" s="27">
        <v>0.0</v>
      </c>
      <c r="Z19" s="27">
        <v>0.0</v>
      </c>
      <c r="AA19" s="27">
        <v>0.0</v>
      </c>
      <c r="AB19" s="31">
        <f>Assumptions!C47</f>
        <v>720445</v>
      </c>
      <c r="AC19" s="27">
        <v>0.0</v>
      </c>
      <c r="AD19" s="27">
        <v>0.0</v>
      </c>
      <c r="AE19" s="27">
        <v>0.0</v>
      </c>
      <c r="AF19" s="27">
        <v>0.0</v>
      </c>
      <c r="AG19" s="27">
        <v>0.0</v>
      </c>
      <c r="AH19" s="27">
        <v>0.0</v>
      </c>
      <c r="AI19" s="27">
        <v>0.0</v>
      </c>
      <c r="AJ19" s="27">
        <v>0.0</v>
      </c>
      <c r="AK19" s="27">
        <v>0.0</v>
      </c>
    </row>
    <row r="20">
      <c r="A20" s="6" t="s">
        <v>85</v>
      </c>
      <c r="B20" s="27">
        <v>0.0</v>
      </c>
      <c r="C20" s="27">
        <v>0.0</v>
      </c>
      <c r="D20" s="27">
        <v>0.0</v>
      </c>
      <c r="E20" s="27">
        <v>0.0</v>
      </c>
      <c r="F20" s="27">
        <v>0.0</v>
      </c>
      <c r="G20" s="27">
        <v>0.0</v>
      </c>
      <c r="H20" s="27">
        <v>0.0</v>
      </c>
      <c r="I20" s="27">
        <v>0.0</v>
      </c>
      <c r="J20" s="27">
        <v>0.0</v>
      </c>
      <c r="K20" s="27">
        <v>0.0</v>
      </c>
      <c r="L20" s="27">
        <v>0.0</v>
      </c>
      <c r="M20" s="27">
        <v>0.0</v>
      </c>
      <c r="N20" s="27">
        <v>0.0</v>
      </c>
      <c r="O20" s="27">
        <v>0.0</v>
      </c>
      <c r="P20" s="27">
        <v>0.0</v>
      </c>
      <c r="Q20" s="27">
        <v>0.0</v>
      </c>
      <c r="R20" s="27">
        <v>0.0</v>
      </c>
      <c r="S20" s="27">
        <v>0.0</v>
      </c>
      <c r="T20" s="27">
        <v>0.0</v>
      </c>
      <c r="U20" s="27">
        <v>0.0</v>
      </c>
      <c r="V20" s="27">
        <v>0.0</v>
      </c>
      <c r="W20" s="27">
        <v>0.0</v>
      </c>
      <c r="X20" s="27">
        <v>0.0</v>
      </c>
      <c r="Y20" s="27">
        <v>0.0</v>
      </c>
      <c r="Z20" s="27">
        <v>0.0</v>
      </c>
      <c r="AA20" s="27">
        <v>0.0</v>
      </c>
      <c r="AB20" s="27">
        <v>0.0</v>
      </c>
      <c r="AC20" s="27">
        <v>0.0</v>
      </c>
      <c r="AD20" s="27">
        <v>0.0</v>
      </c>
      <c r="AE20" s="27">
        <v>0.0</v>
      </c>
      <c r="AF20" s="27">
        <v>0.0</v>
      </c>
      <c r="AG20" s="27">
        <v>0.0</v>
      </c>
      <c r="AH20" s="27">
        <v>0.0</v>
      </c>
      <c r="AI20" s="27">
        <v>0.0</v>
      </c>
      <c r="AJ20" s="27">
        <v>0.0</v>
      </c>
      <c r="AK20" s="27">
        <v>0.0</v>
      </c>
    </row>
    <row r="21">
      <c r="A21" s="27" t="s">
        <v>129</v>
      </c>
      <c r="B21" s="31">
        <f t="shared" ref="B21:AK21" si="7">SUM(B17:B20)</f>
        <v>0</v>
      </c>
      <c r="C21" s="31">
        <f t="shared" si="7"/>
        <v>0</v>
      </c>
      <c r="D21" s="31">
        <f t="shared" si="7"/>
        <v>0</v>
      </c>
      <c r="E21" s="31">
        <f t="shared" si="7"/>
        <v>0</v>
      </c>
      <c r="F21" s="31">
        <f t="shared" si="7"/>
        <v>0</v>
      </c>
      <c r="G21" s="31">
        <f t="shared" si="7"/>
        <v>0</v>
      </c>
      <c r="H21" s="31">
        <f t="shared" si="7"/>
        <v>0</v>
      </c>
      <c r="I21" s="31">
        <f t="shared" si="7"/>
        <v>0</v>
      </c>
      <c r="J21" s="31">
        <f t="shared" si="7"/>
        <v>0</v>
      </c>
      <c r="K21" s="31">
        <f t="shared" si="7"/>
        <v>0</v>
      </c>
      <c r="L21" s="31">
        <f t="shared" si="7"/>
        <v>0</v>
      </c>
      <c r="M21" s="31">
        <f t="shared" si="7"/>
        <v>0</v>
      </c>
      <c r="N21" s="31">
        <f t="shared" si="7"/>
        <v>0</v>
      </c>
      <c r="O21" s="31">
        <f t="shared" si="7"/>
        <v>0</v>
      </c>
      <c r="P21" s="31">
        <f t="shared" si="7"/>
        <v>0</v>
      </c>
      <c r="Q21" s="31">
        <f t="shared" si="7"/>
        <v>0</v>
      </c>
      <c r="R21" s="31">
        <f t="shared" si="7"/>
        <v>439463</v>
      </c>
      <c r="S21" s="31">
        <f t="shared" si="7"/>
        <v>0</v>
      </c>
      <c r="T21" s="31">
        <f t="shared" si="7"/>
        <v>0</v>
      </c>
      <c r="U21" s="31">
        <f t="shared" si="7"/>
        <v>0</v>
      </c>
      <c r="V21" s="31">
        <f t="shared" si="7"/>
        <v>0</v>
      </c>
      <c r="W21" s="31">
        <f t="shared" si="7"/>
        <v>0</v>
      </c>
      <c r="X21" s="31">
        <f t="shared" si="7"/>
        <v>706018</v>
      </c>
      <c r="Y21" s="31">
        <f t="shared" si="7"/>
        <v>0</v>
      </c>
      <c r="Z21" s="31">
        <f t="shared" si="7"/>
        <v>0</v>
      </c>
      <c r="AA21" s="31">
        <f t="shared" si="7"/>
        <v>0</v>
      </c>
      <c r="AB21" s="31">
        <f t="shared" si="7"/>
        <v>720445</v>
      </c>
      <c r="AC21" s="31">
        <f t="shared" si="7"/>
        <v>0</v>
      </c>
      <c r="AD21" s="31">
        <f t="shared" si="7"/>
        <v>0</v>
      </c>
      <c r="AE21" s="31">
        <f t="shared" si="7"/>
        <v>0</v>
      </c>
      <c r="AF21" s="31">
        <f t="shared" si="7"/>
        <v>0</v>
      </c>
      <c r="AG21" s="31">
        <f t="shared" si="7"/>
        <v>0</v>
      </c>
      <c r="AH21" s="31">
        <f t="shared" si="7"/>
        <v>0</v>
      </c>
      <c r="AI21" s="31">
        <f t="shared" si="7"/>
        <v>0</v>
      </c>
      <c r="AJ21" s="31">
        <f t="shared" si="7"/>
        <v>0</v>
      </c>
      <c r="AK21" s="31">
        <f t="shared" si="7"/>
        <v>0</v>
      </c>
    </row>
    <row r="23">
      <c r="A23" s="27" t="s">
        <v>156</v>
      </c>
    </row>
    <row r="24">
      <c r="A24" s="6" t="s">
        <v>81</v>
      </c>
      <c r="B24" s="31">
        <f t="shared" ref="B24:AK24" si="8">B3+B10-B17</f>
        <v>0</v>
      </c>
      <c r="C24" s="31">
        <f t="shared" si="8"/>
        <v>0</v>
      </c>
      <c r="D24" s="31">
        <f t="shared" si="8"/>
        <v>0</v>
      </c>
      <c r="E24" s="31">
        <f t="shared" si="8"/>
        <v>439463</v>
      </c>
      <c r="F24" s="31">
        <f t="shared" si="8"/>
        <v>439463</v>
      </c>
      <c r="G24" s="31">
        <f t="shared" si="8"/>
        <v>439463</v>
      </c>
      <c r="H24" s="31">
        <f t="shared" si="8"/>
        <v>439463</v>
      </c>
      <c r="I24" s="31">
        <f t="shared" si="8"/>
        <v>439463</v>
      </c>
      <c r="J24" s="31">
        <f t="shared" si="8"/>
        <v>439463</v>
      </c>
      <c r="K24" s="31">
        <f t="shared" si="8"/>
        <v>439463</v>
      </c>
      <c r="L24" s="31">
        <f t="shared" si="8"/>
        <v>439463</v>
      </c>
      <c r="M24" s="31">
        <f t="shared" si="8"/>
        <v>439463</v>
      </c>
      <c r="N24" s="31">
        <f t="shared" si="8"/>
        <v>439463</v>
      </c>
      <c r="O24" s="31">
        <f t="shared" si="8"/>
        <v>439463</v>
      </c>
      <c r="P24" s="31">
        <f t="shared" si="8"/>
        <v>439463</v>
      </c>
      <c r="Q24" s="31">
        <f t="shared" si="8"/>
        <v>439463</v>
      </c>
      <c r="R24" s="31">
        <f t="shared" si="8"/>
        <v>0</v>
      </c>
      <c r="S24" s="31">
        <f t="shared" si="8"/>
        <v>0</v>
      </c>
      <c r="T24" s="31">
        <f t="shared" si="8"/>
        <v>0</v>
      </c>
      <c r="U24" s="31">
        <f t="shared" si="8"/>
        <v>0</v>
      </c>
      <c r="V24" s="31">
        <f t="shared" si="8"/>
        <v>0</v>
      </c>
      <c r="W24" s="31">
        <f t="shared" si="8"/>
        <v>0</v>
      </c>
      <c r="X24" s="31">
        <f t="shared" si="8"/>
        <v>0</v>
      </c>
      <c r="Y24" s="31">
        <f t="shared" si="8"/>
        <v>0</v>
      </c>
      <c r="Z24" s="31">
        <f t="shared" si="8"/>
        <v>0</v>
      </c>
      <c r="AA24" s="31">
        <f t="shared" si="8"/>
        <v>0</v>
      </c>
      <c r="AB24" s="31">
        <f t="shared" si="8"/>
        <v>0</v>
      </c>
      <c r="AC24" s="31">
        <f t="shared" si="8"/>
        <v>0</v>
      </c>
      <c r="AD24" s="31">
        <f t="shared" si="8"/>
        <v>0</v>
      </c>
      <c r="AE24" s="31">
        <f t="shared" si="8"/>
        <v>0</v>
      </c>
      <c r="AF24" s="31">
        <f t="shared" si="8"/>
        <v>0</v>
      </c>
      <c r="AG24" s="31">
        <f t="shared" si="8"/>
        <v>0</v>
      </c>
      <c r="AH24" s="31">
        <f t="shared" si="8"/>
        <v>0</v>
      </c>
      <c r="AI24" s="31">
        <f t="shared" si="8"/>
        <v>0</v>
      </c>
      <c r="AJ24" s="31">
        <f t="shared" si="8"/>
        <v>0</v>
      </c>
      <c r="AK24" s="31">
        <f t="shared" si="8"/>
        <v>0</v>
      </c>
    </row>
    <row r="25">
      <c r="A25" s="6" t="s">
        <v>83</v>
      </c>
      <c r="B25" s="31">
        <f t="shared" ref="B25:AK25" si="9">B4+B11-B18</f>
        <v>0</v>
      </c>
      <c r="C25" s="31">
        <f t="shared" si="9"/>
        <v>0</v>
      </c>
      <c r="D25" s="31">
        <f t="shared" si="9"/>
        <v>0</v>
      </c>
      <c r="E25" s="31">
        <f t="shared" si="9"/>
        <v>0</v>
      </c>
      <c r="F25" s="31">
        <f t="shared" si="9"/>
        <v>0</v>
      </c>
      <c r="G25" s="31">
        <f t="shared" si="9"/>
        <v>0</v>
      </c>
      <c r="H25" s="31">
        <f t="shared" si="9"/>
        <v>0</v>
      </c>
      <c r="I25" s="31">
        <f t="shared" si="9"/>
        <v>706018</v>
      </c>
      <c r="J25" s="31">
        <f t="shared" si="9"/>
        <v>706018</v>
      </c>
      <c r="K25" s="31">
        <f t="shared" si="9"/>
        <v>706018</v>
      </c>
      <c r="L25" s="31">
        <f t="shared" si="9"/>
        <v>706018</v>
      </c>
      <c r="M25" s="31">
        <f t="shared" si="9"/>
        <v>706018</v>
      </c>
      <c r="N25" s="31">
        <f t="shared" si="9"/>
        <v>706018</v>
      </c>
      <c r="O25" s="31">
        <f t="shared" si="9"/>
        <v>706018</v>
      </c>
      <c r="P25" s="31">
        <f t="shared" si="9"/>
        <v>706018</v>
      </c>
      <c r="Q25" s="31">
        <f t="shared" si="9"/>
        <v>706018</v>
      </c>
      <c r="R25" s="31">
        <f t="shared" si="9"/>
        <v>706018</v>
      </c>
      <c r="S25" s="31">
        <f t="shared" si="9"/>
        <v>706018</v>
      </c>
      <c r="T25" s="31">
        <f t="shared" si="9"/>
        <v>706018</v>
      </c>
      <c r="U25" s="31">
        <f t="shared" si="9"/>
        <v>706018</v>
      </c>
      <c r="V25" s="31">
        <f t="shared" si="9"/>
        <v>706018</v>
      </c>
      <c r="W25" s="31">
        <f t="shared" si="9"/>
        <v>706018</v>
      </c>
      <c r="X25" s="31">
        <f t="shared" si="9"/>
        <v>0</v>
      </c>
      <c r="Y25" s="31">
        <f t="shared" si="9"/>
        <v>0</v>
      </c>
      <c r="Z25" s="31">
        <f t="shared" si="9"/>
        <v>0</v>
      </c>
      <c r="AA25" s="31">
        <f t="shared" si="9"/>
        <v>0</v>
      </c>
      <c r="AB25" s="31">
        <f t="shared" si="9"/>
        <v>0</v>
      </c>
      <c r="AC25" s="31">
        <f t="shared" si="9"/>
        <v>0</v>
      </c>
      <c r="AD25" s="31">
        <f t="shared" si="9"/>
        <v>0</v>
      </c>
      <c r="AE25" s="31">
        <f t="shared" si="9"/>
        <v>0</v>
      </c>
      <c r="AF25" s="31">
        <f t="shared" si="9"/>
        <v>0</v>
      </c>
      <c r="AG25" s="31">
        <f t="shared" si="9"/>
        <v>0</v>
      </c>
      <c r="AH25" s="31">
        <f t="shared" si="9"/>
        <v>0</v>
      </c>
      <c r="AI25" s="31">
        <f t="shared" si="9"/>
        <v>0</v>
      </c>
      <c r="AJ25" s="31">
        <f t="shared" si="9"/>
        <v>0</v>
      </c>
      <c r="AK25" s="31">
        <f t="shared" si="9"/>
        <v>0</v>
      </c>
    </row>
    <row r="26">
      <c r="A26" s="6" t="s">
        <v>84</v>
      </c>
      <c r="B26" s="31">
        <f t="shared" ref="B26:AK26" si="10">B5+B12-B19</f>
        <v>0</v>
      </c>
      <c r="C26" s="31">
        <f t="shared" si="10"/>
        <v>0</v>
      </c>
      <c r="D26" s="31">
        <f t="shared" si="10"/>
        <v>0</v>
      </c>
      <c r="E26" s="31">
        <f t="shared" si="10"/>
        <v>0</v>
      </c>
      <c r="F26" s="31">
        <f t="shared" si="10"/>
        <v>0</v>
      </c>
      <c r="G26" s="31">
        <f t="shared" si="10"/>
        <v>0</v>
      </c>
      <c r="H26" s="31">
        <f t="shared" si="10"/>
        <v>0</v>
      </c>
      <c r="I26" s="31">
        <f t="shared" si="10"/>
        <v>0</v>
      </c>
      <c r="J26" s="31">
        <f t="shared" si="10"/>
        <v>0</v>
      </c>
      <c r="K26" s="31">
        <f t="shared" si="10"/>
        <v>0</v>
      </c>
      <c r="L26" s="31">
        <f t="shared" si="10"/>
        <v>720445</v>
      </c>
      <c r="M26" s="31">
        <f t="shared" si="10"/>
        <v>720445</v>
      </c>
      <c r="N26" s="31">
        <f t="shared" si="10"/>
        <v>720445</v>
      </c>
      <c r="O26" s="31">
        <f t="shared" si="10"/>
        <v>720445</v>
      </c>
      <c r="P26" s="31">
        <f t="shared" si="10"/>
        <v>720445</v>
      </c>
      <c r="Q26" s="31">
        <f t="shared" si="10"/>
        <v>720445</v>
      </c>
      <c r="R26" s="31">
        <f t="shared" si="10"/>
        <v>720445</v>
      </c>
      <c r="S26" s="31">
        <f t="shared" si="10"/>
        <v>720445</v>
      </c>
      <c r="T26" s="31">
        <f t="shared" si="10"/>
        <v>720445</v>
      </c>
      <c r="U26" s="31">
        <f t="shared" si="10"/>
        <v>720445</v>
      </c>
      <c r="V26" s="31">
        <f t="shared" si="10"/>
        <v>720445</v>
      </c>
      <c r="W26" s="31">
        <f t="shared" si="10"/>
        <v>720445</v>
      </c>
      <c r="X26" s="31">
        <f t="shared" si="10"/>
        <v>720445</v>
      </c>
      <c r="Y26" s="31">
        <f t="shared" si="10"/>
        <v>720445</v>
      </c>
      <c r="Z26" s="31">
        <f t="shared" si="10"/>
        <v>720445</v>
      </c>
      <c r="AA26" s="31">
        <f t="shared" si="10"/>
        <v>720445</v>
      </c>
      <c r="AB26" s="31">
        <f t="shared" si="10"/>
        <v>0</v>
      </c>
      <c r="AC26" s="31">
        <f t="shared" si="10"/>
        <v>0</v>
      </c>
      <c r="AD26" s="31">
        <f t="shared" si="10"/>
        <v>0</v>
      </c>
      <c r="AE26" s="31">
        <f t="shared" si="10"/>
        <v>0</v>
      </c>
      <c r="AF26" s="31">
        <f t="shared" si="10"/>
        <v>0</v>
      </c>
      <c r="AG26" s="31">
        <f t="shared" si="10"/>
        <v>0</v>
      </c>
      <c r="AH26" s="31">
        <f t="shared" si="10"/>
        <v>0</v>
      </c>
      <c r="AI26" s="31">
        <f t="shared" si="10"/>
        <v>0</v>
      </c>
      <c r="AJ26" s="31">
        <f t="shared" si="10"/>
        <v>0</v>
      </c>
      <c r="AK26" s="31">
        <f t="shared" si="10"/>
        <v>0</v>
      </c>
    </row>
    <row r="27">
      <c r="A27" s="6" t="s">
        <v>85</v>
      </c>
      <c r="B27" s="31">
        <f t="shared" ref="B27:AK27" si="11">B6+B13-B20</f>
        <v>0</v>
      </c>
      <c r="C27" s="31">
        <f t="shared" si="11"/>
        <v>0</v>
      </c>
      <c r="D27" s="31">
        <f t="shared" si="11"/>
        <v>0</v>
      </c>
      <c r="E27" s="31">
        <f t="shared" si="11"/>
        <v>0</v>
      </c>
      <c r="F27" s="31">
        <f t="shared" si="11"/>
        <v>0</v>
      </c>
      <c r="G27" s="31">
        <f t="shared" si="11"/>
        <v>0</v>
      </c>
      <c r="H27" s="31">
        <f t="shared" si="11"/>
        <v>0</v>
      </c>
      <c r="I27" s="31">
        <f t="shared" si="11"/>
        <v>0</v>
      </c>
      <c r="J27" s="31">
        <f t="shared" si="11"/>
        <v>0</v>
      </c>
      <c r="K27" s="31">
        <f t="shared" si="11"/>
        <v>0</v>
      </c>
      <c r="L27" s="31">
        <f t="shared" si="11"/>
        <v>0</v>
      </c>
      <c r="M27" s="31">
        <f t="shared" si="11"/>
        <v>0</v>
      </c>
      <c r="N27" s="31">
        <f t="shared" si="11"/>
        <v>0</v>
      </c>
      <c r="O27" s="31">
        <f t="shared" si="11"/>
        <v>0</v>
      </c>
      <c r="P27" s="31">
        <f t="shared" si="11"/>
        <v>0</v>
      </c>
      <c r="Q27" s="31">
        <f t="shared" si="11"/>
        <v>2010223</v>
      </c>
      <c r="R27" s="31">
        <f t="shared" si="11"/>
        <v>2010223</v>
      </c>
      <c r="S27" s="31">
        <f t="shared" si="11"/>
        <v>2010223</v>
      </c>
      <c r="T27" s="31">
        <f t="shared" si="11"/>
        <v>2010223</v>
      </c>
      <c r="U27" s="31">
        <f t="shared" si="11"/>
        <v>2010223</v>
      </c>
      <c r="V27" s="31">
        <f t="shared" si="11"/>
        <v>2010223</v>
      </c>
      <c r="W27" s="31">
        <f t="shared" si="11"/>
        <v>2010223</v>
      </c>
      <c r="X27" s="31">
        <f t="shared" si="11"/>
        <v>2010223</v>
      </c>
      <c r="Y27" s="31">
        <f t="shared" si="11"/>
        <v>2010223</v>
      </c>
      <c r="Z27" s="31">
        <f t="shared" si="11"/>
        <v>2010223</v>
      </c>
      <c r="AA27" s="31">
        <f t="shared" si="11"/>
        <v>2010223</v>
      </c>
      <c r="AB27" s="31">
        <f t="shared" si="11"/>
        <v>2010223</v>
      </c>
      <c r="AC27" s="31">
        <f t="shared" si="11"/>
        <v>2010223</v>
      </c>
      <c r="AD27" s="31">
        <f t="shared" si="11"/>
        <v>2010223</v>
      </c>
      <c r="AE27" s="31">
        <f t="shared" si="11"/>
        <v>2010223</v>
      </c>
      <c r="AF27" s="31">
        <f t="shared" si="11"/>
        <v>2010223</v>
      </c>
      <c r="AG27" s="31">
        <f t="shared" si="11"/>
        <v>2010223</v>
      </c>
      <c r="AH27" s="31">
        <f t="shared" si="11"/>
        <v>2010223</v>
      </c>
      <c r="AI27" s="31">
        <f t="shared" si="11"/>
        <v>2010223</v>
      </c>
      <c r="AJ27" s="31">
        <f t="shared" si="11"/>
        <v>2010223</v>
      </c>
      <c r="AK27" s="31">
        <f t="shared" si="11"/>
        <v>2010223</v>
      </c>
    </row>
    <row r="28">
      <c r="A28" s="27" t="s">
        <v>129</v>
      </c>
      <c r="B28" s="31">
        <f t="shared" ref="B28:AK28" si="12">SUM(B24:B27)</f>
        <v>0</v>
      </c>
      <c r="C28" s="31">
        <f t="shared" si="12"/>
        <v>0</v>
      </c>
      <c r="D28" s="31">
        <f t="shared" si="12"/>
        <v>0</v>
      </c>
      <c r="E28" s="31">
        <f t="shared" si="12"/>
        <v>439463</v>
      </c>
      <c r="F28" s="31">
        <f t="shared" si="12"/>
        <v>439463</v>
      </c>
      <c r="G28" s="31">
        <f t="shared" si="12"/>
        <v>439463</v>
      </c>
      <c r="H28" s="31">
        <f t="shared" si="12"/>
        <v>439463</v>
      </c>
      <c r="I28" s="31">
        <f t="shared" si="12"/>
        <v>1145481</v>
      </c>
      <c r="J28" s="31">
        <f t="shared" si="12"/>
        <v>1145481</v>
      </c>
      <c r="K28" s="31">
        <f t="shared" si="12"/>
        <v>1145481</v>
      </c>
      <c r="L28" s="31">
        <f t="shared" si="12"/>
        <v>1865926</v>
      </c>
      <c r="M28" s="31">
        <f t="shared" si="12"/>
        <v>1865926</v>
      </c>
      <c r="N28" s="31">
        <f t="shared" si="12"/>
        <v>1865926</v>
      </c>
      <c r="O28" s="31">
        <f t="shared" si="12"/>
        <v>1865926</v>
      </c>
      <c r="P28" s="31">
        <f t="shared" si="12"/>
        <v>1865926</v>
      </c>
      <c r="Q28" s="31">
        <f t="shared" si="12"/>
        <v>3876149</v>
      </c>
      <c r="R28" s="31">
        <f t="shared" si="12"/>
        <v>3436686</v>
      </c>
      <c r="S28" s="31">
        <f t="shared" si="12"/>
        <v>3436686</v>
      </c>
      <c r="T28" s="31">
        <f t="shared" si="12"/>
        <v>3436686</v>
      </c>
      <c r="U28" s="31">
        <f t="shared" si="12"/>
        <v>3436686</v>
      </c>
      <c r="V28" s="31">
        <f t="shared" si="12"/>
        <v>3436686</v>
      </c>
      <c r="W28" s="31">
        <f t="shared" si="12"/>
        <v>3436686</v>
      </c>
      <c r="X28" s="31">
        <f t="shared" si="12"/>
        <v>2730668</v>
      </c>
      <c r="Y28" s="31">
        <f t="shared" si="12"/>
        <v>2730668</v>
      </c>
      <c r="Z28" s="31">
        <f t="shared" si="12"/>
        <v>2730668</v>
      </c>
      <c r="AA28" s="31">
        <f t="shared" si="12"/>
        <v>2730668</v>
      </c>
      <c r="AB28" s="31">
        <f t="shared" si="12"/>
        <v>2010223</v>
      </c>
      <c r="AC28" s="31">
        <f t="shared" si="12"/>
        <v>2010223</v>
      </c>
      <c r="AD28" s="31">
        <f t="shared" si="12"/>
        <v>2010223</v>
      </c>
      <c r="AE28" s="31">
        <f t="shared" si="12"/>
        <v>2010223</v>
      </c>
      <c r="AF28" s="31">
        <f t="shared" si="12"/>
        <v>2010223</v>
      </c>
      <c r="AG28" s="31">
        <f t="shared" si="12"/>
        <v>2010223</v>
      </c>
      <c r="AH28" s="31">
        <f t="shared" si="12"/>
        <v>2010223</v>
      </c>
      <c r="AI28" s="31">
        <f t="shared" si="12"/>
        <v>2010223</v>
      </c>
      <c r="AJ28" s="31">
        <f t="shared" si="12"/>
        <v>2010223</v>
      </c>
      <c r="AK28" s="31">
        <f t="shared" si="12"/>
        <v>2010223</v>
      </c>
    </row>
    <row r="30">
      <c r="A30" s="27" t="s">
        <v>77</v>
      </c>
    </row>
    <row r="31">
      <c r="A31" s="6" t="s">
        <v>81</v>
      </c>
      <c r="B31" s="30">
        <f>B24*Assumptions!$D45/12</f>
        <v>0</v>
      </c>
      <c r="C31" s="30">
        <f>C24*Assumptions!$D45/12</f>
        <v>0</v>
      </c>
      <c r="D31" s="30">
        <f>D24*Assumptions!$D45/12</f>
        <v>0</v>
      </c>
      <c r="E31" s="30">
        <f>E24*Assumptions!$D45/12</f>
        <v>4211.520417</v>
      </c>
      <c r="F31" s="30">
        <f>F24*Assumptions!$D45/12</f>
        <v>4211.520417</v>
      </c>
      <c r="G31" s="30">
        <f>G24*Assumptions!$D45/12</f>
        <v>4211.520417</v>
      </c>
      <c r="H31" s="30">
        <f>H24*Assumptions!$D45/12</f>
        <v>4211.520417</v>
      </c>
      <c r="I31" s="30">
        <f>I24*Assumptions!$D45/12</f>
        <v>4211.520417</v>
      </c>
      <c r="J31" s="30">
        <f>J24*Assumptions!$D45/12</f>
        <v>4211.520417</v>
      </c>
      <c r="K31" s="30">
        <f>K24*Assumptions!$D45/12</f>
        <v>4211.520417</v>
      </c>
      <c r="L31" s="30">
        <f>L24*Assumptions!$D45/12</f>
        <v>4211.520417</v>
      </c>
      <c r="M31" s="30">
        <f>M24*Assumptions!$D45/12</f>
        <v>4211.520417</v>
      </c>
      <c r="N31" s="30">
        <f>N24*Assumptions!$D45/12</f>
        <v>4211.520417</v>
      </c>
      <c r="O31" s="30">
        <f>O24*Assumptions!$D45/12</f>
        <v>4211.520417</v>
      </c>
      <c r="P31" s="30">
        <f>P24*Assumptions!$D45/12</f>
        <v>4211.520417</v>
      </c>
      <c r="Q31" s="30">
        <f>Q24*Assumptions!$D45/12</f>
        <v>4211.520417</v>
      </c>
      <c r="R31" s="30">
        <f>R24*Assumptions!$D45/12</f>
        <v>0</v>
      </c>
      <c r="S31" s="30">
        <f>S24*Assumptions!$D45/12</f>
        <v>0</v>
      </c>
      <c r="T31" s="30">
        <f>T24*Assumptions!$D45/12</f>
        <v>0</v>
      </c>
      <c r="U31" s="30">
        <f>U24*Assumptions!$D45/12</f>
        <v>0</v>
      </c>
      <c r="V31" s="30">
        <f>V24*Assumptions!$D45/12</f>
        <v>0</v>
      </c>
      <c r="W31" s="30">
        <f>W24*Assumptions!$D45/12</f>
        <v>0</v>
      </c>
      <c r="X31" s="30">
        <f>X24*Assumptions!$D45/12</f>
        <v>0</v>
      </c>
      <c r="Y31" s="30">
        <f>Y24*Assumptions!$D45/12</f>
        <v>0</v>
      </c>
      <c r="Z31" s="30">
        <f>Z24*Assumptions!$D45/12</f>
        <v>0</v>
      </c>
      <c r="AA31" s="30">
        <f>AA24*Assumptions!$D45/12</f>
        <v>0</v>
      </c>
      <c r="AB31" s="30">
        <f>AB24*Assumptions!$D45/12</f>
        <v>0</v>
      </c>
      <c r="AC31" s="30">
        <f>AC24*Assumptions!$D45/12</f>
        <v>0</v>
      </c>
      <c r="AD31" s="30">
        <f>AD24*Assumptions!$D45/12</f>
        <v>0</v>
      </c>
      <c r="AE31" s="30">
        <f>AE24*Assumptions!$D45/12</f>
        <v>0</v>
      </c>
      <c r="AF31" s="30">
        <f>AF24*Assumptions!$D45/12</f>
        <v>0</v>
      </c>
      <c r="AG31" s="30">
        <f>AG24*Assumptions!$D45/12</f>
        <v>0</v>
      </c>
      <c r="AH31" s="30">
        <f>AH24*Assumptions!$D45/12</f>
        <v>0</v>
      </c>
      <c r="AI31" s="30">
        <f>AI24*Assumptions!$D45/12</f>
        <v>0</v>
      </c>
      <c r="AJ31" s="30">
        <f>AJ24*Assumptions!$D45/12</f>
        <v>0</v>
      </c>
      <c r="AK31" s="30">
        <f>AK24*Assumptions!$D45/12</f>
        <v>0</v>
      </c>
    </row>
    <row r="32">
      <c r="A32" s="6" t="s">
        <v>83</v>
      </c>
      <c r="B32" s="30">
        <f>B25*Assumptions!$D46/12</f>
        <v>0</v>
      </c>
      <c r="C32" s="30">
        <f>C25*Assumptions!$D46/12</f>
        <v>0</v>
      </c>
      <c r="D32" s="30">
        <f>D25*Assumptions!$D46/12</f>
        <v>0</v>
      </c>
      <c r="E32" s="30">
        <f>E25*Assumptions!$D46/12</f>
        <v>0</v>
      </c>
      <c r="F32" s="30">
        <f>F25*Assumptions!$D46/12</f>
        <v>0</v>
      </c>
      <c r="G32" s="30">
        <f>G25*Assumptions!$D46/12</f>
        <v>0</v>
      </c>
      <c r="H32" s="30">
        <f>H25*Assumptions!$D46/12</f>
        <v>0</v>
      </c>
      <c r="I32" s="30">
        <f>I25*Assumptions!$D46/12</f>
        <v>4236.108</v>
      </c>
      <c r="J32" s="30">
        <f>J25*Assumptions!$D46/12</f>
        <v>4236.108</v>
      </c>
      <c r="K32" s="30">
        <f>K25*Assumptions!$D46/12</f>
        <v>4236.108</v>
      </c>
      <c r="L32" s="30">
        <f>L25*Assumptions!$D46/12</f>
        <v>4236.108</v>
      </c>
      <c r="M32" s="30">
        <f>M25*Assumptions!$D46/12</f>
        <v>4236.108</v>
      </c>
      <c r="N32" s="30">
        <f>N25*Assumptions!$D46/12</f>
        <v>4236.108</v>
      </c>
      <c r="O32" s="30">
        <f>O25*Assumptions!$D46/12</f>
        <v>4236.108</v>
      </c>
      <c r="P32" s="30">
        <f>P25*Assumptions!$D46/12</f>
        <v>4236.108</v>
      </c>
      <c r="Q32" s="30">
        <f>Q25*Assumptions!$D46/12</f>
        <v>4236.108</v>
      </c>
      <c r="R32" s="30">
        <f>R25*Assumptions!$D46/12</f>
        <v>4236.108</v>
      </c>
      <c r="S32" s="30">
        <f>S25*Assumptions!$D46/12</f>
        <v>4236.108</v>
      </c>
      <c r="T32" s="30">
        <f>T25*Assumptions!$D46/12</f>
        <v>4236.108</v>
      </c>
      <c r="U32" s="30">
        <f>U25*Assumptions!$D46/12</f>
        <v>4236.108</v>
      </c>
      <c r="V32" s="30">
        <f>V25*Assumptions!$D46/12</f>
        <v>4236.108</v>
      </c>
      <c r="W32" s="30">
        <f>W25*Assumptions!$D46/12</f>
        <v>4236.108</v>
      </c>
      <c r="X32" s="30">
        <f>X25*Assumptions!$D46/12</f>
        <v>0</v>
      </c>
      <c r="Y32" s="30">
        <f>Y25*Assumptions!$D46/12</f>
        <v>0</v>
      </c>
      <c r="Z32" s="30">
        <f>Z25*Assumptions!$D46/12</f>
        <v>0</v>
      </c>
      <c r="AA32" s="30">
        <f>AA25*Assumptions!$D46/12</f>
        <v>0</v>
      </c>
      <c r="AB32" s="30">
        <f>AB25*Assumptions!$D46/12</f>
        <v>0</v>
      </c>
      <c r="AC32" s="30">
        <f>AC25*Assumptions!$D46/12</f>
        <v>0</v>
      </c>
      <c r="AD32" s="30">
        <f>AD25*Assumptions!$D46/12</f>
        <v>0</v>
      </c>
      <c r="AE32" s="30">
        <f>AE25*Assumptions!$D46/12</f>
        <v>0</v>
      </c>
      <c r="AF32" s="30">
        <f>AF25*Assumptions!$D46/12</f>
        <v>0</v>
      </c>
      <c r="AG32" s="30">
        <f>AG25*Assumptions!$D46/12</f>
        <v>0</v>
      </c>
      <c r="AH32" s="30">
        <f>AH25*Assumptions!$D46/12</f>
        <v>0</v>
      </c>
      <c r="AI32" s="30">
        <f>AI25*Assumptions!$D46/12</f>
        <v>0</v>
      </c>
      <c r="AJ32" s="30">
        <f>AJ25*Assumptions!$D46/12</f>
        <v>0</v>
      </c>
      <c r="AK32" s="30">
        <f>AK25*Assumptions!$D46/12</f>
        <v>0</v>
      </c>
    </row>
    <row r="33">
      <c r="A33" s="6" t="s">
        <v>84</v>
      </c>
      <c r="B33" s="30">
        <f>B26*Assumptions!$D47/12</f>
        <v>0</v>
      </c>
      <c r="C33" s="30">
        <f>C26*Assumptions!$D47/12</f>
        <v>0</v>
      </c>
      <c r="D33" s="30">
        <f>D26*Assumptions!$D47/12</f>
        <v>0</v>
      </c>
      <c r="E33" s="30">
        <f>E26*Assumptions!$D47/12</f>
        <v>0</v>
      </c>
      <c r="F33" s="30">
        <f>F26*Assumptions!$D47/12</f>
        <v>0</v>
      </c>
      <c r="G33" s="30">
        <f>G26*Assumptions!$D47/12</f>
        <v>0</v>
      </c>
      <c r="H33" s="30">
        <f>H26*Assumptions!$D47/12</f>
        <v>0</v>
      </c>
      <c r="I33" s="30">
        <f>I26*Assumptions!$D47/12</f>
        <v>0</v>
      </c>
      <c r="J33" s="30">
        <f>J26*Assumptions!$D47/12</f>
        <v>0</v>
      </c>
      <c r="K33" s="30">
        <f>K26*Assumptions!$D47/12</f>
        <v>0</v>
      </c>
      <c r="L33" s="30">
        <f>L26*Assumptions!$D47/12</f>
        <v>3782.33625</v>
      </c>
      <c r="M33" s="30">
        <f>M26*Assumptions!$D47/12</f>
        <v>3782.33625</v>
      </c>
      <c r="N33" s="30">
        <f>N26*Assumptions!$D47/12</f>
        <v>3782.33625</v>
      </c>
      <c r="O33" s="30">
        <f>O26*Assumptions!$D47/12</f>
        <v>3782.33625</v>
      </c>
      <c r="P33" s="30">
        <f>P26*Assumptions!$D47/12</f>
        <v>3782.33625</v>
      </c>
      <c r="Q33" s="30">
        <f>Q26*Assumptions!$D47/12</f>
        <v>3782.33625</v>
      </c>
      <c r="R33" s="30">
        <f>R26*Assumptions!$D47/12</f>
        <v>3782.33625</v>
      </c>
      <c r="S33" s="30">
        <f>S26*Assumptions!$D47/12</f>
        <v>3782.33625</v>
      </c>
      <c r="T33" s="30">
        <f>T26*Assumptions!$D47/12</f>
        <v>3782.33625</v>
      </c>
      <c r="U33" s="30">
        <f>U26*Assumptions!$D47/12</f>
        <v>3782.33625</v>
      </c>
      <c r="V33" s="30">
        <f>V26*Assumptions!$D47/12</f>
        <v>3782.33625</v>
      </c>
      <c r="W33" s="30">
        <f>W26*Assumptions!$D47/12</f>
        <v>3782.33625</v>
      </c>
      <c r="X33" s="30">
        <f>X26*Assumptions!$D47/12</f>
        <v>3782.33625</v>
      </c>
      <c r="Y33" s="30">
        <f>Y26*Assumptions!$D47/12</f>
        <v>3782.33625</v>
      </c>
      <c r="Z33" s="30">
        <f>Z26*Assumptions!$D47/12</f>
        <v>3782.33625</v>
      </c>
      <c r="AA33" s="30">
        <f>AA26*Assumptions!$D47/12</f>
        <v>3782.33625</v>
      </c>
      <c r="AB33" s="30">
        <f>AB26*Assumptions!$D47/12</f>
        <v>0</v>
      </c>
      <c r="AC33" s="30">
        <f>AC26*Assumptions!$D47/12</f>
        <v>0</v>
      </c>
      <c r="AD33" s="30">
        <f>AD26*Assumptions!$D47/12</f>
        <v>0</v>
      </c>
      <c r="AE33" s="30">
        <f>AE26*Assumptions!$D47/12</f>
        <v>0</v>
      </c>
      <c r="AF33" s="30">
        <f>AF26*Assumptions!$D47/12</f>
        <v>0</v>
      </c>
      <c r="AG33" s="30">
        <f>AG26*Assumptions!$D47/12</f>
        <v>0</v>
      </c>
      <c r="AH33" s="30">
        <f>AH26*Assumptions!$D47/12</f>
        <v>0</v>
      </c>
      <c r="AI33" s="30">
        <f>AI26*Assumptions!$D47/12</f>
        <v>0</v>
      </c>
      <c r="AJ33" s="30">
        <f>AJ26*Assumptions!$D47/12</f>
        <v>0</v>
      </c>
      <c r="AK33" s="30">
        <f>AK26*Assumptions!$D47/12</f>
        <v>0</v>
      </c>
    </row>
    <row r="34">
      <c r="A34" s="6" t="s">
        <v>85</v>
      </c>
      <c r="B34" s="30">
        <f>B27*Assumptions!$D48/12</f>
        <v>0</v>
      </c>
      <c r="C34" s="30">
        <f>C27*Assumptions!$D48/12</f>
        <v>0</v>
      </c>
      <c r="D34" s="30">
        <f>D27*Assumptions!$D48/12</f>
        <v>0</v>
      </c>
      <c r="E34" s="30">
        <f>E27*Assumptions!$D48/12</f>
        <v>0</v>
      </c>
      <c r="F34" s="30">
        <f>F27*Assumptions!$D48/12</f>
        <v>0</v>
      </c>
      <c r="G34" s="30">
        <f>G27*Assumptions!$D48/12</f>
        <v>0</v>
      </c>
      <c r="H34" s="30">
        <f>H27*Assumptions!$D48/12</f>
        <v>0</v>
      </c>
      <c r="I34" s="30">
        <f>I27*Assumptions!$D48/12</f>
        <v>0</v>
      </c>
      <c r="J34" s="30">
        <f>J27*Assumptions!$D48/12</f>
        <v>0</v>
      </c>
      <c r="K34" s="30">
        <f>K27*Assumptions!$D48/12</f>
        <v>0</v>
      </c>
      <c r="L34" s="30">
        <f>L27*Assumptions!$D48/12</f>
        <v>0</v>
      </c>
      <c r="M34" s="30">
        <f>M27*Assumptions!$D48/12</f>
        <v>0</v>
      </c>
      <c r="N34" s="30">
        <f>N27*Assumptions!$D48/12</f>
        <v>0</v>
      </c>
      <c r="O34" s="30">
        <f>O27*Assumptions!$D48/12</f>
        <v>0</v>
      </c>
      <c r="P34" s="30">
        <f>P27*Assumptions!$D48/12</f>
        <v>0</v>
      </c>
      <c r="Q34" s="30">
        <f>Q27*Assumptions!$D48/12</f>
        <v>22782.52733</v>
      </c>
      <c r="R34" s="30">
        <f>R27*Assumptions!$D48/12</f>
        <v>22782.52733</v>
      </c>
      <c r="S34" s="30">
        <f>S27*Assumptions!$D48/12</f>
        <v>22782.52733</v>
      </c>
      <c r="T34" s="30">
        <f>T27*Assumptions!$D48/12</f>
        <v>22782.52733</v>
      </c>
      <c r="U34" s="30">
        <f>U27*Assumptions!$D48/12</f>
        <v>22782.52733</v>
      </c>
      <c r="V34" s="30">
        <f>V27*Assumptions!$D48/12</f>
        <v>22782.52733</v>
      </c>
      <c r="W34" s="30">
        <f>W27*Assumptions!$D48/12</f>
        <v>22782.52733</v>
      </c>
      <c r="X34" s="30">
        <f>X27*Assumptions!$D48/12</f>
        <v>22782.52733</v>
      </c>
      <c r="Y34" s="30">
        <f>Y27*Assumptions!$D48/12</f>
        <v>22782.52733</v>
      </c>
      <c r="Z34" s="30">
        <f>Z27*Assumptions!$D48/12</f>
        <v>22782.52733</v>
      </c>
      <c r="AA34" s="30">
        <f>AA27*Assumptions!$D48/12</f>
        <v>22782.52733</v>
      </c>
      <c r="AB34" s="30">
        <f>AB27*Assumptions!$D48/12</f>
        <v>22782.52733</v>
      </c>
      <c r="AC34" s="30">
        <f>AC27*Assumptions!$D48/12</f>
        <v>22782.52733</v>
      </c>
      <c r="AD34" s="30">
        <f>AD27*Assumptions!$D48/12</f>
        <v>22782.52733</v>
      </c>
      <c r="AE34" s="30">
        <f>AE27*Assumptions!$D48/12</f>
        <v>22782.52733</v>
      </c>
      <c r="AF34" s="30">
        <f>AF27*Assumptions!$D48/12</f>
        <v>22782.52733</v>
      </c>
      <c r="AG34" s="30">
        <f>AG27*Assumptions!$D48/12</f>
        <v>22782.52733</v>
      </c>
      <c r="AH34" s="30">
        <f>AH27*Assumptions!$D48/12</f>
        <v>22782.52733</v>
      </c>
      <c r="AI34" s="30">
        <f>AI27*Assumptions!$D48/12</f>
        <v>22782.52733</v>
      </c>
      <c r="AJ34" s="30">
        <f>AJ27*Assumptions!$D48/12</f>
        <v>22782.52733</v>
      </c>
      <c r="AK34" s="30">
        <f>AK27*Assumptions!$D48/12</f>
        <v>22782.52733</v>
      </c>
    </row>
    <row r="35">
      <c r="A35" s="27" t="s">
        <v>129</v>
      </c>
      <c r="B35" s="30">
        <f t="shared" ref="B35:AK35" si="13">SUM(B31:B34)</f>
        <v>0</v>
      </c>
      <c r="C35" s="30">
        <f t="shared" si="13"/>
        <v>0</v>
      </c>
      <c r="D35" s="30">
        <f t="shared" si="13"/>
        <v>0</v>
      </c>
      <c r="E35" s="30">
        <f t="shared" si="13"/>
        <v>4211.520417</v>
      </c>
      <c r="F35" s="30">
        <f t="shared" si="13"/>
        <v>4211.520417</v>
      </c>
      <c r="G35" s="30">
        <f t="shared" si="13"/>
        <v>4211.520417</v>
      </c>
      <c r="H35" s="30">
        <f t="shared" si="13"/>
        <v>4211.520417</v>
      </c>
      <c r="I35" s="30">
        <f t="shared" si="13"/>
        <v>8447.628417</v>
      </c>
      <c r="J35" s="30">
        <f t="shared" si="13"/>
        <v>8447.628417</v>
      </c>
      <c r="K35" s="30">
        <f t="shared" si="13"/>
        <v>8447.628417</v>
      </c>
      <c r="L35" s="30">
        <f t="shared" si="13"/>
        <v>12229.96467</v>
      </c>
      <c r="M35" s="30">
        <f t="shared" si="13"/>
        <v>12229.96467</v>
      </c>
      <c r="N35" s="30">
        <f t="shared" si="13"/>
        <v>12229.96467</v>
      </c>
      <c r="O35" s="30">
        <f t="shared" si="13"/>
        <v>12229.96467</v>
      </c>
      <c r="P35" s="30">
        <f t="shared" si="13"/>
        <v>12229.96467</v>
      </c>
      <c r="Q35" s="30">
        <f t="shared" si="13"/>
        <v>35012.492</v>
      </c>
      <c r="R35" s="30">
        <f t="shared" si="13"/>
        <v>30800.97158</v>
      </c>
      <c r="S35" s="30">
        <f t="shared" si="13"/>
        <v>30800.97158</v>
      </c>
      <c r="T35" s="30">
        <f t="shared" si="13"/>
        <v>30800.97158</v>
      </c>
      <c r="U35" s="30">
        <f t="shared" si="13"/>
        <v>30800.97158</v>
      </c>
      <c r="V35" s="30">
        <f t="shared" si="13"/>
        <v>30800.97158</v>
      </c>
      <c r="W35" s="30">
        <f t="shared" si="13"/>
        <v>30800.97158</v>
      </c>
      <c r="X35" s="30">
        <f t="shared" si="13"/>
        <v>26564.86358</v>
      </c>
      <c r="Y35" s="30">
        <f t="shared" si="13"/>
        <v>26564.86358</v>
      </c>
      <c r="Z35" s="30">
        <f t="shared" si="13"/>
        <v>26564.86358</v>
      </c>
      <c r="AA35" s="30">
        <f t="shared" si="13"/>
        <v>26564.86358</v>
      </c>
      <c r="AB35" s="30">
        <f t="shared" si="13"/>
        <v>22782.52733</v>
      </c>
      <c r="AC35" s="30">
        <f t="shared" si="13"/>
        <v>22782.52733</v>
      </c>
      <c r="AD35" s="30">
        <f t="shared" si="13"/>
        <v>22782.52733</v>
      </c>
      <c r="AE35" s="30">
        <f t="shared" si="13"/>
        <v>22782.52733</v>
      </c>
      <c r="AF35" s="30">
        <f t="shared" si="13"/>
        <v>22782.52733</v>
      </c>
      <c r="AG35" s="30">
        <f t="shared" si="13"/>
        <v>22782.52733</v>
      </c>
      <c r="AH35" s="30">
        <f t="shared" si="13"/>
        <v>22782.52733</v>
      </c>
      <c r="AI35" s="30">
        <f t="shared" si="13"/>
        <v>22782.52733</v>
      </c>
      <c r="AJ35" s="30">
        <f t="shared" si="13"/>
        <v>22782.52733</v>
      </c>
      <c r="AK35" s="30">
        <f t="shared" si="13"/>
        <v>22782.52733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5" t="s">
        <v>29</v>
      </c>
      <c r="B2" s="30">
        <f>Sales!B7</f>
        <v>8725996</v>
      </c>
      <c r="C2" s="30">
        <f>Sales!C7</f>
        <v>8827523.615</v>
      </c>
      <c r="D2" s="30">
        <f>Sales!D7</f>
        <v>8930527.807</v>
      </c>
      <c r="E2" s="30">
        <f>Sales!E7</f>
        <v>9035033.096</v>
      </c>
      <c r="F2" s="30">
        <f>Sales!F7</f>
        <v>9141064.441</v>
      </c>
      <c r="G2" s="30">
        <f>Sales!G7</f>
        <v>9248647.246</v>
      </c>
      <c r="H2" s="30">
        <f>Sales!H7</f>
        <v>9357807.369</v>
      </c>
      <c r="I2" s="30">
        <f>Sales!I7</f>
        <v>9468571.131</v>
      </c>
      <c r="J2" s="30">
        <f>Sales!J7</f>
        <v>9580965.324</v>
      </c>
      <c r="K2" s="30">
        <f>Sales!K7</f>
        <v>9695017.219</v>
      </c>
      <c r="L2" s="30">
        <f>Sales!L7</f>
        <v>9810754.578</v>
      </c>
      <c r="M2" s="30">
        <f>Sales!M7</f>
        <v>9928205.658</v>
      </c>
      <c r="N2" s="30">
        <f>Sales!N7</f>
        <v>10047399.23</v>
      </c>
      <c r="O2" s="30">
        <f>Sales!O7</f>
        <v>10168364.57</v>
      </c>
      <c r="P2" s="30">
        <f>Sales!P7</f>
        <v>10291131.49</v>
      </c>
      <c r="Q2" s="30">
        <f>Sales!Q7</f>
        <v>10415730.33</v>
      </c>
      <c r="R2" s="30">
        <f>Sales!R7</f>
        <v>10542191.99</v>
      </c>
      <c r="S2" s="30">
        <f>Sales!S7</f>
        <v>10670547.92</v>
      </c>
      <c r="T2" s="30">
        <f>Sales!T7</f>
        <v>10800830.12</v>
      </c>
      <c r="U2" s="30">
        <f>Sales!U7</f>
        <v>10933071.2</v>
      </c>
      <c r="V2" s="30">
        <f>Sales!V7</f>
        <v>11067304.32</v>
      </c>
      <c r="W2" s="30">
        <f>Sales!W7</f>
        <v>11203563.28</v>
      </c>
      <c r="X2" s="30">
        <f>Sales!X7</f>
        <v>11341882.46</v>
      </c>
      <c r="Y2" s="30">
        <f>Sales!Y7</f>
        <v>11482296.87</v>
      </c>
      <c r="Z2" s="30">
        <f>Sales!Z7</f>
        <v>11624842.16</v>
      </c>
      <c r="AA2" s="30">
        <f>Sales!AA7</f>
        <v>11769554.62</v>
      </c>
      <c r="AB2" s="30">
        <f>Sales!AB7</f>
        <v>11916471.19</v>
      </c>
      <c r="AC2" s="30">
        <f>Sales!AC7</f>
        <v>12065629.5</v>
      </c>
      <c r="AD2" s="30">
        <f>Sales!AD7</f>
        <v>12217067.84</v>
      </c>
      <c r="AE2" s="30">
        <f>Sales!AE7</f>
        <v>12370825.21</v>
      </c>
      <c r="AF2" s="30">
        <f>Sales!AF7</f>
        <v>12526941.32</v>
      </c>
      <c r="AG2" s="30">
        <f>Sales!AG7</f>
        <v>12685456.59</v>
      </c>
      <c r="AH2" s="30">
        <f>Sales!AH7</f>
        <v>12846412.17</v>
      </c>
      <c r="AI2" s="30">
        <f>Sales!AI7</f>
        <v>13009849.99</v>
      </c>
      <c r="AJ2" s="30">
        <f>Sales!AJ7</f>
        <v>13175812.7</v>
      </c>
      <c r="AK2" s="30">
        <f>Sales!AK7</f>
        <v>13344343.77</v>
      </c>
    </row>
    <row r="3">
      <c r="A3" s="5" t="s">
        <v>169</v>
      </c>
      <c r="B3" s="30">
        <f>COGS!B12</f>
        <v>5235006</v>
      </c>
      <c r="C3" s="30">
        <f>COGS!C12</f>
        <v>5296847.828</v>
      </c>
      <c r="D3" s="30">
        <f>COGS!D12</f>
        <v>5359602.646</v>
      </c>
      <c r="E3" s="30">
        <f>COGS!E12</f>
        <v>5423285.773</v>
      </c>
      <c r="F3" s="30">
        <f>COGS!F12</f>
        <v>5487912.8</v>
      </c>
      <c r="G3" s="30">
        <f>COGS!G12</f>
        <v>5553499.6</v>
      </c>
      <c r="H3" s="30">
        <f>COGS!H12</f>
        <v>5620062.331</v>
      </c>
      <c r="I3" s="30">
        <f>COGS!I12</f>
        <v>5687617.441</v>
      </c>
      <c r="J3" s="30">
        <f>COGS!J12</f>
        <v>5756181.674</v>
      </c>
      <c r="K3" s="30">
        <f>COGS!K12</f>
        <v>5825772.077</v>
      </c>
      <c r="L3" s="30">
        <f>COGS!L12</f>
        <v>5896406.003</v>
      </c>
      <c r="M3" s="30">
        <f>COGS!M12</f>
        <v>5968101.118</v>
      </c>
      <c r="N3" s="30">
        <f>COGS!N12</f>
        <v>6040875.407</v>
      </c>
      <c r="O3" s="30">
        <f>COGS!O12</f>
        <v>6114747.18</v>
      </c>
      <c r="P3" s="30">
        <f>COGS!P12</f>
        <v>6189735.079</v>
      </c>
      <c r="Q3" s="30">
        <f>COGS!Q12</f>
        <v>6265858.08</v>
      </c>
      <c r="R3" s="30">
        <f>COGS!R12</f>
        <v>6343135.505</v>
      </c>
      <c r="S3" s="30">
        <f>COGS!S12</f>
        <v>6421587.025</v>
      </c>
      <c r="T3" s="30">
        <f>COGS!T12</f>
        <v>6501232.668</v>
      </c>
      <c r="U3" s="30">
        <f>COGS!U12</f>
        <v>6582092.823</v>
      </c>
      <c r="V3" s="30">
        <f>COGS!V12</f>
        <v>6664188.251</v>
      </c>
      <c r="W3" s="30">
        <f>COGS!W12</f>
        <v>6747540.089</v>
      </c>
      <c r="X3" s="30">
        <f>COGS!X12</f>
        <v>6832169.858</v>
      </c>
      <c r="Y3" s="30">
        <f>COGS!Y12</f>
        <v>6918099.47</v>
      </c>
      <c r="Z3" s="30">
        <f>COGS!Z12</f>
        <v>7005351.234</v>
      </c>
      <c r="AA3" s="30">
        <f>COGS!AA12</f>
        <v>7093947.868</v>
      </c>
      <c r="AB3" s="30">
        <f>COGS!AB12</f>
        <v>7183912.5</v>
      </c>
      <c r="AC3" s="30">
        <f>COGS!AC12</f>
        <v>7275268.682</v>
      </c>
      <c r="AD3" s="30">
        <f>COGS!AD12</f>
        <v>7368040.394</v>
      </c>
      <c r="AE3" s="30">
        <f>COGS!AE12</f>
        <v>7462252.052</v>
      </c>
      <c r="AF3" s="30">
        <f>COGS!AF12</f>
        <v>7557928.521</v>
      </c>
      <c r="AG3" s="30">
        <f>COGS!AG12</f>
        <v>7655095.117</v>
      </c>
      <c r="AH3" s="30">
        <f>COGS!AH12</f>
        <v>7753777.618</v>
      </c>
      <c r="AI3" s="30">
        <f>COGS!AI12</f>
        <v>7854002.276</v>
      </c>
      <c r="AJ3" s="30">
        <f>COGS!AJ12</f>
        <v>7955795.821</v>
      </c>
      <c r="AK3" s="30">
        <f>COGS!AK12</f>
        <v>8059185.472</v>
      </c>
    </row>
    <row r="4">
      <c r="A4" s="7" t="s">
        <v>170</v>
      </c>
      <c r="B4" s="30">
        <f t="shared" ref="B4:AK4" si="1">B2-B3</f>
        <v>3490990</v>
      </c>
      <c r="C4" s="30">
        <f t="shared" si="1"/>
        <v>3530675.788</v>
      </c>
      <c r="D4" s="30">
        <f t="shared" si="1"/>
        <v>3570925.161</v>
      </c>
      <c r="E4" s="30">
        <f t="shared" si="1"/>
        <v>3611747.324</v>
      </c>
      <c r="F4" s="30">
        <f t="shared" si="1"/>
        <v>3653151.642</v>
      </c>
      <c r="G4" s="30">
        <f t="shared" si="1"/>
        <v>3695147.646</v>
      </c>
      <c r="H4" s="30">
        <f t="shared" si="1"/>
        <v>3737745.039</v>
      </c>
      <c r="I4" s="30">
        <f t="shared" si="1"/>
        <v>3780953.691</v>
      </c>
      <c r="J4" s="30">
        <f t="shared" si="1"/>
        <v>3824783.65</v>
      </c>
      <c r="K4" s="30">
        <f t="shared" si="1"/>
        <v>3869245.142</v>
      </c>
      <c r="L4" s="30">
        <f t="shared" si="1"/>
        <v>3914348.575</v>
      </c>
      <c r="M4" s="30">
        <f t="shared" si="1"/>
        <v>3960104.541</v>
      </c>
      <c r="N4" s="30">
        <f t="shared" si="1"/>
        <v>4006523.82</v>
      </c>
      <c r="O4" s="30">
        <f t="shared" si="1"/>
        <v>4053617.386</v>
      </c>
      <c r="P4" s="30">
        <f t="shared" si="1"/>
        <v>4101396.407</v>
      </c>
      <c r="Q4" s="30">
        <f t="shared" si="1"/>
        <v>4149872.25</v>
      </c>
      <c r="R4" s="30">
        <f t="shared" si="1"/>
        <v>4199056.486</v>
      </c>
      <c r="S4" s="30">
        <f t="shared" si="1"/>
        <v>4248960.891</v>
      </c>
      <c r="T4" s="30">
        <f t="shared" si="1"/>
        <v>4299597.452</v>
      </c>
      <c r="U4" s="30">
        <f t="shared" si="1"/>
        <v>4350978.372</v>
      </c>
      <c r="V4" s="30">
        <f t="shared" si="1"/>
        <v>4403116.071</v>
      </c>
      <c r="W4" s="30">
        <f t="shared" si="1"/>
        <v>4456023.19</v>
      </c>
      <c r="X4" s="30">
        <f t="shared" si="1"/>
        <v>4509712.6</v>
      </c>
      <c r="Y4" s="30">
        <f t="shared" si="1"/>
        <v>4564197.399</v>
      </c>
      <c r="Z4" s="30">
        <f t="shared" si="1"/>
        <v>4619490.924</v>
      </c>
      <c r="AA4" s="30">
        <f t="shared" si="1"/>
        <v>4675606.747</v>
      </c>
      <c r="AB4" s="30">
        <f t="shared" si="1"/>
        <v>4732558.689</v>
      </c>
      <c r="AC4" s="30">
        <f t="shared" si="1"/>
        <v>4790360.815</v>
      </c>
      <c r="AD4" s="30">
        <f t="shared" si="1"/>
        <v>4849027.447</v>
      </c>
      <c r="AE4" s="30">
        <f t="shared" si="1"/>
        <v>4908573.161</v>
      </c>
      <c r="AF4" s="30">
        <f t="shared" si="1"/>
        <v>4969012.8</v>
      </c>
      <c r="AG4" s="30">
        <f t="shared" si="1"/>
        <v>5030361.471</v>
      </c>
      <c r="AH4" s="30">
        <f t="shared" si="1"/>
        <v>5092634.555</v>
      </c>
      <c r="AI4" s="30">
        <f t="shared" si="1"/>
        <v>5155847.712</v>
      </c>
      <c r="AJ4" s="30">
        <f t="shared" si="1"/>
        <v>5220016.884</v>
      </c>
      <c r="AK4" s="30">
        <f t="shared" si="1"/>
        <v>5285158.3</v>
      </c>
    </row>
    <row r="5">
      <c r="A5" s="5" t="s">
        <v>171</v>
      </c>
      <c r="B5" s="31">
        <f>Expenses!B8</f>
        <v>102778</v>
      </c>
      <c r="C5" s="31">
        <f>Expenses!C8</f>
        <v>102778</v>
      </c>
      <c r="D5" s="31">
        <f>Expenses!D8</f>
        <v>102778</v>
      </c>
      <c r="E5" s="31">
        <f>Expenses!E8</f>
        <v>102778</v>
      </c>
      <c r="F5" s="31">
        <f>Expenses!F8</f>
        <v>102778</v>
      </c>
      <c r="G5" s="31">
        <f>Expenses!G8</f>
        <v>102778</v>
      </c>
      <c r="H5" s="31">
        <f>Expenses!H8</f>
        <v>102778</v>
      </c>
      <c r="I5" s="31">
        <f>Expenses!I8</f>
        <v>102778</v>
      </c>
      <c r="J5" s="31">
        <f>Expenses!J8</f>
        <v>102778</v>
      </c>
      <c r="K5" s="31">
        <f>Expenses!K8</f>
        <v>102778</v>
      </c>
      <c r="L5" s="31">
        <f>Expenses!L8</f>
        <v>102778</v>
      </c>
      <c r="M5" s="31">
        <f>Expenses!M8</f>
        <v>102778</v>
      </c>
      <c r="N5" s="31">
        <f>Expenses!N8</f>
        <v>102778</v>
      </c>
      <c r="O5" s="31">
        <f>Expenses!O8</f>
        <v>102778</v>
      </c>
      <c r="P5" s="31">
        <f>Expenses!P8</f>
        <v>102778</v>
      </c>
      <c r="Q5" s="31">
        <f>Expenses!Q8</f>
        <v>102778</v>
      </c>
      <c r="R5" s="31">
        <f>Expenses!R8</f>
        <v>102778</v>
      </c>
      <c r="S5" s="31">
        <f>Expenses!S8</f>
        <v>102778</v>
      </c>
      <c r="T5" s="31">
        <f>Expenses!T8</f>
        <v>102778</v>
      </c>
      <c r="U5" s="31">
        <f>Expenses!U8</f>
        <v>102778</v>
      </c>
      <c r="V5" s="31">
        <f>Expenses!V8</f>
        <v>102778</v>
      </c>
      <c r="W5" s="31">
        <f>Expenses!W8</f>
        <v>102778</v>
      </c>
      <c r="X5" s="31">
        <f>Expenses!X8</f>
        <v>102778</v>
      </c>
      <c r="Y5" s="31">
        <f>Expenses!Y8</f>
        <v>102778</v>
      </c>
      <c r="Z5" s="31">
        <f>Expenses!Z8</f>
        <v>102778</v>
      </c>
      <c r="AA5" s="31">
        <f>Expenses!AA8</f>
        <v>102778</v>
      </c>
      <c r="AB5" s="31">
        <f>Expenses!AB8</f>
        <v>102778</v>
      </c>
      <c r="AC5" s="31">
        <f>Expenses!AC8</f>
        <v>102778</v>
      </c>
      <c r="AD5" s="31">
        <f>Expenses!AD8</f>
        <v>102778</v>
      </c>
      <c r="AE5" s="31">
        <f>Expenses!AE8</f>
        <v>102778</v>
      </c>
      <c r="AF5" s="31">
        <f>Expenses!AF8</f>
        <v>102778</v>
      </c>
      <c r="AG5" s="31">
        <f>Expenses!AG8</f>
        <v>102778</v>
      </c>
      <c r="AH5" s="31">
        <f>Expenses!AH8</f>
        <v>102778</v>
      </c>
      <c r="AI5" s="31">
        <f>Expenses!AI8</f>
        <v>102778</v>
      </c>
      <c r="AJ5" s="31">
        <f>Expenses!AJ8</f>
        <v>102778</v>
      </c>
      <c r="AK5" s="31">
        <f>Expenses!AK8</f>
        <v>102778</v>
      </c>
    </row>
    <row r="6">
      <c r="A6" s="7" t="s">
        <v>172</v>
      </c>
      <c r="B6" s="30">
        <f t="shared" ref="B6:AK6" si="2">B4-B5</f>
        <v>3388212</v>
      </c>
      <c r="C6" s="30">
        <f t="shared" si="2"/>
        <v>3427897.788</v>
      </c>
      <c r="D6" s="30">
        <f t="shared" si="2"/>
        <v>3468147.161</v>
      </c>
      <c r="E6" s="30">
        <f t="shared" si="2"/>
        <v>3508969.324</v>
      </c>
      <c r="F6" s="30">
        <f t="shared" si="2"/>
        <v>3550373.642</v>
      </c>
      <c r="G6" s="30">
        <f t="shared" si="2"/>
        <v>3592369.646</v>
      </c>
      <c r="H6" s="30">
        <f t="shared" si="2"/>
        <v>3634967.039</v>
      </c>
      <c r="I6" s="30">
        <f t="shared" si="2"/>
        <v>3678175.691</v>
      </c>
      <c r="J6" s="30">
        <f t="shared" si="2"/>
        <v>3722005.65</v>
      </c>
      <c r="K6" s="30">
        <f t="shared" si="2"/>
        <v>3766467.142</v>
      </c>
      <c r="L6" s="30">
        <f t="shared" si="2"/>
        <v>3811570.575</v>
      </c>
      <c r="M6" s="30">
        <f t="shared" si="2"/>
        <v>3857326.541</v>
      </c>
      <c r="N6" s="30">
        <f t="shared" si="2"/>
        <v>3903745.82</v>
      </c>
      <c r="O6" s="30">
        <f t="shared" si="2"/>
        <v>3950839.386</v>
      </c>
      <c r="P6" s="30">
        <f t="shared" si="2"/>
        <v>3998618.407</v>
      </c>
      <c r="Q6" s="30">
        <f t="shared" si="2"/>
        <v>4047094.25</v>
      </c>
      <c r="R6" s="30">
        <f t="shared" si="2"/>
        <v>4096278.486</v>
      </c>
      <c r="S6" s="30">
        <f t="shared" si="2"/>
        <v>4146182.891</v>
      </c>
      <c r="T6" s="30">
        <f t="shared" si="2"/>
        <v>4196819.452</v>
      </c>
      <c r="U6" s="30">
        <f t="shared" si="2"/>
        <v>4248200.372</v>
      </c>
      <c r="V6" s="30">
        <f t="shared" si="2"/>
        <v>4300338.071</v>
      </c>
      <c r="W6" s="30">
        <f t="shared" si="2"/>
        <v>4353245.19</v>
      </c>
      <c r="X6" s="30">
        <f t="shared" si="2"/>
        <v>4406934.6</v>
      </c>
      <c r="Y6" s="30">
        <f t="shared" si="2"/>
        <v>4461419.399</v>
      </c>
      <c r="Z6" s="30">
        <f t="shared" si="2"/>
        <v>4516712.924</v>
      </c>
      <c r="AA6" s="30">
        <f t="shared" si="2"/>
        <v>4572828.747</v>
      </c>
      <c r="AB6" s="30">
        <f t="shared" si="2"/>
        <v>4629780.689</v>
      </c>
      <c r="AC6" s="30">
        <f t="shared" si="2"/>
        <v>4687582.815</v>
      </c>
      <c r="AD6" s="30">
        <f t="shared" si="2"/>
        <v>4746249.447</v>
      </c>
      <c r="AE6" s="30">
        <f t="shared" si="2"/>
        <v>4805795.161</v>
      </c>
      <c r="AF6" s="30">
        <f t="shared" si="2"/>
        <v>4866234.8</v>
      </c>
      <c r="AG6" s="30">
        <f t="shared" si="2"/>
        <v>4927583.471</v>
      </c>
      <c r="AH6" s="30">
        <f t="shared" si="2"/>
        <v>4989856.555</v>
      </c>
      <c r="AI6" s="30">
        <f t="shared" si="2"/>
        <v>5053069.712</v>
      </c>
      <c r="AJ6" s="30">
        <f t="shared" si="2"/>
        <v>5117238.884</v>
      </c>
      <c r="AK6" s="30">
        <f t="shared" si="2"/>
        <v>5182380.3</v>
      </c>
    </row>
    <row r="7">
      <c r="A7" s="5" t="s">
        <v>157</v>
      </c>
      <c r="B7" s="30">
        <f>Depreciation!B12</f>
        <v>54728.57143</v>
      </c>
      <c r="C7" s="30">
        <f>Depreciation!C12</f>
        <v>54728.57143</v>
      </c>
      <c r="D7" s="30">
        <f>Depreciation!D12</f>
        <v>54728.57143</v>
      </c>
      <c r="E7" s="30">
        <f>Depreciation!E12</f>
        <v>54728.57143</v>
      </c>
      <c r="F7" s="30">
        <f>Depreciation!F12</f>
        <v>54728.57143</v>
      </c>
      <c r="G7" s="30">
        <f>Depreciation!G12</f>
        <v>54728.57143</v>
      </c>
      <c r="H7" s="30">
        <f>Depreciation!H12</f>
        <v>54728.57143</v>
      </c>
      <c r="I7" s="30">
        <f>Depreciation!I12</f>
        <v>54728.57143</v>
      </c>
      <c r="J7" s="30">
        <f>Depreciation!J12</f>
        <v>54728.57143</v>
      </c>
      <c r="K7" s="30">
        <f>Depreciation!K12</f>
        <v>54728.57143</v>
      </c>
      <c r="L7" s="30">
        <f>Depreciation!L12</f>
        <v>54728.57143</v>
      </c>
      <c r="M7" s="30">
        <f>Depreciation!M12</f>
        <v>54728.57143</v>
      </c>
      <c r="N7" s="30">
        <f>Depreciation!N12</f>
        <v>54728.57143</v>
      </c>
      <c r="O7" s="30">
        <f>Depreciation!O12</f>
        <v>54728.57143</v>
      </c>
      <c r="P7" s="30">
        <f>Depreciation!P12</f>
        <v>54728.57143</v>
      </c>
      <c r="Q7" s="30">
        <f>Depreciation!Q12</f>
        <v>54728.57143</v>
      </c>
      <c r="R7" s="30">
        <f>Depreciation!R12</f>
        <v>54728.57143</v>
      </c>
      <c r="S7" s="30">
        <f>Depreciation!S12</f>
        <v>54728.57143</v>
      </c>
      <c r="T7" s="30">
        <f>Depreciation!T12</f>
        <v>54728.57143</v>
      </c>
      <c r="U7" s="30">
        <f>Depreciation!U12</f>
        <v>54728.57143</v>
      </c>
      <c r="V7" s="30">
        <f>Depreciation!V12</f>
        <v>54728.57143</v>
      </c>
      <c r="W7" s="30">
        <f>Depreciation!W12</f>
        <v>54728.57143</v>
      </c>
      <c r="X7" s="30">
        <f>Depreciation!X12</f>
        <v>54728.57143</v>
      </c>
      <c r="Y7" s="30">
        <f>Depreciation!Y12</f>
        <v>54728.57143</v>
      </c>
      <c r="Z7" s="30">
        <f>Depreciation!Z12</f>
        <v>54728.57143</v>
      </c>
      <c r="AA7" s="30">
        <f>Depreciation!AA12</f>
        <v>54728.57143</v>
      </c>
      <c r="AB7" s="30">
        <f>Depreciation!AB12</f>
        <v>54728.57143</v>
      </c>
      <c r="AC7" s="30">
        <f>Depreciation!AC12</f>
        <v>54728.57143</v>
      </c>
      <c r="AD7" s="30">
        <f>Depreciation!AD12</f>
        <v>54728.57143</v>
      </c>
      <c r="AE7" s="30">
        <f>Depreciation!AE12</f>
        <v>54728.57143</v>
      </c>
      <c r="AF7" s="30">
        <f>Depreciation!AF12</f>
        <v>54728.57143</v>
      </c>
      <c r="AG7" s="30">
        <f>Depreciation!AG12</f>
        <v>54728.57143</v>
      </c>
      <c r="AH7" s="30">
        <f>Depreciation!AH12</f>
        <v>54728.57143</v>
      </c>
      <c r="AI7" s="30">
        <f>Depreciation!AI12</f>
        <v>54728.57143</v>
      </c>
      <c r="AJ7" s="30">
        <f>Depreciation!AJ12</f>
        <v>54728.57143</v>
      </c>
      <c r="AK7" s="30">
        <f>Depreciation!AK12</f>
        <v>54728.57143</v>
      </c>
    </row>
    <row r="8">
      <c r="A8" s="7" t="s">
        <v>173</v>
      </c>
      <c r="B8" s="30">
        <f t="shared" ref="B8:AK8" si="3">B6-B7</f>
        <v>3333483.429</v>
      </c>
      <c r="C8" s="30">
        <f t="shared" si="3"/>
        <v>3373169.216</v>
      </c>
      <c r="D8" s="30">
        <f t="shared" si="3"/>
        <v>3413418.59</v>
      </c>
      <c r="E8" s="30">
        <f t="shared" si="3"/>
        <v>3454240.752</v>
      </c>
      <c r="F8" s="30">
        <f t="shared" si="3"/>
        <v>3495645.07</v>
      </c>
      <c r="G8" s="30">
        <f t="shared" si="3"/>
        <v>3537641.075</v>
      </c>
      <c r="H8" s="30">
        <f t="shared" si="3"/>
        <v>3580238.467</v>
      </c>
      <c r="I8" s="30">
        <f t="shared" si="3"/>
        <v>3623447.119</v>
      </c>
      <c r="J8" s="30">
        <f t="shared" si="3"/>
        <v>3667277.079</v>
      </c>
      <c r="K8" s="30">
        <f t="shared" si="3"/>
        <v>3711738.571</v>
      </c>
      <c r="L8" s="30">
        <f t="shared" si="3"/>
        <v>3756842.004</v>
      </c>
      <c r="M8" s="30">
        <f t="shared" si="3"/>
        <v>3802597.969</v>
      </c>
      <c r="N8" s="30">
        <f t="shared" si="3"/>
        <v>3849017.249</v>
      </c>
      <c r="O8" s="30">
        <f t="shared" si="3"/>
        <v>3896110.815</v>
      </c>
      <c r="P8" s="30">
        <f t="shared" si="3"/>
        <v>3943889.836</v>
      </c>
      <c r="Q8" s="30">
        <f t="shared" si="3"/>
        <v>3992365.679</v>
      </c>
      <c r="R8" s="30">
        <f t="shared" si="3"/>
        <v>4041549.914</v>
      </c>
      <c r="S8" s="30">
        <f t="shared" si="3"/>
        <v>4091454.319</v>
      </c>
      <c r="T8" s="30">
        <f t="shared" si="3"/>
        <v>4142090.881</v>
      </c>
      <c r="U8" s="30">
        <f t="shared" si="3"/>
        <v>4193471.801</v>
      </c>
      <c r="V8" s="30">
        <f t="shared" si="3"/>
        <v>4245609.5</v>
      </c>
      <c r="W8" s="30">
        <f t="shared" si="3"/>
        <v>4298516.619</v>
      </c>
      <c r="X8" s="30">
        <f t="shared" si="3"/>
        <v>4352206.029</v>
      </c>
      <c r="Y8" s="30">
        <f t="shared" si="3"/>
        <v>4406690.828</v>
      </c>
      <c r="Z8" s="30">
        <f t="shared" si="3"/>
        <v>4461984.352</v>
      </c>
      <c r="AA8" s="30">
        <f t="shared" si="3"/>
        <v>4518100.176</v>
      </c>
      <c r="AB8" s="30">
        <f t="shared" si="3"/>
        <v>4575052.118</v>
      </c>
      <c r="AC8" s="30">
        <f t="shared" si="3"/>
        <v>4632854.244</v>
      </c>
      <c r="AD8" s="30">
        <f t="shared" si="3"/>
        <v>4691520.875</v>
      </c>
      <c r="AE8" s="30">
        <f t="shared" si="3"/>
        <v>4751066.59</v>
      </c>
      <c r="AF8" s="30">
        <f t="shared" si="3"/>
        <v>4811506.229</v>
      </c>
      <c r="AG8" s="30">
        <f t="shared" si="3"/>
        <v>4872854.899</v>
      </c>
      <c r="AH8" s="30">
        <f t="shared" si="3"/>
        <v>4935127.984</v>
      </c>
      <c r="AI8" s="30">
        <f t="shared" si="3"/>
        <v>4998341.141</v>
      </c>
      <c r="AJ8" s="30">
        <f t="shared" si="3"/>
        <v>5062510.313</v>
      </c>
      <c r="AK8" s="30">
        <f t="shared" si="3"/>
        <v>5127651.729</v>
      </c>
    </row>
    <row r="9">
      <c r="A9" s="5" t="s">
        <v>174</v>
      </c>
      <c r="B9" s="30">
        <f>'Loan and Interest'!B35</f>
        <v>0</v>
      </c>
      <c r="C9" s="30">
        <f>'Loan and Interest'!C35</f>
        <v>0</v>
      </c>
      <c r="D9" s="30">
        <f>'Loan and Interest'!D35</f>
        <v>0</v>
      </c>
      <c r="E9" s="30">
        <f>'Loan and Interest'!E35</f>
        <v>4211.520417</v>
      </c>
      <c r="F9" s="30">
        <f>'Loan and Interest'!F35</f>
        <v>4211.520417</v>
      </c>
      <c r="G9" s="30">
        <f>'Loan and Interest'!G35</f>
        <v>4211.520417</v>
      </c>
      <c r="H9" s="30">
        <f>'Loan and Interest'!H35</f>
        <v>4211.520417</v>
      </c>
      <c r="I9" s="30">
        <f>'Loan and Interest'!I35</f>
        <v>8447.628417</v>
      </c>
      <c r="J9" s="30">
        <f>'Loan and Interest'!J35</f>
        <v>8447.628417</v>
      </c>
      <c r="K9" s="30">
        <f>'Loan and Interest'!K35</f>
        <v>8447.628417</v>
      </c>
      <c r="L9" s="30">
        <f>'Loan and Interest'!L35</f>
        <v>12229.96467</v>
      </c>
      <c r="M9" s="30">
        <f>'Loan and Interest'!M35</f>
        <v>12229.96467</v>
      </c>
      <c r="N9" s="30">
        <f>'Loan and Interest'!N35</f>
        <v>12229.96467</v>
      </c>
      <c r="O9" s="30">
        <f>'Loan and Interest'!O35</f>
        <v>12229.96467</v>
      </c>
      <c r="P9" s="30">
        <f>'Loan and Interest'!P35</f>
        <v>12229.96467</v>
      </c>
      <c r="Q9" s="30">
        <f>'Loan and Interest'!Q35</f>
        <v>35012.492</v>
      </c>
      <c r="R9" s="30">
        <f>'Loan and Interest'!R35</f>
        <v>30800.97158</v>
      </c>
      <c r="S9" s="30">
        <f>'Loan and Interest'!S35</f>
        <v>30800.97158</v>
      </c>
      <c r="T9" s="30">
        <f>'Loan and Interest'!T35</f>
        <v>30800.97158</v>
      </c>
      <c r="U9" s="30">
        <f>'Loan and Interest'!U35</f>
        <v>30800.97158</v>
      </c>
      <c r="V9" s="30">
        <f>'Loan and Interest'!V35</f>
        <v>30800.97158</v>
      </c>
      <c r="W9" s="30">
        <f>'Loan and Interest'!W35</f>
        <v>30800.97158</v>
      </c>
      <c r="X9" s="30">
        <f>'Loan and Interest'!X35</f>
        <v>26564.86358</v>
      </c>
      <c r="Y9" s="30">
        <f>'Loan and Interest'!Y35</f>
        <v>26564.86358</v>
      </c>
      <c r="Z9" s="30">
        <f>'Loan and Interest'!Z35</f>
        <v>26564.86358</v>
      </c>
      <c r="AA9" s="30">
        <f>'Loan and Interest'!AA35</f>
        <v>26564.86358</v>
      </c>
      <c r="AB9" s="30">
        <f>'Loan and Interest'!AB35</f>
        <v>22782.52733</v>
      </c>
      <c r="AC9" s="30">
        <f>'Loan and Interest'!AC35</f>
        <v>22782.52733</v>
      </c>
      <c r="AD9" s="30">
        <f>'Loan and Interest'!AD35</f>
        <v>22782.52733</v>
      </c>
      <c r="AE9" s="30">
        <f>'Loan and Interest'!AE35</f>
        <v>22782.52733</v>
      </c>
      <c r="AF9" s="30">
        <f>'Loan and Interest'!AF35</f>
        <v>22782.52733</v>
      </c>
      <c r="AG9" s="30">
        <f>'Loan and Interest'!AG35</f>
        <v>22782.52733</v>
      </c>
      <c r="AH9" s="30">
        <f>'Loan and Interest'!AH35</f>
        <v>22782.52733</v>
      </c>
      <c r="AI9" s="30">
        <f>'Loan and Interest'!AI35</f>
        <v>22782.52733</v>
      </c>
      <c r="AJ9" s="30">
        <f>'Loan and Interest'!AJ35</f>
        <v>22782.52733</v>
      </c>
      <c r="AK9" s="30">
        <f>'Loan and Interest'!AK35</f>
        <v>22782.52733</v>
      </c>
    </row>
    <row r="10">
      <c r="A10" s="7" t="s">
        <v>175</v>
      </c>
      <c r="B10" s="30">
        <f t="shared" ref="B10:AK10" si="4">B8-B9</f>
        <v>3333483.429</v>
      </c>
      <c r="C10" s="30">
        <f t="shared" si="4"/>
        <v>3373169.216</v>
      </c>
      <c r="D10" s="30">
        <f t="shared" si="4"/>
        <v>3413418.59</v>
      </c>
      <c r="E10" s="30">
        <f t="shared" si="4"/>
        <v>3450029.232</v>
      </c>
      <c r="F10" s="30">
        <f t="shared" si="4"/>
        <v>3491433.55</v>
      </c>
      <c r="G10" s="30">
        <f t="shared" si="4"/>
        <v>3533429.555</v>
      </c>
      <c r="H10" s="30">
        <f t="shared" si="4"/>
        <v>3576026.947</v>
      </c>
      <c r="I10" s="30">
        <f t="shared" si="4"/>
        <v>3614999.491</v>
      </c>
      <c r="J10" s="30">
        <f t="shared" si="4"/>
        <v>3658829.45</v>
      </c>
      <c r="K10" s="30">
        <f t="shared" si="4"/>
        <v>3703290.942</v>
      </c>
      <c r="L10" s="30">
        <f t="shared" si="4"/>
        <v>3744612.039</v>
      </c>
      <c r="M10" s="30">
        <f t="shared" si="4"/>
        <v>3790368.005</v>
      </c>
      <c r="N10" s="30">
        <f t="shared" si="4"/>
        <v>3836787.284</v>
      </c>
      <c r="O10" s="30">
        <f t="shared" si="4"/>
        <v>3883880.85</v>
      </c>
      <c r="P10" s="30">
        <f t="shared" si="4"/>
        <v>3931659.871</v>
      </c>
      <c r="Q10" s="30">
        <f t="shared" si="4"/>
        <v>3957353.187</v>
      </c>
      <c r="R10" s="30">
        <f t="shared" si="4"/>
        <v>4010748.943</v>
      </c>
      <c r="S10" s="30">
        <f t="shared" si="4"/>
        <v>4060653.348</v>
      </c>
      <c r="T10" s="30">
        <f t="shared" si="4"/>
        <v>4111289.909</v>
      </c>
      <c r="U10" s="30">
        <f t="shared" si="4"/>
        <v>4162670.829</v>
      </c>
      <c r="V10" s="30">
        <f t="shared" si="4"/>
        <v>4214808.528</v>
      </c>
      <c r="W10" s="30">
        <f t="shared" si="4"/>
        <v>4267715.647</v>
      </c>
      <c r="X10" s="30">
        <f t="shared" si="4"/>
        <v>4325641.165</v>
      </c>
      <c r="Y10" s="30">
        <f t="shared" si="4"/>
        <v>4380125.964</v>
      </c>
      <c r="Z10" s="30">
        <f t="shared" si="4"/>
        <v>4435419.489</v>
      </c>
      <c r="AA10" s="30">
        <f t="shared" si="4"/>
        <v>4491535.312</v>
      </c>
      <c r="AB10" s="30">
        <f t="shared" si="4"/>
        <v>4552269.59</v>
      </c>
      <c r="AC10" s="30">
        <f t="shared" si="4"/>
        <v>4610071.717</v>
      </c>
      <c r="AD10" s="30">
        <f t="shared" si="4"/>
        <v>4668738.348</v>
      </c>
      <c r="AE10" s="30">
        <f t="shared" si="4"/>
        <v>4728284.063</v>
      </c>
      <c r="AF10" s="30">
        <f t="shared" si="4"/>
        <v>4788723.701</v>
      </c>
      <c r="AG10" s="30">
        <f t="shared" si="4"/>
        <v>4850072.372</v>
      </c>
      <c r="AH10" s="30">
        <f t="shared" si="4"/>
        <v>4912345.457</v>
      </c>
      <c r="AI10" s="30">
        <f t="shared" si="4"/>
        <v>4975558.614</v>
      </c>
      <c r="AJ10" s="30">
        <f t="shared" si="4"/>
        <v>5039727.785</v>
      </c>
      <c r="AK10" s="30">
        <f t="shared" si="4"/>
        <v>5104869.201</v>
      </c>
    </row>
    <row r="11">
      <c r="A11" s="5" t="s">
        <v>176</v>
      </c>
      <c r="B11" s="30">
        <f>B10*Assumptions!$B50</f>
        <v>913374.4594</v>
      </c>
      <c r="C11" s="30">
        <f>C10*Assumptions!$B50</f>
        <v>924248.3652</v>
      </c>
      <c r="D11" s="30">
        <f>D10*Assumptions!$B50</f>
        <v>935276.6935</v>
      </c>
      <c r="E11" s="30">
        <f>E10*Assumptions!$B50</f>
        <v>945308.0095</v>
      </c>
      <c r="F11" s="30">
        <f>F10*Assumptions!$B50</f>
        <v>956652.7926</v>
      </c>
      <c r="G11" s="30">
        <f>G10*Assumptions!$B50</f>
        <v>968159.6979</v>
      </c>
      <c r="H11" s="30">
        <f>H10*Assumptions!$B50</f>
        <v>979831.3834</v>
      </c>
      <c r="I11" s="30">
        <f>I10*Assumptions!$B50</f>
        <v>990509.8605</v>
      </c>
      <c r="J11" s="30">
        <f>J10*Assumptions!$B50</f>
        <v>1002519.269</v>
      </c>
      <c r="K11" s="30">
        <f>K10*Assumptions!$B50</f>
        <v>1014701.718</v>
      </c>
      <c r="L11" s="30">
        <f>L10*Assumptions!$B50</f>
        <v>1026023.699</v>
      </c>
      <c r="M11" s="30">
        <f>M10*Assumptions!$B50</f>
        <v>1038560.833</v>
      </c>
      <c r="N11" s="30">
        <f>N10*Assumptions!$B50</f>
        <v>1051279.716</v>
      </c>
      <c r="O11" s="30">
        <f>O10*Assumptions!$B50</f>
        <v>1064183.353</v>
      </c>
      <c r="P11" s="30">
        <f>P10*Assumptions!$B50</f>
        <v>1077274.805</v>
      </c>
      <c r="Q11" s="30">
        <f>Q10*Assumptions!$B50</f>
        <v>1084314.773</v>
      </c>
      <c r="R11" s="30">
        <f>R10*Assumptions!$B50</f>
        <v>1098945.21</v>
      </c>
      <c r="S11" s="30">
        <f>S10*Assumptions!$B50</f>
        <v>1112619.017</v>
      </c>
      <c r="T11" s="30">
        <f>T10*Assumptions!$B50</f>
        <v>1126493.435</v>
      </c>
      <c r="U11" s="30">
        <f>U10*Assumptions!$B50</f>
        <v>1140571.807</v>
      </c>
      <c r="V11" s="30">
        <f>V10*Assumptions!$B50</f>
        <v>1154857.537</v>
      </c>
      <c r="W11" s="30">
        <f>W10*Assumptions!$B50</f>
        <v>1169354.087</v>
      </c>
      <c r="X11" s="30">
        <f>X10*Assumptions!$B50</f>
        <v>1185225.679</v>
      </c>
      <c r="Y11" s="30">
        <f>Y10*Assumptions!$B50</f>
        <v>1200154.514</v>
      </c>
      <c r="Z11" s="30">
        <f>Z10*Assumptions!$B50</f>
        <v>1215304.94</v>
      </c>
      <c r="AA11" s="30">
        <f>AA10*Assumptions!$B50</f>
        <v>1230680.676</v>
      </c>
      <c r="AB11" s="30">
        <f>AB10*Assumptions!$B50</f>
        <v>1247321.868</v>
      </c>
      <c r="AC11" s="30">
        <f>AC10*Assumptions!$B50</f>
        <v>1263159.65</v>
      </c>
      <c r="AD11" s="30">
        <f>AD10*Assumptions!$B50</f>
        <v>1279234.307</v>
      </c>
      <c r="AE11" s="30">
        <f>AE10*Assumptions!$B50</f>
        <v>1295549.833</v>
      </c>
      <c r="AF11" s="30">
        <f>AF10*Assumptions!$B50</f>
        <v>1312110.294</v>
      </c>
      <c r="AG11" s="30">
        <f>AG10*Assumptions!$B50</f>
        <v>1328919.83</v>
      </c>
      <c r="AH11" s="30">
        <f>AH10*Assumptions!$B50</f>
        <v>1345982.655</v>
      </c>
      <c r="AI11" s="30">
        <f>AI10*Assumptions!$B50</f>
        <v>1363303.06</v>
      </c>
      <c r="AJ11" s="30">
        <f>AJ10*Assumptions!$B50</f>
        <v>1380885.413</v>
      </c>
      <c r="AK11" s="30">
        <f>AK10*Assumptions!$B50</f>
        <v>1398734.161</v>
      </c>
    </row>
    <row r="12">
      <c r="A12" s="7" t="s">
        <v>177</v>
      </c>
      <c r="B12" s="30">
        <f t="shared" ref="B12:AK12" si="5">B10-B11</f>
        <v>2420108.969</v>
      </c>
      <c r="C12" s="30">
        <f t="shared" si="5"/>
        <v>2448920.851</v>
      </c>
      <c r="D12" s="30">
        <f t="shared" si="5"/>
        <v>2478141.896</v>
      </c>
      <c r="E12" s="30">
        <f t="shared" si="5"/>
        <v>2504721.222</v>
      </c>
      <c r="F12" s="30">
        <f t="shared" si="5"/>
        <v>2534780.757</v>
      </c>
      <c r="G12" s="30">
        <f t="shared" si="5"/>
        <v>2565269.857</v>
      </c>
      <c r="H12" s="30">
        <f t="shared" si="5"/>
        <v>2596195.563</v>
      </c>
      <c r="I12" s="30">
        <f t="shared" si="5"/>
        <v>2624489.63</v>
      </c>
      <c r="J12" s="30">
        <f t="shared" si="5"/>
        <v>2656310.181</v>
      </c>
      <c r="K12" s="30">
        <f t="shared" si="5"/>
        <v>2688589.224</v>
      </c>
      <c r="L12" s="30">
        <f t="shared" si="5"/>
        <v>2718588.34</v>
      </c>
      <c r="M12" s="30">
        <f t="shared" si="5"/>
        <v>2751807.171</v>
      </c>
      <c r="N12" s="30">
        <f t="shared" si="5"/>
        <v>2785507.568</v>
      </c>
      <c r="O12" s="30">
        <f t="shared" si="5"/>
        <v>2819697.497</v>
      </c>
      <c r="P12" s="30">
        <f t="shared" si="5"/>
        <v>2854385.066</v>
      </c>
      <c r="Q12" s="30">
        <f t="shared" si="5"/>
        <v>2873038.414</v>
      </c>
      <c r="R12" s="30">
        <f t="shared" si="5"/>
        <v>2911803.732</v>
      </c>
      <c r="S12" s="30">
        <f t="shared" si="5"/>
        <v>2948034.33</v>
      </c>
      <c r="T12" s="30">
        <f t="shared" si="5"/>
        <v>2984796.474</v>
      </c>
      <c r="U12" s="30">
        <f t="shared" si="5"/>
        <v>3022099.022</v>
      </c>
      <c r="V12" s="30">
        <f t="shared" si="5"/>
        <v>3059950.991</v>
      </c>
      <c r="W12" s="30">
        <f t="shared" si="5"/>
        <v>3098361.56</v>
      </c>
      <c r="X12" s="30">
        <f t="shared" si="5"/>
        <v>3140415.486</v>
      </c>
      <c r="Y12" s="30">
        <f t="shared" si="5"/>
        <v>3179971.45</v>
      </c>
      <c r="Z12" s="30">
        <f t="shared" si="5"/>
        <v>3220114.549</v>
      </c>
      <c r="AA12" s="30">
        <f t="shared" si="5"/>
        <v>3260854.637</v>
      </c>
      <c r="AB12" s="30">
        <f t="shared" si="5"/>
        <v>3304947.723</v>
      </c>
      <c r="AC12" s="30">
        <f t="shared" si="5"/>
        <v>3346912.066</v>
      </c>
      <c r="AD12" s="30">
        <f t="shared" si="5"/>
        <v>3389504.041</v>
      </c>
      <c r="AE12" s="30">
        <f t="shared" si="5"/>
        <v>3432734.229</v>
      </c>
      <c r="AF12" s="30">
        <f t="shared" si="5"/>
        <v>3476613.407</v>
      </c>
      <c r="AG12" s="30">
        <f t="shared" si="5"/>
        <v>3521152.542</v>
      </c>
      <c r="AH12" s="30">
        <f t="shared" si="5"/>
        <v>3566362.802</v>
      </c>
      <c r="AI12" s="30">
        <f t="shared" si="5"/>
        <v>3612255.554</v>
      </c>
      <c r="AJ12" s="30">
        <f t="shared" si="5"/>
        <v>3658842.372</v>
      </c>
      <c r="AK12" s="30">
        <f t="shared" si="5"/>
        <v>3706135.04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5" t="s">
        <v>178</v>
      </c>
    </row>
    <row r="3">
      <c r="A3" s="5" t="s">
        <v>179</v>
      </c>
      <c r="B3" s="30">
        <f>Sales!B50</f>
        <v>1793456.85</v>
      </c>
      <c r="C3" s="30">
        <f>Sales!C50</f>
        <v>9108293.172</v>
      </c>
      <c r="D3" s="30">
        <f>Sales!D50</f>
        <v>4201736.859</v>
      </c>
      <c r="E3" s="30">
        <f>Sales!E50</f>
        <v>11441107.24</v>
      </c>
      <c r="F3" s="30">
        <f>Sales!F50</f>
        <v>6462478.138</v>
      </c>
      <c r="G3" s="30">
        <f>Sales!G50</f>
        <v>11702996.14</v>
      </c>
      <c r="H3" s="30">
        <f>Sales!H50</f>
        <v>6622802.235</v>
      </c>
      <c r="I3" s="30">
        <f>Sales!I50</f>
        <v>11972525.9</v>
      </c>
      <c r="J3" s="30">
        <f>Sales!J50</f>
        <v>6787933.229</v>
      </c>
      <c r="K3" s="30">
        <f>Sales!K50</f>
        <v>12249954.02</v>
      </c>
      <c r="L3" s="30">
        <f>Sales!L50</f>
        <v>6958032.258</v>
      </c>
      <c r="M3" s="30">
        <f>Sales!M50</f>
        <v>12535547.36</v>
      </c>
      <c r="N3" s="30">
        <f>Sales!N50</f>
        <v>7133266.22</v>
      </c>
      <c r="O3" s="30">
        <f>Sales!O50</f>
        <v>12829582.5</v>
      </c>
      <c r="P3" s="30">
        <f>Sales!P50</f>
        <v>7313807.985</v>
      </c>
      <c r="Q3" s="30">
        <f>Sales!Q50</f>
        <v>13132346.12</v>
      </c>
      <c r="R3" s="30">
        <f>Sales!R50</f>
        <v>7499836.617</v>
      </c>
      <c r="S3" s="30">
        <f>Sales!S50</f>
        <v>13444135.35</v>
      </c>
      <c r="T3" s="30">
        <f>Sales!T50</f>
        <v>7691537.606</v>
      </c>
      <c r="U3" s="30">
        <f>Sales!U50</f>
        <v>13765258.19</v>
      </c>
      <c r="V3" s="30">
        <f>Sales!V50</f>
        <v>7889103.105</v>
      </c>
      <c r="W3" s="30">
        <f>Sales!W50</f>
        <v>14096033.93</v>
      </c>
      <c r="X3" s="30">
        <f>Sales!X50</f>
        <v>8092732.181</v>
      </c>
      <c r="Y3" s="30">
        <f>Sales!Y50</f>
        <v>14436793.54</v>
      </c>
      <c r="Z3" s="30">
        <f>Sales!Z50</f>
        <v>8302631.069</v>
      </c>
      <c r="AA3" s="30">
        <f>Sales!AA50</f>
        <v>14787880.17</v>
      </c>
      <c r="AB3" s="30">
        <f>Sales!AB50</f>
        <v>8519013.445</v>
      </c>
      <c r="AC3" s="30">
        <f>Sales!AC50</f>
        <v>15149649.57</v>
      </c>
      <c r="AD3" s="30">
        <f>Sales!AD50</f>
        <v>8742100.698</v>
      </c>
      <c r="AE3" s="30">
        <f>Sales!AE50</f>
        <v>15522470.59</v>
      </c>
      <c r="AF3" s="30">
        <f>Sales!AF50</f>
        <v>8972122.225</v>
      </c>
      <c r="AG3" s="30">
        <f>Sales!AG50</f>
        <v>15906725.66</v>
      </c>
      <c r="AH3" s="30">
        <f>Sales!AH50</f>
        <v>9209315.726</v>
      </c>
      <c r="AI3" s="30">
        <f>Sales!AI50</f>
        <v>16302811.36</v>
      </c>
      <c r="AJ3" s="30">
        <f>Sales!AJ50</f>
        <v>9453927.514</v>
      </c>
      <c r="AK3" s="30">
        <f>Sales!AK50</f>
        <v>16711138.88</v>
      </c>
    </row>
    <row r="4">
      <c r="A4" s="5" t="s">
        <v>180</v>
      </c>
      <c r="B4" s="31">
        <f>Capital!B13</f>
        <v>9098046</v>
      </c>
      <c r="C4" s="31">
        <f>Capital!C13</f>
        <v>0</v>
      </c>
      <c r="D4" s="31">
        <f>Capital!D13</f>
        <v>0</v>
      </c>
      <c r="E4" s="31">
        <f>Capital!E13</f>
        <v>0</v>
      </c>
      <c r="F4" s="31">
        <f>Capital!F13</f>
        <v>0</v>
      </c>
      <c r="G4" s="31">
        <f>Capital!G13</f>
        <v>7912368</v>
      </c>
      <c r="H4" s="31">
        <f>Capital!H13</f>
        <v>0</v>
      </c>
      <c r="I4" s="31">
        <f>Capital!I13</f>
        <v>0</v>
      </c>
      <c r="J4" s="31">
        <f>Capital!J13</f>
        <v>0</v>
      </c>
      <c r="K4" s="31">
        <f>Capital!K13</f>
        <v>0</v>
      </c>
      <c r="L4" s="31">
        <f>Capital!L13</f>
        <v>0</v>
      </c>
      <c r="M4" s="31">
        <f>Capital!M13</f>
        <v>0</v>
      </c>
      <c r="N4" s="31">
        <f>Capital!N13</f>
        <v>0</v>
      </c>
      <c r="O4" s="31">
        <f>Capital!O13</f>
        <v>0</v>
      </c>
      <c r="P4" s="31">
        <f>Capital!P13</f>
        <v>0</v>
      </c>
      <c r="Q4" s="31">
        <f>Capital!Q13</f>
        <v>0</v>
      </c>
      <c r="R4" s="31">
        <f>Capital!R13</f>
        <v>0</v>
      </c>
      <c r="S4" s="31">
        <f>Capital!S13</f>
        <v>0</v>
      </c>
      <c r="T4" s="31">
        <f>Capital!T13</f>
        <v>0</v>
      </c>
      <c r="U4" s="31">
        <f>Capital!U13</f>
        <v>16263325</v>
      </c>
      <c r="V4" s="31">
        <f>Capital!V13</f>
        <v>0</v>
      </c>
      <c r="W4" s="31">
        <f>Capital!W13</f>
        <v>0</v>
      </c>
      <c r="X4" s="31">
        <f>Capital!X13</f>
        <v>0</v>
      </c>
      <c r="Y4" s="31">
        <f>Capital!Y13</f>
        <v>0</v>
      </c>
      <c r="Z4" s="31">
        <f>Capital!Z13</f>
        <v>0</v>
      </c>
      <c r="AA4" s="31">
        <f>Capital!AA13</f>
        <v>0</v>
      </c>
      <c r="AB4" s="31">
        <f>Capital!AB13</f>
        <v>0</v>
      </c>
      <c r="AC4" s="31">
        <f>Capital!AC13</f>
        <v>0</v>
      </c>
      <c r="AD4" s="31">
        <f>Capital!AD13</f>
        <v>0</v>
      </c>
      <c r="AE4" s="31">
        <f>Capital!AE13</f>
        <v>0</v>
      </c>
      <c r="AF4" s="31">
        <f>Capital!AF13</f>
        <v>0</v>
      </c>
      <c r="AG4" s="31">
        <f>Capital!AG13</f>
        <v>39588480</v>
      </c>
      <c r="AH4" s="31">
        <f>Capital!AH13</f>
        <v>0</v>
      </c>
      <c r="AI4" s="31">
        <f>Capital!AI13</f>
        <v>0</v>
      </c>
      <c r="AJ4" s="31">
        <f>Capital!AJ13</f>
        <v>0</v>
      </c>
      <c r="AK4" s="31">
        <f>Capital!AK13</f>
        <v>0</v>
      </c>
    </row>
    <row r="5">
      <c r="A5" s="5" t="s">
        <v>168</v>
      </c>
      <c r="B5" s="31">
        <f>'Loan and Interest'!B14</f>
        <v>0</v>
      </c>
      <c r="C5" s="31">
        <f>'Loan and Interest'!C14</f>
        <v>0</v>
      </c>
      <c r="D5" s="31">
        <f>'Loan and Interest'!D14</f>
        <v>0</v>
      </c>
      <c r="E5" s="31">
        <f>'Loan and Interest'!E14</f>
        <v>439463</v>
      </c>
      <c r="F5" s="31">
        <f>'Loan and Interest'!F14</f>
        <v>0</v>
      </c>
      <c r="G5" s="31">
        <f>'Loan and Interest'!G14</f>
        <v>0</v>
      </c>
      <c r="H5" s="31">
        <f>'Loan and Interest'!H14</f>
        <v>0</v>
      </c>
      <c r="I5" s="31">
        <f>'Loan and Interest'!I14</f>
        <v>706018</v>
      </c>
      <c r="J5" s="31">
        <f>'Loan and Interest'!J14</f>
        <v>0</v>
      </c>
      <c r="K5" s="31">
        <f>'Loan and Interest'!K14</f>
        <v>0</v>
      </c>
      <c r="L5" s="31">
        <f>'Loan and Interest'!L14</f>
        <v>720445</v>
      </c>
      <c r="M5" s="31">
        <f>'Loan and Interest'!M14</f>
        <v>0</v>
      </c>
      <c r="N5" s="31">
        <f>'Loan and Interest'!N14</f>
        <v>0</v>
      </c>
      <c r="O5" s="31">
        <f>'Loan and Interest'!O14</f>
        <v>0</v>
      </c>
      <c r="P5" s="31">
        <f>'Loan and Interest'!P14</f>
        <v>0</v>
      </c>
      <c r="Q5" s="31">
        <f>'Loan and Interest'!Q14</f>
        <v>2010223</v>
      </c>
      <c r="R5" s="31">
        <f>'Loan and Interest'!R14</f>
        <v>0</v>
      </c>
      <c r="S5" s="31">
        <f>'Loan and Interest'!S14</f>
        <v>0</v>
      </c>
      <c r="T5" s="31">
        <f>'Loan and Interest'!T14</f>
        <v>0</v>
      </c>
      <c r="U5" s="31">
        <f>'Loan and Interest'!U14</f>
        <v>0</v>
      </c>
      <c r="V5" s="31">
        <f>'Loan and Interest'!V14</f>
        <v>0</v>
      </c>
      <c r="W5" s="31">
        <f>'Loan and Interest'!W14</f>
        <v>0</v>
      </c>
      <c r="X5" s="31">
        <f>'Loan and Interest'!X14</f>
        <v>0</v>
      </c>
      <c r="Y5" s="31">
        <f>'Loan and Interest'!Y14</f>
        <v>0</v>
      </c>
      <c r="Z5" s="31">
        <f>'Loan and Interest'!Z14</f>
        <v>0</v>
      </c>
      <c r="AA5" s="31">
        <f>'Loan and Interest'!AA14</f>
        <v>0</v>
      </c>
      <c r="AB5" s="31">
        <f>'Loan and Interest'!AB14</f>
        <v>0</v>
      </c>
      <c r="AC5" s="31">
        <f>'Loan and Interest'!AC14</f>
        <v>0</v>
      </c>
      <c r="AD5" s="31">
        <f>'Loan and Interest'!AD14</f>
        <v>0</v>
      </c>
      <c r="AE5" s="31">
        <f>'Loan and Interest'!AE14</f>
        <v>0</v>
      </c>
      <c r="AF5" s="31">
        <f>'Loan and Interest'!AF14</f>
        <v>0</v>
      </c>
      <c r="AG5" s="31">
        <f>'Loan and Interest'!AG14</f>
        <v>0</v>
      </c>
      <c r="AH5" s="31">
        <f>'Loan and Interest'!AH14</f>
        <v>0</v>
      </c>
      <c r="AI5" s="31">
        <f>'Loan and Interest'!AI14</f>
        <v>0</v>
      </c>
      <c r="AJ5" s="31">
        <f>'Loan and Interest'!AJ14</f>
        <v>0</v>
      </c>
      <c r="AK5" s="31">
        <f>'Loan and Interest'!AK14</f>
        <v>0</v>
      </c>
    </row>
    <row r="6">
      <c r="A6" s="5" t="s">
        <v>129</v>
      </c>
      <c r="B6" s="30">
        <f t="shared" ref="B6:AK6" si="1">SUM(B3:B5)</f>
        <v>10891502.85</v>
      </c>
      <c r="C6" s="30">
        <f t="shared" si="1"/>
        <v>9108293.172</v>
      </c>
      <c r="D6" s="30">
        <f t="shared" si="1"/>
        <v>4201736.859</v>
      </c>
      <c r="E6" s="30">
        <f t="shared" si="1"/>
        <v>11880570.24</v>
      </c>
      <c r="F6" s="30">
        <f t="shared" si="1"/>
        <v>6462478.138</v>
      </c>
      <c r="G6" s="30">
        <f t="shared" si="1"/>
        <v>19615364.14</v>
      </c>
      <c r="H6" s="30">
        <f t="shared" si="1"/>
        <v>6622802.235</v>
      </c>
      <c r="I6" s="30">
        <f t="shared" si="1"/>
        <v>12678543.9</v>
      </c>
      <c r="J6" s="30">
        <f t="shared" si="1"/>
        <v>6787933.229</v>
      </c>
      <c r="K6" s="30">
        <f t="shared" si="1"/>
        <v>12249954.02</v>
      </c>
      <c r="L6" s="30">
        <f t="shared" si="1"/>
        <v>7678477.258</v>
      </c>
      <c r="M6" s="30">
        <f t="shared" si="1"/>
        <v>12535547.36</v>
      </c>
      <c r="N6" s="30">
        <f t="shared" si="1"/>
        <v>7133266.22</v>
      </c>
      <c r="O6" s="30">
        <f t="shared" si="1"/>
        <v>12829582.5</v>
      </c>
      <c r="P6" s="30">
        <f t="shared" si="1"/>
        <v>7313807.985</v>
      </c>
      <c r="Q6" s="30">
        <f t="shared" si="1"/>
        <v>15142569.12</v>
      </c>
      <c r="R6" s="30">
        <f t="shared" si="1"/>
        <v>7499836.617</v>
      </c>
      <c r="S6" s="30">
        <f t="shared" si="1"/>
        <v>13444135.35</v>
      </c>
      <c r="T6" s="30">
        <f t="shared" si="1"/>
        <v>7691537.606</v>
      </c>
      <c r="U6" s="30">
        <f t="shared" si="1"/>
        <v>30028583.19</v>
      </c>
      <c r="V6" s="30">
        <f t="shared" si="1"/>
        <v>7889103.105</v>
      </c>
      <c r="W6" s="30">
        <f t="shared" si="1"/>
        <v>14096033.93</v>
      </c>
      <c r="X6" s="30">
        <f t="shared" si="1"/>
        <v>8092732.181</v>
      </c>
      <c r="Y6" s="30">
        <f t="shared" si="1"/>
        <v>14436793.54</v>
      </c>
      <c r="Z6" s="30">
        <f t="shared" si="1"/>
        <v>8302631.069</v>
      </c>
      <c r="AA6" s="30">
        <f t="shared" si="1"/>
        <v>14787880.17</v>
      </c>
      <c r="AB6" s="30">
        <f t="shared" si="1"/>
        <v>8519013.445</v>
      </c>
      <c r="AC6" s="30">
        <f t="shared" si="1"/>
        <v>15149649.57</v>
      </c>
      <c r="AD6" s="30">
        <f t="shared" si="1"/>
        <v>8742100.698</v>
      </c>
      <c r="AE6" s="30">
        <f t="shared" si="1"/>
        <v>15522470.59</v>
      </c>
      <c r="AF6" s="30">
        <f t="shared" si="1"/>
        <v>8972122.225</v>
      </c>
      <c r="AG6" s="30">
        <f t="shared" si="1"/>
        <v>55495205.66</v>
      </c>
      <c r="AH6" s="30">
        <f t="shared" si="1"/>
        <v>9209315.726</v>
      </c>
      <c r="AI6" s="30">
        <f t="shared" si="1"/>
        <v>16302811.36</v>
      </c>
      <c r="AJ6" s="30">
        <f t="shared" si="1"/>
        <v>9453927.514</v>
      </c>
      <c r="AK6" s="30">
        <f t="shared" si="1"/>
        <v>16711138.88</v>
      </c>
    </row>
    <row r="7">
      <c r="A7" s="5"/>
    </row>
    <row r="8">
      <c r="A8" s="5" t="s">
        <v>181</v>
      </c>
    </row>
    <row r="9">
      <c r="A9" s="5" t="s">
        <v>182</v>
      </c>
      <c r="B9" s="31">
        <f>'Fixed Asset Balance'!B12</f>
        <v>1019000</v>
      </c>
      <c r="C9" s="31">
        <f>'Fixed Asset Balance'!C12</f>
        <v>0</v>
      </c>
      <c r="D9" s="31">
        <f>'Fixed Asset Balance'!D12</f>
        <v>0</v>
      </c>
      <c r="E9" s="31">
        <f>'Fixed Asset Balance'!E12</f>
        <v>0</v>
      </c>
      <c r="F9" s="31">
        <f>'Fixed Asset Balance'!F12</f>
        <v>0</v>
      </c>
      <c r="G9" s="31">
        <f>'Fixed Asset Balance'!G12</f>
        <v>0</v>
      </c>
      <c r="H9" s="31">
        <f>'Fixed Asset Balance'!H12</f>
        <v>0</v>
      </c>
      <c r="I9" s="31">
        <f>'Fixed Asset Balance'!I12</f>
        <v>0</v>
      </c>
      <c r="J9" s="31">
        <f>'Fixed Asset Balance'!J12</f>
        <v>0</v>
      </c>
      <c r="K9" s="31">
        <f>'Fixed Asset Balance'!K12</f>
        <v>0</v>
      </c>
      <c r="L9" s="31">
        <f>'Fixed Asset Balance'!L12</f>
        <v>0</v>
      </c>
      <c r="M9" s="31">
        <f>'Fixed Asset Balance'!M12</f>
        <v>0</v>
      </c>
      <c r="N9" s="31">
        <f>'Fixed Asset Balance'!N12</f>
        <v>0</v>
      </c>
      <c r="O9" s="31">
        <f>'Fixed Asset Balance'!O12</f>
        <v>0</v>
      </c>
      <c r="P9" s="31">
        <f>'Fixed Asset Balance'!P12</f>
        <v>300000</v>
      </c>
      <c r="Q9" s="31">
        <f>'Fixed Asset Balance'!Q12</f>
        <v>0</v>
      </c>
      <c r="R9" s="31">
        <f>'Fixed Asset Balance'!R12</f>
        <v>0</v>
      </c>
      <c r="S9" s="31">
        <f>'Fixed Asset Balance'!S12</f>
        <v>0</v>
      </c>
      <c r="T9" s="31">
        <f>'Fixed Asset Balance'!T12</f>
        <v>0</v>
      </c>
      <c r="U9" s="31">
        <f>'Fixed Asset Balance'!U12</f>
        <v>0</v>
      </c>
      <c r="V9" s="31">
        <f>'Fixed Asset Balance'!V12</f>
        <v>560000</v>
      </c>
      <c r="W9" s="31">
        <f>'Fixed Asset Balance'!W12</f>
        <v>0</v>
      </c>
      <c r="X9" s="31">
        <f>'Fixed Asset Balance'!X12</f>
        <v>0</v>
      </c>
      <c r="Y9" s="31">
        <f>'Fixed Asset Balance'!Y12</f>
        <v>0</v>
      </c>
      <c r="Z9" s="31">
        <f>'Fixed Asset Balance'!Z12</f>
        <v>0</v>
      </c>
      <c r="AA9" s="31">
        <f>'Fixed Asset Balance'!AA12</f>
        <v>0</v>
      </c>
      <c r="AB9" s="31">
        <f>'Fixed Asset Balance'!AB12</f>
        <v>0</v>
      </c>
      <c r="AC9" s="31">
        <f>'Fixed Asset Balance'!AC12</f>
        <v>0</v>
      </c>
      <c r="AD9" s="31">
        <f>'Fixed Asset Balance'!AD12</f>
        <v>300000</v>
      </c>
      <c r="AE9" s="31">
        <f>'Fixed Asset Balance'!AE12</f>
        <v>0</v>
      </c>
      <c r="AF9" s="31">
        <f>'Fixed Asset Balance'!AF12</f>
        <v>159000</v>
      </c>
      <c r="AG9" s="31">
        <f>'Fixed Asset Balance'!AG12</f>
        <v>0</v>
      </c>
      <c r="AH9" s="31">
        <f>'Fixed Asset Balance'!AH12</f>
        <v>0</v>
      </c>
      <c r="AI9" s="31">
        <f>'Fixed Asset Balance'!AI12</f>
        <v>0</v>
      </c>
      <c r="AJ9" s="31">
        <f>'Fixed Asset Balance'!AJ12</f>
        <v>0</v>
      </c>
      <c r="AK9" s="31">
        <f>'Fixed Asset Balance'!AK12</f>
        <v>0</v>
      </c>
    </row>
    <row r="10">
      <c r="A10" s="5" t="s">
        <v>131</v>
      </c>
      <c r="B10" s="31">
        <f>Purchases!B10</f>
        <v>0</v>
      </c>
      <c r="C10" s="30">
        <f>Purchases!C10</f>
        <v>5343250</v>
      </c>
      <c r="D10" s="30">
        <f>Purchases!D10</f>
        <v>5450115</v>
      </c>
      <c r="E10" s="30">
        <f>Purchases!E10</f>
        <v>5596617.3</v>
      </c>
      <c r="F10" s="30">
        <f>Purchases!F10</f>
        <v>5708624.646</v>
      </c>
      <c r="G10" s="30">
        <f>Purchases!G10</f>
        <v>5822873.789</v>
      </c>
      <c r="H10" s="30">
        <f>Purchases!H10</f>
        <v>5939409.601</v>
      </c>
      <c r="I10" s="30">
        <f>Purchases!I10</f>
        <v>6058277.853</v>
      </c>
      <c r="J10" s="30">
        <f>Purchases!J10</f>
        <v>6179525.231</v>
      </c>
      <c r="K10" s="30">
        <f>Purchases!K10</f>
        <v>6303199.356</v>
      </c>
      <c r="L10" s="30">
        <f>Purchases!L10</f>
        <v>6429348.804</v>
      </c>
      <c r="M10" s="30">
        <f>Purchases!M10</f>
        <v>6558023.121</v>
      </c>
      <c r="N10" s="30">
        <f>Purchases!N10</f>
        <v>6689272.846</v>
      </c>
      <c r="O10" s="30">
        <f>Purchases!O10</f>
        <v>6823149.529</v>
      </c>
      <c r="P10" s="30">
        <f>Purchases!P10</f>
        <v>6959705.753</v>
      </c>
      <c r="Q10" s="30">
        <f>Purchases!Q10</f>
        <v>7098995.152</v>
      </c>
      <c r="R10" s="30">
        <f>Purchases!R10</f>
        <v>7241072.436</v>
      </c>
      <c r="S10" s="30">
        <f>Purchases!S10</f>
        <v>7385993.407</v>
      </c>
      <c r="T10" s="30">
        <f>Purchases!T10</f>
        <v>7533814.988</v>
      </c>
      <c r="U10" s="30">
        <f>Purchases!U10</f>
        <v>7684595.238</v>
      </c>
      <c r="V10" s="30">
        <f>Purchases!V10</f>
        <v>7838393.379</v>
      </c>
      <c r="W10" s="30">
        <f>Purchases!W10</f>
        <v>7995269.821</v>
      </c>
      <c r="X10" s="30">
        <f>Purchases!X10</f>
        <v>8155286.18</v>
      </c>
      <c r="Y10" s="30">
        <f>Purchases!Y10</f>
        <v>8318505.308</v>
      </c>
      <c r="Z10" s="30">
        <f>Purchases!Z10</f>
        <v>8484991.313</v>
      </c>
      <c r="AA10" s="30">
        <f>Purchases!AA10</f>
        <v>8654809.588</v>
      </c>
      <c r="AB10" s="30">
        <f>Purchases!AB10</f>
        <v>8828026.834</v>
      </c>
      <c r="AC10" s="30">
        <f>Purchases!AC10</f>
        <v>9004711.088</v>
      </c>
      <c r="AD10" s="30">
        <f>Purchases!AD10</f>
        <v>9184931.75</v>
      </c>
      <c r="AE10" s="30">
        <f>Purchases!AE10</f>
        <v>9368759.606</v>
      </c>
      <c r="AF10" s="30">
        <f>Purchases!AF10</f>
        <v>9556266.862</v>
      </c>
      <c r="AG10" s="30">
        <f>Purchases!AG10</f>
        <v>9747527.169</v>
      </c>
      <c r="AH10" s="30">
        <f>Purchases!AH10</f>
        <v>9942615.651</v>
      </c>
      <c r="AI10" s="30">
        <f>Purchases!AI10</f>
        <v>10141608.94</v>
      </c>
      <c r="AJ10" s="30">
        <f>Purchases!AJ10</f>
        <v>10344585.19</v>
      </c>
      <c r="AK10" s="30">
        <f>Purchases!AK10</f>
        <v>10551624.14</v>
      </c>
    </row>
    <row r="11">
      <c r="A11" s="5" t="s">
        <v>138</v>
      </c>
      <c r="B11" s="31">
        <f>Expenses!B16</f>
        <v>39750</v>
      </c>
      <c r="C11" s="31">
        <f>Expenses!C16</f>
        <v>114458</v>
      </c>
      <c r="D11" s="31">
        <f>Expenses!D16</f>
        <v>84912</v>
      </c>
      <c r="E11" s="31">
        <f>Expenses!E16</f>
        <v>120644</v>
      </c>
      <c r="F11" s="31">
        <f>Expenses!F16</f>
        <v>84912</v>
      </c>
      <c r="G11" s="31">
        <f>Expenses!G16</f>
        <v>120644</v>
      </c>
      <c r="H11" s="31">
        <f>Expenses!H16</f>
        <v>84912</v>
      </c>
      <c r="I11" s="31">
        <f>Expenses!I16</f>
        <v>120644</v>
      </c>
      <c r="J11" s="31">
        <f>Expenses!J16</f>
        <v>84912</v>
      </c>
      <c r="K11" s="31">
        <f>Expenses!K16</f>
        <v>120644</v>
      </c>
      <c r="L11" s="31">
        <f>Expenses!L16</f>
        <v>84912</v>
      </c>
      <c r="M11" s="31">
        <f>Expenses!M16</f>
        <v>120644</v>
      </c>
      <c r="N11" s="31">
        <f>Expenses!N16</f>
        <v>84912</v>
      </c>
      <c r="O11" s="31">
        <f>Expenses!O16</f>
        <v>120644</v>
      </c>
      <c r="P11" s="31">
        <f>Expenses!P16</f>
        <v>84912</v>
      </c>
      <c r="Q11" s="31">
        <f>Expenses!Q16</f>
        <v>120644</v>
      </c>
      <c r="R11" s="31">
        <f>Expenses!R16</f>
        <v>84912</v>
      </c>
      <c r="S11" s="31">
        <f>Expenses!S16</f>
        <v>120644</v>
      </c>
      <c r="T11" s="31">
        <f>Expenses!T16</f>
        <v>84912</v>
      </c>
      <c r="U11" s="31">
        <f>Expenses!U16</f>
        <v>120644</v>
      </c>
      <c r="V11" s="31">
        <f>Expenses!V16</f>
        <v>84912</v>
      </c>
      <c r="W11" s="31">
        <f>Expenses!W16</f>
        <v>120644</v>
      </c>
      <c r="X11" s="31">
        <f>Expenses!X16</f>
        <v>84912</v>
      </c>
      <c r="Y11" s="31">
        <f>Expenses!Y16</f>
        <v>120644</v>
      </c>
      <c r="Z11" s="31">
        <f>Expenses!Z16</f>
        <v>84912</v>
      </c>
      <c r="AA11" s="31">
        <f>Expenses!AA16</f>
        <v>120644</v>
      </c>
      <c r="AB11" s="31">
        <f>Expenses!AB16</f>
        <v>84912</v>
      </c>
      <c r="AC11" s="31">
        <f>Expenses!AC16</f>
        <v>120644</v>
      </c>
      <c r="AD11" s="31">
        <f>Expenses!AD16</f>
        <v>84912</v>
      </c>
      <c r="AE11" s="31">
        <f>Expenses!AE16</f>
        <v>120644</v>
      </c>
      <c r="AF11" s="31">
        <f>Expenses!AF16</f>
        <v>84912</v>
      </c>
      <c r="AG11" s="31">
        <f>Expenses!AG16</f>
        <v>120644</v>
      </c>
      <c r="AH11" s="31">
        <f>Expenses!AH16</f>
        <v>84912</v>
      </c>
      <c r="AI11" s="31">
        <f>Expenses!AI16</f>
        <v>120644</v>
      </c>
      <c r="AJ11" s="31">
        <f>Expenses!AJ16</f>
        <v>84912</v>
      </c>
      <c r="AK11" s="31">
        <f>Expenses!AK16</f>
        <v>120644</v>
      </c>
    </row>
    <row r="12">
      <c r="A12" s="5" t="s">
        <v>80</v>
      </c>
      <c r="B12" s="31">
        <f>'Loan and Interest'!B21</f>
        <v>0</v>
      </c>
      <c r="C12" s="31">
        <f>'Loan and Interest'!C21</f>
        <v>0</v>
      </c>
      <c r="D12" s="31">
        <f>'Loan and Interest'!D21</f>
        <v>0</v>
      </c>
      <c r="E12" s="31">
        <f>'Loan and Interest'!E21</f>
        <v>0</v>
      </c>
      <c r="F12" s="31">
        <f>'Loan and Interest'!F21</f>
        <v>0</v>
      </c>
      <c r="G12" s="31">
        <f>'Loan and Interest'!G21</f>
        <v>0</v>
      </c>
      <c r="H12" s="31">
        <f>'Loan and Interest'!H21</f>
        <v>0</v>
      </c>
      <c r="I12" s="31">
        <f>'Loan and Interest'!I21</f>
        <v>0</v>
      </c>
      <c r="J12" s="31">
        <f>'Loan and Interest'!J21</f>
        <v>0</v>
      </c>
      <c r="K12" s="31">
        <f>'Loan and Interest'!K21</f>
        <v>0</v>
      </c>
      <c r="L12" s="31">
        <f>'Loan and Interest'!L21</f>
        <v>0</v>
      </c>
      <c r="M12" s="31">
        <f>'Loan and Interest'!M21</f>
        <v>0</v>
      </c>
      <c r="N12" s="31">
        <f>'Loan and Interest'!N21</f>
        <v>0</v>
      </c>
      <c r="O12" s="31">
        <f>'Loan and Interest'!O21</f>
        <v>0</v>
      </c>
      <c r="P12" s="31">
        <f>'Loan and Interest'!P21</f>
        <v>0</v>
      </c>
      <c r="Q12" s="31">
        <f>'Loan and Interest'!Q21</f>
        <v>0</v>
      </c>
      <c r="R12" s="31">
        <f>'Loan and Interest'!R21</f>
        <v>439463</v>
      </c>
      <c r="S12" s="31">
        <f>'Loan and Interest'!S21</f>
        <v>0</v>
      </c>
      <c r="T12" s="31">
        <f>'Loan and Interest'!T21</f>
        <v>0</v>
      </c>
      <c r="U12" s="31">
        <f>'Loan and Interest'!U21</f>
        <v>0</v>
      </c>
      <c r="V12" s="31">
        <f>'Loan and Interest'!V21</f>
        <v>0</v>
      </c>
      <c r="W12" s="31">
        <f>'Loan and Interest'!W21</f>
        <v>0</v>
      </c>
      <c r="X12" s="31">
        <f>'Loan and Interest'!X21</f>
        <v>706018</v>
      </c>
      <c r="Y12" s="31">
        <f>'Loan and Interest'!Y21</f>
        <v>0</v>
      </c>
      <c r="Z12" s="31">
        <f>'Loan and Interest'!Z21</f>
        <v>0</v>
      </c>
      <c r="AA12" s="31">
        <f>'Loan and Interest'!AA21</f>
        <v>0</v>
      </c>
      <c r="AB12" s="31">
        <f>'Loan and Interest'!AB21</f>
        <v>720445</v>
      </c>
      <c r="AC12" s="31">
        <f>'Loan and Interest'!AC21</f>
        <v>0</v>
      </c>
      <c r="AD12" s="31">
        <f>'Loan and Interest'!AD21</f>
        <v>0</v>
      </c>
      <c r="AE12" s="31">
        <f>'Loan and Interest'!AE21</f>
        <v>0</v>
      </c>
      <c r="AF12" s="31">
        <f>'Loan and Interest'!AF21</f>
        <v>0</v>
      </c>
      <c r="AG12" s="31">
        <f>'Loan and Interest'!AG21</f>
        <v>0</v>
      </c>
      <c r="AH12" s="31">
        <f>'Loan and Interest'!AH21</f>
        <v>0</v>
      </c>
      <c r="AI12" s="31">
        <f>'Loan and Interest'!AI21</f>
        <v>0</v>
      </c>
      <c r="AJ12" s="31">
        <f>'Loan and Interest'!AJ21</f>
        <v>0</v>
      </c>
      <c r="AK12" s="31">
        <f>'Loan and Interest'!AK21</f>
        <v>0</v>
      </c>
    </row>
    <row r="13">
      <c r="A13" s="5" t="s">
        <v>183</v>
      </c>
      <c r="B13" s="30">
        <f>'Loan and Interest'!B35</f>
        <v>0</v>
      </c>
      <c r="C13" s="30">
        <f>'Loan and Interest'!C35</f>
        <v>0</v>
      </c>
      <c r="D13" s="30">
        <f>'Loan and Interest'!D35</f>
        <v>0</v>
      </c>
      <c r="E13" s="30">
        <f>'Loan and Interest'!E35</f>
        <v>4211.520417</v>
      </c>
      <c r="F13" s="30">
        <f>'Loan and Interest'!F35</f>
        <v>4211.520417</v>
      </c>
      <c r="G13" s="30">
        <f>'Loan and Interest'!G35</f>
        <v>4211.520417</v>
      </c>
      <c r="H13" s="30">
        <f>'Loan and Interest'!H35</f>
        <v>4211.520417</v>
      </c>
      <c r="I13" s="30">
        <f>'Loan and Interest'!I35</f>
        <v>8447.628417</v>
      </c>
      <c r="J13" s="30">
        <f>'Loan and Interest'!J35</f>
        <v>8447.628417</v>
      </c>
      <c r="K13" s="30">
        <f>'Loan and Interest'!K35</f>
        <v>8447.628417</v>
      </c>
      <c r="L13" s="30">
        <f>'Loan and Interest'!L35</f>
        <v>12229.96467</v>
      </c>
      <c r="M13" s="30">
        <f>'Loan and Interest'!M35</f>
        <v>12229.96467</v>
      </c>
      <c r="N13" s="30">
        <f>'Loan and Interest'!N35</f>
        <v>12229.96467</v>
      </c>
      <c r="O13" s="30">
        <f>'Loan and Interest'!O35</f>
        <v>12229.96467</v>
      </c>
      <c r="P13" s="30">
        <f>'Loan and Interest'!P35</f>
        <v>12229.96467</v>
      </c>
      <c r="Q13" s="30">
        <f>'Loan and Interest'!Q35</f>
        <v>35012.492</v>
      </c>
      <c r="R13" s="30">
        <f>'Loan and Interest'!R35</f>
        <v>30800.97158</v>
      </c>
      <c r="S13" s="30">
        <f>'Loan and Interest'!S35</f>
        <v>30800.97158</v>
      </c>
      <c r="T13" s="30">
        <f>'Loan and Interest'!T35</f>
        <v>30800.97158</v>
      </c>
      <c r="U13" s="30">
        <f>'Loan and Interest'!U35</f>
        <v>30800.97158</v>
      </c>
      <c r="V13" s="30">
        <f>'Loan and Interest'!V35</f>
        <v>30800.97158</v>
      </c>
      <c r="W13" s="30">
        <f>'Loan and Interest'!W35</f>
        <v>30800.97158</v>
      </c>
      <c r="X13" s="30">
        <f>'Loan and Interest'!X35</f>
        <v>26564.86358</v>
      </c>
      <c r="Y13" s="30">
        <f>'Loan and Interest'!Y35</f>
        <v>26564.86358</v>
      </c>
      <c r="Z13" s="30">
        <f>'Loan and Interest'!Z35</f>
        <v>26564.86358</v>
      </c>
      <c r="AA13" s="30">
        <f>'Loan and Interest'!AA35</f>
        <v>26564.86358</v>
      </c>
      <c r="AB13" s="30">
        <f>'Loan and Interest'!AB35</f>
        <v>22782.52733</v>
      </c>
      <c r="AC13" s="30">
        <f>'Loan and Interest'!AC35</f>
        <v>22782.52733</v>
      </c>
      <c r="AD13" s="30">
        <f>'Loan and Interest'!AD35</f>
        <v>22782.52733</v>
      </c>
      <c r="AE13" s="30">
        <f>'Loan and Interest'!AE35</f>
        <v>22782.52733</v>
      </c>
      <c r="AF13" s="30">
        <f>'Loan and Interest'!AF35</f>
        <v>22782.52733</v>
      </c>
      <c r="AG13" s="30">
        <f>'Loan and Interest'!AG35</f>
        <v>22782.52733</v>
      </c>
      <c r="AH13" s="30">
        <f>'Loan and Interest'!AH35</f>
        <v>22782.52733</v>
      </c>
      <c r="AI13" s="30">
        <f>'Loan and Interest'!AI35</f>
        <v>22782.52733</v>
      </c>
      <c r="AJ13" s="30">
        <f>'Loan and Interest'!AJ35</f>
        <v>22782.52733</v>
      </c>
      <c r="AK13" s="30">
        <f>'Loan and Interest'!AK35</f>
        <v>22782.52733</v>
      </c>
    </row>
    <row r="14">
      <c r="A14" s="5" t="s">
        <v>184</v>
      </c>
      <c r="B14" s="30">
        <f>'Profit &amp; Loss'!B11</f>
        <v>913374.4594</v>
      </c>
      <c r="C14" s="30">
        <f>'Profit &amp; Loss'!C11</f>
        <v>924248.3652</v>
      </c>
      <c r="D14" s="30">
        <f>'Profit &amp; Loss'!D11</f>
        <v>935276.6935</v>
      </c>
      <c r="E14" s="30">
        <f>'Profit &amp; Loss'!E11</f>
        <v>945308.0095</v>
      </c>
      <c r="F14" s="30">
        <f>'Profit &amp; Loss'!F11</f>
        <v>956652.7926</v>
      </c>
      <c r="G14" s="30">
        <f>'Profit &amp; Loss'!G11</f>
        <v>968159.6979</v>
      </c>
      <c r="H14" s="30">
        <f>'Profit &amp; Loss'!H11</f>
        <v>979831.3834</v>
      </c>
      <c r="I14" s="30">
        <f>'Profit &amp; Loss'!I11</f>
        <v>990509.8605</v>
      </c>
      <c r="J14" s="30">
        <f>'Profit &amp; Loss'!J11</f>
        <v>1002519.269</v>
      </c>
      <c r="K14" s="30">
        <f>'Profit &amp; Loss'!K11</f>
        <v>1014701.718</v>
      </c>
      <c r="L14" s="30">
        <f>'Profit &amp; Loss'!L11</f>
        <v>1026023.699</v>
      </c>
      <c r="M14" s="30">
        <f>'Profit &amp; Loss'!M11</f>
        <v>1038560.833</v>
      </c>
      <c r="N14" s="30">
        <f>'Profit &amp; Loss'!N11</f>
        <v>1051279.716</v>
      </c>
      <c r="O14" s="30">
        <f>'Profit &amp; Loss'!O11</f>
        <v>1064183.353</v>
      </c>
      <c r="P14" s="30">
        <f>'Profit &amp; Loss'!P11</f>
        <v>1077274.805</v>
      </c>
      <c r="Q14" s="30">
        <f>'Profit &amp; Loss'!Q11</f>
        <v>1084314.773</v>
      </c>
      <c r="R14" s="30">
        <f>'Profit &amp; Loss'!R11</f>
        <v>1098945.21</v>
      </c>
      <c r="S14" s="30">
        <f>'Profit &amp; Loss'!S11</f>
        <v>1112619.017</v>
      </c>
      <c r="T14" s="30">
        <f>'Profit &amp; Loss'!T11</f>
        <v>1126493.435</v>
      </c>
      <c r="U14" s="30">
        <f>'Profit &amp; Loss'!U11</f>
        <v>1140571.807</v>
      </c>
      <c r="V14" s="30">
        <f>'Profit &amp; Loss'!V11</f>
        <v>1154857.537</v>
      </c>
      <c r="W14" s="30">
        <f>'Profit &amp; Loss'!W11</f>
        <v>1169354.087</v>
      </c>
      <c r="X14" s="30">
        <f>'Profit &amp; Loss'!X11</f>
        <v>1185225.679</v>
      </c>
      <c r="Y14" s="30">
        <f>'Profit &amp; Loss'!Y11</f>
        <v>1200154.514</v>
      </c>
      <c r="Z14" s="30">
        <f>'Profit &amp; Loss'!Z11</f>
        <v>1215304.94</v>
      </c>
      <c r="AA14" s="30">
        <f>'Profit &amp; Loss'!AA11</f>
        <v>1230680.676</v>
      </c>
      <c r="AB14" s="30">
        <f>'Profit &amp; Loss'!AB11</f>
        <v>1247321.868</v>
      </c>
      <c r="AC14" s="30">
        <f>'Profit &amp; Loss'!AC11</f>
        <v>1263159.65</v>
      </c>
      <c r="AD14" s="30">
        <f>'Profit &amp; Loss'!AD11</f>
        <v>1279234.307</v>
      </c>
      <c r="AE14" s="30">
        <f>'Profit &amp; Loss'!AE11</f>
        <v>1295549.833</v>
      </c>
      <c r="AF14" s="30">
        <f>'Profit &amp; Loss'!AF11</f>
        <v>1312110.294</v>
      </c>
      <c r="AG14" s="30">
        <f>'Profit &amp; Loss'!AG11</f>
        <v>1328919.83</v>
      </c>
      <c r="AH14" s="30">
        <f>'Profit &amp; Loss'!AH11</f>
        <v>1345982.655</v>
      </c>
      <c r="AI14" s="30">
        <f>'Profit &amp; Loss'!AI11</f>
        <v>1363303.06</v>
      </c>
      <c r="AJ14" s="30">
        <f>'Profit &amp; Loss'!AJ11</f>
        <v>1380885.413</v>
      </c>
      <c r="AK14" s="30">
        <f>'Profit &amp; Loss'!AK11</f>
        <v>1398734.161</v>
      </c>
    </row>
    <row r="15">
      <c r="A15" s="5" t="s">
        <v>167</v>
      </c>
      <c r="B15" s="31">
        <f>Capital!B18</f>
        <v>0</v>
      </c>
      <c r="C15" s="31">
        <f>Capital!C18</f>
        <v>0</v>
      </c>
      <c r="D15" s="31">
        <f>Capital!D18</f>
        <v>0</v>
      </c>
      <c r="E15" s="31">
        <f>Capital!E18</f>
        <v>0</v>
      </c>
      <c r="F15" s="31">
        <f>Capital!F18</f>
        <v>0</v>
      </c>
      <c r="G15" s="31">
        <f>Capital!G18</f>
        <v>0</v>
      </c>
      <c r="H15" s="31">
        <f>Capital!H18</f>
        <v>0</v>
      </c>
      <c r="I15" s="31">
        <f>Capital!I18</f>
        <v>0</v>
      </c>
      <c r="J15" s="31">
        <f>Capital!J18</f>
        <v>0</v>
      </c>
      <c r="K15" s="31">
        <f>Capital!K18</f>
        <v>0</v>
      </c>
      <c r="L15" s="31">
        <f>Capital!L18</f>
        <v>0</v>
      </c>
      <c r="M15" s="30">
        <f>Capital!M18</f>
        <v>2912027.5</v>
      </c>
      <c r="N15" s="31">
        <f>Capital!N18</f>
        <v>0</v>
      </c>
      <c r="O15" s="31">
        <f>Capital!O18</f>
        <v>0</v>
      </c>
      <c r="P15" s="31">
        <f>Capital!P18</f>
        <v>0</v>
      </c>
      <c r="Q15" s="31">
        <f>Capital!Q18</f>
        <v>0</v>
      </c>
      <c r="R15" s="31">
        <f>Capital!R18</f>
        <v>0</v>
      </c>
      <c r="S15" s="31">
        <f>Capital!S18</f>
        <v>0</v>
      </c>
      <c r="T15" s="31">
        <f>Capital!T18</f>
        <v>0</v>
      </c>
      <c r="U15" s="31">
        <f>Capital!U18</f>
        <v>0</v>
      </c>
      <c r="V15" s="31">
        <f>Capital!V18</f>
        <v>0</v>
      </c>
      <c r="W15" s="31">
        <f>Capital!W18</f>
        <v>0</v>
      </c>
      <c r="X15" s="31">
        <f>Capital!X18</f>
        <v>0</v>
      </c>
      <c r="Y15" s="31">
        <f>Capital!Y18</f>
        <v>9663344</v>
      </c>
      <c r="Z15" s="31">
        <f>Capital!Z18</f>
        <v>0</v>
      </c>
      <c r="AA15" s="31">
        <f>Capital!AA18</f>
        <v>0</v>
      </c>
      <c r="AB15" s="31">
        <f>Capital!AB18</f>
        <v>0</v>
      </c>
      <c r="AC15" s="31">
        <f>Capital!AC18</f>
        <v>0</v>
      </c>
      <c r="AD15" s="31">
        <f>Capital!AD18</f>
        <v>0</v>
      </c>
      <c r="AE15" s="31">
        <f>Capital!AE18</f>
        <v>0</v>
      </c>
      <c r="AF15" s="31">
        <f>Capital!AF18</f>
        <v>0</v>
      </c>
      <c r="AG15" s="31">
        <f>Capital!AG18</f>
        <v>0</v>
      </c>
      <c r="AH15" s="31">
        <f>Capital!AH18</f>
        <v>0</v>
      </c>
      <c r="AI15" s="31">
        <f>Capital!AI18</f>
        <v>0</v>
      </c>
      <c r="AJ15" s="31">
        <f>Capital!AJ18</f>
        <v>0</v>
      </c>
      <c r="AK15" s="31">
        <f>Capital!AK18</f>
        <v>30766820</v>
      </c>
    </row>
    <row r="16">
      <c r="A16" s="5" t="s">
        <v>129</v>
      </c>
      <c r="B16" s="30">
        <f t="shared" ref="B16:AK16" si="2">SUM(B9:B15)</f>
        <v>1972124.459</v>
      </c>
      <c r="C16" s="30">
        <f t="shared" si="2"/>
        <v>6381956.365</v>
      </c>
      <c r="D16" s="30">
        <f t="shared" si="2"/>
        <v>6470303.694</v>
      </c>
      <c r="E16" s="30">
        <f t="shared" si="2"/>
        <v>6666780.83</v>
      </c>
      <c r="F16" s="30">
        <f t="shared" si="2"/>
        <v>6754400.959</v>
      </c>
      <c r="G16" s="30">
        <f t="shared" si="2"/>
        <v>6915889.007</v>
      </c>
      <c r="H16" s="30">
        <f t="shared" si="2"/>
        <v>7008364.505</v>
      </c>
      <c r="I16" s="30">
        <f t="shared" si="2"/>
        <v>7177879.342</v>
      </c>
      <c r="J16" s="30">
        <f t="shared" si="2"/>
        <v>7275404.129</v>
      </c>
      <c r="K16" s="30">
        <f t="shared" si="2"/>
        <v>7446992.703</v>
      </c>
      <c r="L16" s="30">
        <f t="shared" si="2"/>
        <v>7552514.468</v>
      </c>
      <c r="M16" s="30">
        <f t="shared" si="2"/>
        <v>10641485.42</v>
      </c>
      <c r="N16" s="30">
        <f t="shared" si="2"/>
        <v>7837694.527</v>
      </c>
      <c r="O16" s="30">
        <f t="shared" si="2"/>
        <v>8020206.847</v>
      </c>
      <c r="P16" s="30">
        <f t="shared" si="2"/>
        <v>8434122.522</v>
      </c>
      <c r="Q16" s="30">
        <f t="shared" si="2"/>
        <v>8338966.417</v>
      </c>
      <c r="R16" s="30">
        <f t="shared" si="2"/>
        <v>8895193.618</v>
      </c>
      <c r="S16" s="30">
        <f t="shared" si="2"/>
        <v>8650057.396</v>
      </c>
      <c r="T16" s="30">
        <f t="shared" si="2"/>
        <v>8776021.395</v>
      </c>
      <c r="U16" s="30">
        <f t="shared" si="2"/>
        <v>8976612.016</v>
      </c>
      <c r="V16" s="30">
        <f t="shared" si="2"/>
        <v>9668963.888</v>
      </c>
      <c r="W16" s="30">
        <f t="shared" si="2"/>
        <v>9316068.88</v>
      </c>
      <c r="X16" s="30">
        <f t="shared" si="2"/>
        <v>10158006.72</v>
      </c>
      <c r="Y16" s="30">
        <f t="shared" si="2"/>
        <v>19329212.69</v>
      </c>
      <c r="Z16" s="30">
        <f t="shared" si="2"/>
        <v>9811773.116</v>
      </c>
      <c r="AA16" s="30">
        <f t="shared" si="2"/>
        <v>10032699.13</v>
      </c>
      <c r="AB16" s="30">
        <f t="shared" si="2"/>
        <v>10903488.23</v>
      </c>
      <c r="AC16" s="30">
        <f t="shared" si="2"/>
        <v>10411297.27</v>
      </c>
      <c r="AD16" s="30">
        <f t="shared" si="2"/>
        <v>10871860.58</v>
      </c>
      <c r="AE16" s="30">
        <f t="shared" si="2"/>
        <v>10807735.97</v>
      </c>
      <c r="AF16" s="30">
        <f t="shared" si="2"/>
        <v>11135071.68</v>
      </c>
      <c r="AG16" s="30">
        <f t="shared" si="2"/>
        <v>11219873.53</v>
      </c>
      <c r="AH16" s="30">
        <f t="shared" si="2"/>
        <v>11396292.83</v>
      </c>
      <c r="AI16" s="30">
        <f t="shared" si="2"/>
        <v>11648338.52</v>
      </c>
      <c r="AJ16" s="30">
        <f t="shared" si="2"/>
        <v>11833165.13</v>
      </c>
      <c r="AK16" s="30">
        <f t="shared" si="2"/>
        <v>42860604.83</v>
      </c>
    </row>
    <row r="17">
      <c r="A17" s="5"/>
    </row>
    <row r="18">
      <c r="A18" s="5" t="s">
        <v>185</v>
      </c>
      <c r="B18" s="30">
        <f t="shared" ref="B18:AK18" si="3">B6-B16</f>
        <v>8919378.391</v>
      </c>
      <c r="C18" s="30">
        <f t="shared" si="3"/>
        <v>2726336.807</v>
      </c>
      <c r="D18" s="30">
        <f t="shared" si="3"/>
        <v>-2268566.835</v>
      </c>
      <c r="E18" s="30">
        <f t="shared" si="3"/>
        <v>5213789.409</v>
      </c>
      <c r="F18" s="30">
        <f t="shared" si="3"/>
        <v>-291922.8209</v>
      </c>
      <c r="G18" s="30">
        <f t="shared" si="3"/>
        <v>12699475.14</v>
      </c>
      <c r="H18" s="30">
        <f t="shared" si="3"/>
        <v>-385562.2696</v>
      </c>
      <c r="I18" s="30">
        <f t="shared" si="3"/>
        <v>5500664.561</v>
      </c>
      <c r="J18" s="30">
        <f t="shared" si="3"/>
        <v>-487470.8999</v>
      </c>
      <c r="K18" s="30">
        <f t="shared" si="3"/>
        <v>4802961.314</v>
      </c>
      <c r="L18" s="30">
        <f t="shared" si="3"/>
        <v>125962.7899</v>
      </c>
      <c r="M18" s="30">
        <f t="shared" si="3"/>
        <v>1894061.936</v>
      </c>
      <c r="N18" s="30">
        <f t="shared" si="3"/>
        <v>-704428.307</v>
      </c>
      <c r="O18" s="30">
        <f t="shared" si="3"/>
        <v>4809375.653</v>
      </c>
      <c r="P18" s="30">
        <f t="shared" si="3"/>
        <v>-1120314.538</v>
      </c>
      <c r="Q18" s="30">
        <f t="shared" si="3"/>
        <v>6803602.701</v>
      </c>
      <c r="R18" s="30">
        <f t="shared" si="3"/>
        <v>-1395357.001</v>
      </c>
      <c r="S18" s="30">
        <f t="shared" si="3"/>
        <v>4794077.952</v>
      </c>
      <c r="T18" s="30">
        <f t="shared" si="3"/>
        <v>-1084483.789</v>
      </c>
      <c r="U18" s="30">
        <f t="shared" si="3"/>
        <v>21051971.17</v>
      </c>
      <c r="V18" s="30">
        <f t="shared" si="3"/>
        <v>-1779860.782</v>
      </c>
      <c r="W18" s="30">
        <f t="shared" si="3"/>
        <v>4779965.046</v>
      </c>
      <c r="X18" s="30">
        <f t="shared" si="3"/>
        <v>-2065274.542</v>
      </c>
      <c r="Y18" s="30">
        <f t="shared" si="3"/>
        <v>-4892419.146</v>
      </c>
      <c r="Z18" s="30">
        <f t="shared" si="3"/>
        <v>-1509142.047</v>
      </c>
      <c r="AA18" s="30">
        <f t="shared" si="3"/>
        <v>4755181.043</v>
      </c>
      <c r="AB18" s="30">
        <f t="shared" si="3"/>
        <v>-2384474.785</v>
      </c>
      <c r="AC18" s="30">
        <f t="shared" si="3"/>
        <v>4738352.303</v>
      </c>
      <c r="AD18" s="30">
        <f t="shared" si="3"/>
        <v>-2129759.886</v>
      </c>
      <c r="AE18" s="30">
        <f t="shared" si="3"/>
        <v>4714734.62</v>
      </c>
      <c r="AF18" s="30">
        <f t="shared" si="3"/>
        <v>-2162949.458</v>
      </c>
      <c r="AG18" s="30">
        <f t="shared" si="3"/>
        <v>44275332.14</v>
      </c>
      <c r="AH18" s="30">
        <f t="shared" si="3"/>
        <v>-2186977.108</v>
      </c>
      <c r="AI18" s="30">
        <f t="shared" si="3"/>
        <v>4654472.833</v>
      </c>
      <c r="AJ18" s="30">
        <f t="shared" si="3"/>
        <v>-2379237.617</v>
      </c>
      <c r="AK18" s="30">
        <f t="shared" si="3"/>
        <v>-26149465.95</v>
      </c>
    </row>
    <row r="19">
      <c r="A19" s="5"/>
    </row>
    <row r="20">
      <c r="A20" s="5" t="s">
        <v>186</v>
      </c>
    </row>
    <row r="21">
      <c r="A21" s="5" t="s">
        <v>187</v>
      </c>
      <c r="B21" s="27">
        <v>0.0</v>
      </c>
      <c r="C21" s="30">
        <f t="shared" ref="C21:AK21" si="4">B23</f>
        <v>8919378.391</v>
      </c>
      <c r="D21" s="30">
        <f t="shared" si="4"/>
        <v>11645715.2</v>
      </c>
      <c r="E21" s="30">
        <f t="shared" si="4"/>
        <v>9377148.363</v>
      </c>
      <c r="F21" s="30">
        <f t="shared" si="4"/>
        <v>14590937.77</v>
      </c>
      <c r="G21" s="30">
        <f t="shared" si="4"/>
        <v>14299014.95</v>
      </c>
      <c r="H21" s="30">
        <f t="shared" si="4"/>
        <v>26998490.09</v>
      </c>
      <c r="I21" s="30">
        <f t="shared" si="4"/>
        <v>26612927.82</v>
      </c>
      <c r="J21" s="30">
        <f t="shared" si="4"/>
        <v>32113592.38</v>
      </c>
      <c r="K21" s="30">
        <f t="shared" si="4"/>
        <v>31626121.48</v>
      </c>
      <c r="L21" s="30">
        <f t="shared" si="4"/>
        <v>36429082.79</v>
      </c>
      <c r="M21" s="30">
        <f t="shared" si="4"/>
        <v>36555045.58</v>
      </c>
      <c r="N21" s="30">
        <f t="shared" si="4"/>
        <v>38449107.52</v>
      </c>
      <c r="O21" s="30">
        <f t="shared" si="4"/>
        <v>37744679.21</v>
      </c>
      <c r="P21" s="30">
        <f t="shared" si="4"/>
        <v>42554054.86</v>
      </c>
      <c r="Q21" s="30">
        <f t="shared" si="4"/>
        <v>41433740.33</v>
      </c>
      <c r="R21" s="30">
        <f t="shared" si="4"/>
        <v>48237343.03</v>
      </c>
      <c r="S21" s="30">
        <f t="shared" si="4"/>
        <v>46841986.03</v>
      </c>
      <c r="T21" s="30">
        <f t="shared" si="4"/>
        <v>51636063.98</v>
      </c>
      <c r="U21" s="30">
        <f t="shared" si="4"/>
        <v>50551580.19</v>
      </c>
      <c r="V21" s="30">
        <f t="shared" si="4"/>
        <v>71603551.37</v>
      </c>
      <c r="W21" s="30">
        <f t="shared" si="4"/>
        <v>69823690.58</v>
      </c>
      <c r="X21" s="30">
        <f t="shared" si="4"/>
        <v>74603655.63</v>
      </c>
      <c r="Y21" s="30">
        <f t="shared" si="4"/>
        <v>72538381.09</v>
      </c>
      <c r="Z21" s="30">
        <f t="shared" si="4"/>
        <v>67645961.94</v>
      </c>
      <c r="AA21" s="30">
        <f t="shared" si="4"/>
        <v>66136819.89</v>
      </c>
      <c r="AB21" s="30">
        <f t="shared" si="4"/>
        <v>70892000.94</v>
      </c>
      <c r="AC21" s="30">
        <f t="shared" si="4"/>
        <v>68507526.15</v>
      </c>
      <c r="AD21" s="30">
        <f t="shared" si="4"/>
        <v>73245878.46</v>
      </c>
      <c r="AE21" s="30">
        <f t="shared" si="4"/>
        <v>71116118.57</v>
      </c>
      <c r="AF21" s="30">
        <f t="shared" si="4"/>
        <v>75830853.19</v>
      </c>
      <c r="AG21" s="30">
        <f t="shared" si="4"/>
        <v>73667903.73</v>
      </c>
      <c r="AH21" s="30">
        <f t="shared" si="4"/>
        <v>117943235.9</v>
      </c>
      <c r="AI21" s="30">
        <f t="shared" si="4"/>
        <v>115756258.8</v>
      </c>
      <c r="AJ21" s="30">
        <f t="shared" si="4"/>
        <v>120410731.6</v>
      </c>
      <c r="AK21" s="30">
        <f t="shared" si="4"/>
        <v>118031494</v>
      </c>
    </row>
    <row r="22">
      <c r="A22" s="5" t="s">
        <v>185</v>
      </c>
      <c r="B22" s="30">
        <f t="shared" ref="B22:AK22" si="5">B18</f>
        <v>8919378.391</v>
      </c>
      <c r="C22" s="30">
        <f t="shared" si="5"/>
        <v>2726336.807</v>
      </c>
      <c r="D22" s="30">
        <f t="shared" si="5"/>
        <v>-2268566.835</v>
      </c>
      <c r="E22" s="30">
        <f t="shared" si="5"/>
        <v>5213789.409</v>
      </c>
      <c r="F22" s="30">
        <f t="shared" si="5"/>
        <v>-291922.8209</v>
      </c>
      <c r="G22" s="30">
        <f t="shared" si="5"/>
        <v>12699475.14</v>
      </c>
      <c r="H22" s="30">
        <f t="shared" si="5"/>
        <v>-385562.2696</v>
      </c>
      <c r="I22" s="30">
        <f t="shared" si="5"/>
        <v>5500664.561</v>
      </c>
      <c r="J22" s="30">
        <f t="shared" si="5"/>
        <v>-487470.8999</v>
      </c>
      <c r="K22" s="30">
        <f t="shared" si="5"/>
        <v>4802961.314</v>
      </c>
      <c r="L22" s="30">
        <f t="shared" si="5"/>
        <v>125962.7899</v>
      </c>
      <c r="M22" s="30">
        <f t="shared" si="5"/>
        <v>1894061.936</v>
      </c>
      <c r="N22" s="30">
        <f t="shared" si="5"/>
        <v>-704428.307</v>
      </c>
      <c r="O22" s="30">
        <f t="shared" si="5"/>
        <v>4809375.653</v>
      </c>
      <c r="P22" s="30">
        <f t="shared" si="5"/>
        <v>-1120314.538</v>
      </c>
      <c r="Q22" s="30">
        <f t="shared" si="5"/>
        <v>6803602.701</v>
      </c>
      <c r="R22" s="30">
        <f t="shared" si="5"/>
        <v>-1395357.001</v>
      </c>
      <c r="S22" s="30">
        <f t="shared" si="5"/>
        <v>4794077.952</v>
      </c>
      <c r="T22" s="30">
        <f t="shared" si="5"/>
        <v>-1084483.789</v>
      </c>
      <c r="U22" s="30">
        <f t="shared" si="5"/>
        <v>21051971.17</v>
      </c>
      <c r="V22" s="30">
        <f t="shared" si="5"/>
        <v>-1779860.782</v>
      </c>
      <c r="W22" s="30">
        <f t="shared" si="5"/>
        <v>4779965.046</v>
      </c>
      <c r="X22" s="30">
        <f t="shared" si="5"/>
        <v>-2065274.542</v>
      </c>
      <c r="Y22" s="30">
        <f t="shared" si="5"/>
        <v>-4892419.146</v>
      </c>
      <c r="Z22" s="30">
        <f t="shared" si="5"/>
        <v>-1509142.047</v>
      </c>
      <c r="AA22" s="30">
        <f t="shared" si="5"/>
        <v>4755181.043</v>
      </c>
      <c r="AB22" s="30">
        <f t="shared" si="5"/>
        <v>-2384474.785</v>
      </c>
      <c r="AC22" s="30">
        <f t="shared" si="5"/>
        <v>4738352.303</v>
      </c>
      <c r="AD22" s="30">
        <f t="shared" si="5"/>
        <v>-2129759.886</v>
      </c>
      <c r="AE22" s="30">
        <f t="shared" si="5"/>
        <v>4714734.62</v>
      </c>
      <c r="AF22" s="30">
        <f t="shared" si="5"/>
        <v>-2162949.458</v>
      </c>
      <c r="AG22" s="30">
        <f t="shared" si="5"/>
        <v>44275332.14</v>
      </c>
      <c r="AH22" s="30">
        <f t="shared" si="5"/>
        <v>-2186977.108</v>
      </c>
      <c r="AI22" s="30">
        <f t="shared" si="5"/>
        <v>4654472.833</v>
      </c>
      <c r="AJ22" s="30">
        <f t="shared" si="5"/>
        <v>-2379237.617</v>
      </c>
      <c r="AK22" s="30">
        <f t="shared" si="5"/>
        <v>-26149465.95</v>
      </c>
    </row>
    <row r="23">
      <c r="A23" s="5" t="s">
        <v>188</v>
      </c>
      <c r="B23" s="30">
        <f t="shared" ref="B23:AK23" si="6">B21+B22</f>
        <v>8919378.391</v>
      </c>
      <c r="C23" s="30">
        <f t="shared" si="6"/>
        <v>11645715.2</v>
      </c>
      <c r="D23" s="30">
        <f t="shared" si="6"/>
        <v>9377148.363</v>
      </c>
      <c r="E23" s="30">
        <f t="shared" si="6"/>
        <v>14590937.77</v>
      </c>
      <c r="F23" s="30">
        <f t="shared" si="6"/>
        <v>14299014.95</v>
      </c>
      <c r="G23" s="30">
        <f t="shared" si="6"/>
        <v>26998490.09</v>
      </c>
      <c r="H23" s="30">
        <f t="shared" si="6"/>
        <v>26612927.82</v>
      </c>
      <c r="I23" s="30">
        <f t="shared" si="6"/>
        <v>32113592.38</v>
      </c>
      <c r="J23" s="30">
        <f t="shared" si="6"/>
        <v>31626121.48</v>
      </c>
      <c r="K23" s="30">
        <f t="shared" si="6"/>
        <v>36429082.79</v>
      </c>
      <c r="L23" s="30">
        <f t="shared" si="6"/>
        <v>36555045.58</v>
      </c>
      <c r="M23" s="30">
        <f t="shared" si="6"/>
        <v>38449107.52</v>
      </c>
      <c r="N23" s="30">
        <f t="shared" si="6"/>
        <v>37744679.21</v>
      </c>
      <c r="O23" s="30">
        <f t="shared" si="6"/>
        <v>42554054.86</v>
      </c>
      <c r="P23" s="30">
        <f t="shared" si="6"/>
        <v>41433740.33</v>
      </c>
      <c r="Q23" s="30">
        <f t="shared" si="6"/>
        <v>48237343.03</v>
      </c>
      <c r="R23" s="30">
        <f t="shared" si="6"/>
        <v>46841986.03</v>
      </c>
      <c r="S23" s="30">
        <f t="shared" si="6"/>
        <v>51636063.98</v>
      </c>
      <c r="T23" s="30">
        <f t="shared" si="6"/>
        <v>50551580.19</v>
      </c>
      <c r="U23" s="30">
        <f t="shared" si="6"/>
        <v>71603551.37</v>
      </c>
      <c r="V23" s="30">
        <f t="shared" si="6"/>
        <v>69823690.58</v>
      </c>
      <c r="W23" s="30">
        <f t="shared" si="6"/>
        <v>74603655.63</v>
      </c>
      <c r="X23" s="30">
        <f t="shared" si="6"/>
        <v>72538381.09</v>
      </c>
      <c r="Y23" s="30">
        <f t="shared" si="6"/>
        <v>67645961.94</v>
      </c>
      <c r="Z23" s="30">
        <f t="shared" si="6"/>
        <v>66136819.89</v>
      </c>
      <c r="AA23" s="30">
        <f t="shared" si="6"/>
        <v>70892000.94</v>
      </c>
      <c r="AB23" s="30">
        <f t="shared" si="6"/>
        <v>68507526.15</v>
      </c>
      <c r="AC23" s="30">
        <f t="shared" si="6"/>
        <v>73245878.46</v>
      </c>
      <c r="AD23" s="30">
        <f t="shared" si="6"/>
        <v>71116118.57</v>
      </c>
      <c r="AE23" s="30">
        <f t="shared" si="6"/>
        <v>75830853.19</v>
      </c>
      <c r="AF23" s="30">
        <f t="shared" si="6"/>
        <v>73667903.73</v>
      </c>
      <c r="AG23" s="30">
        <f t="shared" si="6"/>
        <v>117943235.9</v>
      </c>
      <c r="AH23" s="30">
        <f t="shared" si="6"/>
        <v>115756258.8</v>
      </c>
      <c r="AI23" s="30">
        <f t="shared" si="6"/>
        <v>120410731.6</v>
      </c>
      <c r="AJ23" s="30">
        <f t="shared" si="6"/>
        <v>118031494</v>
      </c>
      <c r="AK23" s="30">
        <f t="shared" si="6"/>
        <v>91882028.03</v>
      </c>
    </row>
    <row r="24">
      <c r="A24" s="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5" t="s">
        <v>189</v>
      </c>
    </row>
    <row r="3">
      <c r="A3" s="19" t="s">
        <v>190</v>
      </c>
    </row>
    <row r="4">
      <c r="A4" s="5" t="s">
        <v>191</v>
      </c>
      <c r="B4" s="30">
        <f>'Fixed Asset Balance'!B24-Depreciation!B24</f>
        <v>964271.4286</v>
      </c>
      <c r="C4" s="30">
        <f>'Fixed Asset Balance'!C24-Depreciation!C24</f>
        <v>909542.8571</v>
      </c>
      <c r="D4" s="30">
        <f>'Fixed Asset Balance'!D24-Depreciation!D24</f>
        <v>854814.2857</v>
      </c>
      <c r="E4" s="30">
        <f>'Fixed Asset Balance'!E24-Depreciation!E24</f>
        <v>800085.7143</v>
      </c>
      <c r="F4" s="30">
        <f>'Fixed Asset Balance'!F24-Depreciation!F24</f>
        <v>745357.1429</v>
      </c>
      <c r="G4" s="30">
        <f>'Fixed Asset Balance'!G24-Depreciation!G24</f>
        <v>690628.5714</v>
      </c>
      <c r="H4" s="30">
        <f>'Fixed Asset Balance'!H24-Depreciation!H24</f>
        <v>635900</v>
      </c>
      <c r="I4" s="30">
        <f>'Fixed Asset Balance'!I24-Depreciation!I24</f>
        <v>581171.4286</v>
      </c>
      <c r="J4" s="30">
        <f>'Fixed Asset Balance'!J24-Depreciation!J24</f>
        <v>526442.8571</v>
      </c>
      <c r="K4" s="30">
        <f>'Fixed Asset Balance'!K24-Depreciation!K24</f>
        <v>471714.2857</v>
      </c>
      <c r="L4" s="30">
        <f>'Fixed Asset Balance'!L24-Depreciation!L24</f>
        <v>416985.7143</v>
      </c>
      <c r="M4" s="30">
        <f>'Fixed Asset Balance'!M24-Depreciation!M24</f>
        <v>362257.1429</v>
      </c>
      <c r="N4" s="30">
        <f>'Fixed Asset Balance'!N24-Depreciation!N24</f>
        <v>307528.5714</v>
      </c>
      <c r="O4" s="30">
        <f>'Fixed Asset Balance'!O24-Depreciation!O24</f>
        <v>252800</v>
      </c>
      <c r="P4" s="30">
        <f>'Fixed Asset Balance'!P24-Depreciation!P24</f>
        <v>498071.4286</v>
      </c>
      <c r="Q4" s="30">
        <f>'Fixed Asset Balance'!Q24-Depreciation!Q24</f>
        <v>443342.8571</v>
      </c>
      <c r="R4" s="30">
        <f>'Fixed Asset Balance'!R24-Depreciation!R24</f>
        <v>388614.2857</v>
      </c>
      <c r="S4" s="30">
        <f>'Fixed Asset Balance'!S24-Depreciation!S24</f>
        <v>333885.7143</v>
      </c>
      <c r="T4" s="30">
        <f>'Fixed Asset Balance'!T24-Depreciation!T24</f>
        <v>279157.1429</v>
      </c>
      <c r="U4" s="30">
        <f>'Fixed Asset Balance'!U24-Depreciation!U24</f>
        <v>224428.5714</v>
      </c>
      <c r="V4" s="30">
        <f>'Fixed Asset Balance'!V24-Depreciation!V24</f>
        <v>729700</v>
      </c>
      <c r="W4" s="30">
        <f>'Fixed Asset Balance'!W24-Depreciation!W24</f>
        <v>674971.4286</v>
      </c>
      <c r="X4" s="30">
        <f>'Fixed Asset Balance'!X24-Depreciation!X24</f>
        <v>620242.8571</v>
      </c>
      <c r="Y4" s="30">
        <f>'Fixed Asset Balance'!Y24-Depreciation!Y24</f>
        <v>565514.2857</v>
      </c>
      <c r="Z4" s="30">
        <f>'Fixed Asset Balance'!Z24-Depreciation!Z24</f>
        <v>510785.7143</v>
      </c>
      <c r="AA4" s="30">
        <f>'Fixed Asset Balance'!AA24-Depreciation!AA24</f>
        <v>456057.1429</v>
      </c>
      <c r="AB4" s="30">
        <f>'Fixed Asset Balance'!AB24-Depreciation!AB24</f>
        <v>401328.5714</v>
      </c>
      <c r="AC4" s="30">
        <f>'Fixed Asset Balance'!AC24-Depreciation!AC24</f>
        <v>346600</v>
      </c>
      <c r="AD4" s="30">
        <f>'Fixed Asset Balance'!AD24-Depreciation!AD24</f>
        <v>591871.4286</v>
      </c>
      <c r="AE4" s="30">
        <f>'Fixed Asset Balance'!AE24-Depreciation!AE24</f>
        <v>537142.8571</v>
      </c>
      <c r="AF4" s="30">
        <f>'Fixed Asset Balance'!AF24-Depreciation!AF24</f>
        <v>641414.2857</v>
      </c>
      <c r="AG4" s="30">
        <f>'Fixed Asset Balance'!AG24-Depreciation!AG24</f>
        <v>586685.7143</v>
      </c>
      <c r="AH4" s="30">
        <f>'Fixed Asset Balance'!AH24-Depreciation!AH24</f>
        <v>531957.1429</v>
      </c>
      <c r="AI4" s="30">
        <f>'Fixed Asset Balance'!AI24-Depreciation!AI24</f>
        <v>477228.5714</v>
      </c>
      <c r="AJ4" s="30">
        <f>'Fixed Asset Balance'!AJ24-Depreciation!AJ24</f>
        <v>422500</v>
      </c>
      <c r="AK4" s="30">
        <f>'Fixed Asset Balance'!AK24-Depreciation!AK24</f>
        <v>367771.4286</v>
      </c>
    </row>
    <row r="5">
      <c r="A5" s="5" t="s">
        <v>192</v>
      </c>
      <c r="B5" s="30">
        <f t="shared" ref="B5:AK5" si="1">B4</f>
        <v>964271.4286</v>
      </c>
      <c r="C5" s="30">
        <f t="shared" si="1"/>
        <v>909542.8571</v>
      </c>
      <c r="D5" s="30">
        <f t="shared" si="1"/>
        <v>854814.2857</v>
      </c>
      <c r="E5" s="30">
        <f t="shared" si="1"/>
        <v>800085.7143</v>
      </c>
      <c r="F5" s="30">
        <f t="shared" si="1"/>
        <v>745357.1429</v>
      </c>
      <c r="G5" s="30">
        <f t="shared" si="1"/>
        <v>690628.5714</v>
      </c>
      <c r="H5" s="30">
        <f t="shared" si="1"/>
        <v>635900</v>
      </c>
      <c r="I5" s="30">
        <f t="shared" si="1"/>
        <v>581171.4286</v>
      </c>
      <c r="J5" s="30">
        <f t="shared" si="1"/>
        <v>526442.8571</v>
      </c>
      <c r="K5" s="30">
        <f t="shared" si="1"/>
        <v>471714.2857</v>
      </c>
      <c r="L5" s="30">
        <f t="shared" si="1"/>
        <v>416985.7143</v>
      </c>
      <c r="M5" s="30">
        <f t="shared" si="1"/>
        <v>362257.1429</v>
      </c>
      <c r="N5" s="30">
        <f t="shared" si="1"/>
        <v>307528.5714</v>
      </c>
      <c r="O5" s="30">
        <f t="shared" si="1"/>
        <v>252800</v>
      </c>
      <c r="P5" s="30">
        <f t="shared" si="1"/>
        <v>498071.4286</v>
      </c>
      <c r="Q5" s="30">
        <f t="shared" si="1"/>
        <v>443342.8571</v>
      </c>
      <c r="R5" s="30">
        <f t="shared" si="1"/>
        <v>388614.2857</v>
      </c>
      <c r="S5" s="30">
        <f t="shared" si="1"/>
        <v>333885.7143</v>
      </c>
      <c r="T5" s="30">
        <f t="shared" si="1"/>
        <v>279157.1429</v>
      </c>
      <c r="U5" s="30">
        <f t="shared" si="1"/>
        <v>224428.5714</v>
      </c>
      <c r="V5" s="30">
        <f t="shared" si="1"/>
        <v>729700</v>
      </c>
      <c r="W5" s="30">
        <f t="shared" si="1"/>
        <v>674971.4286</v>
      </c>
      <c r="X5" s="30">
        <f t="shared" si="1"/>
        <v>620242.8571</v>
      </c>
      <c r="Y5" s="30">
        <f t="shared" si="1"/>
        <v>565514.2857</v>
      </c>
      <c r="Z5" s="30">
        <f t="shared" si="1"/>
        <v>510785.7143</v>
      </c>
      <c r="AA5" s="30">
        <f t="shared" si="1"/>
        <v>456057.1429</v>
      </c>
      <c r="AB5" s="30">
        <f t="shared" si="1"/>
        <v>401328.5714</v>
      </c>
      <c r="AC5" s="30">
        <f t="shared" si="1"/>
        <v>346600</v>
      </c>
      <c r="AD5" s="30">
        <f t="shared" si="1"/>
        <v>591871.4286</v>
      </c>
      <c r="AE5" s="30">
        <f t="shared" si="1"/>
        <v>537142.8571</v>
      </c>
      <c r="AF5" s="30">
        <f t="shared" si="1"/>
        <v>641414.2857</v>
      </c>
      <c r="AG5" s="30">
        <f t="shared" si="1"/>
        <v>586685.7143</v>
      </c>
      <c r="AH5" s="30">
        <f t="shared" si="1"/>
        <v>531957.1429</v>
      </c>
      <c r="AI5" s="30">
        <f t="shared" si="1"/>
        <v>477228.5714</v>
      </c>
      <c r="AJ5" s="30">
        <f t="shared" si="1"/>
        <v>422500</v>
      </c>
      <c r="AK5" s="30">
        <f t="shared" si="1"/>
        <v>367771.4286</v>
      </c>
    </row>
    <row r="6">
      <c r="A6" s="5"/>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row>
    <row r="7">
      <c r="A7" s="5" t="s">
        <v>193</v>
      </c>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row>
    <row r="8">
      <c r="A8" s="6" t="s">
        <v>194</v>
      </c>
      <c r="B8" s="28">
        <f>'Stock-RM'!B17</f>
        <v>9173.5</v>
      </c>
      <c r="C8" s="30">
        <f>'Stock-RM'!C17</f>
        <v>28816.9225</v>
      </c>
      <c r="D8" s="30">
        <f>'Stock-RM'!D17</f>
        <v>59112.42434</v>
      </c>
      <c r="E8" s="30">
        <f>'Stock-RM'!E17</f>
        <v>100241.8451</v>
      </c>
      <c r="F8" s="30">
        <f>'Stock-RM'!F17</f>
        <v>152386.5626</v>
      </c>
      <c r="G8" s="30">
        <f>'Stock-RM'!G17</f>
        <v>215727.3411</v>
      </c>
      <c r="H8" s="30">
        <f>'Stock-RM'!H17</f>
        <v>290444.1727</v>
      </c>
      <c r="I8" s="30">
        <f>'Stock-RM'!I17</f>
        <v>376716.1117</v>
      </c>
      <c r="J8" s="30">
        <f>'Stock-RM'!J17</f>
        <v>474721.1007</v>
      </c>
      <c r="K8" s="30">
        <f>'Stock-RM'!K17</f>
        <v>584635.7893</v>
      </c>
      <c r="L8" s="30">
        <f>'Stock-RM'!L17</f>
        <v>706635.3444</v>
      </c>
      <c r="M8" s="30">
        <f>'Stock-RM'!M17</f>
        <v>840893.2527</v>
      </c>
      <c r="N8" s="30">
        <f>'Stock-RM'!N17</f>
        <v>987581.1135</v>
      </c>
      <c r="O8" s="30">
        <f>'Stock-RM'!O17</f>
        <v>1146868.423</v>
      </c>
      <c r="P8" s="30">
        <f>'Stock-RM'!P17</f>
        <v>1318922.351</v>
      </c>
      <c r="Q8" s="30">
        <f>'Stock-RM'!Q17</f>
        <v>1503907.502</v>
      </c>
      <c r="R8" s="30">
        <f>'Stock-RM'!R17</f>
        <v>1701985.677</v>
      </c>
      <c r="S8" s="30">
        <f>'Stock-RM'!S17</f>
        <v>1913315.612</v>
      </c>
      <c r="T8" s="30">
        <f>'Stock-RM'!T17</f>
        <v>2138052.716</v>
      </c>
      <c r="U8" s="30">
        <f>'Stock-RM'!U17</f>
        <v>2376348.797</v>
      </c>
      <c r="V8" s="30">
        <f>'Stock-RM'!V17</f>
        <v>2628351.767</v>
      </c>
      <c r="W8" s="30">
        <f>'Stock-RM'!W17</f>
        <v>2894205.349</v>
      </c>
      <c r="X8" s="30">
        <f>'Stock-RM'!X17</f>
        <v>3174048.762</v>
      </c>
      <c r="Y8" s="30">
        <f>'Stock-RM'!Y17</f>
        <v>3468016.397</v>
      </c>
      <c r="Z8" s="30">
        <f>'Stock-RM'!Z17</f>
        <v>3776237.478</v>
      </c>
      <c r="AA8" s="30">
        <f>'Stock-RM'!AA17</f>
        <v>4098835.718</v>
      </c>
      <c r="AB8" s="30">
        <f>'Stock-RM'!AB17</f>
        <v>4435928.943</v>
      </c>
      <c r="AC8" s="30">
        <f>'Stock-RM'!AC17</f>
        <v>4787628.725</v>
      </c>
      <c r="AD8" s="30">
        <f>'Stock-RM'!AD17</f>
        <v>5154039.98</v>
      </c>
      <c r="AE8" s="30">
        <f>'Stock-RM'!AE17</f>
        <v>5535260.562</v>
      </c>
      <c r="AF8" s="30">
        <f>'Stock-RM'!AF17</f>
        <v>5931380.839</v>
      </c>
      <c r="AG8" s="30">
        <f>'Stock-RM'!AG17</f>
        <v>6342483.25</v>
      </c>
      <c r="AH8" s="30">
        <f>'Stock-RM'!AH17</f>
        <v>6768641.849</v>
      </c>
      <c r="AI8" s="30">
        <f>'Stock-RM'!AI17</f>
        <v>7209921.83</v>
      </c>
      <c r="AJ8" s="30">
        <f>'Stock-RM'!AJ17</f>
        <v>7666379.031</v>
      </c>
      <c r="AK8" s="30">
        <f>'Stock-RM'!AK17</f>
        <v>8138059.427</v>
      </c>
    </row>
    <row r="9">
      <c r="A9" s="6" t="s">
        <v>195</v>
      </c>
      <c r="B9" s="30">
        <f>' Stock-Ceramic'!B25</f>
        <v>136570.5</v>
      </c>
      <c r="C9" s="30">
        <f>' Stock-Ceramic'!C25</f>
        <v>308519.25</v>
      </c>
      <c r="D9" s="30">
        <f>' Stock-Ceramic'!D25</f>
        <v>516906.5522</v>
      </c>
      <c r="E9" s="30">
        <f>' Stock-Ceramic'!E25</f>
        <v>762820.8541</v>
      </c>
      <c r="F9" s="30">
        <f>' Stock-Ceramic'!F25</f>
        <v>1047379.482</v>
      </c>
      <c r="G9" s="30">
        <f>' Stock-Ceramic'!G25</f>
        <v>1371729.392</v>
      </c>
      <c r="H9" s="30">
        <f>' Stock-Ceramic'!H25</f>
        <v>1737047.945</v>
      </c>
      <c r="I9" s="30">
        <f>' Stock-Ceramic'!I25</f>
        <v>2144543.696</v>
      </c>
      <c r="J9" s="30">
        <f>' Stock-Ceramic'!J25</f>
        <v>2595457.208</v>
      </c>
      <c r="K9" s="30">
        <f>' Stock-Ceramic'!K25</f>
        <v>3091061.883</v>
      </c>
      <c r="L9" s="30">
        <f>' Stock-Ceramic'!L25</f>
        <v>3632664.82</v>
      </c>
      <c r="M9" s="30">
        <f>' Stock-Ceramic'!M25</f>
        <v>4221607.692</v>
      </c>
      <c r="N9" s="30">
        <f>' Stock-Ceramic'!N25</f>
        <v>4859267.645</v>
      </c>
      <c r="O9" s="30">
        <f>' Stock-Ceramic'!O25</f>
        <v>5547058.22</v>
      </c>
      <c r="P9" s="30">
        <f>' Stock-Ceramic'!P25</f>
        <v>6286430.303</v>
      </c>
      <c r="Q9" s="30">
        <f>' Stock-Ceramic'!Q25</f>
        <v>7078873.095</v>
      </c>
      <c r="R9" s="30">
        <f>' Stock-Ceramic'!R25</f>
        <v>7925915.109</v>
      </c>
      <c r="S9" s="30">
        <f>' Stock-Ceramic'!S25</f>
        <v>8829125.194</v>
      </c>
      <c r="T9" s="30">
        <f>' Stock-Ceramic'!T25</f>
        <v>9790113.581</v>
      </c>
      <c r="U9" s="30">
        <f>' Stock-Ceramic'!U25</f>
        <v>10810532.96</v>
      </c>
      <c r="V9" s="30">
        <f>' Stock-Ceramic'!V25</f>
        <v>11892079.6</v>
      </c>
      <c r="W9" s="30">
        <f>' Stock-Ceramic'!W25</f>
        <v>13036494.44</v>
      </c>
      <c r="X9" s="30">
        <f>' Stock-Ceramic'!X25</f>
        <v>14245564.3</v>
      </c>
      <c r="Y9" s="30">
        <f>' Stock-Ceramic'!Y25</f>
        <v>15521123.04</v>
      </c>
      <c r="Z9" s="30">
        <f>' Stock-Ceramic'!Z25</f>
        <v>16865052.81</v>
      </c>
      <c r="AA9" s="30">
        <f>' Stock-Ceramic'!AA25</f>
        <v>18279285.26</v>
      </c>
      <c r="AB9" s="30">
        <f>' Stock-Ceramic'!AB25</f>
        <v>19765802.89</v>
      </c>
      <c r="AC9" s="30">
        <f>' Stock-Ceramic'!AC25</f>
        <v>21326640.31</v>
      </c>
      <c r="AD9" s="30">
        <f>' Stock-Ceramic'!AD25</f>
        <v>22963885.64</v>
      </c>
      <c r="AE9" s="30">
        <f>' Stock-Ceramic'!AE25</f>
        <v>24679681.86</v>
      </c>
      <c r="AF9" s="30">
        <f>' Stock-Ceramic'!AF25</f>
        <v>26476228.26</v>
      </c>
      <c r="AG9" s="30">
        <f>' Stock-Ceramic'!AG25</f>
        <v>28355781.92</v>
      </c>
      <c r="AH9" s="30">
        <f>' Stock-Ceramic'!AH25</f>
        <v>30320659.15</v>
      </c>
      <c r="AI9" s="30">
        <f>' Stock-Ceramic'!AI25</f>
        <v>32373237.09</v>
      </c>
      <c r="AJ9" s="30">
        <f>' Stock-Ceramic'!AJ25</f>
        <v>34515955.27</v>
      </c>
      <c r="AK9" s="30">
        <f>' Stock-Ceramic'!AK25</f>
        <v>36751317.21</v>
      </c>
    </row>
    <row r="10">
      <c r="A10" s="5" t="s">
        <v>196</v>
      </c>
      <c r="B10" s="30">
        <f>Sales!B57</f>
        <v>6932539.15</v>
      </c>
      <c r="C10" s="30">
        <f>Sales!C57</f>
        <v>6651769.593</v>
      </c>
      <c r="D10" s="30">
        <f>Sales!D57</f>
        <v>11380560.54</v>
      </c>
      <c r="E10" s="30">
        <f>Sales!E57</f>
        <v>8974486.398</v>
      </c>
      <c r="F10" s="30">
        <f>Sales!F57</f>
        <v>11653072.7</v>
      </c>
      <c r="G10" s="30">
        <f>Sales!G57</f>
        <v>9198723.803</v>
      </c>
      <c r="H10" s="30">
        <f>Sales!H57</f>
        <v>11933728.94</v>
      </c>
      <c r="I10" s="30">
        <f>Sales!I57</f>
        <v>9429774.167</v>
      </c>
      <c r="J10" s="30">
        <f>Sales!J57</f>
        <v>12222806.26</v>
      </c>
      <c r="K10" s="30">
        <f>Sales!K57</f>
        <v>9667869.464</v>
      </c>
      <c r="L10" s="30">
        <f>Sales!L57</f>
        <v>12520591.78</v>
      </c>
      <c r="M10" s="30">
        <f>Sales!M57</f>
        <v>9913250.087</v>
      </c>
      <c r="N10" s="30">
        <f>Sales!N57</f>
        <v>12827383.09</v>
      </c>
      <c r="O10" s="30">
        <f>Sales!O57</f>
        <v>10166165.16</v>
      </c>
      <c r="P10" s="30">
        <f>Sales!P57</f>
        <v>13143488.66</v>
      </c>
      <c r="Q10" s="30">
        <f>Sales!Q57</f>
        <v>10426872.87</v>
      </c>
      <c r="R10" s="30">
        <f>Sales!R57</f>
        <v>13469228.25</v>
      </c>
      <c r="S10" s="30">
        <f>Sales!S57</f>
        <v>10695640.82</v>
      </c>
      <c r="T10" s="30">
        <f>Sales!T57</f>
        <v>13804933.33</v>
      </c>
      <c r="U10" s="30">
        <f>Sales!U57</f>
        <v>10972746.33</v>
      </c>
      <c r="V10" s="30">
        <f>Sales!V57</f>
        <v>14150947.55</v>
      </c>
      <c r="W10" s="30">
        <f>Sales!W57</f>
        <v>11258476.9</v>
      </c>
      <c r="X10" s="30">
        <f>Sales!X57</f>
        <v>14507627.18</v>
      </c>
      <c r="Y10" s="30">
        <f>Sales!Y57</f>
        <v>11553130.51</v>
      </c>
      <c r="Z10" s="30">
        <f>Sales!Z57</f>
        <v>14875341.6</v>
      </c>
      <c r="AA10" s="30">
        <f>Sales!AA57</f>
        <v>11857016.05</v>
      </c>
      <c r="AB10" s="30">
        <f>Sales!AB57</f>
        <v>15254473.79</v>
      </c>
      <c r="AC10" s="30">
        <f>Sales!AC57</f>
        <v>12170453.72</v>
      </c>
      <c r="AD10" s="30">
        <f>Sales!AD57</f>
        <v>15645420.86</v>
      </c>
      <c r="AE10" s="30">
        <f>Sales!AE57</f>
        <v>12493775.49</v>
      </c>
      <c r="AF10" s="30">
        <f>Sales!AF57</f>
        <v>16048594.58</v>
      </c>
      <c r="AG10" s="30">
        <f>Sales!AG57</f>
        <v>12827325.51</v>
      </c>
      <c r="AH10" s="30">
        <f>Sales!AH57</f>
        <v>16464421.96</v>
      </c>
      <c r="AI10" s="30">
        <f>Sales!AI57</f>
        <v>13171460.59</v>
      </c>
      <c r="AJ10" s="30">
        <f>Sales!AJ57</f>
        <v>16893345.78</v>
      </c>
      <c r="AK10" s="30">
        <f>Sales!AK57</f>
        <v>13526550.67</v>
      </c>
    </row>
    <row r="11">
      <c r="A11" s="5" t="s">
        <v>197</v>
      </c>
      <c r="B11" s="30">
        <f>'Cash Details'!B23</f>
        <v>8919378.391</v>
      </c>
      <c r="C11" s="30">
        <f>'Cash Details'!C23</f>
        <v>11645715.2</v>
      </c>
      <c r="D11" s="30">
        <f>'Cash Details'!D23</f>
        <v>9377148.363</v>
      </c>
      <c r="E11" s="30">
        <f>'Cash Details'!E23</f>
        <v>14590937.77</v>
      </c>
      <c r="F11" s="30">
        <f>'Cash Details'!F23</f>
        <v>14299014.95</v>
      </c>
      <c r="G11" s="30">
        <f>'Cash Details'!G23</f>
        <v>26998490.09</v>
      </c>
      <c r="H11" s="30">
        <f>'Cash Details'!H23</f>
        <v>26612927.82</v>
      </c>
      <c r="I11" s="30">
        <f>'Cash Details'!I23</f>
        <v>32113592.38</v>
      </c>
      <c r="J11" s="30">
        <f>'Cash Details'!J23</f>
        <v>31626121.48</v>
      </c>
      <c r="K11" s="30">
        <f>'Cash Details'!K23</f>
        <v>36429082.79</v>
      </c>
      <c r="L11" s="30">
        <f>'Cash Details'!L23</f>
        <v>36555045.58</v>
      </c>
      <c r="M11" s="30">
        <f>'Cash Details'!M23</f>
        <v>38449107.52</v>
      </c>
      <c r="N11" s="30">
        <f>'Cash Details'!N23</f>
        <v>37744679.21</v>
      </c>
      <c r="O11" s="30">
        <f>'Cash Details'!O23</f>
        <v>42554054.86</v>
      </c>
      <c r="P11" s="30">
        <f>'Cash Details'!P23</f>
        <v>41433740.33</v>
      </c>
      <c r="Q11" s="30">
        <f>'Cash Details'!Q23</f>
        <v>48237343.03</v>
      </c>
      <c r="R11" s="30">
        <f>'Cash Details'!R23</f>
        <v>46841986.03</v>
      </c>
      <c r="S11" s="30">
        <f>'Cash Details'!S23</f>
        <v>51636063.98</v>
      </c>
      <c r="T11" s="30">
        <f>'Cash Details'!T23</f>
        <v>50551580.19</v>
      </c>
      <c r="U11" s="30">
        <f>'Cash Details'!U23</f>
        <v>71603551.37</v>
      </c>
      <c r="V11" s="30">
        <f>'Cash Details'!V23</f>
        <v>69823690.58</v>
      </c>
      <c r="W11" s="30">
        <f>'Cash Details'!W23</f>
        <v>74603655.63</v>
      </c>
      <c r="X11" s="30">
        <f>'Cash Details'!X23</f>
        <v>72538381.09</v>
      </c>
      <c r="Y11" s="30">
        <f>'Cash Details'!Y23</f>
        <v>67645961.94</v>
      </c>
      <c r="Z11" s="30">
        <f>'Cash Details'!Z23</f>
        <v>66136819.89</v>
      </c>
      <c r="AA11" s="30">
        <f>'Cash Details'!AA23</f>
        <v>70892000.94</v>
      </c>
      <c r="AB11" s="30">
        <f>'Cash Details'!AB23</f>
        <v>68507526.15</v>
      </c>
      <c r="AC11" s="30">
        <f>'Cash Details'!AC23</f>
        <v>73245878.46</v>
      </c>
      <c r="AD11" s="30">
        <f>'Cash Details'!AD23</f>
        <v>71116118.57</v>
      </c>
      <c r="AE11" s="30">
        <f>'Cash Details'!AE23</f>
        <v>75830853.19</v>
      </c>
      <c r="AF11" s="30">
        <f>'Cash Details'!AF23</f>
        <v>73667903.73</v>
      </c>
      <c r="AG11" s="30">
        <f>'Cash Details'!AG23</f>
        <v>117943235.9</v>
      </c>
      <c r="AH11" s="30">
        <f>'Cash Details'!AH23</f>
        <v>115756258.8</v>
      </c>
      <c r="AI11" s="30">
        <f>'Cash Details'!AI23</f>
        <v>120410731.6</v>
      </c>
      <c r="AJ11" s="30">
        <f>'Cash Details'!AJ23</f>
        <v>118031494</v>
      </c>
      <c r="AK11" s="30">
        <f>'Cash Details'!AK23</f>
        <v>91882028.03</v>
      </c>
    </row>
    <row r="12">
      <c r="A12" s="5" t="s">
        <v>198</v>
      </c>
      <c r="B12" s="28">
        <f t="shared" ref="B12:AK12" si="2">SUM(B8:B11)</f>
        <v>15997661.54</v>
      </c>
      <c r="C12" s="30">
        <f t="shared" si="2"/>
        <v>18634820.96</v>
      </c>
      <c r="D12" s="30">
        <f t="shared" si="2"/>
        <v>21333727.88</v>
      </c>
      <c r="E12" s="30">
        <f t="shared" si="2"/>
        <v>24428486.87</v>
      </c>
      <c r="F12" s="30">
        <f t="shared" si="2"/>
        <v>27151853.7</v>
      </c>
      <c r="G12" s="30">
        <f t="shared" si="2"/>
        <v>37784670.62</v>
      </c>
      <c r="H12" s="30">
        <f t="shared" si="2"/>
        <v>40574148.87</v>
      </c>
      <c r="I12" s="30">
        <f t="shared" si="2"/>
        <v>44064626.35</v>
      </c>
      <c r="J12" s="30">
        <f t="shared" si="2"/>
        <v>46919106.05</v>
      </c>
      <c r="K12" s="30">
        <f t="shared" si="2"/>
        <v>49772649.93</v>
      </c>
      <c r="L12" s="30">
        <f t="shared" si="2"/>
        <v>53414937.53</v>
      </c>
      <c r="M12" s="30">
        <f t="shared" si="2"/>
        <v>53424858.55</v>
      </c>
      <c r="N12" s="30">
        <f t="shared" si="2"/>
        <v>56418911.06</v>
      </c>
      <c r="O12" s="30">
        <f t="shared" si="2"/>
        <v>59414146.67</v>
      </c>
      <c r="P12" s="30">
        <f t="shared" si="2"/>
        <v>62182581.64</v>
      </c>
      <c r="Q12" s="30">
        <f t="shared" si="2"/>
        <v>67246996.5</v>
      </c>
      <c r="R12" s="30">
        <f t="shared" si="2"/>
        <v>69939115.06</v>
      </c>
      <c r="S12" s="30">
        <f t="shared" si="2"/>
        <v>73074145.6</v>
      </c>
      <c r="T12" s="30">
        <f t="shared" si="2"/>
        <v>76284679.82</v>
      </c>
      <c r="U12" s="30">
        <f t="shared" si="2"/>
        <v>95763179.46</v>
      </c>
      <c r="V12" s="30">
        <f t="shared" si="2"/>
        <v>98495069.5</v>
      </c>
      <c r="W12" s="30">
        <f t="shared" si="2"/>
        <v>101792832.3</v>
      </c>
      <c r="X12" s="30">
        <f t="shared" si="2"/>
        <v>104465621.3</v>
      </c>
      <c r="Y12" s="30">
        <f t="shared" si="2"/>
        <v>98188231.89</v>
      </c>
      <c r="Z12" s="30">
        <f t="shared" si="2"/>
        <v>101653451.8</v>
      </c>
      <c r="AA12" s="30">
        <f t="shared" si="2"/>
        <v>105127138</v>
      </c>
      <c r="AB12" s="30">
        <f t="shared" si="2"/>
        <v>107963731.8</v>
      </c>
      <c r="AC12" s="30">
        <f t="shared" si="2"/>
        <v>111530601.2</v>
      </c>
      <c r="AD12" s="30">
        <f t="shared" si="2"/>
        <v>114879465.1</v>
      </c>
      <c r="AE12" s="30">
        <f t="shared" si="2"/>
        <v>118539571.1</v>
      </c>
      <c r="AF12" s="30">
        <f t="shared" si="2"/>
        <v>122124107.4</v>
      </c>
      <c r="AG12" s="30">
        <f t="shared" si="2"/>
        <v>165468826.5</v>
      </c>
      <c r="AH12" s="30">
        <f t="shared" si="2"/>
        <v>169309981.7</v>
      </c>
      <c r="AI12" s="30">
        <f t="shared" si="2"/>
        <v>173165351.1</v>
      </c>
      <c r="AJ12" s="30">
        <f t="shared" si="2"/>
        <v>177107174.1</v>
      </c>
      <c r="AK12" s="30">
        <f t="shared" si="2"/>
        <v>150297955.3</v>
      </c>
    </row>
    <row r="13">
      <c r="A13" s="5"/>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row>
    <row r="14">
      <c r="A14" s="5" t="s">
        <v>199</v>
      </c>
      <c r="B14" s="28">
        <f t="shared" ref="B14:AK14" si="3">B12+B5</f>
        <v>16961932.97</v>
      </c>
      <c r="C14" s="30">
        <f t="shared" si="3"/>
        <v>19544363.82</v>
      </c>
      <c r="D14" s="30">
        <f t="shared" si="3"/>
        <v>22188542.17</v>
      </c>
      <c r="E14" s="30">
        <f t="shared" si="3"/>
        <v>25228572.58</v>
      </c>
      <c r="F14" s="30">
        <f t="shared" si="3"/>
        <v>27897210.84</v>
      </c>
      <c r="G14" s="30">
        <f t="shared" si="3"/>
        <v>38475299.2</v>
      </c>
      <c r="H14" s="30">
        <f t="shared" si="3"/>
        <v>41210048.87</v>
      </c>
      <c r="I14" s="30">
        <f t="shared" si="3"/>
        <v>44645797.78</v>
      </c>
      <c r="J14" s="30">
        <f t="shared" si="3"/>
        <v>47445548.91</v>
      </c>
      <c r="K14" s="30">
        <f t="shared" si="3"/>
        <v>50244364.21</v>
      </c>
      <c r="L14" s="30">
        <f t="shared" si="3"/>
        <v>53831923.25</v>
      </c>
      <c r="M14" s="30">
        <f t="shared" si="3"/>
        <v>53787115.69</v>
      </c>
      <c r="N14" s="30">
        <f t="shared" si="3"/>
        <v>56726439.64</v>
      </c>
      <c r="O14" s="30">
        <f t="shared" si="3"/>
        <v>59666946.67</v>
      </c>
      <c r="P14" s="30">
        <f t="shared" si="3"/>
        <v>62680653.07</v>
      </c>
      <c r="Q14" s="30">
        <f t="shared" si="3"/>
        <v>67690339.36</v>
      </c>
      <c r="R14" s="30">
        <f t="shared" si="3"/>
        <v>70327729.35</v>
      </c>
      <c r="S14" s="30">
        <f t="shared" si="3"/>
        <v>73408031.32</v>
      </c>
      <c r="T14" s="30">
        <f t="shared" si="3"/>
        <v>76563836.96</v>
      </c>
      <c r="U14" s="30">
        <f t="shared" si="3"/>
        <v>95987608.03</v>
      </c>
      <c r="V14" s="30">
        <f t="shared" si="3"/>
        <v>99224769.5</v>
      </c>
      <c r="W14" s="30">
        <f t="shared" si="3"/>
        <v>102467803.8</v>
      </c>
      <c r="X14" s="30">
        <f t="shared" si="3"/>
        <v>105085864.2</v>
      </c>
      <c r="Y14" s="30">
        <f t="shared" si="3"/>
        <v>98753746.18</v>
      </c>
      <c r="Z14" s="30">
        <f t="shared" si="3"/>
        <v>102164237.5</v>
      </c>
      <c r="AA14" s="30">
        <f t="shared" si="3"/>
        <v>105583195.1</v>
      </c>
      <c r="AB14" s="30">
        <f t="shared" si="3"/>
        <v>108365060.4</v>
      </c>
      <c r="AC14" s="30">
        <f t="shared" si="3"/>
        <v>111877201.2</v>
      </c>
      <c r="AD14" s="30">
        <f t="shared" si="3"/>
        <v>115471336.5</v>
      </c>
      <c r="AE14" s="30">
        <f t="shared" si="3"/>
        <v>119076714</v>
      </c>
      <c r="AF14" s="30">
        <f t="shared" si="3"/>
        <v>122765521.7</v>
      </c>
      <c r="AG14" s="30">
        <f t="shared" si="3"/>
        <v>166055512.3</v>
      </c>
      <c r="AH14" s="30">
        <f t="shared" si="3"/>
        <v>169841938.9</v>
      </c>
      <c r="AI14" s="30">
        <f t="shared" si="3"/>
        <v>173642579.7</v>
      </c>
      <c r="AJ14" s="30">
        <f t="shared" si="3"/>
        <v>177529674.1</v>
      </c>
      <c r="AK14" s="30">
        <f t="shared" si="3"/>
        <v>150665726.8</v>
      </c>
    </row>
    <row r="15">
      <c r="A15" s="5"/>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row>
    <row r="16">
      <c r="A16" s="5" t="s">
        <v>200</v>
      </c>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row>
    <row r="17">
      <c r="A17" s="5" t="s">
        <v>201</v>
      </c>
      <c r="B17" s="31">
        <f>Capital!B14</f>
        <v>9098046</v>
      </c>
      <c r="C17" s="30">
        <f>Capital!C14</f>
        <v>9098046</v>
      </c>
      <c r="D17" s="30">
        <f>Capital!D14</f>
        <v>9098046</v>
      </c>
      <c r="E17" s="30">
        <f>Capital!E14</f>
        <v>9098046</v>
      </c>
      <c r="F17" s="30">
        <f>Capital!F14</f>
        <v>9098046</v>
      </c>
      <c r="G17" s="30">
        <f>Capital!G14</f>
        <v>17010414</v>
      </c>
      <c r="H17" s="30">
        <f>Capital!H14</f>
        <v>17010414</v>
      </c>
      <c r="I17" s="30">
        <f>Capital!I14</f>
        <v>17010414</v>
      </c>
      <c r="J17" s="30">
        <f>Capital!J14</f>
        <v>17010414</v>
      </c>
      <c r="K17" s="30">
        <f>Capital!K14</f>
        <v>17010414</v>
      </c>
      <c r="L17" s="30">
        <f>Capital!L14</f>
        <v>17010414</v>
      </c>
      <c r="M17" s="30">
        <f>Capital!M14</f>
        <v>17010414</v>
      </c>
      <c r="N17" s="30">
        <f>Capital!N14</f>
        <v>17010414</v>
      </c>
      <c r="O17" s="30">
        <f>Capital!O14</f>
        <v>17010414</v>
      </c>
      <c r="P17" s="30">
        <f>Capital!P14</f>
        <v>17010414</v>
      </c>
      <c r="Q17" s="30">
        <f>Capital!Q14</f>
        <v>17010414</v>
      </c>
      <c r="R17" s="30">
        <f>Capital!R14</f>
        <v>17010414</v>
      </c>
      <c r="S17" s="30">
        <f>Capital!S14</f>
        <v>17010414</v>
      </c>
      <c r="T17" s="30">
        <f>Capital!T14</f>
        <v>17010414</v>
      </c>
      <c r="U17" s="30">
        <f>Capital!U14</f>
        <v>33273739</v>
      </c>
      <c r="V17" s="30">
        <f>Capital!V14</f>
        <v>33273739</v>
      </c>
      <c r="W17" s="30">
        <f>Capital!W14</f>
        <v>33273739</v>
      </c>
      <c r="X17" s="30">
        <f>Capital!X14</f>
        <v>33273739</v>
      </c>
      <c r="Y17" s="30">
        <f>Capital!Y14</f>
        <v>33273739</v>
      </c>
      <c r="Z17" s="30">
        <f>Capital!Z14</f>
        <v>33273739</v>
      </c>
      <c r="AA17" s="30">
        <f>Capital!AA14</f>
        <v>33273739</v>
      </c>
      <c r="AB17" s="30">
        <f>Capital!AB14</f>
        <v>33273739</v>
      </c>
      <c r="AC17" s="30">
        <f>Capital!AC14</f>
        <v>33273739</v>
      </c>
      <c r="AD17" s="30">
        <f>Capital!AD14</f>
        <v>33273739</v>
      </c>
      <c r="AE17" s="30">
        <f>Capital!AE14</f>
        <v>33273739</v>
      </c>
      <c r="AF17" s="30">
        <f>Capital!AF14</f>
        <v>33273739</v>
      </c>
      <c r="AG17" s="30">
        <f>Capital!AG14</f>
        <v>72862219</v>
      </c>
      <c r="AH17" s="30">
        <f>Capital!AH14</f>
        <v>72862219</v>
      </c>
      <c r="AI17" s="30">
        <f>Capital!AI14</f>
        <v>72862219</v>
      </c>
      <c r="AJ17" s="30">
        <f>Capital!AJ14</f>
        <v>72862219</v>
      </c>
      <c r="AK17" s="30">
        <f>Capital!AK14</f>
        <v>72862219</v>
      </c>
    </row>
    <row r="18">
      <c r="A18" s="19" t="s">
        <v>202</v>
      </c>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row>
    <row r="19">
      <c r="A19" s="5" t="s">
        <v>154</v>
      </c>
      <c r="B19" s="27">
        <v>0.0</v>
      </c>
      <c r="C19" s="30">
        <f t="shared" ref="C19:AK19" si="4">B22</f>
        <v>2420108.969</v>
      </c>
      <c r="D19" s="30">
        <f t="shared" si="4"/>
        <v>4869029.82</v>
      </c>
      <c r="E19" s="30">
        <f t="shared" si="4"/>
        <v>7347171.716</v>
      </c>
      <c r="F19" s="30">
        <f t="shared" si="4"/>
        <v>9851892.938</v>
      </c>
      <c r="G19" s="30">
        <f t="shared" si="4"/>
        <v>12386673.7</v>
      </c>
      <c r="H19" s="30">
        <f t="shared" si="4"/>
        <v>14951943.55</v>
      </c>
      <c r="I19" s="30">
        <f t="shared" si="4"/>
        <v>17548139.12</v>
      </c>
      <c r="J19" s="30">
        <f t="shared" si="4"/>
        <v>20172628.75</v>
      </c>
      <c r="K19" s="30">
        <f t="shared" si="4"/>
        <v>22828938.93</v>
      </c>
      <c r="L19" s="30">
        <f t="shared" si="4"/>
        <v>25517528.15</v>
      </c>
      <c r="M19" s="30">
        <f t="shared" si="4"/>
        <v>28236116.49</v>
      </c>
      <c r="N19" s="30">
        <f t="shared" si="4"/>
        <v>28075896.16</v>
      </c>
      <c r="O19" s="30">
        <f t="shared" si="4"/>
        <v>30861403.73</v>
      </c>
      <c r="P19" s="30">
        <f t="shared" si="4"/>
        <v>33681101.23</v>
      </c>
      <c r="Q19" s="30">
        <f t="shared" si="4"/>
        <v>36535486.29</v>
      </c>
      <c r="R19" s="30">
        <f t="shared" si="4"/>
        <v>39408524.71</v>
      </c>
      <c r="S19" s="30">
        <f t="shared" si="4"/>
        <v>42320328.44</v>
      </c>
      <c r="T19" s="30">
        <f t="shared" si="4"/>
        <v>45268362.77</v>
      </c>
      <c r="U19" s="30">
        <f t="shared" si="4"/>
        <v>48253159.24</v>
      </c>
      <c r="V19" s="30">
        <f t="shared" si="4"/>
        <v>51275258.27</v>
      </c>
      <c r="W19" s="30">
        <f t="shared" si="4"/>
        <v>54335209.26</v>
      </c>
      <c r="X19" s="30">
        <f t="shared" si="4"/>
        <v>57433570.82</v>
      </c>
      <c r="Y19" s="30">
        <f t="shared" si="4"/>
        <v>60573986.3</v>
      </c>
      <c r="Z19" s="30">
        <f t="shared" si="4"/>
        <v>54090613.75</v>
      </c>
      <c r="AA19" s="30">
        <f t="shared" si="4"/>
        <v>57310728.3</v>
      </c>
      <c r="AB19" s="30">
        <f t="shared" si="4"/>
        <v>60571582.94</v>
      </c>
      <c r="AC19" s="30">
        <f t="shared" si="4"/>
        <v>63876530.66</v>
      </c>
      <c r="AD19" s="30">
        <f t="shared" si="4"/>
        <v>67223442.73</v>
      </c>
      <c r="AE19" s="30">
        <f t="shared" si="4"/>
        <v>70612946.77</v>
      </c>
      <c r="AF19" s="30">
        <f t="shared" si="4"/>
        <v>74045681</v>
      </c>
      <c r="AG19" s="30">
        <f t="shared" si="4"/>
        <v>77522294.41</v>
      </c>
      <c r="AH19" s="30">
        <f t="shared" si="4"/>
        <v>81043446.95</v>
      </c>
      <c r="AI19" s="30">
        <f t="shared" si="4"/>
        <v>84609809.75</v>
      </c>
      <c r="AJ19" s="30">
        <f t="shared" si="4"/>
        <v>88222065.3</v>
      </c>
      <c r="AK19" s="30">
        <f t="shared" si="4"/>
        <v>91880907.68</v>
      </c>
    </row>
    <row r="20">
      <c r="A20" s="5" t="s">
        <v>203</v>
      </c>
      <c r="B20" s="30">
        <f>'Profit &amp; Loss'!B12</f>
        <v>2420108.969</v>
      </c>
      <c r="C20" s="30">
        <f>'Profit &amp; Loss'!C12</f>
        <v>2448920.851</v>
      </c>
      <c r="D20" s="30">
        <f>'Profit &amp; Loss'!D12</f>
        <v>2478141.896</v>
      </c>
      <c r="E20" s="30">
        <f>'Profit &amp; Loss'!E12</f>
        <v>2504721.222</v>
      </c>
      <c r="F20" s="30">
        <f>'Profit &amp; Loss'!F12</f>
        <v>2534780.757</v>
      </c>
      <c r="G20" s="30">
        <f>'Profit &amp; Loss'!G12</f>
        <v>2565269.857</v>
      </c>
      <c r="H20" s="30">
        <f>'Profit &amp; Loss'!H12</f>
        <v>2596195.563</v>
      </c>
      <c r="I20" s="30">
        <f>'Profit &amp; Loss'!I12</f>
        <v>2624489.63</v>
      </c>
      <c r="J20" s="30">
        <f>'Profit &amp; Loss'!J12</f>
        <v>2656310.181</v>
      </c>
      <c r="K20" s="30">
        <f>'Profit &amp; Loss'!K12</f>
        <v>2688589.224</v>
      </c>
      <c r="L20" s="30">
        <f>'Profit &amp; Loss'!L12</f>
        <v>2718588.34</v>
      </c>
      <c r="M20" s="30">
        <f>'Profit &amp; Loss'!M12</f>
        <v>2751807.171</v>
      </c>
      <c r="N20" s="30">
        <f>'Profit &amp; Loss'!N12</f>
        <v>2785507.568</v>
      </c>
      <c r="O20" s="30">
        <f>'Profit &amp; Loss'!O12</f>
        <v>2819697.497</v>
      </c>
      <c r="P20" s="30">
        <f>'Profit &amp; Loss'!P12</f>
        <v>2854385.066</v>
      </c>
      <c r="Q20" s="30">
        <f>'Profit &amp; Loss'!Q12</f>
        <v>2873038.414</v>
      </c>
      <c r="R20" s="30">
        <f>'Profit &amp; Loss'!R12</f>
        <v>2911803.732</v>
      </c>
      <c r="S20" s="30">
        <f>'Profit &amp; Loss'!S12</f>
        <v>2948034.33</v>
      </c>
      <c r="T20" s="30">
        <f>'Profit &amp; Loss'!T12</f>
        <v>2984796.474</v>
      </c>
      <c r="U20" s="30">
        <f>'Profit &amp; Loss'!U12</f>
        <v>3022099.022</v>
      </c>
      <c r="V20" s="30">
        <f>'Profit &amp; Loss'!V12</f>
        <v>3059950.991</v>
      </c>
      <c r="W20" s="30">
        <f>'Profit &amp; Loss'!W12</f>
        <v>3098361.56</v>
      </c>
      <c r="X20" s="30">
        <f>'Profit &amp; Loss'!X12</f>
        <v>3140415.486</v>
      </c>
      <c r="Y20" s="30">
        <f>'Profit &amp; Loss'!Y12</f>
        <v>3179971.45</v>
      </c>
      <c r="Z20" s="30">
        <f>'Profit &amp; Loss'!Z12</f>
        <v>3220114.549</v>
      </c>
      <c r="AA20" s="30">
        <f>'Profit &amp; Loss'!AA12</f>
        <v>3260854.637</v>
      </c>
      <c r="AB20" s="30">
        <f>'Profit &amp; Loss'!AB12</f>
        <v>3304947.723</v>
      </c>
      <c r="AC20" s="30">
        <f>'Profit &amp; Loss'!AC12</f>
        <v>3346912.066</v>
      </c>
      <c r="AD20" s="30">
        <f>'Profit &amp; Loss'!AD12</f>
        <v>3389504.041</v>
      </c>
      <c r="AE20" s="30">
        <f>'Profit &amp; Loss'!AE12</f>
        <v>3432734.229</v>
      </c>
      <c r="AF20" s="30">
        <f>'Profit &amp; Loss'!AF12</f>
        <v>3476613.407</v>
      </c>
      <c r="AG20" s="30">
        <f>'Profit &amp; Loss'!AG12</f>
        <v>3521152.542</v>
      </c>
      <c r="AH20" s="30">
        <f>'Profit &amp; Loss'!AH12</f>
        <v>3566362.802</v>
      </c>
      <c r="AI20" s="30">
        <f>'Profit &amp; Loss'!AI12</f>
        <v>3612255.554</v>
      </c>
      <c r="AJ20" s="30">
        <f>'Profit &amp; Loss'!AJ12</f>
        <v>3658842.372</v>
      </c>
      <c r="AK20" s="30">
        <f>'Profit &amp; Loss'!AK12</f>
        <v>3706135.04</v>
      </c>
    </row>
    <row r="21">
      <c r="A21" s="5" t="s">
        <v>167</v>
      </c>
      <c r="B21" s="31">
        <f>Capital!B18</f>
        <v>0</v>
      </c>
      <c r="C21" s="30">
        <f>Capital!C18</f>
        <v>0</v>
      </c>
      <c r="D21" s="30">
        <f>Capital!D18</f>
        <v>0</v>
      </c>
      <c r="E21" s="30">
        <f>Capital!E18</f>
        <v>0</v>
      </c>
      <c r="F21" s="30">
        <f>Capital!F18</f>
        <v>0</v>
      </c>
      <c r="G21" s="30">
        <f>Capital!G18</f>
        <v>0</v>
      </c>
      <c r="H21" s="30">
        <f>Capital!H18</f>
        <v>0</v>
      </c>
      <c r="I21" s="30">
        <f>Capital!I18</f>
        <v>0</v>
      </c>
      <c r="J21" s="30">
        <f>Capital!J18</f>
        <v>0</v>
      </c>
      <c r="K21" s="30">
        <f>Capital!K18</f>
        <v>0</v>
      </c>
      <c r="L21" s="30">
        <f>Capital!L18</f>
        <v>0</v>
      </c>
      <c r="M21" s="30">
        <f>Capital!M18</f>
        <v>2912027.5</v>
      </c>
      <c r="N21" s="30">
        <f>Capital!N18</f>
        <v>0</v>
      </c>
      <c r="O21" s="30">
        <f>Capital!O18</f>
        <v>0</v>
      </c>
      <c r="P21" s="30">
        <f>Capital!P18</f>
        <v>0</v>
      </c>
      <c r="Q21" s="30">
        <f>Capital!Q18</f>
        <v>0</v>
      </c>
      <c r="R21" s="30">
        <f>Capital!R18</f>
        <v>0</v>
      </c>
      <c r="S21" s="30">
        <f>Capital!S18</f>
        <v>0</v>
      </c>
      <c r="T21" s="30">
        <f>Capital!T18</f>
        <v>0</v>
      </c>
      <c r="U21" s="30">
        <f>Capital!U18</f>
        <v>0</v>
      </c>
      <c r="V21" s="30">
        <f>Capital!V18</f>
        <v>0</v>
      </c>
      <c r="W21" s="30">
        <f>Capital!W18</f>
        <v>0</v>
      </c>
      <c r="X21" s="30">
        <f>Capital!X18</f>
        <v>0</v>
      </c>
      <c r="Y21" s="30">
        <f>Capital!Y18</f>
        <v>9663344</v>
      </c>
      <c r="Z21" s="30">
        <f>Capital!Z18</f>
        <v>0</v>
      </c>
      <c r="AA21" s="30">
        <f>Capital!AA18</f>
        <v>0</v>
      </c>
      <c r="AB21" s="30">
        <f>Capital!AB18</f>
        <v>0</v>
      </c>
      <c r="AC21" s="30">
        <f>Capital!AC18</f>
        <v>0</v>
      </c>
      <c r="AD21" s="30">
        <f>Capital!AD18</f>
        <v>0</v>
      </c>
      <c r="AE21" s="30">
        <f>Capital!AE18</f>
        <v>0</v>
      </c>
      <c r="AF21" s="30">
        <f>Capital!AF18</f>
        <v>0</v>
      </c>
      <c r="AG21" s="30">
        <f>Capital!AG18</f>
        <v>0</v>
      </c>
      <c r="AH21" s="30">
        <f>Capital!AH18</f>
        <v>0</v>
      </c>
      <c r="AI21" s="30">
        <f>Capital!AI18</f>
        <v>0</v>
      </c>
      <c r="AJ21" s="30">
        <f>Capital!AJ18</f>
        <v>0</v>
      </c>
      <c r="AK21" s="30">
        <f>Capital!AK18</f>
        <v>30766820</v>
      </c>
    </row>
    <row r="22">
      <c r="A22" s="5" t="s">
        <v>156</v>
      </c>
      <c r="B22" s="30">
        <f t="shared" ref="B22:AK22" si="5">B19+B20-B21</f>
        <v>2420108.969</v>
      </c>
      <c r="C22" s="30">
        <f t="shared" si="5"/>
        <v>4869029.82</v>
      </c>
      <c r="D22" s="30">
        <f t="shared" si="5"/>
        <v>7347171.716</v>
      </c>
      <c r="E22" s="30">
        <f t="shared" si="5"/>
        <v>9851892.938</v>
      </c>
      <c r="F22" s="30">
        <f t="shared" si="5"/>
        <v>12386673.7</v>
      </c>
      <c r="G22" s="30">
        <f t="shared" si="5"/>
        <v>14951943.55</v>
      </c>
      <c r="H22" s="30">
        <f t="shared" si="5"/>
        <v>17548139.12</v>
      </c>
      <c r="I22" s="30">
        <f t="shared" si="5"/>
        <v>20172628.75</v>
      </c>
      <c r="J22" s="30">
        <f t="shared" si="5"/>
        <v>22828938.93</v>
      </c>
      <c r="K22" s="30">
        <f t="shared" si="5"/>
        <v>25517528.15</v>
      </c>
      <c r="L22" s="30">
        <f t="shared" si="5"/>
        <v>28236116.49</v>
      </c>
      <c r="M22" s="30">
        <f t="shared" si="5"/>
        <v>28075896.16</v>
      </c>
      <c r="N22" s="30">
        <f t="shared" si="5"/>
        <v>30861403.73</v>
      </c>
      <c r="O22" s="30">
        <f t="shared" si="5"/>
        <v>33681101.23</v>
      </c>
      <c r="P22" s="30">
        <f t="shared" si="5"/>
        <v>36535486.29</v>
      </c>
      <c r="Q22" s="30">
        <f t="shared" si="5"/>
        <v>39408524.71</v>
      </c>
      <c r="R22" s="30">
        <f t="shared" si="5"/>
        <v>42320328.44</v>
      </c>
      <c r="S22" s="30">
        <f t="shared" si="5"/>
        <v>45268362.77</v>
      </c>
      <c r="T22" s="30">
        <f t="shared" si="5"/>
        <v>48253159.24</v>
      </c>
      <c r="U22" s="30">
        <f t="shared" si="5"/>
        <v>51275258.27</v>
      </c>
      <c r="V22" s="30">
        <f t="shared" si="5"/>
        <v>54335209.26</v>
      </c>
      <c r="W22" s="30">
        <f t="shared" si="5"/>
        <v>57433570.82</v>
      </c>
      <c r="X22" s="30">
        <f t="shared" si="5"/>
        <v>60573986.3</v>
      </c>
      <c r="Y22" s="30">
        <f t="shared" si="5"/>
        <v>54090613.75</v>
      </c>
      <c r="Z22" s="30">
        <f t="shared" si="5"/>
        <v>57310728.3</v>
      </c>
      <c r="AA22" s="30">
        <f t="shared" si="5"/>
        <v>60571582.94</v>
      </c>
      <c r="AB22" s="30">
        <f t="shared" si="5"/>
        <v>63876530.66</v>
      </c>
      <c r="AC22" s="30">
        <f t="shared" si="5"/>
        <v>67223442.73</v>
      </c>
      <c r="AD22" s="30">
        <f t="shared" si="5"/>
        <v>70612946.77</v>
      </c>
      <c r="AE22" s="30">
        <f t="shared" si="5"/>
        <v>74045681</v>
      </c>
      <c r="AF22" s="30">
        <f t="shared" si="5"/>
        <v>77522294.41</v>
      </c>
      <c r="AG22" s="30">
        <f t="shared" si="5"/>
        <v>81043446.95</v>
      </c>
      <c r="AH22" s="30">
        <f t="shared" si="5"/>
        <v>84609809.75</v>
      </c>
      <c r="AI22" s="30">
        <f t="shared" si="5"/>
        <v>88222065.3</v>
      </c>
      <c r="AJ22" s="30">
        <f t="shared" si="5"/>
        <v>91880907.68</v>
      </c>
      <c r="AK22" s="30">
        <f t="shared" si="5"/>
        <v>64820222.72</v>
      </c>
    </row>
    <row r="23">
      <c r="A23" s="5"/>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row>
    <row r="24">
      <c r="A24" s="5" t="s">
        <v>204</v>
      </c>
      <c r="B24" s="30">
        <f t="shared" ref="B24:AK24" si="6">B22+B17</f>
        <v>11518154.97</v>
      </c>
      <c r="C24" s="30">
        <f t="shared" si="6"/>
        <v>13967075.82</v>
      </c>
      <c r="D24" s="30">
        <f t="shared" si="6"/>
        <v>16445217.72</v>
      </c>
      <c r="E24" s="30">
        <f t="shared" si="6"/>
        <v>18949938.94</v>
      </c>
      <c r="F24" s="30">
        <f t="shared" si="6"/>
        <v>21484719.7</v>
      </c>
      <c r="G24" s="30">
        <f t="shared" si="6"/>
        <v>31962357.55</v>
      </c>
      <c r="H24" s="30">
        <f t="shared" si="6"/>
        <v>34558553.12</v>
      </c>
      <c r="I24" s="30">
        <f t="shared" si="6"/>
        <v>37183042.75</v>
      </c>
      <c r="J24" s="30">
        <f t="shared" si="6"/>
        <v>39839352.93</v>
      </c>
      <c r="K24" s="30">
        <f t="shared" si="6"/>
        <v>42527942.15</v>
      </c>
      <c r="L24" s="30">
        <f t="shared" si="6"/>
        <v>45246530.49</v>
      </c>
      <c r="M24" s="30">
        <f t="shared" si="6"/>
        <v>45086310.16</v>
      </c>
      <c r="N24" s="30">
        <f t="shared" si="6"/>
        <v>47871817.73</v>
      </c>
      <c r="O24" s="30">
        <f t="shared" si="6"/>
        <v>50691515.23</v>
      </c>
      <c r="P24" s="30">
        <f t="shared" si="6"/>
        <v>53545900.29</v>
      </c>
      <c r="Q24" s="30">
        <f t="shared" si="6"/>
        <v>56418938.71</v>
      </c>
      <c r="R24" s="30">
        <f t="shared" si="6"/>
        <v>59330742.44</v>
      </c>
      <c r="S24" s="30">
        <f t="shared" si="6"/>
        <v>62278776.77</v>
      </c>
      <c r="T24" s="30">
        <f t="shared" si="6"/>
        <v>65263573.24</v>
      </c>
      <c r="U24" s="30">
        <f t="shared" si="6"/>
        <v>84548997.27</v>
      </c>
      <c r="V24" s="30">
        <f t="shared" si="6"/>
        <v>87608948.26</v>
      </c>
      <c r="W24" s="30">
        <f t="shared" si="6"/>
        <v>90707309.82</v>
      </c>
      <c r="X24" s="30">
        <f t="shared" si="6"/>
        <v>93847725.3</v>
      </c>
      <c r="Y24" s="30">
        <f t="shared" si="6"/>
        <v>87364352.75</v>
      </c>
      <c r="Z24" s="30">
        <f t="shared" si="6"/>
        <v>90584467.3</v>
      </c>
      <c r="AA24" s="30">
        <f t="shared" si="6"/>
        <v>93845321.94</v>
      </c>
      <c r="AB24" s="30">
        <f t="shared" si="6"/>
        <v>97150269.66</v>
      </c>
      <c r="AC24" s="30">
        <f t="shared" si="6"/>
        <v>100497181.7</v>
      </c>
      <c r="AD24" s="30">
        <f t="shared" si="6"/>
        <v>103886685.8</v>
      </c>
      <c r="AE24" s="30">
        <f t="shared" si="6"/>
        <v>107319420</v>
      </c>
      <c r="AF24" s="30">
        <f t="shared" si="6"/>
        <v>110796033.4</v>
      </c>
      <c r="AG24" s="30">
        <f t="shared" si="6"/>
        <v>153905665.9</v>
      </c>
      <c r="AH24" s="30">
        <f t="shared" si="6"/>
        <v>157472028.7</v>
      </c>
      <c r="AI24" s="30">
        <f t="shared" si="6"/>
        <v>161084284.3</v>
      </c>
      <c r="AJ24" s="30">
        <f t="shared" si="6"/>
        <v>164743126.7</v>
      </c>
      <c r="AK24" s="30">
        <f t="shared" si="6"/>
        <v>137682441.7</v>
      </c>
    </row>
    <row r="25">
      <c r="A25" s="5"/>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row>
    <row r="26">
      <c r="A26" s="5" t="s">
        <v>205</v>
      </c>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row>
    <row r="27">
      <c r="A27" s="19" t="s">
        <v>206</v>
      </c>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row>
    <row r="28">
      <c r="A28" s="5" t="s">
        <v>74</v>
      </c>
      <c r="B28" s="31">
        <f>'Loan and Interest'!B28</f>
        <v>0</v>
      </c>
      <c r="C28" s="30">
        <f>'Loan and Interest'!C28</f>
        <v>0</v>
      </c>
      <c r="D28" s="30">
        <f>'Loan and Interest'!D28</f>
        <v>0</v>
      </c>
      <c r="E28" s="30">
        <f>'Loan and Interest'!E28</f>
        <v>439463</v>
      </c>
      <c r="F28" s="30">
        <f>'Loan and Interest'!F28</f>
        <v>439463</v>
      </c>
      <c r="G28" s="30">
        <f>'Loan and Interest'!G28</f>
        <v>439463</v>
      </c>
      <c r="H28" s="30">
        <f>'Loan and Interest'!H28</f>
        <v>439463</v>
      </c>
      <c r="I28" s="30">
        <f>'Loan and Interest'!I28</f>
        <v>1145481</v>
      </c>
      <c r="J28" s="30">
        <f>'Loan and Interest'!J28</f>
        <v>1145481</v>
      </c>
      <c r="K28" s="30">
        <f>'Loan and Interest'!K28</f>
        <v>1145481</v>
      </c>
      <c r="L28" s="30">
        <f>'Loan and Interest'!L28</f>
        <v>1865926</v>
      </c>
      <c r="M28" s="30">
        <f>'Loan and Interest'!M28</f>
        <v>1865926</v>
      </c>
      <c r="N28" s="30">
        <f>'Loan and Interest'!N28</f>
        <v>1865926</v>
      </c>
      <c r="O28" s="30">
        <f>'Loan and Interest'!O28</f>
        <v>1865926</v>
      </c>
      <c r="P28" s="30">
        <f>'Loan and Interest'!P28</f>
        <v>1865926</v>
      </c>
      <c r="Q28" s="30">
        <f>'Loan and Interest'!Q28</f>
        <v>3876149</v>
      </c>
      <c r="R28" s="30">
        <f>'Loan and Interest'!R28</f>
        <v>3436686</v>
      </c>
      <c r="S28" s="30">
        <f>'Loan and Interest'!S28</f>
        <v>3436686</v>
      </c>
      <c r="T28" s="30">
        <f>'Loan and Interest'!T28</f>
        <v>3436686</v>
      </c>
      <c r="U28" s="30">
        <f>'Loan and Interest'!U28</f>
        <v>3436686</v>
      </c>
      <c r="V28" s="30">
        <f>'Loan and Interest'!V28</f>
        <v>3436686</v>
      </c>
      <c r="W28" s="30">
        <f>'Loan and Interest'!W28</f>
        <v>3436686</v>
      </c>
      <c r="X28" s="30">
        <f>'Loan and Interest'!X28</f>
        <v>2730668</v>
      </c>
      <c r="Y28" s="30">
        <f>'Loan and Interest'!Y28</f>
        <v>2730668</v>
      </c>
      <c r="Z28" s="30">
        <f>'Loan and Interest'!Z28</f>
        <v>2730668</v>
      </c>
      <c r="AA28" s="30">
        <f>'Loan and Interest'!AA28</f>
        <v>2730668</v>
      </c>
      <c r="AB28" s="30">
        <f>'Loan and Interest'!AB28</f>
        <v>2010223</v>
      </c>
      <c r="AC28" s="30">
        <f>'Loan and Interest'!AC28</f>
        <v>2010223</v>
      </c>
      <c r="AD28" s="30">
        <f>'Loan and Interest'!AD28</f>
        <v>2010223</v>
      </c>
      <c r="AE28" s="30">
        <f>'Loan and Interest'!AE28</f>
        <v>2010223</v>
      </c>
      <c r="AF28" s="30">
        <f>'Loan and Interest'!AF28</f>
        <v>2010223</v>
      </c>
      <c r="AG28" s="30">
        <f>'Loan and Interest'!AG28</f>
        <v>2010223</v>
      </c>
      <c r="AH28" s="30">
        <f>'Loan and Interest'!AH28</f>
        <v>2010223</v>
      </c>
      <c r="AI28" s="30">
        <f>'Loan and Interest'!AI28</f>
        <v>2010223</v>
      </c>
      <c r="AJ28" s="30">
        <f>'Loan and Interest'!AJ28</f>
        <v>2010223</v>
      </c>
      <c r="AK28" s="30">
        <f>'Loan and Interest'!AK28</f>
        <v>2010223</v>
      </c>
    </row>
    <row r="29">
      <c r="A29" s="5" t="s">
        <v>207</v>
      </c>
      <c r="B29" s="31">
        <f t="shared" ref="B29:AK29" si="7">B28</f>
        <v>0</v>
      </c>
      <c r="C29" s="30">
        <f t="shared" si="7"/>
        <v>0</v>
      </c>
      <c r="D29" s="30">
        <f t="shared" si="7"/>
        <v>0</v>
      </c>
      <c r="E29" s="30">
        <f t="shared" si="7"/>
        <v>439463</v>
      </c>
      <c r="F29" s="30">
        <f t="shared" si="7"/>
        <v>439463</v>
      </c>
      <c r="G29" s="30">
        <f t="shared" si="7"/>
        <v>439463</v>
      </c>
      <c r="H29" s="30">
        <f t="shared" si="7"/>
        <v>439463</v>
      </c>
      <c r="I29" s="30">
        <f t="shared" si="7"/>
        <v>1145481</v>
      </c>
      <c r="J29" s="30">
        <f t="shared" si="7"/>
        <v>1145481</v>
      </c>
      <c r="K29" s="30">
        <f t="shared" si="7"/>
        <v>1145481</v>
      </c>
      <c r="L29" s="30">
        <f t="shared" si="7"/>
        <v>1865926</v>
      </c>
      <c r="M29" s="30">
        <f t="shared" si="7"/>
        <v>1865926</v>
      </c>
      <c r="N29" s="30">
        <f t="shared" si="7"/>
        <v>1865926</v>
      </c>
      <c r="O29" s="30">
        <f t="shared" si="7"/>
        <v>1865926</v>
      </c>
      <c r="P29" s="30">
        <f t="shared" si="7"/>
        <v>1865926</v>
      </c>
      <c r="Q29" s="30">
        <f t="shared" si="7"/>
        <v>3876149</v>
      </c>
      <c r="R29" s="30">
        <f t="shared" si="7"/>
        <v>3436686</v>
      </c>
      <c r="S29" s="30">
        <f t="shared" si="7"/>
        <v>3436686</v>
      </c>
      <c r="T29" s="30">
        <f t="shared" si="7"/>
        <v>3436686</v>
      </c>
      <c r="U29" s="30">
        <f t="shared" si="7"/>
        <v>3436686</v>
      </c>
      <c r="V29" s="30">
        <f t="shared" si="7"/>
        <v>3436686</v>
      </c>
      <c r="W29" s="30">
        <f t="shared" si="7"/>
        <v>3436686</v>
      </c>
      <c r="X29" s="30">
        <f t="shared" si="7"/>
        <v>2730668</v>
      </c>
      <c r="Y29" s="30">
        <f t="shared" si="7"/>
        <v>2730668</v>
      </c>
      <c r="Z29" s="30">
        <f t="shared" si="7"/>
        <v>2730668</v>
      </c>
      <c r="AA29" s="30">
        <f t="shared" si="7"/>
        <v>2730668</v>
      </c>
      <c r="AB29" s="30">
        <f t="shared" si="7"/>
        <v>2010223</v>
      </c>
      <c r="AC29" s="30">
        <f t="shared" si="7"/>
        <v>2010223</v>
      </c>
      <c r="AD29" s="30">
        <f t="shared" si="7"/>
        <v>2010223</v>
      </c>
      <c r="AE29" s="30">
        <f t="shared" si="7"/>
        <v>2010223</v>
      </c>
      <c r="AF29" s="30">
        <f t="shared" si="7"/>
        <v>2010223</v>
      </c>
      <c r="AG29" s="30">
        <f t="shared" si="7"/>
        <v>2010223</v>
      </c>
      <c r="AH29" s="30">
        <f t="shared" si="7"/>
        <v>2010223</v>
      </c>
      <c r="AI29" s="30">
        <f t="shared" si="7"/>
        <v>2010223</v>
      </c>
      <c r="AJ29" s="30">
        <f t="shared" si="7"/>
        <v>2010223</v>
      </c>
      <c r="AK29" s="30">
        <f t="shared" si="7"/>
        <v>2010223</v>
      </c>
    </row>
    <row r="30">
      <c r="A30" s="5"/>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row>
    <row r="31">
      <c r="A31" s="19" t="s">
        <v>208</v>
      </c>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row>
    <row r="32">
      <c r="A32" s="5" t="s">
        <v>139</v>
      </c>
      <c r="B32" s="31">
        <f>Expenses!B24</f>
        <v>63028</v>
      </c>
      <c r="C32" s="30">
        <f>Expenses!C24</f>
        <v>51348</v>
      </c>
      <c r="D32" s="30">
        <f>Expenses!D24</f>
        <v>69214</v>
      </c>
      <c r="E32" s="30">
        <f>Expenses!E24</f>
        <v>51348</v>
      </c>
      <c r="F32" s="30">
        <f>Expenses!F24</f>
        <v>69214</v>
      </c>
      <c r="G32" s="30">
        <f>Expenses!G24</f>
        <v>51348</v>
      </c>
      <c r="H32" s="30">
        <f>Expenses!H24</f>
        <v>69214</v>
      </c>
      <c r="I32" s="30">
        <f>Expenses!I24</f>
        <v>51348</v>
      </c>
      <c r="J32" s="30">
        <f>Expenses!J24</f>
        <v>69214</v>
      </c>
      <c r="K32" s="30">
        <f>Expenses!K24</f>
        <v>51348</v>
      </c>
      <c r="L32" s="30">
        <f>Expenses!L24</f>
        <v>69214</v>
      </c>
      <c r="M32" s="30">
        <f>Expenses!M24</f>
        <v>51348</v>
      </c>
      <c r="N32" s="30">
        <f>Expenses!N24</f>
        <v>69214</v>
      </c>
      <c r="O32" s="30">
        <f>Expenses!O24</f>
        <v>51348</v>
      </c>
      <c r="P32" s="30">
        <f>Expenses!P24</f>
        <v>69214</v>
      </c>
      <c r="Q32" s="30">
        <f>Expenses!Q24</f>
        <v>51348</v>
      </c>
      <c r="R32" s="30">
        <f>Expenses!R24</f>
        <v>69214</v>
      </c>
      <c r="S32" s="30">
        <f>Expenses!S24</f>
        <v>51348</v>
      </c>
      <c r="T32" s="30">
        <f>Expenses!T24</f>
        <v>69214</v>
      </c>
      <c r="U32" s="30">
        <f>Expenses!U24</f>
        <v>51348</v>
      </c>
      <c r="V32" s="30">
        <f>Expenses!V24</f>
        <v>69214</v>
      </c>
      <c r="W32" s="30">
        <f>Expenses!W24</f>
        <v>51348</v>
      </c>
      <c r="X32" s="30">
        <f>Expenses!X24</f>
        <v>69214</v>
      </c>
      <c r="Y32" s="30">
        <f>Expenses!Y24</f>
        <v>51348</v>
      </c>
      <c r="Z32" s="30">
        <f>Expenses!Z24</f>
        <v>69214</v>
      </c>
      <c r="AA32" s="30">
        <f>Expenses!AA24</f>
        <v>51348</v>
      </c>
      <c r="AB32" s="30">
        <f>Expenses!AB24</f>
        <v>69214</v>
      </c>
      <c r="AC32" s="30">
        <f>Expenses!AC24</f>
        <v>51348</v>
      </c>
      <c r="AD32" s="30">
        <f>Expenses!AD24</f>
        <v>69214</v>
      </c>
      <c r="AE32" s="30">
        <f>Expenses!AE24</f>
        <v>51348</v>
      </c>
      <c r="AF32" s="30">
        <f>Expenses!AF24</f>
        <v>69214</v>
      </c>
      <c r="AG32" s="30">
        <f>Expenses!AG24</f>
        <v>51348</v>
      </c>
      <c r="AH32" s="30">
        <f>Expenses!AH24</f>
        <v>69214</v>
      </c>
      <c r="AI32" s="30">
        <f>Expenses!AI24</f>
        <v>51348</v>
      </c>
      <c r="AJ32" s="30">
        <f>Expenses!AJ24</f>
        <v>69214</v>
      </c>
      <c r="AK32" s="30">
        <f>Expenses!AK24</f>
        <v>51348</v>
      </c>
    </row>
    <row r="33">
      <c r="A33" s="5" t="s">
        <v>132</v>
      </c>
      <c r="B33" s="30">
        <f>Purchases!B15</f>
        <v>5380750</v>
      </c>
      <c r="C33" s="30">
        <f>Purchases!C15</f>
        <v>5525940</v>
      </c>
      <c r="D33" s="30">
        <f>Purchases!D15</f>
        <v>5674110.45</v>
      </c>
      <c r="E33" s="30">
        <f>Purchases!E15</f>
        <v>5787822.645</v>
      </c>
      <c r="F33" s="30">
        <f>Purchases!F15</f>
        <v>5903814.144</v>
      </c>
      <c r="G33" s="30">
        <f>Purchases!G15</f>
        <v>6022130.644</v>
      </c>
      <c r="H33" s="30">
        <f>Purchases!H15</f>
        <v>6142818.759</v>
      </c>
      <c r="I33" s="30">
        <f>Purchases!I15</f>
        <v>6265926.037</v>
      </c>
      <c r="J33" s="30">
        <f>Purchases!J15</f>
        <v>6391500.98</v>
      </c>
      <c r="K33" s="30">
        <f>Purchases!K15</f>
        <v>6519593.064</v>
      </c>
      <c r="L33" s="30">
        <f>Purchases!L15</f>
        <v>6650252.754</v>
      </c>
      <c r="M33" s="30">
        <f>Purchases!M15</f>
        <v>6783531.531</v>
      </c>
      <c r="N33" s="30">
        <f>Purchases!N15</f>
        <v>6919481.905</v>
      </c>
      <c r="O33" s="30">
        <f>Purchases!O15</f>
        <v>7058157.441</v>
      </c>
      <c r="P33" s="30">
        <f>Purchases!P15</f>
        <v>7199612.778</v>
      </c>
      <c r="Q33" s="30">
        <f>Purchases!Q15</f>
        <v>7343903.649</v>
      </c>
      <c r="R33" s="30">
        <f>Purchases!R15</f>
        <v>7491086.907</v>
      </c>
      <c r="S33" s="30">
        <f>Purchases!S15</f>
        <v>7641220.545</v>
      </c>
      <c r="T33" s="30">
        <f>Purchases!T15</f>
        <v>7794363.717</v>
      </c>
      <c r="U33" s="30">
        <f>Purchases!U15</f>
        <v>7950576.765</v>
      </c>
      <c r="V33" s="30">
        <f>Purchases!V15</f>
        <v>8109921.241</v>
      </c>
      <c r="W33" s="30">
        <f>Purchases!W15</f>
        <v>8272459.932</v>
      </c>
      <c r="X33" s="30">
        <f>Purchases!X15</f>
        <v>8438256.882</v>
      </c>
      <c r="Y33" s="30">
        <f>Purchases!Y15</f>
        <v>8607377.422</v>
      </c>
      <c r="Z33" s="30">
        <f>Purchases!Z15</f>
        <v>8779888.191</v>
      </c>
      <c r="AA33" s="30">
        <f>Purchases!AA15</f>
        <v>8955857.166</v>
      </c>
      <c r="AB33" s="30">
        <f>Purchases!AB15</f>
        <v>9135353.688</v>
      </c>
      <c r="AC33" s="30">
        <f>Purchases!AC15</f>
        <v>9318448.487</v>
      </c>
      <c r="AD33" s="30">
        <f>Purchases!AD15</f>
        <v>9505213.711</v>
      </c>
      <c r="AE33" s="30">
        <f>Purchases!AE15</f>
        <v>9695722.957</v>
      </c>
      <c r="AF33" s="30">
        <f>Purchases!AF15</f>
        <v>9890051.298</v>
      </c>
      <c r="AG33" s="30">
        <f>Purchases!AG15</f>
        <v>10088275.31</v>
      </c>
      <c r="AH33" s="30">
        <f>Purchases!AH15</f>
        <v>10290473.11</v>
      </c>
      <c r="AI33" s="30">
        <f>Purchases!AI15</f>
        <v>10496724.38</v>
      </c>
      <c r="AJ33" s="30">
        <f>Purchases!AJ15</f>
        <v>10707110.39</v>
      </c>
      <c r="AK33" s="30">
        <f>Purchases!AK15</f>
        <v>10921714.05</v>
      </c>
    </row>
    <row r="34">
      <c r="A34" s="5" t="s">
        <v>209</v>
      </c>
      <c r="B34" s="31">
        <f t="shared" ref="B34:AK34" si="8">SUM(B32:B33)</f>
        <v>5443778</v>
      </c>
      <c r="C34" s="30">
        <f t="shared" si="8"/>
        <v>5577288</v>
      </c>
      <c r="D34" s="30">
        <f t="shared" si="8"/>
        <v>5743324.45</v>
      </c>
      <c r="E34" s="30">
        <f t="shared" si="8"/>
        <v>5839170.645</v>
      </c>
      <c r="F34" s="30">
        <f t="shared" si="8"/>
        <v>5973028.144</v>
      </c>
      <c r="G34" s="30">
        <f t="shared" si="8"/>
        <v>6073478.644</v>
      </c>
      <c r="H34" s="30">
        <f t="shared" si="8"/>
        <v>6212032.759</v>
      </c>
      <c r="I34" s="30">
        <f t="shared" si="8"/>
        <v>6317274.037</v>
      </c>
      <c r="J34" s="30">
        <f t="shared" si="8"/>
        <v>6460714.98</v>
      </c>
      <c r="K34" s="30">
        <f t="shared" si="8"/>
        <v>6570941.064</v>
      </c>
      <c r="L34" s="30">
        <f t="shared" si="8"/>
        <v>6719466.754</v>
      </c>
      <c r="M34" s="30">
        <f t="shared" si="8"/>
        <v>6834879.531</v>
      </c>
      <c r="N34" s="30">
        <f t="shared" si="8"/>
        <v>6988695.905</v>
      </c>
      <c r="O34" s="30">
        <f t="shared" si="8"/>
        <v>7109505.441</v>
      </c>
      <c r="P34" s="30">
        <f t="shared" si="8"/>
        <v>7268826.778</v>
      </c>
      <c r="Q34" s="30">
        <f t="shared" si="8"/>
        <v>7395251.649</v>
      </c>
      <c r="R34" s="30">
        <f t="shared" si="8"/>
        <v>7560300.907</v>
      </c>
      <c r="S34" s="30">
        <f t="shared" si="8"/>
        <v>7692568.545</v>
      </c>
      <c r="T34" s="30">
        <f t="shared" si="8"/>
        <v>7863577.717</v>
      </c>
      <c r="U34" s="30">
        <f t="shared" si="8"/>
        <v>8001924.765</v>
      </c>
      <c r="V34" s="30">
        <f t="shared" si="8"/>
        <v>8179135.241</v>
      </c>
      <c r="W34" s="30">
        <f t="shared" si="8"/>
        <v>8323807.932</v>
      </c>
      <c r="X34" s="30">
        <f t="shared" si="8"/>
        <v>8507470.882</v>
      </c>
      <c r="Y34" s="30">
        <f t="shared" si="8"/>
        <v>8658725.422</v>
      </c>
      <c r="Z34" s="30">
        <f t="shared" si="8"/>
        <v>8849102.191</v>
      </c>
      <c r="AA34" s="30">
        <f t="shared" si="8"/>
        <v>9007205.166</v>
      </c>
      <c r="AB34" s="30">
        <f t="shared" si="8"/>
        <v>9204567.688</v>
      </c>
      <c r="AC34" s="30">
        <f t="shared" si="8"/>
        <v>9369796.487</v>
      </c>
      <c r="AD34" s="30">
        <f t="shared" si="8"/>
        <v>9574427.711</v>
      </c>
      <c r="AE34" s="30">
        <f t="shared" si="8"/>
        <v>9747070.957</v>
      </c>
      <c r="AF34" s="30">
        <f t="shared" si="8"/>
        <v>9959265.298</v>
      </c>
      <c r="AG34" s="30">
        <f t="shared" si="8"/>
        <v>10139623.31</v>
      </c>
      <c r="AH34" s="30">
        <f t="shared" si="8"/>
        <v>10359687.11</v>
      </c>
      <c r="AI34" s="30">
        <f t="shared" si="8"/>
        <v>10548072.38</v>
      </c>
      <c r="AJ34" s="30">
        <f t="shared" si="8"/>
        <v>10776324.39</v>
      </c>
      <c r="AK34" s="30">
        <f t="shared" si="8"/>
        <v>10973062.05</v>
      </c>
    </row>
    <row r="35">
      <c r="A35" s="5"/>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row>
    <row r="36">
      <c r="A36" s="5" t="s">
        <v>210</v>
      </c>
      <c r="B36" s="31">
        <f t="shared" ref="B36:AK36" si="9">B34+B29</f>
        <v>5443778</v>
      </c>
      <c r="C36" s="30">
        <f t="shared" si="9"/>
        <v>5577288</v>
      </c>
      <c r="D36" s="30">
        <f t="shared" si="9"/>
        <v>5743324.45</v>
      </c>
      <c r="E36" s="30">
        <f t="shared" si="9"/>
        <v>6278633.645</v>
      </c>
      <c r="F36" s="30">
        <f t="shared" si="9"/>
        <v>6412491.144</v>
      </c>
      <c r="G36" s="30">
        <f t="shared" si="9"/>
        <v>6512941.644</v>
      </c>
      <c r="H36" s="30">
        <f t="shared" si="9"/>
        <v>6651495.759</v>
      </c>
      <c r="I36" s="30">
        <f t="shared" si="9"/>
        <v>7462755.037</v>
      </c>
      <c r="J36" s="30">
        <f t="shared" si="9"/>
        <v>7606195.98</v>
      </c>
      <c r="K36" s="30">
        <f t="shared" si="9"/>
        <v>7716422.064</v>
      </c>
      <c r="L36" s="30">
        <f t="shared" si="9"/>
        <v>8585392.754</v>
      </c>
      <c r="M36" s="30">
        <f t="shared" si="9"/>
        <v>8700805.531</v>
      </c>
      <c r="N36" s="30">
        <f t="shared" si="9"/>
        <v>8854621.905</v>
      </c>
      <c r="O36" s="30">
        <f t="shared" si="9"/>
        <v>8975431.441</v>
      </c>
      <c r="P36" s="30">
        <f t="shared" si="9"/>
        <v>9134752.778</v>
      </c>
      <c r="Q36" s="30">
        <f t="shared" si="9"/>
        <v>11271400.65</v>
      </c>
      <c r="R36" s="30">
        <f t="shared" si="9"/>
        <v>10996986.91</v>
      </c>
      <c r="S36" s="30">
        <f t="shared" si="9"/>
        <v>11129254.54</v>
      </c>
      <c r="T36" s="30">
        <f t="shared" si="9"/>
        <v>11300263.72</v>
      </c>
      <c r="U36" s="30">
        <f t="shared" si="9"/>
        <v>11438610.77</v>
      </c>
      <c r="V36" s="30">
        <f t="shared" si="9"/>
        <v>11615821.24</v>
      </c>
      <c r="W36" s="30">
        <f t="shared" si="9"/>
        <v>11760493.93</v>
      </c>
      <c r="X36" s="30">
        <f t="shared" si="9"/>
        <v>11238138.88</v>
      </c>
      <c r="Y36" s="30">
        <f t="shared" si="9"/>
        <v>11389393.42</v>
      </c>
      <c r="Z36" s="30">
        <f t="shared" si="9"/>
        <v>11579770.19</v>
      </c>
      <c r="AA36" s="30">
        <f t="shared" si="9"/>
        <v>11737873.17</v>
      </c>
      <c r="AB36" s="30">
        <f t="shared" si="9"/>
        <v>11214790.69</v>
      </c>
      <c r="AC36" s="30">
        <f t="shared" si="9"/>
        <v>11380019.49</v>
      </c>
      <c r="AD36" s="30">
        <f t="shared" si="9"/>
        <v>11584650.71</v>
      </c>
      <c r="AE36" s="30">
        <f t="shared" si="9"/>
        <v>11757293.96</v>
      </c>
      <c r="AF36" s="30">
        <f t="shared" si="9"/>
        <v>11969488.3</v>
      </c>
      <c r="AG36" s="30">
        <f t="shared" si="9"/>
        <v>12149846.31</v>
      </c>
      <c r="AH36" s="30">
        <f t="shared" si="9"/>
        <v>12369910.11</v>
      </c>
      <c r="AI36" s="30">
        <f t="shared" si="9"/>
        <v>12558295.38</v>
      </c>
      <c r="AJ36" s="30">
        <f t="shared" si="9"/>
        <v>12786547.39</v>
      </c>
      <c r="AK36" s="30">
        <f t="shared" si="9"/>
        <v>12983285.05</v>
      </c>
    </row>
    <row r="37">
      <c r="A37" s="5"/>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row>
    <row r="38">
      <c r="A38" s="5" t="s">
        <v>211</v>
      </c>
      <c r="B38" s="30">
        <f t="shared" ref="B38:AK38" si="10">B24+B36</f>
        <v>16961932.97</v>
      </c>
      <c r="C38" s="30">
        <f t="shared" si="10"/>
        <v>19544363.82</v>
      </c>
      <c r="D38" s="30">
        <f t="shared" si="10"/>
        <v>22188542.17</v>
      </c>
      <c r="E38" s="30">
        <f t="shared" si="10"/>
        <v>25228572.58</v>
      </c>
      <c r="F38" s="30">
        <f t="shared" si="10"/>
        <v>27897210.84</v>
      </c>
      <c r="G38" s="30">
        <f t="shared" si="10"/>
        <v>38475299.2</v>
      </c>
      <c r="H38" s="30">
        <f t="shared" si="10"/>
        <v>41210048.87</v>
      </c>
      <c r="I38" s="30">
        <f t="shared" si="10"/>
        <v>44645797.78</v>
      </c>
      <c r="J38" s="30">
        <f t="shared" si="10"/>
        <v>47445548.91</v>
      </c>
      <c r="K38" s="30">
        <f t="shared" si="10"/>
        <v>50244364.21</v>
      </c>
      <c r="L38" s="30">
        <f t="shared" si="10"/>
        <v>53831923.25</v>
      </c>
      <c r="M38" s="30">
        <f t="shared" si="10"/>
        <v>53787115.69</v>
      </c>
      <c r="N38" s="30">
        <f t="shared" si="10"/>
        <v>56726439.64</v>
      </c>
      <c r="O38" s="30">
        <f t="shared" si="10"/>
        <v>59666946.67</v>
      </c>
      <c r="P38" s="30">
        <f t="shared" si="10"/>
        <v>62680653.07</v>
      </c>
      <c r="Q38" s="30">
        <f t="shared" si="10"/>
        <v>67690339.36</v>
      </c>
      <c r="R38" s="30">
        <f t="shared" si="10"/>
        <v>70327729.35</v>
      </c>
      <c r="S38" s="30">
        <f t="shared" si="10"/>
        <v>73408031.32</v>
      </c>
      <c r="T38" s="30">
        <f t="shared" si="10"/>
        <v>76563836.96</v>
      </c>
      <c r="U38" s="30">
        <f t="shared" si="10"/>
        <v>95987608.03</v>
      </c>
      <c r="V38" s="30">
        <f t="shared" si="10"/>
        <v>99224769.5</v>
      </c>
      <c r="W38" s="30">
        <f t="shared" si="10"/>
        <v>102467803.8</v>
      </c>
      <c r="X38" s="30">
        <f t="shared" si="10"/>
        <v>105085864.2</v>
      </c>
      <c r="Y38" s="30">
        <f t="shared" si="10"/>
        <v>98753746.18</v>
      </c>
      <c r="Z38" s="30">
        <f t="shared" si="10"/>
        <v>102164237.5</v>
      </c>
      <c r="AA38" s="30">
        <f t="shared" si="10"/>
        <v>105583195.1</v>
      </c>
      <c r="AB38" s="30">
        <f t="shared" si="10"/>
        <v>108365060.4</v>
      </c>
      <c r="AC38" s="30">
        <f t="shared" si="10"/>
        <v>111877201.2</v>
      </c>
      <c r="AD38" s="30">
        <f t="shared" si="10"/>
        <v>115471336.5</v>
      </c>
      <c r="AE38" s="30">
        <f t="shared" si="10"/>
        <v>119076714</v>
      </c>
      <c r="AF38" s="30">
        <f t="shared" si="10"/>
        <v>122765521.7</v>
      </c>
      <c r="AG38" s="30">
        <f t="shared" si="10"/>
        <v>166055512.3</v>
      </c>
      <c r="AH38" s="30">
        <f t="shared" si="10"/>
        <v>169841938.9</v>
      </c>
      <c r="AI38" s="30">
        <f t="shared" si="10"/>
        <v>173642579.7</v>
      </c>
      <c r="AJ38" s="30">
        <f t="shared" si="10"/>
        <v>177529674.1</v>
      </c>
      <c r="AK38" s="30">
        <f t="shared" si="10"/>
        <v>150665726.8</v>
      </c>
    </row>
    <row r="39">
      <c r="A39" s="5"/>
    </row>
    <row r="40">
      <c r="A40" s="5" t="s">
        <v>212</v>
      </c>
      <c r="B40" s="30">
        <f t="shared" ref="B40:AK40" si="11">B38-B14</f>
        <v>0</v>
      </c>
      <c r="C40" s="30">
        <f t="shared" si="11"/>
        <v>0</v>
      </c>
      <c r="D40" s="30">
        <f t="shared" si="11"/>
        <v>0</v>
      </c>
      <c r="E40" s="30">
        <f t="shared" si="11"/>
        <v>0.000000003725290298</v>
      </c>
      <c r="F40" s="30">
        <f t="shared" si="11"/>
        <v>0</v>
      </c>
      <c r="G40" s="30">
        <f t="shared" si="11"/>
        <v>0</v>
      </c>
      <c r="H40" s="30">
        <f t="shared" si="11"/>
        <v>0.000000007450580597</v>
      </c>
      <c r="I40" s="30">
        <f t="shared" si="11"/>
        <v>0.00000002235174179</v>
      </c>
      <c r="J40" s="30">
        <f t="shared" si="11"/>
        <v>0.00000001490116119</v>
      </c>
      <c r="K40" s="30">
        <f t="shared" si="11"/>
        <v>0.00000002235174179</v>
      </c>
      <c r="L40" s="30">
        <f t="shared" si="11"/>
        <v>0.000000007450580597</v>
      </c>
      <c r="M40" s="30">
        <f t="shared" si="11"/>
        <v>0.00000002235174179</v>
      </c>
      <c r="N40" s="30">
        <f t="shared" si="11"/>
        <v>0.00000001490116119</v>
      </c>
      <c r="O40" s="30">
        <f t="shared" si="11"/>
        <v>0.00000002235174179</v>
      </c>
      <c r="P40" s="30">
        <f t="shared" si="11"/>
        <v>0.00000002980232239</v>
      </c>
      <c r="Q40" s="30">
        <f t="shared" si="11"/>
        <v>0.00000002980232239</v>
      </c>
      <c r="R40" s="30">
        <f t="shared" si="11"/>
        <v>0.00000001490116119</v>
      </c>
      <c r="S40" s="30">
        <f t="shared" si="11"/>
        <v>0.00000001490116119</v>
      </c>
      <c r="T40" s="30">
        <f t="shared" si="11"/>
        <v>0.00000001490116119</v>
      </c>
      <c r="U40" s="30">
        <f t="shared" si="11"/>
        <v>0.00000002980232239</v>
      </c>
      <c r="V40" s="30">
        <f t="shared" si="11"/>
        <v>0.00000002980232239</v>
      </c>
      <c r="W40" s="30">
        <f t="shared" si="11"/>
        <v>0.00000001490116119</v>
      </c>
      <c r="X40" s="30">
        <f t="shared" si="11"/>
        <v>0.00000002980232239</v>
      </c>
      <c r="Y40" s="30">
        <f t="shared" si="11"/>
        <v>0.00000002980232239</v>
      </c>
      <c r="Z40" s="30">
        <f t="shared" si="11"/>
        <v>0</v>
      </c>
      <c r="AA40" s="30">
        <f t="shared" si="11"/>
        <v>0.00000001490116119</v>
      </c>
      <c r="AB40" s="30">
        <f t="shared" si="11"/>
        <v>0</v>
      </c>
      <c r="AC40" s="30">
        <f t="shared" si="11"/>
        <v>0</v>
      </c>
      <c r="AD40" s="30">
        <f t="shared" si="11"/>
        <v>0</v>
      </c>
      <c r="AE40" s="30">
        <f t="shared" si="11"/>
        <v>0.00000002980232239</v>
      </c>
      <c r="AF40" s="30">
        <f t="shared" si="11"/>
        <v>0.00000001490116119</v>
      </c>
      <c r="AG40" s="30">
        <f t="shared" si="11"/>
        <v>0.00000002980232239</v>
      </c>
      <c r="AH40" s="30">
        <f t="shared" si="11"/>
        <v>0.00000002980232239</v>
      </c>
      <c r="AI40" s="30">
        <f t="shared" si="11"/>
        <v>0</v>
      </c>
      <c r="AJ40" s="30">
        <f t="shared" si="11"/>
        <v>0.00000002980232239</v>
      </c>
      <c r="AK40" s="30">
        <f t="shared" si="11"/>
        <v>0</v>
      </c>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29</v>
      </c>
      <c r="B1" s="5"/>
      <c r="C1" s="5"/>
      <c r="D1" s="5"/>
      <c r="E1" s="5"/>
      <c r="F1" s="5"/>
      <c r="G1" s="5"/>
      <c r="H1" s="5"/>
      <c r="I1" s="5"/>
    </row>
    <row r="2">
      <c r="A2" s="5"/>
      <c r="B2" s="5" t="s">
        <v>30</v>
      </c>
      <c r="C2" s="5" t="s">
        <v>31</v>
      </c>
      <c r="D2" s="5" t="s">
        <v>32</v>
      </c>
      <c r="E2" s="5"/>
      <c r="F2" s="5"/>
      <c r="G2" s="5"/>
      <c r="H2" s="5"/>
      <c r="I2" s="5"/>
    </row>
    <row r="3">
      <c r="A3" s="6" t="s">
        <v>33</v>
      </c>
      <c r="B3" s="14">
        <v>3400.0</v>
      </c>
      <c r="C3" s="15">
        <v>0.01</v>
      </c>
      <c r="D3" s="14">
        <v>699.0</v>
      </c>
      <c r="E3" s="22"/>
      <c r="F3" s="5"/>
      <c r="G3" s="5"/>
      <c r="H3" s="5"/>
      <c r="I3" s="5"/>
    </row>
    <row r="4">
      <c r="A4" s="6" t="s">
        <v>34</v>
      </c>
      <c r="B4" s="14">
        <v>4022.0</v>
      </c>
      <c r="C4" s="15">
        <v>0.015</v>
      </c>
      <c r="D4" s="14">
        <v>349.0</v>
      </c>
      <c r="E4" s="22"/>
      <c r="F4" s="5"/>
      <c r="G4" s="5"/>
      <c r="H4" s="5"/>
      <c r="I4" s="5"/>
    </row>
    <row r="5">
      <c r="A5" s="6" t="s">
        <v>35</v>
      </c>
      <c r="B5" s="6">
        <v>5343.0</v>
      </c>
      <c r="C5" s="9">
        <v>0.02</v>
      </c>
      <c r="D5" s="6">
        <v>399.0</v>
      </c>
      <c r="E5" s="5"/>
      <c r="F5" s="5"/>
      <c r="G5" s="5"/>
      <c r="H5" s="5"/>
      <c r="I5" s="5"/>
    </row>
    <row r="6">
      <c r="A6" s="6" t="s">
        <v>36</v>
      </c>
      <c r="B6" s="6">
        <v>5639.0</v>
      </c>
      <c r="C6" s="10">
        <v>0.005</v>
      </c>
      <c r="D6" s="6">
        <v>499.0</v>
      </c>
      <c r="E6" s="5"/>
      <c r="F6" s="5"/>
      <c r="G6" s="5"/>
      <c r="H6" s="5"/>
      <c r="I6" s="5"/>
    </row>
    <row r="7">
      <c r="A7" s="6"/>
      <c r="B7" s="5"/>
      <c r="C7" s="5"/>
      <c r="D7" s="5"/>
      <c r="E7" s="5"/>
      <c r="F7" s="5"/>
      <c r="G7" s="5"/>
      <c r="H7" s="5"/>
      <c r="I7" s="5"/>
    </row>
    <row r="8">
      <c r="A8" s="5" t="s">
        <v>37</v>
      </c>
      <c r="B8" s="6" t="s">
        <v>33</v>
      </c>
      <c r="C8" s="6" t="s">
        <v>34</v>
      </c>
      <c r="D8" s="6" t="s">
        <v>35</v>
      </c>
      <c r="E8" s="6" t="s">
        <v>36</v>
      </c>
      <c r="F8" s="19" t="s">
        <v>38</v>
      </c>
      <c r="G8" s="5"/>
      <c r="H8" s="5"/>
      <c r="I8" s="5"/>
    </row>
    <row r="9">
      <c r="A9" s="6" t="s">
        <v>39</v>
      </c>
      <c r="B9" s="14">
        <v>1.5</v>
      </c>
      <c r="C9" s="14">
        <v>0.9</v>
      </c>
      <c r="D9" s="14">
        <v>1.0</v>
      </c>
      <c r="E9" s="6">
        <v>1.2</v>
      </c>
      <c r="F9" s="25">
        <f>250</f>
        <v>250</v>
      </c>
      <c r="G9" s="6">
        <v>250.0</v>
      </c>
      <c r="H9" s="5"/>
      <c r="I9" s="5"/>
    </row>
    <row r="10">
      <c r="A10" s="6" t="s">
        <v>40</v>
      </c>
      <c r="B10" s="14">
        <v>0.01</v>
      </c>
      <c r="C10" s="14">
        <v>0.01</v>
      </c>
      <c r="D10" s="14">
        <v>0.01</v>
      </c>
      <c r="E10" s="6">
        <v>0.01</v>
      </c>
      <c r="F10" s="25">
        <f>150</f>
        <v>150</v>
      </c>
      <c r="G10" s="5"/>
      <c r="H10" s="5"/>
      <c r="I10" s="5"/>
    </row>
    <row r="11">
      <c r="A11" s="5"/>
      <c r="B11" s="5"/>
      <c r="C11" s="5"/>
      <c r="D11" s="5"/>
      <c r="E11" s="5"/>
      <c r="F11" s="5"/>
      <c r="G11" s="5"/>
      <c r="H11" s="5"/>
      <c r="I11" s="5"/>
    </row>
    <row r="12">
      <c r="A12" s="5" t="s">
        <v>41</v>
      </c>
      <c r="B12" s="5" t="s">
        <v>42</v>
      </c>
      <c r="C12" s="5" t="s">
        <v>43</v>
      </c>
      <c r="D12" s="5" t="s">
        <v>44</v>
      </c>
      <c r="E12" s="5"/>
      <c r="F12" s="5"/>
      <c r="G12" s="5"/>
      <c r="H12" s="5"/>
      <c r="I12" s="5"/>
    </row>
    <row r="13">
      <c r="A13" s="6" t="s">
        <v>39</v>
      </c>
      <c r="B13" s="14">
        <v>21373.0</v>
      </c>
      <c r="C13" s="13">
        <v>0.02</v>
      </c>
      <c r="D13" s="6" t="s">
        <v>45</v>
      </c>
      <c r="E13" s="5"/>
      <c r="F13" s="5"/>
      <c r="G13" s="5"/>
      <c r="H13" s="5"/>
      <c r="I13" s="5"/>
    </row>
    <row r="14">
      <c r="A14" s="6" t="s">
        <v>40</v>
      </c>
      <c r="B14" s="14">
        <v>250.0</v>
      </c>
      <c r="C14" s="15">
        <v>0.022</v>
      </c>
      <c r="D14" s="6" t="s">
        <v>46</v>
      </c>
      <c r="E14" s="5"/>
      <c r="F14" s="5"/>
      <c r="G14" s="5"/>
      <c r="H14" s="5"/>
      <c r="I14" s="5"/>
    </row>
    <row r="15">
      <c r="A15" s="5"/>
      <c r="B15" s="5"/>
      <c r="C15" s="5"/>
      <c r="D15" s="5"/>
      <c r="E15" s="5"/>
      <c r="F15" s="5"/>
      <c r="G15" s="5"/>
      <c r="H15" s="5"/>
      <c r="I15" s="5"/>
    </row>
    <row r="16">
      <c r="A16" s="5" t="s">
        <v>29</v>
      </c>
      <c r="B16" s="6" t="s">
        <v>33</v>
      </c>
      <c r="C16" s="6" t="s">
        <v>34</v>
      </c>
      <c r="D16" s="6" t="s">
        <v>35</v>
      </c>
      <c r="E16" s="6" t="s">
        <v>36</v>
      </c>
      <c r="F16" s="6" t="s">
        <v>47</v>
      </c>
      <c r="G16" s="5"/>
      <c r="H16" s="5"/>
      <c r="I16" s="5"/>
    </row>
    <row r="17">
      <c r="A17" s="5" t="s">
        <v>48</v>
      </c>
      <c r="B17" s="13">
        <v>0.3</v>
      </c>
      <c r="C17" s="13">
        <v>0.29</v>
      </c>
      <c r="D17" s="9">
        <v>0.29</v>
      </c>
      <c r="E17" s="9">
        <v>0.14</v>
      </c>
      <c r="F17" s="6" t="s">
        <v>46</v>
      </c>
      <c r="G17" s="5"/>
      <c r="H17" s="5"/>
      <c r="I17" s="5"/>
    </row>
    <row r="18">
      <c r="A18" s="5" t="s">
        <v>49</v>
      </c>
      <c r="B18" s="13">
        <v>0.28</v>
      </c>
      <c r="C18" s="13">
        <v>0.0</v>
      </c>
      <c r="D18" s="9">
        <v>0.29</v>
      </c>
      <c r="E18" s="9">
        <v>0.42</v>
      </c>
      <c r="F18" s="6" t="s">
        <v>50</v>
      </c>
      <c r="G18" s="5"/>
      <c r="H18" s="5"/>
      <c r="I18" s="5"/>
    </row>
    <row r="19">
      <c r="A19" s="5" t="s">
        <v>51</v>
      </c>
      <c r="B19" s="13">
        <v>0.14</v>
      </c>
      <c r="C19" s="13">
        <v>0.28</v>
      </c>
      <c r="D19" s="9">
        <v>0.24</v>
      </c>
      <c r="E19" s="9">
        <v>0.39</v>
      </c>
      <c r="F19" s="6" t="s">
        <v>45</v>
      </c>
      <c r="G19" s="5"/>
      <c r="H19" s="5"/>
      <c r="I19" s="5"/>
    </row>
    <row r="20">
      <c r="A20" s="6" t="s">
        <v>52</v>
      </c>
      <c r="B20" s="9">
        <v>0.28</v>
      </c>
      <c r="C20" s="9">
        <v>0.43</v>
      </c>
      <c r="D20" s="9">
        <v>0.18</v>
      </c>
      <c r="E20" s="9">
        <v>0.05</v>
      </c>
      <c r="F20" s="6" t="s">
        <v>53</v>
      </c>
      <c r="G20" s="5"/>
      <c r="H20" s="5"/>
      <c r="I20" s="5"/>
    </row>
    <row r="21">
      <c r="A21" s="5"/>
      <c r="B21" s="5"/>
      <c r="C21" s="5"/>
      <c r="D21" s="5"/>
      <c r="E21" s="5"/>
      <c r="F21" s="5"/>
      <c r="G21" s="5"/>
      <c r="H21" s="5"/>
      <c r="I21" s="5"/>
    </row>
    <row r="22">
      <c r="A22" s="5" t="s">
        <v>54</v>
      </c>
      <c r="B22" s="5"/>
      <c r="C22" s="5"/>
      <c r="D22" s="5"/>
      <c r="E22" s="5"/>
      <c r="F22" s="5"/>
      <c r="G22" s="5"/>
      <c r="H22" s="5"/>
      <c r="I22" s="5"/>
    </row>
    <row r="23">
      <c r="A23" s="5"/>
      <c r="B23" s="5" t="s">
        <v>30</v>
      </c>
      <c r="C23" s="5" t="s">
        <v>31</v>
      </c>
      <c r="D23" s="5"/>
      <c r="E23" s="5"/>
      <c r="F23" s="5"/>
      <c r="G23" s="5"/>
      <c r="H23" s="5"/>
      <c r="I23" s="5"/>
    </row>
    <row r="24">
      <c r="A24" s="6" t="s">
        <v>33</v>
      </c>
      <c r="B24" s="14">
        <v>3500.0</v>
      </c>
      <c r="C24" s="15">
        <v>0.01</v>
      </c>
      <c r="D24" s="5"/>
      <c r="E24" s="22"/>
      <c r="F24" s="5"/>
      <c r="G24" s="5"/>
      <c r="H24" s="5"/>
      <c r="I24" s="5"/>
    </row>
    <row r="25">
      <c r="A25" s="6" t="s">
        <v>34</v>
      </c>
      <c r="B25" s="14">
        <v>4259.0</v>
      </c>
      <c r="C25" s="15">
        <v>0.025</v>
      </c>
      <c r="D25" s="5"/>
      <c r="E25" s="22"/>
      <c r="F25" s="5"/>
      <c r="G25" s="5"/>
      <c r="H25" s="5"/>
      <c r="I25" s="5"/>
    </row>
    <row r="26">
      <c r="A26" s="6" t="s">
        <v>35</v>
      </c>
      <c r="B26" s="6">
        <v>5403.0</v>
      </c>
      <c r="C26" s="10">
        <v>0.025</v>
      </c>
      <c r="D26" s="5"/>
      <c r="E26" s="5"/>
      <c r="F26" s="5"/>
      <c r="G26" s="5"/>
      <c r="H26" s="5"/>
      <c r="I26" s="5"/>
    </row>
    <row r="27">
      <c r="A27" s="6" t="s">
        <v>36</v>
      </c>
      <c r="B27" s="6">
        <v>5739.0</v>
      </c>
      <c r="C27" s="10">
        <v>0.015</v>
      </c>
      <c r="D27" s="5"/>
      <c r="E27" s="5"/>
      <c r="F27" s="5"/>
      <c r="G27" s="5"/>
      <c r="H27" s="5"/>
      <c r="I27" s="5"/>
    </row>
    <row r="28">
      <c r="A28" s="5"/>
      <c r="B28" s="5"/>
      <c r="C28" s="5"/>
      <c r="D28" s="5"/>
      <c r="E28" s="5"/>
      <c r="F28" s="5"/>
      <c r="G28" s="5"/>
      <c r="H28" s="5"/>
      <c r="I28" s="5"/>
    </row>
    <row r="29">
      <c r="A29" s="5" t="s">
        <v>55</v>
      </c>
      <c r="B29" s="5" t="s">
        <v>56</v>
      </c>
      <c r="C29" s="5" t="s">
        <v>44</v>
      </c>
      <c r="D29" s="5"/>
      <c r="E29" s="5"/>
      <c r="F29" s="5"/>
      <c r="G29" s="5"/>
      <c r="H29" s="5"/>
      <c r="I29" s="5"/>
    </row>
    <row r="30">
      <c r="A30" s="5" t="s">
        <v>57</v>
      </c>
      <c r="B30" s="14">
        <v>39750.0</v>
      </c>
      <c r="C30" s="6" t="s">
        <v>58</v>
      </c>
      <c r="D30" s="5"/>
      <c r="E30" s="5"/>
      <c r="F30" s="5"/>
      <c r="G30" s="5"/>
      <c r="H30" s="5"/>
      <c r="I30" s="5"/>
    </row>
    <row r="31">
      <c r="A31" s="5" t="s">
        <v>59</v>
      </c>
      <c r="B31" s="14">
        <v>6186.0</v>
      </c>
      <c r="C31" s="6" t="s">
        <v>60</v>
      </c>
      <c r="D31" s="5"/>
      <c r="E31" s="5"/>
      <c r="F31" s="5"/>
      <c r="G31" s="5"/>
      <c r="H31" s="5"/>
      <c r="I31" s="5"/>
    </row>
    <row r="32">
      <c r="A32" s="5" t="s">
        <v>61</v>
      </c>
      <c r="B32" s="14">
        <f>2*14881</f>
        <v>29762</v>
      </c>
      <c r="C32" s="6" t="s">
        <v>45</v>
      </c>
      <c r="D32" s="5"/>
      <c r="E32" s="5"/>
      <c r="F32" s="5"/>
      <c r="G32" s="5"/>
      <c r="H32" s="5"/>
      <c r="I32" s="5"/>
    </row>
    <row r="33">
      <c r="A33" s="5" t="s">
        <v>62</v>
      </c>
      <c r="B33" s="14">
        <v>17866.0</v>
      </c>
      <c r="C33" s="6" t="s">
        <v>50</v>
      </c>
      <c r="D33" s="5"/>
      <c r="E33" s="5"/>
      <c r="F33" s="5"/>
      <c r="G33" s="5"/>
      <c r="H33" s="5"/>
      <c r="I33" s="5"/>
    </row>
    <row r="34">
      <c r="A34" s="5" t="s">
        <v>63</v>
      </c>
      <c r="B34" s="14">
        <v>9214.0</v>
      </c>
      <c r="C34" s="6" t="s">
        <v>45</v>
      </c>
      <c r="D34" s="5"/>
      <c r="E34" s="5"/>
      <c r="F34" s="5"/>
      <c r="G34" s="5"/>
      <c r="H34" s="5"/>
      <c r="I34" s="5"/>
    </row>
    <row r="35">
      <c r="A35" s="5"/>
      <c r="B35" s="5"/>
      <c r="C35" s="5"/>
      <c r="D35" s="5"/>
      <c r="E35" s="5"/>
      <c r="F35" s="5"/>
      <c r="G35" s="5"/>
      <c r="H35" s="5"/>
      <c r="I35" s="5"/>
    </row>
    <row r="36">
      <c r="A36" s="5" t="s">
        <v>64</v>
      </c>
      <c r="B36" s="5" t="s">
        <v>65</v>
      </c>
      <c r="C36" s="6" t="s">
        <v>66</v>
      </c>
      <c r="D36" s="6" t="s">
        <v>67</v>
      </c>
      <c r="E36" s="6" t="s">
        <v>68</v>
      </c>
      <c r="F36" s="5"/>
      <c r="G36" s="5"/>
      <c r="H36" s="5"/>
      <c r="I36" s="5"/>
    </row>
    <row r="37">
      <c r="A37" s="5" t="s">
        <v>69</v>
      </c>
      <c r="B37" s="14">
        <v>18.0</v>
      </c>
      <c r="C37" s="14">
        <v>12.0</v>
      </c>
      <c r="D37" s="6">
        <v>13.0</v>
      </c>
      <c r="E37" s="6">
        <v>20.0</v>
      </c>
      <c r="F37" s="5"/>
      <c r="G37" s="5"/>
      <c r="H37" s="5"/>
      <c r="I37" s="5"/>
    </row>
    <row r="38">
      <c r="A38" s="5" t="s">
        <v>70</v>
      </c>
      <c r="B38" s="14">
        <v>505447.0</v>
      </c>
      <c r="C38" s="14">
        <v>659364.0</v>
      </c>
      <c r="D38" s="6">
        <v>1251025.0</v>
      </c>
      <c r="E38" s="6">
        <v>1979424.0</v>
      </c>
      <c r="F38" s="5"/>
      <c r="G38" s="5"/>
      <c r="H38" s="5"/>
      <c r="I38" s="5"/>
    </row>
    <row r="39">
      <c r="A39" s="5"/>
      <c r="B39" s="5"/>
      <c r="C39" s="5"/>
      <c r="D39" s="5"/>
      <c r="E39" s="5"/>
      <c r="F39" s="5"/>
      <c r="G39" s="5"/>
      <c r="H39" s="5"/>
      <c r="I39" s="5"/>
    </row>
    <row r="40">
      <c r="A40" s="5" t="s">
        <v>71</v>
      </c>
      <c r="B40" s="5"/>
      <c r="C40" s="5"/>
      <c r="D40" s="5"/>
      <c r="E40" s="5"/>
      <c r="F40" s="5"/>
      <c r="G40" s="5"/>
      <c r="H40" s="5"/>
      <c r="I40" s="5"/>
    </row>
    <row r="41">
      <c r="A41" s="5" t="s">
        <v>72</v>
      </c>
      <c r="B41" s="14">
        <v>12.0</v>
      </c>
      <c r="C41" s="14">
        <v>24.0</v>
      </c>
      <c r="D41" s="6">
        <v>36.0</v>
      </c>
      <c r="E41" s="5"/>
      <c r="F41" s="5"/>
      <c r="G41" s="5"/>
      <c r="H41" s="5"/>
      <c r="I41" s="5"/>
    </row>
    <row r="42">
      <c r="A42" s="5" t="s">
        <v>73</v>
      </c>
      <c r="B42" s="14">
        <v>2.5</v>
      </c>
      <c r="C42" s="14">
        <v>4.0</v>
      </c>
      <c r="D42" s="6">
        <v>7.0</v>
      </c>
      <c r="E42" s="5"/>
      <c r="F42" s="5"/>
      <c r="G42" s="5"/>
      <c r="H42" s="5"/>
      <c r="I42" s="5"/>
    </row>
    <row r="43">
      <c r="A43" s="5"/>
      <c r="B43" s="5"/>
      <c r="C43" s="5"/>
      <c r="D43" s="5"/>
      <c r="E43" s="5"/>
      <c r="F43" s="5"/>
      <c r="G43" s="5"/>
      <c r="H43" s="5"/>
      <c r="I43" s="5"/>
    </row>
    <row r="44">
      <c r="A44" s="5" t="s">
        <v>74</v>
      </c>
      <c r="B44" s="5" t="s">
        <v>75</v>
      </c>
      <c r="C44" s="5" t="s">
        <v>76</v>
      </c>
      <c r="D44" s="5" t="s">
        <v>77</v>
      </c>
      <c r="E44" s="5" t="s">
        <v>78</v>
      </c>
      <c r="F44" s="5" t="s">
        <v>79</v>
      </c>
      <c r="G44" s="5" t="s">
        <v>80</v>
      </c>
      <c r="H44" s="5"/>
      <c r="I44" s="5"/>
    </row>
    <row r="45">
      <c r="A45" s="6" t="s">
        <v>81</v>
      </c>
      <c r="B45" s="14">
        <v>4.0</v>
      </c>
      <c r="C45" s="14">
        <v>439463.0</v>
      </c>
      <c r="D45" s="15">
        <v>0.115</v>
      </c>
      <c r="E45" s="6" t="s">
        <v>82</v>
      </c>
      <c r="F45" s="14">
        <v>13.0</v>
      </c>
      <c r="G45" s="20">
        <f t="shared" ref="G45:G48" si="1">F45+B45</f>
        <v>17</v>
      </c>
      <c r="H45" s="5"/>
      <c r="I45" s="5"/>
    </row>
    <row r="46">
      <c r="A46" s="6" t="s">
        <v>83</v>
      </c>
      <c r="B46" s="14">
        <v>8.0</v>
      </c>
      <c r="C46" s="14">
        <v>706018.0</v>
      </c>
      <c r="D46" s="15">
        <v>0.072</v>
      </c>
      <c r="E46" s="6" t="s">
        <v>82</v>
      </c>
      <c r="F46" s="14">
        <v>15.0</v>
      </c>
      <c r="G46" s="20">
        <f t="shared" si="1"/>
        <v>23</v>
      </c>
      <c r="H46" s="5"/>
      <c r="I46" s="5"/>
    </row>
    <row r="47">
      <c r="A47" s="6" t="s">
        <v>84</v>
      </c>
      <c r="B47" s="14">
        <v>11.0</v>
      </c>
      <c r="C47" s="14">
        <v>720445.0</v>
      </c>
      <c r="D47" s="15">
        <v>0.063</v>
      </c>
      <c r="E47" s="6" t="s">
        <v>82</v>
      </c>
      <c r="F47" s="14">
        <v>16.0</v>
      </c>
      <c r="G47" s="20">
        <f t="shared" si="1"/>
        <v>27</v>
      </c>
      <c r="H47" s="5"/>
      <c r="I47" s="5"/>
    </row>
    <row r="48">
      <c r="A48" s="6" t="s">
        <v>85</v>
      </c>
      <c r="B48" s="6">
        <v>16.0</v>
      </c>
      <c r="C48" s="6">
        <v>2010223.0</v>
      </c>
      <c r="D48" s="10">
        <v>0.136</v>
      </c>
      <c r="E48" s="6" t="s">
        <v>82</v>
      </c>
      <c r="F48" s="6">
        <v>21.0</v>
      </c>
      <c r="G48" s="20">
        <f t="shared" si="1"/>
        <v>37</v>
      </c>
      <c r="H48" s="5"/>
      <c r="I48" s="5"/>
    </row>
    <row r="49">
      <c r="A49" s="5"/>
      <c r="B49" s="10"/>
      <c r="C49" s="5"/>
      <c r="D49" s="5"/>
      <c r="E49" s="5"/>
      <c r="F49" s="5"/>
      <c r="G49" s="5"/>
      <c r="H49" s="5"/>
      <c r="I49" s="5"/>
    </row>
    <row r="50">
      <c r="A50" s="5" t="s">
        <v>86</v>
      </c>
      <c r="B50" s="15">
        <v>0.274</v>
      </c>
      <c r="C50" s="19" t="s">
        <v>87</v>
      </c>
      <c r="D50" s="5"/>
      <c r="E50" s="5"/>
      <c r="F50" s="5"/>
      <c r="G50" s="5"/>
      <c r="H50" s="5"/>
      <c r="I50" s="5"/>
    </row>
    <row r="51">
      <c r="A51" s="5"/>
      <c r="B51" s="5"/>
      <c r="C51" s="5"/>
      <c r="D51" s="5"/>
      <c r="E51" s="5"/>
      <c r="F51" s="5"/>
      <c r="G51" s="5"/>
      <c r="H51" s="5"/>
      <c r="I51" s="5"/>
    </row>
    <row r="52">
      <c r="A52" s="5"/>
      <c r="B52" s="5"/>
      <c r="C52" s="5"/>
      <c r="D52" s="5"/>
      <c r="E52" s="5"/>
      <c r="F52" s="5"/>
      <c r="G52" s="5"/>
      <c r="H52" s="5"/>
      <c r="I52" s="5"/>
    </row>
    <row r="53">
      <c r="A53" s="5"/>
      <c r="B53" s="5"/>
      <c r="C53" s="5"/>
      <c r="D53" s="5"/>
      <c r="E53" s="5"/>
      <c r="F53" s="5"/>
      <c r="G53" s="5"/>
      <c r="H53" s="5"/>
      <c r="I53"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26" t="s">
        <v>88</v>
      </c>
      <c r="C1" s="26" t="s">
        <v>89</v>
      </c>
      <c r="D1" s="26" t="s">
        <v>90</v>
      </c>
      <c r="E1" s="26" t="s">
        <v>91</v>
      </c>
      <c r="F1" s="26" t="s">
        <v>92</v>
      </c>
      <c r="G1" s="26" t="s">
        <v>93</v>
      </c>
      <c r="H1" s="26" t="s">
        <v>94</v>
      </c>
      <c r="I1" s="26" t="s">
        <v>95</v>
      </c>
      <c r="J1" s="26" t="s">
        <v>96</v>
      </c>
      <c r="K1" s="26" t="s">
        <v>97</v>
      </c>
      <c r="L1" s="26" t="s">
        <v>98</v>
      </c>
      <c r="M1" s="26" t="s">
        <v>99</v>
      </c>
      <c r="N1" s="26" t="s">
        <v>100</v>
      </c>
      <c r="O1" s="26" t="s">
        <v>101</v>
      </c>
      <c r="P1" s="26" t="s">
        <v>102</v>
      </c>
      <c r="Q1" s="26" t="s">
        <v>103</v>
      </c>
      <c r="R1" s="26" t="s">
        <v>104</v>
      </c>
      <c r="S1" s="26" t="s">
        <v>105</v>
      </c>
      <c r="T1" s="26" t="s">
        <v>106</v>
      </c>
      <c r="U1" s="26" t="s">
        <v>107</v>
      </c>
      <c r="V1" s="26" t="s">
        <v>108</v>
      </c>
      <c r="W1" s="26" t="s">
        <v>109</v>
      </c>
      <c r="X1" s="26" t="s">
        <v>110</v>
      </c>
      <c r="Y1" s="26" t="s">
        <v>111</v>
      </c>
      <c r="Z1" s="26" t="s">
        <v>112</v>
      </c>
      <c r="AA1" s="26" t="s">
        <v>113</v>
      </c>
      <c r="AB1" s="26" t="s">
        <v>114</v>
      </c>
      <c r="AC1" s="26" t="s">
        <v>115</v>
      </c>
      <c r="AD1" s="26" t="s">
        <v>116</v>
      </c>
      <c r="AE1" s="26" t="s">
        <v>117</v>
      </c>
      <c r="AF1" s="26" t="s">
        <v>118</v>
      </c>
      <c r="AG1" s="26" t="s">
        <v>119</v>
      </c>
      <c r="AH1" s="26" t="s">
        <v>120</v>
      </c>
      <c r="AI1" s="26" t="s">
        <v>121</v>
      </c>
      <c r="AJ1" s="26" t="s">
        <v>122</v>
      </c>
      <c r="AK1" s="26" t="s">
        <v>123</v>
      </c>
    </row>
    <row r="2">
      <c r="A2" s="27" t="s">
        <v>124</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row>
    <row r="3">
      <c r="A3" s="6" t="s">
        <v>33</v>
      </c>
      <c r="B3" s="28">
        <f>Assumptions!$B24</f>
        <v>3500</v>
      </c>
      <c r="C3" s="28">
        <f>B3*(1+Assumptions!$C24)</f>
        <v>3535</v>
      </c>
      <c r="D3" s="28">
        <f>C3*(1+Assumptions!$C24)</f>
        <v>3570.35</v>
      </c>
      <c r="E3" s="28">
        <f>D3*(1+Assumptions!$C24)</f>
        <v>3606.0535</v>
      </c>
      <c r="F3" s="28">
        <f>E3*(1+Assumptions!$C24)</f>
        <v>3642.114035</v>
      </c>
      <c r="G3" s="28">
        <f>F3*(1+Assumptions!$C24)</f>
        <v>3678.535175</v>
      </c>
      <c r="H3" s="28">
        <f>G3*(1+Assumptions!$C24)</f>
        <v>3715.320527</v>
      </c>
      <c r="I3" s="28">
        <f>H3*(1+Assumptions!$C24)</f>
        <v>3752.473732</v>
      </c>
      <c r="J3" s="28">
        <f>I3*(1+Assumptions!$C24)</f>
        <v>3789.99847</v>
      </c>
      <c r="K3" s="28">
        <f>J3*(1+Assumptions!$C24)</f>
        <v>3827.898454</v>
      </c>
      <c r="L3" s="28">
        <f>K3*(1+Assumptions!$C24)</f>
        <v>3866.177439</v>
      </c>
      <c r="M3" s="28">
        <f>L3*(1+Assumptions!$C24)</f>
        <v>3904.839213</v>
      </c>
      <c r="N3" s="28">
        <f>M3*(1+Assumptions!$C24)</f>
        <v>3943.887605</v>
      </c>
      <c r="O3" s="28">
        <f>N3*(1+Assumptions!$C24)</f>
        <v>3983.326482</v>
      </c>
      <c r="P3" s="28">
        <f>O3*(1+Assumptions!$C24)</f>
        <v>4023.159746</v>
      </c>
      <c r="Q3" s="28">
        <f>P3*(1+Assumptions!$C24)</f>
        <v>4063.391344</v>
      </c>
      <c r="R3" s="28">
        <f>Q3*(1+Assumptions!$C24)</f>
        <v>4104.025257</v>
      </c>
      <c r="S3" s="28">
        <f>R3*(1+Assumptions!$C24)</f>
        <v>4145.06551</v>
      </c>
      <c r="T3" s="28">
        <f>S3*(1+Assumptions!$C24)</f>
        <v>4186.516165</v>
      </c>
      <c r="U3" s="28">
        <f>T3*(1+Assumptions!$C24)</f>
        <v>4228.381327</v>
      </c>
      <c r="V3" s="28">
        <f>U3*(1+Assumptions!$C24)</f>
        <v>4270.66514</v>
      </c>
      <c r="W3" s="28">
        <f>V3*(1+Assumptions!$C24)</f>
        <v>4313.371791</v>
      </c>
      <c r="X3" s="28">
        <f>W3*(1+Assumptions!$C24)</f>
        <v>4356.505509</v>
      </c>
      <c r="Y3" s="28">
        <f>X3*(1+Assumptions!$C24)</f>
        <v>4400.070564</v>
      </c>
      <c r="Z3" s="28">
        <f>Y3*(1+Assumptions!$C24)</f>
        <v>4444.07127</v>
      </c>
      <c r="AA3" s="28">
        <f>Z3*(1+Assumptions!$C24)</f>
        <v>4488.511983</v>
      </c>
      <c r="AB3" s="28">
        <f>AA3*(1+Assumptions!$C24)</f>
        <v>4533.397102</v>
      </c>
      <c r="AC3" s="28">
        <f>AB3*(1+Assumptions!$C24)</f>
        <v>4578.731073</v>
      </c>
      <c r="AD3" s="28">
        <f>AC3*(1+Assumptions!$C24)</f>
        <v>4624.518384</v>
      </c>
      <c r="AE3" s="28">
        <f>AD3*(1+Assumptions!$C24)</f>
        <v>4670.763568</v>
      </c>
      <c r="AF3" s="28">
        <f>AE3*(1+Assumptions!$C24)</f>
        <v>4717.471204</v>
      </c>
      <c r="AG3" s="28">
        <f>AF3*(1+Assumptions!$C24)</f>
        <v>4764.645916</v>
      </c>
      <c r="AH3" s="28">
        <f>AG3*(1+Assumptions!$C24)</f>
        <v>4812.292375</v>
      </c>
      <c r="AI3" s="28">
        <f>AH3*(1+Assumptions!$C24)</f>
        <v>4860.415299</v>
      </c>
      <c r="AJ3" s="28">
        <f>AI3*(1+Assumptions!$C24)</f>
        <v>4909.019452</v>
      </c>
      <c r="AK3" s="28">
        <f>AJ3*(1+Assumptions!$C24)</f>
        <v>4958.109646</v>
      </c>
    </row>
    <row r="4">
      <c r="A4" s="6" t="s">
        <v>34</v>
      </c>
      <c r="B4" s="28">
        <f>Assumptions!$B25</f>
        <v>4259</v>
      </c>
      <c r="C4" s="28">
        <f>B4*(1+Assumptions!$C25)</f>
        <v>4365.475</v>
      </c>
      <c r="D4" s="28">
        <f>C4*(1+Assumptions!$C25)</f>
        <v>4474.611875</v>
      </c>
      <c r="E4" s="28">
        <f>D4*(1+Assumptions!$C25)</f>
        <v>4586.477172</v>
      </c>
      <c r="F4" s="28">
        <f>E4*(1+Assumptions!$C25)</f>
        <v>4701.139101</v>
      </c>
      <c r="G4" s="28">
        <f>F4*(1+Assumptions!$C25)</f>
        <v>4818.667579</v>
      </c>
      <c r="H4" s="28">
        <f>G4*(1+Assumptions!$C25)</f>
        <v>4939.134268</v>
      </c>
      <c r="I4" s="28">
        <f>H4*(1+Assumptions!$C25)</f>
        <v>5062.612625</v>
      </c>
      <c r="J4" s="28">
        <f>I4*(1+Assumptions!$C25)</f>
        <v>5189.17794</v>
      </c>
      <c r="K4" s="28">
        <f>J4*(1+Assumptions!$C25)</f>
        <v>5318.907389</v>
      </c>
      <c r="L4" s="28">
        <f>K4*(1+Assumptions!$C25)</f>
        <v>5451.880074</v>
      </c>
      <c r="M4" s="28">
        <f>L4*(1+Assumptions!$C25)</f>
        <v>5588.177076</v>
      </c>
      <c r="N4" s="28">
        <f>M4*(1+Assumptions!$C25)</f>
        <v>5727.881502</v>
      </c>
      <c r="O4" s="28">
        <f>N4*(1+Assumptions!$C25)</f>
        <v>5871.07854</v>
      </c>
      <c r="P4" s="28">
        <f>O4*(1+Assumptions!$C25)</f>
        <v>6017.855504</v>
      </c>
      <c r="Q4" s="28">
        <f>P4*(1+Assumptions!$C25)</f>
        <v>6168.301891</v>
      </c>
      <c r="R4" s="28">
        <f>Q4*(1+Assumptions!$C25)</f>
        <v>6322.509438</v>
      </c>
      <c r="S4" s="28">
        <f>R4*(1+Assumptions!$C25)</f>
        <v>6480.572174</v>
      </c>
      <c r="T4" s="28">
        <f>S4*(1+Assumptions!$C25)</f>
        <v>6642.586479</v>
      </c>
      <c r="U4" s="28">
        <f>T4*(1+Assumptions!$C25)</f>
        <v>6808.651141</v>
      </c>
      <c r="V4" s="28">
        <f>U4*(1+Assumptions!$C25)</f>
        <v>6978.867419</v>
      </c>
      <c r="W4" s="28">
        <f>V4*(1+Assumptions!$C25)</f>
        <v>7153.339105</v>
      </c>
      <c r="X4" s="28">
        <f>W4*(1+Assumptions!$C25)</f>
        <v>7332.172582</v>
      </c>
      <c r="Y4" s="28">
        <f>X4*(1+Assumptions!$C25)</f>
        <v>7515.476897</v>
      </c>
      <c r="Z4" s="28">
        <f>Y4*(1+Assumptions!$C25)</f>
        <v>7703.363819</v>
      </c>
      <c r="AA4" s="28">
        <f>Z4*(1+Assumptions!$C25)</f>
        <v>7895.947915</v>
      </c>
      <c r="AB4" s="28">
        <f>AA4*(1+Assumptions!$C25)</f>
        <v>8093.346613</v>
      </c>
      <c r="AC4" s="28">
        <f>AB4*(1+Assumptions!$C25)</f>
        <v>8295.680278</v>
      </c>
      <c r="AD4" s="28">
        <f>AC4*(1+Assumptions!$C25)</f>
        <v>8503.072285</v>
      </c>
      <c r="AE4" s="28">
        <f>AD4*(1+Assumptions!$C25)</f>
        <v>8715.649092</v>
      </c>
      <c r="AF4" s="28">
        <f>AE4*(1+Assumptions!$C25)</f>
        <v>8933.540319</v>
      </c>
      <c r="AG4" s="28">
        <f>AF4*(1+Assumptions!$C25)</f>
        <v>9156.878827</v>
      </c>
      <c r="AH4" s="28">
        <f>AG4*(1+Assumptions!$C25)</f>
        <v>9385.800798</v>
      </c>
      <c r="AI4" s="28">
        <f>AH4*(1+Assumptions!$C25)</f>
        <v>9620.445818</v>
      </c>
      <c r="AJ4" s="28">
        <f>AI4*(1+Assumptions!$C25)</f>
        <v>9860.956963</v>
      </c>
      <c r="AK4" s="28">
        <f>AJ4*(1+Assumptions!$C25)</f>
        <v>10107.48089</v>
      </c>
    </row>
    <row r="5">
      <c r="A5" s="6" t="s">
        <v>35</v>
      </c>
      <c r="B5" s="28">
        <f>Assumptions!$B26</f>
        <v>5403</v>
      </c>
      <c r="C5" s="28">
        <f>B5*(1+Assumptions!$C26)</f>
        <v>5538.075</v>
      </c>
      <c r="D5" s="28">
        <f>C5*(1+Assumptions!$C26)</f>
        <v>5676.526875</v>
      </c>
      <c r="E5" s="28">
        <f>D5*(1+Assumptions!$C26)</f>
        <v>5818.440047</v>
      </c>
      <c r="F5" s="28">
        <f>E5*(1+Assumptions!$C26)</f>
        <v>5963.901048</v>
      </c>
      <c r="G5" s="28">
        <f>F5*(1+Assumptions!$C26)</f>
        <v>6112.998574</v>
      </c>
      <c r="H5" s="28">
        <f>G5*(1+Assumptions!$C26)</f>
        <v>6265.823539</v>
      </c>
      <c r="I5" s="28">
        <f>H5*(1+Assumptions!$C26)</f>
        <v>6422.469127</v>
      </c>
      <c r="J5" s="28">
        <f>I5*(1+Assumptions!$C26)</f>
        <v>6583.030855</v>
      </c>
      <c r="K5" s="28">
        <f>J5*(1+Assumptions!$C26)</f>
        <v>6747.606627</v>
      </c>
      <c r="L5" s="28">
        <f>K5*(1+Assumptions!$C26)</f>
        <v>6916.296792</v>
      </c>
      <c r="M5" s="28">
        <f>L5*(1+Assumptions!$C26)</f>
        <v>7089.204212</v>
      </c>
      <c r="N5" s="28">
        <f>M5*(1+Assumptions!$C26)</f>
        <v>7266.434317</v>
      </c>
      <c r="O5" s="28">
        <f>N5*(1+Assumptions!$C26)</f>
        <v>7448.095175</v>
      </c>
      <c r="P5" s="28">
        <f>O5*(1+Assumptions!$C26)</f>
        <v>7634.297555</v>
      </c>
      <c r="Q5" s="28">
        <f>P5*(1+Assumptions!$C26)</f>
        <v>7825.154994</v>
      </c>
      <c r="R5" s="28">
        <f>Q5*(1+Assumptions!$C26)</f>
        <v>8020.783868</v>
      </c>
      <c r="S5" s="28">
        <f>R5*(1+Assumptions!$C26)</f>
        <v>8221.303465</v>
      </c>
      <c r="T5" s="28">
        <f>S5*(1+Assumptions!$C26)</f>
        <v>8426.836052</v>
      </c>
      <c r="U5" s="28">
        <f>T5*(1+Assumptions!$C26)</f>
        <v>8637.506953</v>
      </c>
      <c r="V5" s="28">
        <f>U5*(1+Assumptions!$C26)</f>
        <v>8853.444627</v>
      </c>
      <c r="W5" s="28">
        <f>V5*(1+Assumptions!$C26)</f>
        <v>9074.780743</v>
      </c>
      <c r="X5" s="28">
        <f>W5*(1+Assumptions!$C26)</f>
        <v>9301.650261</v>
      </c>
      <c r="Y5" s="28">
        <f>X5*(1+Assumptions!$C26)</f>
        <v>9534.191518</v>
      </c>
      <c r="Z5" s="28">
        <f>Y5*(1+Assumptions!$C26)</f>
        <v>9772.546306</v>
      </c>
      <c r="AA5" s="28">
        <f>Z5*(1+Assumptions!$C26)</f>
        <v>10016.85996</v>
      </c>
      <c r="AB5" s="28">
        <f>AA5*(1+Assumptions!$C26)</f>
        <v>10267.28146</v>
      </c>
      <c r="AC5" s="28">
        <f>AB5*(1+Assumptions!$C26)</f>
        <v>10523.9635</v>
      </c>
      <c r="AD5" s="28">
        <f>AC5*(1+Assumptions!$C26)</f>
        <v>10787.06259</v>
      </c>
      <c r="AE5" s="28">
        <f>AD5*(1+Assumptions!$C26)</f>
        <v>11056.73915</v>
      </c>
      <c r="AF5" s="28">
        <f>AE5*(1+Assumptions!$C26)</f>
        <v>11333.15763</v>
      </c>
      <c r="AG5" s="28">
        <f>AF5*(1+Assumptions!$C26)</f>
        <v>11616.48657</v>
      </c>
      <c r="AH5" s="28">
        <f>AG5*(1+Assumptions!$C26)</f>
        <v>11906.89873</v>
      </c>
      <c r="AI5" s="28">
        <f>AH5*(1+Assumptions!$C26)</f>
        <v>12204.5712</v>
      </c>
      <c r="AJ5" s="28">
        <f>AI5*(1+Assumptions!$C26)</f>
        <v>12509.68548</v>
      </c>
      <c r="AK5" s="28">
        <f>AJ5*(1+Assumptions!$C26)</f>
        <v>12822.42762</v>
      </c>
    </row>
    <row r="6">
      <c r="A6" s="6" t="s">
        <v>36</v>
      </c>
      <c r="B6" s="28">
        <f>Assumptions!$B27</f>
        <v>5739</v>
      </c>
      <c r="C6" s="28">
        <f>B6*(1+Assumptions!$C27)</f>
        <v>5825.085</v>
      </c>
      <c r="D6" s="28">
        <f>C6*(1+Assumptions!$C27)</f>
        <v>5912.461275</v>
      </c>
      <c r="E6" s="28">
        <f>D6*(1+Assumptions!$C27)</f>
        <v>6001.148194</v>
      </c>
      <c r="F6" s="28">
        <f>E6*(1+Assumptions!$C27)</f>
        <v>6091.165417</v>
      </c>
      <c r="G6" s="28">
        <f>F6*(1+Assumptions!$C27)</f>
        <v>6182.532898</v>
      </c>
      <c r="H6" s="28">
        <f>G6*(1+Assumptions!$C27)</f>
        <v>6275.270892</v>
      </c>
      <c r="I6" s="28">
        <f>H6*(1+Assumptions!$C27)</f>
        <v>6369.399955</v>
      </c>
      <c r="J6" s="28">
        <f>I6*(1+Assumptions!$C27)</f>
        <v>6464.940954</v>
      </c>
      <c r="K6" s="28">
        <f>J6*(1+Assumptions!$C27)</f>
        <v>6561.915069</v>
      </c>
      <c r="L6" s="28">
        <f>K6*(1+Assumptions!$C27)</f>
        <v>6660.343795</v>
      </c>
      <c r="M6" s="28">
        <f>L6*(1+Assumptions!$C27)</f>
        <v>6760.248952</v>
      </c>
      <c r="N6" s="28">
        <f>M6*(1+Assumptions!$C27)</f>
        <v>6861.652686</v>
      </c>
      <c r="O6" s="28">
        <f>N6*(1+Assumptions!$C27)</f>
        <v>6964.577476</v>
      </c>
      <c r="P6" s="28">
        <f>O6*(1+Assumptions!$C27)</f>
        <v>7069.046138</v>
      </c>
      <c r="Q6" s="28">
        <f>P6*(1+Assumptions!$C27)</f>
        <v>7175.081831</v>
      </c>
      <c r="R6" s="28">
        <f>Q6*(1+Assumptions!$C27)</f>
        <v>7282.708058</v>
      </c>
      <c r="S6" s="28">
        <f>R6*(1+Assumptions!$C27)</f>
        <v>7391.948679</v>
      </c>
      <c r="T6" s="28">
        <f>S6*(1+Assumptions!$C27)</f>
        <v>7502.827909</v>
      </c>
      <c r="U6" s="28">
        <f>T6*(1+Assumptions!$C27)</f>
        <v>7615.370328</v>
      </c>
      <c r="V6" s="28">
        <f>U6*(1+Assumptions!$C27)</f>
        <v>7729.600883</v>
      </c>
      <c r="W6" s="28">
        <f>V6*(1+Assumptions!$C27)</f>
        <v>7845.544896</v>
      </c>
      <c r="X6" s="28">
        <f>W6*(1+Assumptions!$C27)</f>
        <v>7963.228069</v>
      </c>
      <c r="Y6" s="28">
        <f>X6*(1+Assumptions!$C27)</f>
        <v>8082.67649</v>
      </c>
      <c r="Z6" s="28">
        <f>Y6*(1+Assumptions!$C27)</f>
        <v>8203.916638</v>
      </c>
      <c r="AA6" s="28">
        <f>Z6*(1+Assumptions!$C27)</f>
        <v>8326.975387</v>
      </c>
      <c r="AB6" s="28">
        <f>AA6*(1+Assumptions!$C27)</f>
        <v>8451.880018</v>
      </c>
      <c r="AC6" s="28">
        <f>AB6*(1+Assumptions!$C27)</f>
        <v>8578.658218</v>
      </c>
      <c r="AD6" s="28">
        <f>AC6*(1+Assumptions!$C27)</f>
        <v>8707.338092</v>
      </c>
      <c r="AE6" s="28">
        <f>AD6*(1+Assumptions!$C27)</f>
        <v>8837.948163</v>
      </c>
      <c r="AF6" s="28">
        <f>AE6*(1+Assumptions!$C27)</f>
        <v>8970.517385</v>
      </c>
      <c r="AG6" s="28">
        <f>AF6*(1+Assumptions!$C27)</f>
        <v>9105.075146</v>
      </c>
      <c r="AH6" s="28">
        <f>AG6*(1+Assumptions!$C27)</f>
        <v>9241.651273</v>
      </c>
      <c r="AI6" s="28">
        <f>AH6*(1+Assumptions!$C27)</f>
        <v>9380.276042</v>
      </c>
      <c r="AJ6" s="28">
        <f>AI6*(1+Assumptions!$C27)</f>
        <v>9520.980183</v>
      </c>
      <c r="AK6" s="28">
        <f>AJ6*(1+Assumptions!$C27)</f>
        <v>9663.794886</v>
      </c>
    </row>
    <row r="7">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row>
    <row r="8">
      <c r="A8" s="27" t="s">
        <v>125</v>
      </c>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row>
    <row r="9">
      <c r="A9" s="6" t="s">
        <v>33</v>
      </c>
      <c r="B9" s="28">
        <f>Assumptions!B3</f>
        <v>3400</v>
      </c>
      <c r="C9" s="28">
        <f>B9*(1+Assumptions!$C3)</f>
        <v>3434</v>
      </c>
      <c r="D9" s="28">
        <f>C9*(1+Assumptions!$C3)</f>
        <v>3468.34</v>
      </c>
      <c r="E9" s="28">
        <f>D9*(1+Assumptions!$C3)</f>
        <v>3503.0234</v>
      </c>
      <c r="F9" s="28">
        <f>E9*(1+Assumptions!$C3)</f>
        <v>3538.053634</v>
      </c>
      <c r="G9" s="28">
        <f>F9*(1+Assumptions!$C3)</f>
        <v>3573.43417</v>
      </c>
      <c r="H9" s="28">
        <f>G9*(1+Assumptions!$C3)</f>
        <v>3609.168512</v>
      </c>
      <c r="I9" s="28">
        <f>H9*(1+Assumptions!$C3)</f>
        <v>3645.260197</v>
      </c>
      <c r="J9" s="28">
        <f>I9*(1+Assumptions!$C3)</f>
        <v>3681.712799</v>
      </c>
      <c r="K9" s="28">
        <f>J9*(1+Assumptions!$C3)</f>
        <v>3718.529927</v>
      </c>
      <c r="L9" s="28">
        <f>K9*(1+Assumptions!$C3)</f>
        <v>3755.715226</v>
      </c>
      <c r="M9" s="28">
        <f>L9*(1+Assumptions!$C3)</f>
        <v>3793.272379</v>
      </c>
      <c r="N9" s="28">
        <f>M9*(1+Assumptions!$C3)</f>
        <v>3831.205102</v>
      </c>
      <c r="O9" s="28">
        <f>N9*(1+Assumptions!$C3)</f>
        <v>3869.517153</v>
      </c>
      <c r="P9" s="28">
        <f>O9*(1+Assumptions!$C3)</f>
        <v>3908.212325</v>
      </c>
      <c r="Q9" s="28">
        <f>P9*(1+Assumptions!$C3)</f>
        <v>3947.294448</v>
      </c>
      <c r="R9" s="28">
        <f>Q9*(1+Assumptions!$C3)</f>
        <v>3986.767393</v>
      </c>
      <c r="S9" s="28">
        <f>R9*(1+Assumptions!$C3)</f>
        <v>4026.635067</v>
      </c>
      <c r="T9" s="28">
        <f>S9*(1+Assumptions!$C3)</f>
        <v>4066.901417</v>
      </c>
      <c r="U9" s="28">
        <f>T9*(1+Assumptions!$C3)</f>
        <v>4107.570432</v>
      </c>
      <c r="V9" s="28">
        <f>U9*(1+Assumptions!$C3)</f>
        <v>4148.646136</v>
      </c>
      <c r="W9" s="28">
        <f>V9*(1+Assumptions!$C3)</f>
        <v>4190.132597</v>
      </c>
      <c r="X9" s="28">
        <f>W9*(1+Assumptions!$C3)</f>
        <v>4232.033923</v>
      </c>
      <c r="Y9" s="28">
        <f>X9*(1+Assumptions!$C3)</f>
        <v>4274.354262</v>
      </c>
      <c r="Z9" s="28">
        <f>Y9*(1+Assumptions!$C3)</f>
        <v>4317.097805</v>
      </c>
      <c r="AA9" s="28">
        <f>Z9*(1+Assumptions!$C3)</f>
        <v>4360.268783</v>
      </c>
      <c r="AB9" s="28">
        <f>AA9*(1+Assumptions!$C3)</f>
        <v>4403.871471</v>
      </c>
      <c r="AC9" s="28">
        <f>AB9*(1+Assumptions!$C3)</f>
        <v>4447.910186</v>
      </c>
      <c r="AD9" s="28">
        <f>AC9*(1+Assumptions!$C3)</f>
        <v>4492.389287</v>
      </c>
      <c r="AE9" s="28">
        <f>AD9*(1+Assumptions!$C3)</f>
        <v>4537.31318</v>
      </c>
      <c r="AF9" s="28">
        <f>AE9*(1+Assumptions!$C3)</f>
        <v>4582.686312</v>
      </c>
      <c r="AG9" s="28">
        <f>AF9*(1+Assumptions!$C3)</f>
        <v>4628.513175</v>
      </c>
      <c r="AH9" s="28">
        <f>AG9*(1+Assumptions!$C3)</f>
        <v>4674.798307</v>
      </c>
      <c r="AI9" s="28">
        <f>AH9*(1+Assumptions!$C3)</f>
        <v>4721.54629</v>
      </c>
      <c r="AJ9" s="28">
        <f>AI9*(1+Assumptions!$C3)</f>
        <v>4768.761753</v>
      </c>
      <c r="AK9" s="28">
        <f>AJ9*(1+Assumptions!$C3)</f>
        <v>4816.449371</v>
      </c>
    </row>
    <row r="10">
      <c r="A10" s="6" t="s">
        <v>34</v>
      </c>
      <c r="B10" s="28">
        <f>Assumptions!B4</f>
        <v>4022</v>
      </c>
      <c r="C10" s="28">
        <f>B10*(1+Assumptions!$C4)</f>
        <v>4082.33</v>
      </c>
      <c r="D10" s="28">
        <f>C10*(1+Assumptions!$C4)</f>
        <v>4143.56495</v>
      </c>
      <c r="E10" s="28">
        <f>D10*(1+Assumptions!$C4)</f>
        <v>4205.718424</v>
      </c>
      <c r="F10" s="28">
        <f>E10*(1+Assumptions!$C4)</f>
        <v>4268.804201</v>
      </c>
      <c r="G10" s="28">
        <f>F10*(1+Assumptions!$C4)</f>
        <v>4332.836264</v>
      </c>
      <c r="H10" s="28">
        <f>G10*(1+Assumptions!$C4)</f>
        <v>4397.828808</v>
      </c>
      <c r="I10" s="28">
        <f>H10*(1+Assumptions!$C4)</f>
        <v>4463.79624</v>
      </c>
      <c r="J10" s="28">
        <f>I10*(1+Assumptions!$C4)</f>
        <v>4530.753183</v>
      </c>
      <c r="K10" s="28">
        <f>J10*(1+Assumptions!$C4)</f>
        <v>4598.714481</v>
      </c>
      <c r="L10" s="28">
        <f>K10*(1+Assumptions!$C4)</f>
        <v>4667.695198</v>
      </c>
      <c r="M10" s="28">
        <f>L10*(1+Assumptions!$C4)</f>
        <v>4737.710626</v>
      </c>
      <c r="N10" s="28">
        <f>M10*(1+Assumptions!$C4)</f>
        <v>4808.776286</v>
      </c>
      <c r="O10" s="28">
        <f>N10*(1+Assumptions!$C4)</f>
        <v>4880.90793</v>
      </c>
      <c r="P10" s="28">
        <f>O10*(1+Assumptions!$C4)</f>
        <v>4954.121549</v>
      </c>
      <c r="Q10" s="28">
        <f>P10*(1+Assumptions!$C4)</f>
        <v>5028.433372</v>
      </c>
      <c r="R10" s="28">
        <f>Q10*(1+Assumptions!$C4)</f>
        <v>5103.859873</v>
      </c>
      <c r="S10" s="28">
        <f>R10*(1+Assumptions!$C4)</f>
        <v>5180.417771</v>
      </c>
      <c r="T10" s="28">
        <f>S10*(1+Assumptions!$C4)</f>
        <v>5258.124037</v>
      </c>
      <c r="U10" s="28">
        <f>T10*(1+Assumptions!$C4)</f>
        <v>5336.995898</v>
      </c>
      <c r="V10" s="28">
        <f>U10*(1+Assumptions!$C4)</f>
        <v>5417.050836</v>
      </c>
      <c r="W10" s="28">
        <f>V10*(1+Assumptions!$C4)</f>
        <v>5498.306599</v>
      </c>
      <c r="X10" s="28">
        <f>W10*(1+Assumptions!$C4)</f>
        <v>5580.781198</v>
      </c>
      <c r="Y10" s="28">
        <f>X10*(1+Assumptions!$C4)</f>
        <v>5664.492916</v>
      </c>
      <c r="Z10" s="28">
        <f>Y10*(1+Assumptions!$C4)</f>
        <v>5749.46031</v>
      </c>
      <c r="AA10" s="28">
        <f>Z10*(1+Assumptions!$C4)</f>
        <v>5835.702214</v>
      </c>
      <c r="AB10" s="28">
        <f>AA10*(1+Assumptions!$C4)</f>
        <v>5923.237747</v>
      </c>
      <c r="AC10" s="28">
        <f>AB10*(1+Assumptions!$C4)</f>
        <v>6012.086314</v>
      </c>
      <c r="AD10" s="28">
        <f>AC10*(1+Assumptions!$C4)</f>
        <v>6102.267608</v>
      </c>
      <c r="AE10" s="28">
        <f>AD10*(1+Assumptions!$C4)</f>
        <v>6193.801622</v>
      </c>
      <c r="AF10" s="28">
        <f>AE10*(1+Assumptions!$C4)</f>
        <v>6286.708647</v>
      </c>
      <c r="AG10" s="28">
        <f>AF10*(1+Assumptions!$C4)</f>
        <v>6381.009277</v>
      </c>
      <c r="AH10" s="28">
        <f>AG10*(1+Assumptions!$C4)</f>
        <v>6476.724416</v>
      </c>
      <c r="AI10" s="28">
        <f>AH10*(1+Assumptions!$C4)</f>
        <v>6573.875282</v>
      </c>
      <c r="AJ10" s="28">
        <f>AI10*(1+Assumptions!$C4)</f>
        <v>6672.483411</v>
      </c>
      <c r="AK10" s="28">
        <f>AJ10*(1+Assumptions!$C4)</f>
        <v>6772.570662</v>
      </c>
    </row>
    <row r="11">
      <c r="A11" s="6" t="s">
        <v>35</v>
      </c>
      <c r="B11" s="28">
        <f>Assumptions!B5</f>
        <v>5343</v>
      </c>
      <c r="C11" s="28">
        <f>B11*(1+Assumptions!$C5)</f>
        <v>5449.86</v>
      </c>
      <c r="D11" s="28">
        <f>C11*(1+Assumptions!$C5)</f>
        <v>5558.8572</v>
      </c>
      <c r="E11" s="28">
        <f>D11*(1+Assumptions!$C5)</f>
        <v>5670.034344</v>
      </c>
      <c r="F11" s="28">
        <f>E11*(1+Assumptions!$C5)</f>
        <v>5783.435031</v>
      </c>
      <c r="G11" s="28">
        <f>F11*(1+Assumptions!$C5)</f>
        <v>5899.103731</v>
      </c>
      <c r="H11" s="28">
        <f>G11*(1+Assumptions!$C5)</f>
        <v>6017.085806</v>
      </c>
      <c r="I11" s="28">
        <f>H11*(1+Assumptions!$C5)</f>
        <v>6137.427522</v>
      </c>
      <c r="J11" s="28">
        <f>I11*(1+Assumptions!$C5)</f>
        <v>6260.176073</v>
      </c>
      <c r="K11" s="28">
        <f>J11*(1+Assumptions!$C5)</f>
        <v>6385.379594</v>
      </c>
      <c r="L11" s="28">
        <f>K11*(1+Assumptions!$C5)</f>
        <v>6513.087186</v>
      </c>
      <c r="M11" s="28">
        <f>L11*(1+Assumptions!$C5)</f>
        <v>6643.34893</v>
      </c>
      <c r="N11" s="28">
        <f>M11*(1+Assumptions!$C5)</f>
        <v>6776.215908</v>
      </c>
      <c r="O11" s="28">
        <f>N11*(1+Assumptions!$C5)</f>
        <v>6911.740227</v>
      </c>
      <c r="P11" s="28">
        <f>O11*(1+Assumptions!$C5)</f>
        <v>7049.975031</v>
      </c>
      <c r="Q11" s="28">
        <f>P11*(1+Assumptions!$C5)</f>
        <v>7190.974532</v>
      </c>
      <c r="R11" s="28">
        <f>Q11*(1+Assumptions!$C5)</f>
        <v>7334.794022</v>
      </c>
      <c r="S11" s="28">
        <f>R11*(1+Assumptions!$C5)</f>
        <v>7481.489903</v>
      </c>
      <c r="T11" s="28">
        <f>S11*(1+Assumptions!$C5)</f>
        <v>7631.119701</v>
      </c>
      <c r="U11" s="28">
        <f>T11*(1+Assumptions!$C5)</f>
        <v>7783.742095</v>
      </c>
      <c r="V11" s="28">
        <f>U11*(1+Assumptions!$C5)</f>
        <v>7939.416937</v>
      </c>
      <c r="W11" s="28">
        <f>V11*(1+Assumptions!$C5)</f>
        <v>8098.205275</v>
      </c>
      <c r="X11" s="28">
        <f>W11*(1+Assumptions!$C5)</f>
        <v>8260.169381</v>
      </c>
      <c r="Y11" s="28">
        <f>X11*(1+Assumptions!$C5)</f>
        <v>8425.372769</v>
      </c>
      <c r="Z11" s="28">
        <f>Y11*(1+Assumptions!$C5)</f>
        <v>8593.880224</v>
      </c>
      <c r="AA11" s="28">
        <f>Z11*(1+Assumptions!$C5)</f>
        <v>8765.757828</v>
      </c>
      <c r="AB11" s="28">
        <f>AA11*(1+Assumptions!$C5)</f>
        <v>8941.072985</v>
      </c>
      <c r="AC11" s="28">
        <f>AB11*(1+Assumptions!$C5)</f>
        <v>9119.894445</v>
      </c>
      <c r="AD11" s="28">
        <f>AC11*(1+Assumptions!$C5)</f>
        <v>9302.292334</v>
      </c>
      <c r="AE11" s="28">
        <f>AD11*(1+Assumptions!$C5)</f>
        <v>9488.33818</v>
      </c>
      <c r="AF11" s="28">
        <f>AE11*(1+Assumptions!$C5)</f>
        <v>9678.104944</v>
      </c>
      <c r="AG11" s="28">
        <f>AF11*(1+Assumptions!$C5)</f>
        <v>9871.667043</v>
      </c>
      <c r="AH11" s="28">
        <f>AG11*(1+Assumptions!$C5)</f>
        <v>10069.10038</v>
      </c>
      <c r="AI11" s="28">
        <f>AH11*(1+Assumptions!$C5)</f>
        <v>10270.48239</v>
      </c>
      <c r="AJ11" s="28">
        <f>AI11*(1+Assumptions!$C5)</f>
        <v>10475.89204</v>
      </c>
      <c r="AK11" s="28">
        <f>AJ11*(1+Assumptions!$C5)</f>
        <v>10685.40988</v>
      </c>
    </row>
    <row r="12">
      <c r="A12" s="6" t="s">
        <v>36</v>
      </c>
      <c r="B12" s="28">
        <f>Assumptions!B6</f>
        <v>5639</v>
      </c>
      <c r="C12" s="28">
        <f>B12*(1+Assumptions!$C6)</f>
        <v>5667.195</v>
      </c>
      <c r="D12" s="28">
        <f>C12*(1+Assumptions!$C6)</f>
        <v>5695.530975</v>
      </c>
      <c r="E12" s="28">
        <f>D12*(1+Assumptions!$C6)</f>
        <v>5724.00863</v>
      </c>
      <c r="F12" s="28">
        <f>E12*(1+Assumptions!$C6)</f>
        <v>5752.628673</v>
      </c>
      <c r="G12" s="28">
        <f>F12*(1+Assumptions!$C6)</f>
        <v>5781.391816</v>
      </c>
      <c r="H12" s="28">
        <f>G12*(1+Assumptions!$C6)</f>
        <v>5810.298775</v>
      </c>
      <c r="I12" s="28">
        <f>H12*(1+Assumptions!$C6)</f>
        <v>5839.350269</v>
      </c>
      <c r="J12" s="28">
        <f>I12*(1+Assumptions!$C6)</f>
        <v>5868.547021</v>
      </c>
      <c r="K12" s="28">
        <f>J12*(1+Assumptions!$C6)</f>
        <v>5897.889756</v>
      </c>
      <c r="L12" s="28">
        <f>K12*(1+Assumptions!$C6)</f>
        <v>5927.379205</v>
      </c>
      <c r="M12" s="28">
        <f>L12*(1+Assumptions!$C6)</f>
        <v>5957.016101</v>
      </c>
      <c r="N12" s="28">
        <f>M12*(1+Assumptions!$C6)</f>
        <v>5986.801181</v>
      </c>
      <c r="O12" s="28">
        <f>N12*(1+Assumptions!$C6)</f>
        <v>6016.735187</v>
      </c>
      <c r="P12" s="28">
        <f>O12*(1+Assumptions!$C6)</f>
        <v>6046.818863</v>
      </c>
      <c r="Q12" s="28">
        <f>P12*(1+Assumptions!$C6)</f>
        <v>6077.052957</v>
      </c>
      <c r="R12" s="28">
        <f>Q12*(1+Assumptions!$C6)</f>
        <v>6107.438222</v>
      </c>
      <c r="S12" s="28">
        <f>R12*(1+Assumptions!$C6)</f>
        <v>6137.975413</v>
      </c>
      <c r="T12" s="28">
        <f>S12*(1+Assumptions!$C6)</f>
        <v>6168.66529</v>
      </c>
      <c r="U12" s="28">
        <f>T12*(1+Assumptions!$C6)</f>
        <v>6199.508617</v>
      </c>
      <c r="V12" s="28">
        <f>U12*(1+Assumptions!$C6)</f>
        <v>6230.50616</v>
      </c>
      <c r="W12" s="28">
        <f>V12*(1+Assumptions!$C6)</f>
        <v>6261.658691</v>
      </c>
      <c r="X12" s="28">
        <f>W12*(1+Assumptions!$C6)</f>
        <v>6292.966984</v>
      </c>
      <c r="Y12" s="28">
        <f>X12*(1+Assumptions!$C6)</f>
        <v>6324.431819</v>
      </c>
      <c r="Z12" s="28">
        <f>Y12*(1+Assumptions!$C6)</f>
        <v>6356.053978</v>
      </c>
      <c r="AA12" s="28">
        <f>Z12*(1+Assumptions!$C6)</f>
        <v>6387.834248</v>
      </c>
      <c r="AB12" s="28">
        <f>AA12*(1+Assumptions!$C6)</f>
        <v>6419.773419</v>
      </c>
      <c r="AC12" s="28">
        <f>AB12*(1+Assumptions!$C6)</f>
        <v>6451.872286</v>
      </c>
      <c r="AD12" s="28">
        <f>AC12*(1+Assumptions!$C6)</f>
        <v>6484.131648</v>
      </c>
      <c r="AE12" s="28">
        <f>AD12*(1+Assumptions!$C6)</f>
        <v>6516.552306</v>
      </c>
      <c r="AF12" s="28">
        <f>AE12*(1+Assumptions!$C6)</f>
        <v>6549.135067</v>
      </c>
      <c r="AG12" s="28">
        <f>AF12*(1+Assumptions!$C6)</f>
        <v>6581.880743</v>
      </c>
      <c r="AH12" s="28">
        <f>AG12*(1+Assumptions!$C6)</f>
        <v>6614.790146</v>
      </c>
      <c r="AI12" s="28">
        <f>AH12*(1+Assumptions!$C6)</f>
        <v>6647.864097</v>
      </c>
      <c r="AJ12" s="28">
        <f>AI12*(1+Assumptions!$C6)</f>
        <v>6681.103418</v>
      </c>
      <c r="AK12" s="28">
        <f>AJ12*(1+Assumptions!$C6)</f>
        <v>6714.508935</v>
      </c>
    </row>
    <row r="13">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row>
    <row r="14">
      <c r="A14" s="27" t="s">
        <v>126</v>
      </c>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row>
    <row r="15">
      <c r="A15" s="29" t="s">
        <v>33</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row>
    <row r="16">
      <c r="A16" s="27" t="s">
        <v>39</v>
      </c>
      <c r="B16" s="28">
        <f>B$3*Assumptions!$B9</f>
        <v>5250</v>
      </c>
      <c r="C16" s="28">
        <f>C$3*Assumptions!$B9</f>
        <v>5302.5</v>
      </c>
      <c r="D16" s="28">
        <f>D$3*Assumptions!$B9</f>
        <v>5355.525</v>
      </c>
      <c r="E16" s="28">
        <f>E$3*Assumptions!$B9</f>
        <v>5409.08025</v>
      </c>
      <c r="F16" s="28">
        <f>F$3*Assumptions!$B9</f>
        <v>5463.171053</v>
      </c>
      <c r="G16" s="28">
        <f>G$3*Assumptions!$B9</f>
        <v>5517.802763</v>
      </c>
      <c r="H16" s="28">
        <f>H$3*Assumptions!$B9</f>
        <v>5572.980791</v>
      </c>
      <c r="I16" s="28">
        <f>I$3*Assumptions!$B9</f>
        <v>5628.710599</v>
      </c>
      <c r="J16" s="28">
        <f>J$3*Assumptions!$B9</f>
        <v>5684.997705</v>
      </c>
      <c r="K16" s="28">
        <f>K$3*Assumptions!$B9</f>
        <v>5741.847682</v>
      </c>
      <c r="L16" s="28">
        <f>L$3*Assumptions!$B9</f>
        <v>5799.266158</v>
      </c>
      <c r="M16" s="28">
        <f>M$3*Assumptions!$B9</f>
        <v>5857.25882</v>
      </c>
      <c r="N16" s="28">
        <f>N$3*Assumptions!$B9</f>
        <v>5915.831408</v>
      </c>
      <c r="O16" s="28">
        <f>O$3*Assumptions!$B9</f>
        <v>5974.989722</v>
      </c>
      <c r="P16" s="28">
        <f>P$3*Assumptions!$B9</f>
        <v>6034.739619</v>
      </c>
      <c r="Q16" s="28">
        <f>Q$3*Assumptions!$B9</f>
        <v>6095.087016</v>
      </c>
      <c r="R16" s="28">
        <f>R$3*Assumptions!$B9</f>
        <v>6156.037886</v>
      </c>
      <c r="S16" s="28">
        <f>S$3*Assumptions!$B9</f>
        <v>6217.598265</v>
      </c>
      <c r="T16" s="28">
        <f>T$3*Assumptions!$B9</f>
        <v>6279.774247</v>
      </c>
      <c r="U16" s="28">
        <f>U$3*Assumptions!$B9</f>
        <v>6342.57199</v>
      </c>
      <c r="V16" s="28">
        <f>V$3*Assumptions!$B9</f>
        <v>6405.99771</v>
      </c>
      <c r="W16" s="28">
        <f>W$3*Assumptions!$B9</f>
        <v>6470.057687</v>
      </c>
      <c r="X16" s="28">
        <f>X$3*Assumptions!$B9</f>
        <v>6534.758264</v>
      </c>
      <c r="Y16" s="28">
        <f>Y$3*Assumptions!$B9</f>
        <v>6600.105846</v>
      </c>
      <c r="Z16" s="28">
        <f>Z$3*Assumptions!$B9</f>
        <v>6666.106905</v>
      </c>
      <c r="AA16" s="28">
        <f>AA$3*Assumptions!$B9</f>
        <v>6732.767974</v>
      </c>
      <c r="AB16" s="28">
        <f>AB$3*Assumptions!$B9</f>
        <v>6800.095654</v>
      </c>
      <c r="AC16" s="28">
        <f>AC$3*Assumptions!$B9</f>
        <v>6868.09661</v>
      </c>
      <c r="AD16" s="28">
        <f>AD$3*Assumptions!$B9</f>
        <v>6936.777576</v>
      </c>
      <c r="AE16" s="28">
        <f>AE$3*Assumptions!$B9</f>
        <v>7006.145352</v>
      </c>
      <c r="AF16" s="28">
        <f>AF$3*Assumptions!$B9</f>
        <v>7076.206805</v>
      </c>
      <c r="AG16" s="28">
        <f>AG$3*Assumptions!$B9</f>
        <v>7146.968874</v>
      </c>
      <c r="AH16" s="28">
        <f>AH$3*Assumptions!$B9</f>
        <v>7218.438562</v>
      </c>
      <c r="AI16" s="28">
        <f>AI$3*Assumptions!$B9</f>
        <v>7290.622948</v>
      </c>
      <c r="AJ16" s="28">
        <f>AJ$3*Assumptions!$B9</f>
        <v>7363.529177</v>
      </c>
      <c r="AK16" s="28">
        <f>AK$3*Assumptions!$B9</f>
        <v>7437.164469</v>
      </c>
    </row>
    <row r="17">
      <c r="A17" s="27" t="s">
        <v>40</v>
      </c>
      <c r="B17" s="28">
        <f>B$3*Assumptions!$B10</f>
        <v>35</v>
      </c>
      <c r="C17" s="28">
        <f>C$3*Assumptions!$B10</f>
        <v>35.35</v>
      </c>
      <c r="D17" s="28">
        <f>D$3*Assumptions!$B10</f>
        <v>35.7035</v>
      </c>
      <c r="E17" s="28">
        <f>E$3*Assumptions!$B10</f>
        <v>36.060535</v>
      </c>
      <c r="F17" s="28">
        <f>F$3*Assumptions!$B10</f>
        <v>36.42114035</v>
      </c>
      <c r="G17" s="28">
        <f>G$3*Assumptions!$B10</f>
        <v>36.78535175</v>
      </c>
      <c r="H17" s="28">
        <f>H$3*Assumptions!$B10</f>
        <v>37.15320527</v>
      </c>
      <c r="I17" s="28">
        <f>I$3*Assumptions!$B10</f>
        <v>37.52473732</v>
      </c>
      <c r="J17" s="28">
        <f>J$3*Assumptions!$B10</f>
        <v>37.8999847</v>
      </c>
      <c r="K17" s="28">
        <f>K$3*Assumptions!$B10</f>
        <v>38.27898454</v>
      </c>
      <c r="L17" s="28">
        <f>L$3*Assumptions!$B10</f>
        <v>38.66177439</v>
      </c>
      <c r="M17" s="28">
        <f>M$3*Assumptions!$B10</f>
        <v>39.04839213</v>
      </c>
      <c r="N17" s="28">
        <f>N$3*Assumptions!$B10</f>
        <v>39.43887605</v>
      </c>
      <c r="O17" s="28">
        <f>O$3*Assumptions!$B10</f>
        <v>39.83326482</v>
      </c>
      <c r="P17" s="28">
        <f>P$3*Assumptions!$B10</f>
        <v>40.23159746</v>
      </c>
      <c r="Q17" s="28">
        <f>Q$3*Assumptions!$B10</f>
        <v>40.63391344</v>
      </c>
      <c r="R17" s="28">
        <f>R$3*Assumptions!$B10</f>
        <v>41.04025257</v>
      </c>
      <c r="S17" s="28">
        <f>S$3*Assumptions!$B10</f>
        <v>41.4506551</v>
      </c>
      <c r="T17" s="28">
        <f>T$3*Assumptions!$B10</f>
        <v>41.86516165</v>
      </c>
      <c r="U17" s="28">
        <f>U$3*Assumptions!$B10</f>
        <v>42.28381327</v>
      </c>
      <c r="V17" s="28">
        <f>V$3*Assumptions!$B10</f>
        <v>42.7066514</v>
      </c>
      <c r="W17" s="28">
        <f>W$3*Assumptions!$B10</f>
        <v>43.13371791</v>
      </c>
      <c r="X17" s="28">
        <f>X$3*Assumptions!$B10</f>
        <v>43.56505509</v>
      </c>
      <c r="Y17" s="28">
        <f>Y$3*Assumptions!$B10</f>
        <v>44.00070564</v>
      </c>
      <c r="Z17" s="28">
        <f>Z$3*Assumptions!$B10</f>
        <v>44.4407127</v>
      </c>
      <c r="AA17" s="28">
        <f>AA$3*Assumptions!$B10</f>
        <v>44.88511983</v>
      </c>
      <c r="AB17" s="28">
        <f>AB$3*Assumptions!$B10</f>
        <v>45.33397102</v>
      </c>
      <c r="AC17" s="28">
        <f>AC$3*Assumptions!$B10</f>
        <v>45.78731073</v>
      </c>
      <c r="AD17" s="28">
        <f>AD$3*Assumptions!$B10</f>
        <v>46.24518384</v>
      </c>
      <c r="AE17" s="28">
        <f>AE$3*Assumptions!$B10</f>
        <v>46.70763568</v>
      </c>
      <c r="AF17" s="28">
        <f>AF$3*Assumptions!$B10</f>
        <v>47.17471204</v>
      </c>
      <c r="AG17" s="28">
        <f>AG$3*Assumptions!$B10</f>
        <v>47.64645916</v>
      </c>
      <c r="AH17" s="28">
        <f>AH$3*Assumptions!$B10</f>
        <v>48.12292375</v>
      </c>
      <c r="AI17" s="28">
        <f>AI$3*Assumptions!$B10</f>
        <v>48.60415299</v>
      </c>
      <c r="AJ17" s="28">
        <f>AJ$3*Assumptions!$B10</f>
        <v>49.09019452</v>
      </c>
      <c r="AK17" s="28">
        <f>AK$3*Assumptions!$B10</f>
        <v>49.58109646</v>
      </c>
    </row>
    <row r="18">
      <c r="A18" s="29" t="s">
        <v>34</v>
      </c>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row>
    <row r="19">
      <c r="A19" s="27" t="s">
        <v>39</v>
      </c>
      <c r="B19" s="28">
        <f>B$4*Assumptions!$C9</f>
        <v>3833.1</v>
      </c>
      <c r="C19" s="28">
        <f>C$4*Assumptions!$C9</f>
        <v>3928.9275</v>
      </c>
      <c r="D19" s="28">
        <f>D$4*Assumptions!$C9</f>
        <v>4027.150688</v>
      </c>
      <c r="E19" s="28">
        <f>E$4*Assumptions!$C9</f>
        <v>4127.829455</v>
      </c>
      <c r="F19" s="28">
        <f>F$4*Assumptions!$C9</f>
        <v>4231.025191</v>
      </c>
      <c r="G19" s="28">
        <f>G$4*Assumptions!$C9</f>
        <v>4336.800821</v>
      </c>
      <c r="H19" s="28">
        <f>H$4*Assumptions!$C9</f>
        <v>4445.220841</v>
      </c>
      <c r="I19" s="28">
        <f>I$4*Assumptions!$C9</f>
        <v>4556.351362</v>
      </c>
      <c r="J19" s="28">
        <f>J$4*Assumptions!$C9</f>
        <v>4670.260146</v>
      </c>
      <c r="K19" s="28">
        <f>K$4*Assumptions!$C9</f>
        <v>4787.01665</v>
      </c>
      <c r="L19" s="28">
        <f>L$4*Assumptions!$C9</f>
        <v>4906.692066</v>
      </c>
      <c r="M19" s="28">
        <f>M$4*Assumptions!$C9</f>
        <v>5029.359368</v>
      </c>
      <c r="N19" s="28">
        <f>N$4*Assumptions!$C9</f>
        <v>5155.093352</v>
      </c>
      <c r="O19" s="28">
        <f>O$4*Assumptions!$C9</f>
        <v>5283.970686</v>
      </c>
      <c r="P19" s="28">
        <f>P$4*Assumptions!$C9</f>
        <v>5416.069953</v>
      </c>
      <c r="Q19" s="28">
        <f>Q$4*Assumptions!$C9</f>
        <v>5551.471702</v>
      </c>
      <c r="R19" s="28">
        <f>R$4*Assumptions!$C9</f>
        <v>5690.258495</v>
      </c>
      <c r="S19" s="28">
        <f>S$4*Assumptions!$C9</f>
        <v>5832.514957</v>
      </c>
      <c r="T19" s="28">
        <f>T$4*Assumptions!$C9</f>
        <v>5978.327831</v>
      </c>
      <c r="U19" s="28">
        <f>U$4*Assumptions!$C9</f>
        <v>6127.786027</v>
      </c>
      <c r="V19" s="28">
        <f>V$4*Assumptions!$C9</f>
        <v>6280.980677</v>
      </c>
      <c r="W19" s="28">
        <f>W$4*Assumptions!$C9</f>
        <v>6438.005194</v>
      </c>
      <c r="X19" s="28">
        <f>X$4*Assumptions!$C9</f>
        <v>6598.955324</v>
      </c>
      <c r="Y19" s="28">
        <f>Y$4*Assumptions!$C9</f>
        <v>6763.929207</v>
      </c>
      <c r="Z19" s="28">
        <f>Z$4*Assumptions!$C9</f>
        <v>6933.027437</v>
      </c>
      <c r="AA19" s="28">
        <f>AA$4*Assumptions!$C9</f>
        <v>7106.353123</v>
      </c>
      <c r="AB19" s="28">
        <f>AB$4*Assumptions!$C9</f>
        <v>7284.011951</v>
      </c>
      <c r="AC19" s="28">
        <f>AC$4*Assumptions!$C9</f>
        <v>7466.11225</v>
      </c>
      <c r="AD19" s="28">
        <f>AD$4*Assumptions!$C9</f>
        <v>7652.765056</v>
      </c>
      <c r="AE19" s="28">
        <f>AE$4*Assumptions!$C9</f>
        <v>7844.084183</v>
      </c>
      <c r="AF19" s="28">
        <f>AF$4*Assumptions!$C9</f>
        <v>8040.186287</v>
      </c>
      <c r="AG19" s="28">
        <f>AG$4*Assumptions!$C9</f>
        <v>8241.190945</v>
      </c>
      <c r="AH19" s="28">
        <f>AH$4*Assumptions!$C9</f>
        <v>8447.220718</v>
      </c>
      <c r="AI19" s="28">
        <f>AI$4*Assumptions!$C9</f>
        <v>8658.401236</v>
      </c>
      <c r="AJ19" s="28">
        <f>AJ$4*Assumptions!$C9</f>
        <v>8874.861267</v>
      </c>
      <c r="AK19" s="28">
        <f>AK$4*Assumptions!$C9</f>
        <v>9096.732799</v>
      </c>
    </row>
    <row r="20">
      <c r="A20" s="27" t="s">
        <v>40</v>
      </c>
      <c r="B20" s="28">
        <f>B$4*Assumptions!$C10</f>
        <v>42.59</v>
      </c>
      <c r="C20" s="28">
        <f>C$4*Assumptions!$C10</f>
        <v>43.65475</v>
      </c>
      <c r="D20" s="28">
        <f>D$4*Assumptions!$C10</f>
        <v>44.74611875</v>
      </c>
      <c r="E20" s="28">
        <f>E$4*Assumptions!$C10</f>
        <v>45.86477172</v>
      </c>
      <c r="F20" s="28">
        <f>F$4*Assumptions!$C10</f>
        <v>47.01139101</v>
      </c>
      <c r="G20" s="28">
        <f>G$4*Assumptions!$C10</f>
        <v>48.18667579</v>
      </c>
      <c r="H20" s="28">
        <f>H$4*Assumptions!$C10</f>
        <v>49.39134268</v>
      </c>
      <c r="I20" s="28">
        <f>I$4*Assumptions!$C10</f>
        <v>50.62612625</v>
      </c>
      <c r="J20" s="28">
        <f>J$4*Assumptions!$C10</f>
        <v>51.8917794</v>
      </c>
      <c r="K20" s="28">
        <f>K$4*Assumptions!$C10</f>
        <v>53.18907389</v>
      </c>
      <c r="L20" s="28">
        <f>L$4*Assumptions!$C10</f>
        <v>54.51880074</v>
      </c>
      <c r="M20" s="28">
        <f>M$4*Assumptions!$C10</f>
        <v>55.88177076</v>
      </c>
      <c r="N20" s="28">
        <f>N$4*Assumptions!$C10</f>
        <v>57.27881502</v>
      </c>
      <c r="O20" s="28">
        <f>O$4*Assumptions!$C10</f>
        <v>58.7107854</v>
      </c>
      <c r="P20" s="28">
        <f>P$4*Assumptions!$C10</f>
        <v>60.17855504</v>
      </c>
      <c r="Q20" s="28">
        <f>Q$4*Assumptions!$C10</f>
        <v>61.68301891</v>
      </c>
      <c r="R20" s="28">
        <f>R$4*Assumptions!$C10</f>
        <v>63.22509438</v>
      </c>
      <c r="S20" s="28">
        <f>S$4*Assumptions!$C10</f>
        <v>64.80572174</v>
      </c>
      <c r="T20" s="28">
        <f>T$4*Assumptions!$C10</f>
        <v>66.42586479</v>
      </c>
      <c r="U20" s="28">
        <f>U$4*Assumptions!$C10</f>
        <v>68.08651141</v>
      </c>
      <c r="V20" s="28">
        <f>V$4*Assumptions!$C10</f>
        <v>69.78867419</v>
      </c>
      <c r="W20" s="28">
        <f>W$4*Assumptions!$C10</f>
        <v>71.53339105</v>
      </c>
      <c r="X20" s="28">
        <f>X$4*Assumptions!$C10</f>
        <v>73.32172582</v>
      </c>
      <c r="Y20" s="28">
        <f>Y$4*Assumptions!$C10</f>
        <v>75.15476897</v>
      </c>
      <c r="Z20" s="28">
        <f>Z$4*Assumptions!$C10</f>
        <v>77.03363819</v>
      </c>
      <c r="AA20" s="28">
        <f>AA$4*Assumptions!$C10</f>
        <v>78.95947915</v>
      </c>
      <c r="AB20" s="28">
        <f>AB$4*Assumptions!$C10</f>
        <v>80.93346613</v>
      </c>
      <c r="AC20" s="28">
        <f>AC$4*Assumptions!$C10</f>
        <v>82.95680278</v>
      </c>
      <c r="AD20" s="28">
        <f>AD$4*Assumptions!$C10</f>
        <v>85.03072285</v>
      </c>
      <c r="AE20" s="28">
        <f>AE$4*Assumptions!$C10</f>
        <v>87.15649092</v>
      </c>
      <c r="AF20" s="28">
        <f>AF$4*Assumptions!$C10</f>
        <v>89.33540319</v>
      </c>
      <c r="AG20" s="28">
        <f>AG$4*Assumptions!$C10</f>
        <v>91.56878827</v>
      </c>
      <c r="AH20" s="28">
        <f>AH$4*Assumptions!$C10</f>
        <v>93.85800798</v>
      </c>
      <c r="AI20" s="28">
        <f>AI$4*Assumptions!$C10</f>
        <v>96.20445818</v>
      </c>
      <c r="AJ20" s="28">
        <f>AJ$4*Assumptions!$C10</f>
        <v>98.60956963</v>
      </c>
      <c r="AK20" s="28">
        <f>AK$4*Assumptions!$C10</f>
        <v>101.0748089</v>
      </c>
    </row>
    <row r="21">
      <c r="A21" s="29" t="s">
        <v>35</v>
      </c>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row>
    <row r="22">
      <c r="A22" s="27" t="s">
        <v>39</v>
      </c>
      <c r="B22" s="28">
        <f>B$5*Assumptions!$D9</f>
        <v>5403</v>
      </c>
      <c r="C22" s="28">
        <f>C$5*Assumptions!$D9</f>
        <v>5538.075</v>
      </c>
      <c r="D22" s="28">
        <f>D$5*Assumptions!$D9</f>
        <v>5676.526875</v>
      </c>
      <c r="E22" s="28">
        <f>E$5*Assumptions!$D9</f>
        <v>5818.440047</v>
      </c>
      <c r="F22" s="28">
        <f>F$5*Assumptions!$D9</f>
        <v>5963.901048</v>
      </c>
      <c r="G22" s="28">
        <f>G$5*Assumptions!$D9</f>
        <v>6112.998574</v>
      </c>
      <c r="H22" s="28">
        <f>H$5*Assumptions!$D9</f>
        <v>6265.823539</v>
      </c>
      <c r="I22" s="28">
        <f>I$5*Assumptions!$D9</f>
        <v>6422.469127</v>
      </c>
      <c r="J22" s="28">
        <f>J$5*Assumptions!$D9</f>
        <v>6583.030855</v>
      </c>
      <c r="K22" s="28">
        <f>K$5*Assumptions!$D9</f>
        <v>6747.606627</v>
      </c>
      <c r="L22" s="28">
        <f>L$5*Assumptions!$D9</f>
        <v>6916.296792</v>
      </c>
      <c r="M22" s="28">
        <f>M$5*Assumptions!$D9</f>
        <v>7089.204212</v>
      </c>
      <c r="N22" s="28">
        <f>N$5*Assumptions!$D9</f>
        <v>7266.434317</v>
      </c>
      <c r="O22" s="28">
        <f>O$5*Assumptions!$D9</f>
        <v>7448.095175</v>
      </c>
      <c r="P22" s="28">
        <f>P$5*Assumptions!$D9</f>
        <v>7634.297555</v>
      </c>
      <c r="Q22" s="28">
        <f>Q$5*Assumptions!$D9</f>
        <v>7825.154994</v>
      </c>
      <c r="R22" s="28">
        <f>R$5*Assumptions!$D9</f>
        <v>8020.783868</v>
      </c>
      <c r="S22" s="28">
        <f>S$5*Assumptions!$D9</f>
        <v>8221.303465</v>
      </c>
      <c r="T22" s="28">
        <f>T$5*Assumptions!$D9</f>
        <v>8426.836052</v>
      </c>
      <c r="U22" s="28">
        <f>U$5*Assumptions!$D9</f>
        <v>8637.506953</v>
      </c>
      <c r="V22" s="28">
        <f>V$5*Assumptions!$D9</f>
        <v>8853.444627</v>
      </c>
      <c r="W22" s="28">
        <f>W$5*Assumptions!$D9</f>
        <v>9074.780743</v>
      </c>
      <c r="X22" s="28">
        <f>X$5*Assumptions!$D9</f>
        <v>9301.650261</v>
      </c>
      <c r="Y22" s="28">
        <f>Y$5*Assumptions!$D9</f>
        <v>9534.191518</v>
      </c>
      <c r="Z22" s="28">
        <f>Z$5*Assumptions!$D9</f>
        <v>9772.546306</v>
      </c>
      <c r="AA22" s="28">
        <f>AA$5*Assumptions!$D9</f>
        <v>10016.85996</v>
      </c>
      <c r="AB22" s="28">
        <f>AB$5*Assumptions!$D9</f>
        <v>10267.28146</v>
      </c>
      <c r="AC22" s="28">
        <f>AC$5*Assumptions!$D9</f>
        <v>10523.9635</v>
      </c>
      <c r="AD22" s="28">
        <f>AD$5*Assumptions!$D9</f>
        <v>10787.06259</v>
      </c>
      <c r="AE22" s="28">
        <f>AE$5*Assumptions!$D9</f>
        <v>11056.73915</v>
      </c>
      <c r="AF22" s="28">
        <f>AF$5*Assumptions!$D9</f>
        <v>11333.15763</v>
      </c>
      <c r="AG22" s="28">
        <f>AG$5*Assumptions!$D9</f>
        <v>11616.48657</v>
      </c>
      <c r="AH22" s="28">
        <f>AH$5*Assumptions!$D9</f>
        <v>11906.89873</v>
      </c>
      <c r="AI22" s="28">
        <f>AI$5*Assumptions!$D9</f>
        <v>12204.5712</v>
      </c>
      <c r="AJ22" s="28">
        <f>AJ$5*Assumptions!$D9</f>
        <v>12509.68548</v>
      </c>
      <c r="AK22" s="28">
        <f>AK$5*Assumptions!$D9</f>
        <v>12822.42762</v>
      </c>
    </row>
    <row r="23">
      <c r="A23" s="27" t="s">
        <v>40</v>
      </c>
      <c r="B23" s="28">
        <f>B$5*Assumptions!$D10</f>
        <v>54.03</v>
      </c>
      <c r="C23" s="28">
        <f>C$5*Assumptions!$D10</f>
        <v>55.38075</v>
      </c>
      <c r="D23" s="28">
        <f>D$5*Assumptions!$D10</f>
        <v>56.76526875</v>
      </c>
      <c r="E23" s="28">
        <f>E$5*Assumptions!$D10</f>
        <v>58.18440047</v>
      </c>
      <c r="F23" s="28">
        <f>F$5*Assumptions!$D10</f>
        <v>59.63901048</v>
      </c>
      <c r="G23" s="28">
        <f>G$5*Assumptions!$D10</f>
        <v>61.12998574</v>
      </c>
      <c r="H23" s="28">
        <f>H$5*Assumptions!$D10</f>
        <v>62.65823539</v>
      </c>
      <c r="I23" s="28">
        <f>I$5*Assumptions!$D10</f>
        <v>64.22469127</v>
      </c>
      <c r="J23" s="28">
        <f>J$5*Assumptions!$D10</f>
        <v>65.83030855</v>
      </c>
      <c r="K23" s="28">
        <f>K$5*Assumptions!$D10</f>
        <v>67.47606627</v>
      </c>
      <c r="L23" s="28">
        <f>L$5*Assumptions!$D10</f>
        <v>69.16296792</v>
      </c>
      <c r="M23" s="28">
        <f>M$5*Assumptions!$D10</f>
        <v>70.89204212</v>
      </c>
      <c r="N23" s="28">
        <f>N$5*Assumptions!$D10</f>
        <v>72.66434317</v>
      </c>
      <c r="O23" s="28">
        <f>O$5*Assumptions!$D10</f>
        <v>74.48095175</v>
      </c>
      <c r="P23" s="28">
        <f>P$5*Assumptions!$D10</f>
        <v>76.34297555</v>
      </c>
      <c r="Q23" s="28">
        <f>Q$5*Assumptions!$D10</f>
        <v>78.25154994</v>
      </c>
      <c r="R23" s="28">
        <f>R$5*Assumptions!$D10</f>
        <v>80.20783868</v>
      </c>
      <c r="S23" s="28">
        <f>S$5*Assumptions!$D10</f>
        <v>82.21303465</v>
      </c>
      <c r="T23" s="28">
        <f>T$5*Assumptions!$D10</f>
        <v>84.26836052</v>
      </c>
      <c r="U23" s="28">
        <f>U$5*Assumptions!$D10</f>
        <v>86.37506953</v>
      </c>
      <c r="V23" s="28">
        <f>V$5*Assumptions!$D10</f>
        <v>88.53444627</v>
      </c>
      <c r="W23" s="28">
        <f>W$5*Assumptions!$D10</f>
        <v>90.74780743</v>
      </c>
      <c r="X23" s="28">
        <f>X$5*Assumptions!$D10</f>
        <v>93.01650261</v>
      </c>
      <c r="Y23" s="28">
        <f>Y$5*Assumptions!$D10</f>
        <v>95.34191518</v>
      </c>
      <c r="Z23" s="28">
        <f>Z$5*Assumptions!$D10</f>
        <v>97.72546306</v>
      </c>
      <c r="AA23" s="28">
        <f>AA$5*Assumptions!$D10</f>
        <v>100.1685996</v>
      </c>
      <c r="AB23" s="28">
        <f>AB$5*Assumptions!$D10</f>
        <v>102.6728146</v>
      </c>
      <c r="AC23" s="28">
        <f>AC$5*Assumptions!$D10</f>
        <v>105.239635</v>
      </c>
      <c r="AD23" s="28">
        <f>AD$5*Assumptions!$D10</f>
        <v>107.8706259</v>
      </c>
      <c r="AE23" s="28">
        <f>AE$5*Assumptions!$D10</f>
        <v>110.5673915</v>
      </c>
      <c r="AF23" s="28">
        <f>AF$5*Assumptions!$D10</f>
        <v>113.3315763</v>
      </c>
      <c r="AG23" s="28">
        <f>AG$5*Assumptions!$D10</f>
        <v>116.1648657</v>
      </c>
      <c r="AH23" s="28">
        <f>AH$5*Assumptions!$D10</f>
        <v>119.0689873</v>
      </c>
      <c r="AI23" s="28">
        <f>AI$5*Assumptions!$D10</f>
        <v>122.045712</v>
      </c>
      <c r="AJ23" s="28">
        <f>AJ$5*Assumptions!$D10</f>
        <v>125.0968548</v>
      </c>
      <c r="AK23" s="28">
        <f>AK$5*Assumptions!$D10</f>
        <v>128.2242762</v>
      </c>
    </row>
    <row r="24">
      <c r="A24" s="29" t="s">
        <v>36</v>
      </c>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row>
    <row r="25">
      <c r="A25" s="27" t="s">
        <v>39</v>
      </c>
      <c r="B25" s="28">
        <f>B$6*Assumptions!$E9</f>
        <v>6886.8</v>
      </c>
      <c r="C25" s="28">
        <f>C$6*Assumptions!$E9</f>
        <v>6990.102</v>
      </c>
      <c r="D25" s="28">
        <f>D$6*Assumptions!$E9</f>
        <v>7094.95353</v>
      </c>
      <c r="E25" s="28">
        <f>E$6*Assumptions!$E9</f>
        <v>7201.377833</v>
      </c>
      <c r="F25" s="28">
        <f>F$6*Assumptions!$E9</f>
        <v>7309.3985</v>
      </c>
      <c r="G25" s="28">
        <f>G$6*Assumptions!$E9</f>
        <v>7419.039478</v>
      </c>
      <c r="H25" s="28">
        <f>H$6*Assumptions!$E9</f>
        <v>7530.32507</v>
      </c>
      <c r="I25" s="28">
        <f>I$6*Assumptions!$E9</f>
        <v>7643.279946</v>
      </c>
      <c r="J25" s="28">
        <f>J$6*Assumptions!$E9</f>
        <v>7757.929145</v>
      </c>
      <c r="K25" s="28">
        <f>K$6*Assumptions!$E9</f>
        <v>7874.298083</v>
      </c>
      <c r="L25" s="28">
        <f>L$6*Assumptions!$E9</f>
        <v>7992.412554</v>
      </c>
      <c r="M25" s="28">
        <f>M$6*Assumptions!$E9</f>
        <v>8112.298742</v>
      </c>
      <c r="N25" s="28">
        <f>N$6*Assumptions!$E9</f>
        <v>8233.983223</v>
      </c>
      <c r="O25" s="28">
        <f>O$6*Assumptions!$E9</f>
        <v>8357.492972</v>
      </c>
      <c r="P25" s="28">
        <f>P$6*Assumptions!$E9</f>
        <v>8482.855366</v>
      </c>
      <c r="Q25" s="28">
        <f>Q$6*Assumptions!$E9</f>
        <v>8610.098197</v>
      </c>
      <c r="R25" s="28">
        <f>R$6*Assumptions!$E9</f>
        <v>8739.24967</v>
      </c>
      <c r="S25" s="28">
        <f>S$6*Assumptions!$E9</f>
        <v>8870.338415</v>
      </c>
      <c r="T25" s="28">
        <f>T$6*Assumptions!$E9</f>
        <v>9003.393491</v>
      </c>
      <c r="U25" s="28">
        <f>U$6*Assumptions!$E9</f>
        <v>9138.444393</v>
      </c>
      <c r="V25" s="28">
        <f>V$6*Assumptions!$E9</f>
        <v>9275.521059</v>
      </c>
      <c r="W25" s="28">
        <f>W$6*Assumptions!$E9</f>
        <v>9414.653875</v>
      </c>
      <c r="X25" s="28">
        <f>X$6*Assumptions!$E9</f>
        <v>9555.873683</v>
      </c>
      <c r="Y25" s="28">
        <f>Y$6*Assumptions!$E9</f>
        <v>9699.211788</v>
      </c>
      <c r="Z25" s="28">
        <f>Z$6*Assumptions!$E9</f>
        <v>9844.699965</v>
      </c>
      <c r="AA25" s="28">
        <f>AA$6*Assumptions!$E9</f>
        <v>9992.370465</v>
      </c>
      <c r="AB25" s="28">
        <f>AB$6*Assumptions!$E9</f>
        <v>10142.25602</v>
      </c>
      <c r="AC25" s="28">
        <f>AC$6*Assumptions!$E9</f>
        <v>10294.38986</v>
      </c>
      <c r="AD25" s="28">
        <f>AD$6*Assumptions!$E9</f>
        <v>10448.80571</v>
      </c>
      <c r="AE25" s="28">
        <f>AE$6*Assumptions!$E9</f>
        <v>10605.5378</v>
      </c>
      <c r="AF25" s="28">
        <f>AF$6*Assumptions!$E9</f>
        <v>10764.62086</v>
      </c>
      <c r="AG25" s="28">
        <f>AG$6*Assumptions!$E9</f>
        <v>10926.09018</v>
      </c>
      <c r="AH25" s="28">
        <f>AH$6*Assumptions!$E9</f>
        <v>11089.98153</v>
      </c>
      <c r="AI25" s="28">
        <f>AI$6*Assumptions!$E9</f>
        <v>11256.33125</v>
      </c>
      <c r="AJ25" s="28">
        <f>AJ$6*Assumptions!$E9</f>
        <v>11425.17622</v>
      </c>
      <c r="AK25" s="28">
        <f>AK$6*Assumptions!$E9</f>
        <v>11596.55386</v>
      </c>
    </row>
    <row r="26">
      <c r="A26" s="27" t="s">
        <v>40</v>
      </c>
      <c r="B26" s="28">
        <f>B$6*Assumptions!$E10</f>
        <v>57.39</v>
      </c>
      <c r="C26" s="28">
        <f>C$6*Assumptions!$E10</f>
        <v>58.25085</v>
      </c>
      <c r="D26" s="28">
        <f>D$6*Assumptions!$E10</f>
        <v>59.12461275</v>
      </c>
      <c r="E26" s="28">
        <f>E$6*Assumptions!$E10</f>
        <v>60.01148194</v>
      </c>
      <c r="F26" s="28">
        <f>F$6*Assumptions!$E10</f>
        <v>60.91165417</v>
      </c>
      <c r="G26" s="28">
        <f>G$6*Assumptions!$E10</f>
        <v>61.82532898</v>
      </c>
      <c r="H26" s="28">
        <f>H$6*Assumptions!$E10</f>
        <v>62.75270892</v>
      </c>
      <c r="I26" s="28">
        <f>I$6*Assumptions!$E10</f>
        <v>63.69399955</v>
      </c>
      <c r="J26" s="28">
        <f>J$6*Assumptions!$E10</f>
        <v>64.64940954</v>
      </c>
      <c r="K26" s="28">
        <f>K$6*Assumptions!$E10</f>
        <v>65.61915069</v>
      </c>
      <c r="L26" s="28">
        <f>L$6*Assumptions!$E10</f>
        <v>66.60343795</v>
      </c>
      <c r="M26" s="28">
        <f>M$6*Assumptions!$E10</f>
        <v>67.60248952</v>
      </c>
      <c r="N26" s="28">
        <f>N$6*Assumptions!$E10</f>
        <v>68.61652686</v>
      </c>
      <c r="O26" s="28">
        <f>O$6*Assumptions!$E10</f>
        <v>69.64577476</v>
      </c>
      <c r="P26" s="28">
        <f>P$6*Assumptions!$E10</f>
        <v>70.69046138</v>
      </c>
      <c r="Q26" s="28">
        <f>Q$6*Assumptions!$E10</f>
        <v>71.75081831</v>
      </c>
      <c r="R26" s="28">
        <f>R$6*Assumptions!$E10</f>
        <v>72.82708058</v>
      </c>
      <c r="S26" s="28">
        <f>S$6*Assumptions!$E10</f>
        <v>73.91948679</v>
      </c>
      <c r="T26" s="28">
        <f>T$6*Assumptions!$E10</f>
        <v>75.02827909</v>
      </c>
      <c r="U26" s="28">
        <f>U$6*Assumptions!$E10</f>
        <v>76.15370328</v>
      </c>
      <c r="V26" s="28">
        <f>V$6*Assumptions!$E10</f>
        <v>77.29600883</v>
      </c>
      <c r="W26" s="28">
        <f>W$6*Assumptions!$E10</f>
        <v>78.45544896</v>
      </c>
      <c r="X26" s="28">
        <f>X$6*Assumptions!$E10</f>
        <v>79.63228069</v>
      </c>
      <c r="Y26" s="28">
        <f>Y$6*Assumptions!$E10</f>
        <v>80.8267649</v>
      </c>
      <c r="Z26" s="28">
        <f>Z$6*Assumptions!$E10</f>
        <v>82.03916638</v>
      </c>
      <c r="AA26" s="28">
        <f>AA$6*Assumptions!$E10</f>
        <v>83.26975387</v>
      </c>
      <c r="AB26" s="28">
        <f>AB$6*Assumptions!$E10</f>
        <v>84.51880018</v>
      </c>
      <c r="AC26" s="28">
        <f>AC$6*Assumptions!$E10</f>
        <v>85.78658218</v>
      </c>
      <c r="AD26" s="28">
        <f>AD$6*Assumptions!$E10</f>
        <v>87.07338092</v>
      </c>
      <c r="AE26" s="28">
        <f>AE$6*Assumptions!$E10</f>
        <v>88.37948163</v>
      </c>
      <c r="AF26" s="28">
        <f>AF$6*Assumptions!$E10</f>
        <v>89.70517385</v>
      </c>
      <c r="AG26" s="28">
        <f>AG$6*Assumptions!$E10</f>
        <v>91.05075146</v>
      </c>
      <c r="AH26" s="28">
        <f>AH$6*Assumptions!$E10</f>
        <v>92.41651273</v>
      </c>
      <c r="AI26" s="28">
        <f>AI$6*Assumptions!$E10</f>
        <v>93.80276042</v>
      </c>
      <c r="AJ26" s="28">
        <f>AJ$6*Assumptions!$E10</f>
        <v>95.20980183</v>
      </c>
      <c r="AK26" s="28">
        <f>AK$6*Assumptions!$E10</f>
        <v>96.63794886</v>
      </c>
    </row>
    <row r="27">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row>
    <row r="28">
      <c r="A28" s="29" t="s">
        <v>127</v>
      </c>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row>
    <row r="29">
      <c r="A29" s="27" t="s">
        <v>39</v>
      </c>
      <c r="B29" s="28">
        <f t="shared" ref="B29:AK29" si="1">B16+B19+B22+B25</f>
        <v>21372.9</v>
      </c>
      <c r="C29" s="28">
        <f t="shared" si="1"/>
        <v>21759.6045</v>
      </c>
      <c r="D29" s="28">
        <f t="shared" si="1"/>
        <v>22154.15609</v>
      </c>
      <c r="E29" s="28">
        <f t="shared" si="1"/>
        <v>22556.72758</v>
      </c>
      <c r="F29" s="28">
        <f t="shared" si="1"/>
        <v>22967.49579</v>
      </c>
      <c r="G29" s="28">
        <f t="shared" si="1"/>
        <v>23386.64164</v>
      </c>
      <c r="H29" s="28">
        <f t="shared" si="1"/>
        <v>23814.35024</v>
      </c>
      <c r="I29" s="28">
        <f t="shared" si="1"/>
        <v>24250.81103</v>
      </c>
      <c r="J29" s="28">
        <f t="shared" si="1"/>
        <v>24696.21785</v>
      </c>
      <c r="K29" s="28">
        <f t="shared" si="1"/>
        <v>25150.76904</v>
      </c>
      <c r="L29" s="28">
        <f t="shared" si="1"/>
        <v>25614.66757</v>
      </c>
      <c r="M29" s="28">
        <f t="shared" si="1"/>
        <v>26088.12114</v>
      </c>
      <c r="N29" s="28">
        <f t="shared" si="1"/>
        <v>26571.3423</v>
      </c>
      <c r="O29" s="28">
        <f t="shared" si="1"/>
        <v>27064.54856</v>
      </c>
      <c r="P29" s="28">
        <f t="shared" si="1"/>
        <v>27567.96249</v>
      </c>
      <c r="Q29" s="28">
        <f t="shared" si="1"/>
        <v>28081.81191</v>
      </c>
      <c r="R29" s="28">
        <f t="shared" si="1"/>
        <v>28606.32992</v>
      </c>
      <c r="S29" s="28">
        <f t="shared" si="1"/>
        <v>29141.7551</v>
      </c>
      <c r="T29" s="28">
        <f t="shared" si="1"/>
        <v>29688.33162</v>
      </c>
      <c r="U29" s="28">
        <f t="shared" si="1"/>
        <v>30246.30936</v>
      </c>
      <c r="V29" s="28">
        <f t="shared" si="1"/>
        <v>30815.94407</v>
      </c>
      <c r="W29" s="28">
        <f t="shared" si="1"/>
        <v>31397.4975</v>
      </c>
      <c r="X29" s="28">
        <f t="shared" si="1"/>
        <v>31991.23753</v>
      </c>
      <c r="Y29" s="28">
        <f t="shared" si="1"/>
        <v>32597.43836</v>
      </c>
      <c r="Z29" s="28">
        <f t="shared" si="1"/>
        <v>33216.38061</v>
      </c>
      <c r="AA29" s="28">
        <f t="shared" si="1"/>
        <v>33848.35153</v>
      </c>
      <c r="AB29" s="28">
        <f t="shared" si="1"/>
        <v>34493.64509</v>
      </c>
      <c r="AC29" s="28">
        <f t="shared" si="1"/>
        <v>35152.56222</v>
      </c>
      <c r="AD29" s="28">
        <f t="shared" si="1"/>
        <v>35825.41093</v>
      </c>
      <c r="AE29" s="28">
        <f t="shared" si="1"/>
        <v>36512.50648</v>
      </c>
      <c r="AF29" s="28">
        <f t="shared" si="1"/>
        <v>37214.17159</v>
      </c>
      <c r="AG29" s="28">
        <f t="shared" si="1"/>
        <v>37930.73656</v>
      </c>
      <c r="AH29" s="28">
        <f t="shared" si="1"/>
        <v>38662.53954</v>
      </c>
      <c r="AI29" s="28">
        <f t="shared" si="1"/>
        <v>39409.92664</v>
      </c>
      <c r="AJ29" s="28">
        <f t="shared" si="1"/>
        <v>40173.25215</v>
      </c>
      <c r="AK29" s="28">
        <f t="shared" si="1"/>
        <v>40952.87875</v>
      </c>
    </row>
    <row r="30">
      <c r="A30" s="27" t="s">
        <v>40</v>
      </c>
      <c r="B30" s="28">
        <f t="shared" ref="B30:AK30" si="2">B17+B20+B23+B26</f>
        <v>189.01</v>
      </c>
      <c r="C30" s="28">
        <f t="shared" si="2"/>
        <v>192.63635</v>
      </c>
      <c r="D30" s="28">
        <f t="shared" si="2"/>
        <v>196.3395003</v>
      </c>
      <c r="E30" s="28">
        <f t="shared" si="2"/>
        <v>200.1211891</v>
      </c>
      <c r="F30" s="28">
        <f t="shared" si="2"/>
        <v>203.983196</v>
      </c>
      <c r="G30" s="28">
        <f t="shared" si="2"/>
        <v>207.9273423</v>
      </c>
      <c r="H30" s="28">
        <f t="shared" si="2"/>
        <v>211.9554923</v>
      </c>
      <c r="I30" s="28">
        <f t="shared" si="2"/>
        <v>216.0695544</v>
      </c>
      <c r="J30" s="28">
        <f t="shared" si="2"/>
        <v>220.2714822</v>
      </c>
      <c r="K30" s="28">
        <f t="shared" si="2"/>
        <v>224.5632754</v>
      </c>
      <c r="L30" s="28">
        <f t="shared" si="2"/>
        <v>228.946981</v>
      </c>
      <c r="M30" s="28">
        <f t="shared" si="2"/>
        <v>233.4246945</v>
      </c>
      <c r="N30" s="28">
        <f t="shared" si="2"/>
        <v>237.9985611</v>
      </c>
      <c r="O30" s="28">
        <f t="shared" si="2"/>
        <v>242.6707767</v>
      </c>
      <c r="P30" s="28">
        <f t="shared" si="2"/>
        <v>247.4435894</v>
      </c>
      <c r="Q30" s="28">
        <f t="shared" si="2"/>
        <v>252.3193006</v>
      </c>
      <c r="R30" s="28">
        <f t="shared" si="2"/>
        <v>257.3002662</v>
      </c>
      <c r="S30" s="28">
        <f t="shared" si="2"/>
        <v>262.3888983</v>
      </c>
      <c r="T30" s="28">
        <f t="shared" si="2"/>
        <v>267.587666</v>
      </c>
      <c r="U30" s="28">
        <f t="shared" si="2"/>
        <v>272.8990975</v>
      </c>
      <c r="V30" s="28">
        <f t="shared" si="2"/>
        <v>278.3257807</v>
      </c>
      <c r="W30" s="28">
        <f t="shared" si="2"/>
        <v>283.8703653</v>
      </c>
      <c r="X30" s="28">
        <f t="shared" si="2"/>
        <v>289.5355642</v>
      </c>
      <c r="Y30" s="28">
        <f t="shared" si="2"/>
        <v>295.3241547</v>
      </c>
      <c r="Z30" s="28">
        <f t="shared" si="2"/>
        <v>301.2389803</v>
      </c>
      <c r="AA30" s="28">
        <f t="shared" si="2"/>
        <v>307.2829525</v>
      </c>
      <c r="AB30" s="28">
        <f t="shared" si="2"/>
        <v>313.459052</v>
      </c>
      <c r="AC30" s="28">
        <f t="shared" si="2"/>
        <v>319.7703307</v>
      </c>
      <c r="AD30" s="28">
        <f t="shared" si="2"/>
        <v>326.2199135</v>
      </c>
      <c r="AE30" s="28">
        <f t="shared" si="2"/>
        <v>332.8109997</v>
      </c>
      <c r="AF30" s="28">
        <f t="shared" si="2"/>
        <v>339.5468654</v>
      </c>
      <c r="AG30" s="28">
        <f t="shared" si="2"/>
        <v>346.4308646</v>
      </c>
      <c r="AH30" s="28">
        <f t="shared" si="2"/>
        <v>353.4664318</v>
      </c>
      <c r="AI30" s="28">
        <f t="shared" si="2"/>
        <v>360.6570836</v>
      </c>
      <c r="AJ30" s="28">
        <f t="shared" si="2"/>
        <v>368.0064208</v>
      </c>
      <c r="AK30" s="28">
        <f t="shared" si="2"/>
        <v>375.5181304</v>
      </c>
    </row>
    <row r="31">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row>
    <row r="32">
      <c r="A32" s="27" t="s">
        <v>128</v>
      </c>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row>
    <row r="33">
      <c r="A33" s="27" t="s">
        <v>39</v>
      </c>
      <c r="B33" s="28">
        <f>Assumptions!$B13</f>
        <v>21373</v>
      </c>
      <c r="C33" s="28">
        <f>B33*(1+Assumptions!$C13)</f>
        <v>21800.46</v>
      </c>
      <c r="D33" s="28">
        <f>C33*(1+Assumptions!$C13)</f>
        <v>22236.4692</v>
      </c>
      <c r="E33" s="28">
        <f>D33*(1+Assumptions!$C13)</f>
        <v>22681.19858</v>
      </c>
      <c r="F33" s="28">
        <f>E33*(1+Assumptions!$C13)</f>
        <v>23134.82256</v>
      </c>
      <c r="G33" s="28">
        <f>F33*(1+Assumptions!$C13)</f>
        <v>23597.51901</v>
      </c>
      <c r="H33" s="28">
        <f>G33*(1+Assumptions!$C13)</f>
        <v>24069.46939</v>
      </c>
      <c r="I33" s="28">
        <f>H33*(1+Assumptions!$C13)</f>
        <v>24550.85877</v>
      </c>
      <c r="J33" s="28">
        <f>I33*(1+Assumptions!$C13)</f>
        <v>25041.87595</v>
      </c>
      <c r="K33" s="28">
        <f>J33*(1+Assumptions!$C13)</f>
        <v>25542.71347</v>
      </c>
      <c r="L33" s="28">
        <f>K33*(1+Assumptions!$C13)</f>
        <v>26053.56774</v>
      </c>
      <c r="M33" s="28">
        <f>L33*(1+Assumptions!$C13)</f>
        <v>26574.63909</v>
      </c>
      <c r="N33" s="28">
        <f>M33*(1+Assumptions!$C13)</f>
        <v>27106.13188</v>
      </c>
      <c r="O33" s="28">
        <f>N33*(1+Assumptions!$C13)</f>
        <v>27648.25451</v>
      </c>
      <c r="P33" s="28">
        <f>O33*(1+Assumptions!$C13)</f>
        <v>28201.2196</v>
      </c>
      <c r="Q33" s="28">
        <f>P33*(1+Assumptions!$C13)</f>
        <v>28765.244</v>
      </c>
      <c r="R33" s="28">
        <f>Q33*(1+Assumptions!$C13)</f>
        <v>29340.54887</v>
      </c>
      <c r="S33" s="28">
        <f>R33*(1+Assumptions!$C13)</f>
        <v>29927.35985</v>
      </c>
      <c r="T33" s="28">
        <f>S33*(1+Assumptions!$C13)</f>
        <v>30525.90705</v>
      </c>
      <c r="U33" s="28">
        <f>T33*(1+Assumptions!$C13)</f>
        <v>31136.42519</v>
      </c>
      <c r="V33" s="28">
        <f>U33*(1+Assumptions!$C13)</f>
        <v>31759.15369</v>
      </c>
      <c r="W33" s="28">
        <f>V33*(1+Assumptions!$C13)</f>
        <v>32394.33677</v>
      </c>
      <c r="X33" s="28">
        <f>W33*(1+Assumptions!$C13)</f>
        <v>33042.2235</v>
      </c>
      <c r="Y33" s="28">
        <f>X33*(1+Assumptions!$C13)</f>
        <v>33703.06797</v>
      </c>
      <c r="Z33" s="28">
        <f>Y33*(1+Assumptions!$C13)</f>
        <v>34377.12933</v>
      </c>
      <c r="AA33" s="28">
        <f>Z33*(1+Assumptions!$C13)</f>
        <v>35064.67192</v>
      </c>
      <c r="AB33" s="28">
        <f>AA33*(1+Assumptions!$C13)</f>
        <v>35765.96536</v>
      </c>
      <c r="AC33" s="28">
        <f>AB33*(1+Assumptions!$C13)</f>
        <v>36481.28467</v>
      </c>
      <c r="AD33" s="28">
        <f>AC33*(1+Assumptions!$C13)</f>
        <v>37210.91036</v>
      </c>
      <c r="AE33" s="28">
        <f>AD33*(1+Assumptions!$C13)</f>
        <v>37955.12857</v>
      </c>
      <c r="AF33" s="28">
        <f>AE33*(1+Assumptions!$C13)</f>
        <v>38714.23114</v>
      </c>
      <c r="AG33" s="28">
        <f>AF33*(1+Assumptions!$C13)</f>
        <v>39488.51576</v>
      </c>
      <c r="AH33" s="28">
        <f>AG33*(1+Assumptions!$C13)</f>
        <v>40278.28607</v>
      </c>
      <c r="AI33" s="28">
        <f>AH33*(1+Assumptions!$C13)</f>
        <v>41083.8518</v>
      </c>
      <c r="AJ33" s="28">
        <f>AI33*(1+Assumptions!$C13)</f>
        <v>41905.52883</v>
      </c>
      <c r="AK33" s="28">
        <f>AJ33*(1+Assumptions!$C13)</f>
        <v>42743.63941</v>
      </c>
    </row>
    <row r="34">
      <c r="A34" s="27" t="s">
        <v>40</v>
      </c>
      <c r="B34" s="28">
        <f>Assumptions!$B14</f>
        <v>250</v>
      </c>
      <c r="C34" s="28">
        <f>B34*(1+Assumptions!$C14)</f>
        <v>255.5</v>
      </c>
      <c r="D34" s="28">
        <f>C34*(1+Assumptions!$C14)</f>
        <v>261.121</v>
      </c>
      <c r="E34" s="28">
        <f>D34*(1+Assumptions!$C14)</f>
        <v>266.865662</v>
      </c>
      <c r="F34" s="28">
        <f>E34*(1+Assumptions!$C14)</f>
        <v>272.7367066</v>
      </c>
      <c r="G34" s="28">
        <f>F34*(1+Assumptions!$C14)</f>
        <v>278.7369141</v>
      </c>
      <c r="H34" s="28">
        <f>G34*(1+Assumptions!$C14)</f>
        <v>284.8691262</v>
      </c>
      <c r="I34" s="28">
        <f>H34*(1+Assumptions!$C14)</f>
        <v>291.136247</v>
      </c>
      <c r="J34" s="28">
        <f>I34*(1+Assumptions!$C14)</f>
        <v>297.5412444</v>
      </c>
      <c r="K34" s="28">
        <f>J34*(1+Assumptions!$C14)</f>
        <v>304.0871518</v>
      </c>
      <c r="L34" s="28">
        <f>K34*(1+Assumptions!$C14)</f>
        <v>310.7770691</v>
      </c>
      <c r="M34" s="28">
        <f>L34*(1+Assumptions!$C14)</f>
        <v>317.6141647</v>
      </c>
      <c r="N34" s="28">
        <f>M34*(1+Assumptions!$C14)</f>
        <v>324.6016763</v>
      </c>
      <c r="O34" s="28">
        <f>N34*(1+Assumptions!$C14)</f>
        <v>331.7429132</v>
      </c>
      <c r="P34" s="28">
        <f>O34*(1+Assumptions!$C14)</f>
        <v>339.0412573</v>
      </c>
      <c r="Q34" s="28">
        <f>P34*(1+Assumptions!$C14)</f>
        <v>346.5001649</v>
      </c>
      <c r="R34" s="28">
        <f>Q34*(1+Assumptions!$C14)</f>
        <v>354.1231685</v>
      </c>
      <c r="S34" s="28">
        <f>R34*(1+Assumptions!$C14)</f>
        <v>361.9138783</v>
      </c>
      <c r="T34" s="28">
        <f>S34*(1+Assumptions!$C14)</f>
        <v>369.8759836</v>
      </c>
      <c r="U34" s="28">
        <f>T34*(1+Assumptions!$C14)</f>
        <v>378.0132552</v>
      </c>
      <c r="V34" s="28">
        <f>U34*(1+Assumptions!$C14)</f>
        <v>386.3295468</v>
      </c>
      <c r="W34" s="28">
        <f>V34*(1+Assumptions!$C14)</f>
        <v>394.8287969</v>
      </c>
      <c r="X34" s="28">
        <f>W34*(1+Assumptions!$C14)</f>
        <v>403.5150304</v>
      </c>
      <c r="Y34" s="28">
        <f>X34*(1+Assumptions!$C14)</f>
        <v>412.3923611</v>
      </c>
      <c r="Z34" s="28">
        <f>Y34*(1+Assumptions!$C14)</f>
        <v>421.464993</v>
      </c>
      <c r="AA34" s="28">
        <f>Z34*(1+Assumptions!$C14)</f>
        <v>430.7372228</v>
      </c>
      <c r="AB34" s="28">
        <f>AA34*(1+Assumptions!$C14)</f>
        <v>440.2134418</v>
      </c>
      <c r="AC34" s="28">
        <f>AB34*(1+Assumptions!$C14)</f>
        <v>449.8981375</v>
      </c>
      <c r="AD34" s="28">
        <f>AC34*(1+Assumptions!$C14)</f>
        <v>459.7958965</v>
      </c>
      <c r="AE34" s="28">
        <f>AD34*(1+Assumptions!$C14)</f>
        <v>469.9114062</v>
      </c>
      <c r="AF34" s="28">
        <f>AE34*(1+Assumptions!$C14)</f>
        <v>480.2494572</v>
      </c>
      <c r="AG34" s="28">
        <f>AF34*(1+Assumptions!$C14)</f>
        <v>490.8149452</v>
      </c>
      <c r="AH34" s="28">
        <f>AG34*(1+Assumptions!$C14)</f>
        <v>501.612874</v>
      </c>
      <c r="AI34" s="28">
        <f>AH34*(1+Assumptions!$C14)</f>
        <v>512.6483572</v>
      </c>
      <c r="AJ34" s="28">
        <f>AI34*(1+Assumptions!$C14)</f>
        <v>523.9266211</v>
      </c>
      <c r="AK34" s="28">
        <f>AJ34*(1+Assumptions!$C14)</f>
        <v>535.4530068</v>
      </c>
    </row>
    <row r="35">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row>
    <row r="36">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row>
    <row r="37">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row>
    <row r="3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row>
    <row r="39">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row>
    <row r="40">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row>
    <row r="41">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row>
    <row r="42">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row>
    <row r="43">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row>
    <row r="44">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row>
    <row r="4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row>
    <row r="46">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row>
    <row r="47">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row>
    <row r="4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row>
    <row r="49">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row>
    <row r="50">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row>
    <row r="51">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row>
    <row r="52">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row>
    <row r="53">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row>
    <row r="54">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row>
    <row r="55">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row>
    <row r="56">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row>
    <row r="57">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row>
    <row r="5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row>
    <row r="59">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row>
    <row r="60">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row>
    <row r="61">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row>
    <row r="6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row>
    <row r="63">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row>
    <row r="64">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row>
    <row r="65">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row>
    <row r="66">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row>
    <row r="6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row>
    <row r="6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row>
    <row r="69">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row>
    <row r="70">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row>
    <row r="71">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row>
    <row r="7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row>
    <row r="73">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row>
    <row r="74">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row>
    <row r="75">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row>
    <row r="76">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row>
    <row r="7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row>
    <row r="7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row>
    <row r="79">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row>
    <row r="80">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row>
    <row r="81">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row>
    <row r="82">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row>
    <row r="8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row>
    <row r="84">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row>
    <row r="85">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row>
    <row r="86">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row>
    <row r="8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row>
    <row r="8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row>
    <row r="89">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row>
    <row r="90">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row>
    <row r="91">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row>
    <row r="92">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row>
    <row r="9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row>
    <row r="94">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row>
    <row r="95">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row>
    <row r="96">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row>
    <row r="97">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row>
    <row r="9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row>
    <row r="99">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row>
    <row r="100">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row>
    <row r="101">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row>
    <row r="10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row>
    <row r="103">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row>
    <row r="104">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row>
    <row r="105">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row>
    <row r="106">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row>
    <row r="107">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row>
    <row r="10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row>
    <row r="109">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row>
    <row r="110">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row>
    <row r="111">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row>
    <row r="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row>
    <row r="11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row>
    <row r="114">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row>
    <row r="115">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row>
    <row r="116">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row>
    <row r="117">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row>
    <row r="11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row>
    <row r="119">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row>
    <row r="120">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row>
    <row r="121">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row>
    <row r="122">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row>
    <row r="123">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row>
    <row r="124">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row>
    <row r="125">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row>
    <row r="126">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row>
    <row r="127">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row>
    <row r="1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row>
    <row r="129">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row>
    <row r="130">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row>
    <row r="131">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row>
    <row r="132">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row>
    <row r="133">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row>
    <row r="134">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row>
    <row r="135">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row>
    <row r="136">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row>
    <row r="137">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row>
    <row r="13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row>
    <row r="139">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row>
    <row r="140">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row>
    <row r="141">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row>
    <row r="142">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row>
    <row r="143">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row>
    <row r="144">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row>
    <row r="145">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row>
    <row r="146">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row>
    <row r="147">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row>
    <row r="14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row>
    <row r="149">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row>
    <row r="150">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row>
    <row r="151">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row>
    <row r="152">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row>
    <row r="153">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row>
    <row r="154">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row>
    <row r="155">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row>
    <row r="156">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row>
    <row r="157">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row>
    <row r="15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row>
    <row r="159">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row>
    <row r="160">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row>
    <row r="161">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row>
    <row r="162">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row>
    <row r="163">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row>
    <row r="164">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row>
    <row r="165">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row>
    <row r="166">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row>
    <row r="167">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row>
    <row r="16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row>
    <row r="169">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row>
    <row r="170">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row>
    <row r="171">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row>
    <row r="172">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row>
    <row r="173">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row>
    <row r="174">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row>
    <row r="175">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row>
    <row r="176">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row>
    <row r="177">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row>
    <row r="17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row>
    <row r="179">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row>
    <row r="180">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row>
    <row r="181">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row>
    <row r="182">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row>
    <row r="183">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row>
    <row r="184">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row>
    <row r="185">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row>
    <row r="186">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row>
    <row r="187">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row>
    <row r="18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row>
    <row r="189">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row>
    <row r="190">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row>
    <row r="191">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row>
    <row r="192">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row>
    <row r="193">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row>
    <row r="194">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row>
    <row r="195">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row>
    <row r="196">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row>
    <row r="197">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row>
    <row r="19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row>
    <row r="199">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row>
    <row r="200">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row>
    <row r="201">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row>
    <row r="202">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row>
    <row r="203">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row>
    <row r="204">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row>
    <row r="205">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row>
    <row r="206">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row>
    <row r="207">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row>
    <row r="20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row>
    <row r="209">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row>
    <row r="210">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row>
    <row r="211">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row>
    <row r="212">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row>
    <row r="213">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row>
    <row r="214">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row>
    <row r="215">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row>
    <row r="216">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row>
    <row r="217">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row>
    <row r="21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row>
    <row r="219">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row>
    <row r="220">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row>
    <row r="221">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row>
    <row r="222">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row>
    <row r="223">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row>
    <row r="224">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row>
    <row r="225">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row>
    <row r="226">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row>
    <row r="227">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row>
    <row r="2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row>
    <row r="229">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row>
    <row r="230">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row>
    <row r="231">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row>
    <row r="232">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row>
    <row r="233">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row>
    <row r="234">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row>
    <row r="235">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row>
    <row r="236">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row>
    <row r="237">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row>
    <row r="23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row>
    <row r="239">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row>
    <row r="240">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row>
    <row r="241">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row>
    <row r="242">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row>
    <row r="243">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row>
    <row r="244">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row>
    <row r="245">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row>
    <row r="246">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row>
    <row r="247">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row>
    <row r="24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row>
    <row r="249">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row>
    <row r="250">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row>
    <row r="251">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row>
    <row r="252">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row>
    <row r="253">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row>
    <row r="254">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row>
    <row r="255">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row>
    <row r="256">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row>
    <row r="257">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row>
    <row r="25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row>
    <row r="259">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row>
    <row r="260">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row>
    <row r="261">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row>
    <row r="262">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row>
    <row r="263">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row>
    <row r="264">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row>
    <row r="265">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row>
    <row r="266">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row>
    <row r="267">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row>
    <row r="26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row>
    <row r="269">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row>
    <row r="270">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row>
    <row r="271">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row>
    <row r="272">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row>
    <row r="273">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row>
    <row r="274">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row>
    <row r="275">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row>
    <row r="276">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row>
    <row r="277">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row>
    <row r="27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row>
    <row r="279">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row>
    <row r="280">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row>
    <row r="281">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row>
    <row r="282">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row>
    <row r="283">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row>
    <row r="284">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row>
    <row r="285">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row>
    <row r="286">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row>
    <row r="287">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row>
    <row r="28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row>
    <row r="289">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row>
    <row r="290">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row>
    <row r="291">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row>
    <row r="292">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row>
    <row r="293">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row>
    <row r="294">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row>
    <row r="295">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row>
    <row r="296">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row>
    <row r="297">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row>
    <row r="29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row>
    <row r="299">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row>
    <row r="300">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row>
    <row r="301">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row>
    <row r="302">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row>
    <row r="303">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row>
    <row r="304">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row>
    <row r="305">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row>
    <row r="306">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row>
    <row r="307">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row>
    <row r="30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row>
    <row r="309">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row>
    <row r="310">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row>
    <row r="311">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row>
    <row r="312">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row>
    <row r="313">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row>
    <row r="314">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row>
    <row r="315">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row>
    <row r="316">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row>
    <row r="317">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row>
    <row r="31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row>
    <row r="319">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row>
    <row r="320">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row>
    <row r="321">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row>
    <row r="322">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row>
    <row r="323">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row>
    <row r="324">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row>
    <row r="325">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row>
    <row r="326">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row>
    <row r="327">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row>
    <row r="3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row>
    <row r="329">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row>
    <row r="330">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row>
    <row r="331">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row>
    <row r="332">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row>
    <row r="333">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row>
    <row r="334">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row>
    <row r="335">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row>
    <row r="336">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row>
    <row r="337">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row>
    <row r="33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row>
    <row r="339">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row>
    <row r="340">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row>
    <row r="341">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row>
    <row r="342">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row>
    <row r="343">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row>
    <row r="344">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row>
    <row r="345">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row>
    <row r="346">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row>
    <row r="347">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row>
    <row r="34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row>
    <row r="349">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row>
    <row r="350">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row>
    <row r="351">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row>
    <row r="352">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row>
    <row r="353">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row>
    <row r="354">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row>
    <row r="355">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row>
    <row r="356">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row>
    <row r="357">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row>
    <row r="35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row>
    <row r="359">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row>
    <row r="360">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row>
    <row r="361">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row>
    <row r="362">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row>
    <row r="363">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row>
    <row r="364">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row>
    <row r="365">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row>
    <row r="366">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row>
    <row r="367">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row>
    <row r="36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row>
    <row r="369">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row>
    <row r="370">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row>
    <row r="371">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row>
    <row r="372">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row>
    <row r="373">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row>
    <row r="374">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row>
    <row r="375">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row>
    <row r="376">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row>
    <row r="377">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row>
    <row r="37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row>
    <row r="379">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row>
    <row r="380">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row>
    <row r="381">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row>
    <row r="382">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row>
    <row r="383">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row>
    <row r="384">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row>
    <row r="385">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row>
    <row r="386">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row>
    <row r="387">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row>
    <row r="38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row>
    <row r="389">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row>
    <row r="390">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row>
    <row r="391">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row>
    <row r="392">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row>
    <row r="393">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row>
    <row r="394">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row>
    <row r="395">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row>
    <row r="396">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row>
    <row r="397">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row>
    <row r="39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row>
    <row r="399">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row>
    <row r="400">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row>
    <row r="401">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row>
    <row r="402">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row>
    <row r="403">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row>
    <row r="404">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row>
    <row r="405">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row>
    <row r="406">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row>
    <row r="407">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row>
    <row r="40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row>
    <row r="409">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row>
    <row r="410">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row>
    <row r="411">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row>
    <row r="412">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row>
    <row r="413">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row>
    <row r="414">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row>
    <row r="415">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row>
    <row r="416">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row>
    <row r="417">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row>
    <row r="41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row>
    <row r="419">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row>
    <row r="420">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row>
    <row r="421">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row>
    <row r="422">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row>
    <row r="423">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row>
    <row r="424">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row>
    <row r="425">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row>
    <row r="426">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row>
    <row r="427">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row>
    <row r="4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row>
    <row r="429">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row>
    <row r="430">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row>
    <row r="431">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row>
    <row r="432">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row>
    <row r="433">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row>
    <row r="434">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row>
    <row r="435">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row>
    <row r="436">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row>
    <row r="437">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row>
    <row r="43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row>
    <row r="439">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row>
    <row r="440">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row>
    <row r="441">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row>
    <row r="442">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row>
    <row r="443">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row>
    <row r="444">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row>
    <row r="445">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row>
    <row r="446">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row>
    <row r="447">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row>
    <row r="44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row>
    <row r="449">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row>
    <row r="450">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row>
    <row r="451">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row>
    <row r="452">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row>
    <row r="453">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row>
    <row r="454">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row>
    <row r="455">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row>
    <row r="456">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row>
    <row r="457">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row>
    <row r="45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row>
    <row r="459">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row>
    <row r="460">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row>
    <row r="461">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row>
    <row r="462">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row>
    <row r="463">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row>
    <row r="464">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row>
    <row r="465">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row>
    <row r="466">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row>
    <row r="467">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row>
    <row r="46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row>
    <row r="469">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row>
    <row r="470">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row>
    <row r="471">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row>
    <row r="472">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row>
    <row r="473">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row>
    <row r="474">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row>
    <row r="475">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row>
    <row r="476">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row>
    <row r="477">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row>
    <row r="47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row>
    <row r="479">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row>
    <row r="480">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row>
    <row r="481">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row>
    <row r="482">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row>
    <row r="483">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row>
    <row r="484">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row>
    <row r="485">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row>
    <row r="486">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row>
    <row r="487">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row>
    <row r="48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row>
    <row r="489">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row>
    <row r="490">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row>
    <row r="491">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row>
    <row r="492">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row>
    <row r="493">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row>
    <row r="494">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row>
    <row r="495">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row>
    <row r="496">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row>
    <row r="497">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row>
    <row r="49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row>
    <row r="499">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row>
    <row r="500">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row>
    <row r="501">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row>
    <row r="502">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row>
    <row r="503">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row>
    <row r="504">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row>
    <row r="505">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row>
    <row r="506">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row>
    <row r="507">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row>
    <row r="50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row>
    <row r="509">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row>
    <row r="510">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row>
    <row r="511">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row>
    <row r="512">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row>
    <row r="513">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row>
    <row r="514">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row>
    <row r="515">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row>
    <row r="516">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row>
    <row r="517">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row>
    <row r="51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row>
    <row r="519">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row>
    <row r="520">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row>
    <row r="521">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row>
    <row r="522">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row>
    <row r="523">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row>
    <row r="524">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row>
    <row r="525">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row>
    <row r="526">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row>
    <row r="527">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row>
    <row r="5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row>
    <row r="529">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row>
    <row r="530">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row>
    <row r="531">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row>
    <row r="532">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row>
    <row r="533">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row>
    <row r="534">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row>
    <row r="535">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row>
    <row r="536">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row>
    <row r="537">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row>
    <row r="53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row>
    <row r="539">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row>
    <row r="540">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row>
    <row r="541">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row>
    <row r="542">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row>
    <row r="543">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row>
    <row r="544">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row>
    <row r="545">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row>
    <row r="546">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row>
    <row r="547">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row>
    <row r="54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row>
    <row r="549">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row>
    <row r="550">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row>
    <row r="551">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row>
    <row r="552">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row>
    <row r="553">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row>
    <row r="554">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row>
    <row r="555">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row>
    <row r="556">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row>
    <row r="557">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row>
    <row r="55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row>
    <row r="559">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row>
    <row r="560">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row>
    <row r="561">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row>
    <row r="562">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row>
    <row r="563">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row>
    <row r="564">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row>
    <row r="565">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row>
    <row r="566">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row>
    <row r="567">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row>
    <row r="56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row>
    <row r="569">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row>
    <row r="570">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row>
    <row r="571">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row>
    <row r="572">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row>
    <row r="573">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row>
    <row r="574">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row>
    <row r="575">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row>
    <row r="576">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row>
    <row r="577">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row>
    <row r="57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row>
    <row r="579">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row>
    <row r="580">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row>
    <row r="581">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row>
    <row r="582">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row>
    <row r="583">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row>
    <row r="584">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row>
    <row r="585">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row>
    <row r="586">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row>
    <row r="587">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row>
    <row r="58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row>
    <row r="589">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row>
    <row r="590">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row>
    <row r="591">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row>
    <row r="592">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row>
    <row r="593">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row>
    <row r="594">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row>
    <row r="595">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row>
    <row r="596">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row>
    <row r="597">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row>
    <row r="59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row>
    <row r="599">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row>
    <row r="600">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row>
    <row r="601">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row>
    <row r="602">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row>
    <row r="603">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row>
    <row r="604">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row>
    <row r="605">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row>
    <row r="606">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row>
    <row r="607">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row>
    <row r="60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row>
    <row r="609">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row>
    <row r="610">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row>
    <row r="611">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row>
    <row r="612">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row>
    <row r="613">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row>
    <row r="614">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row>
    <row r="615">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row>
    <row r="616">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row>
    <row r="617">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row>
    <row r="61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row>
    <row r="619">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row>
    <row r="620">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row>
    <row r="621">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row>
    <row r="622">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row>
    <row r="623">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row>
    <row r="624">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row>
    <row r="625">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row>
    <row r="626">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row>
    <row r="627">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row>
    <row r="6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row>
    <row r="629">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row>
    <row r="630">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row>
    <row r="631">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row>
    <row r="632">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row>
    <row r="633">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row>
    <row r="634">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row>
    <row r="635">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row>
    <row r="636">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row>
    <row r="637">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row>
    <row r="63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row>
    <row r="639">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row>
    <row r="640">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row>
    <row r="641">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row>
    <row r="642">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row>
    <row r="643">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row>
    <row r="644">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row>
    <row r="645">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row>
    <row r="646">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row>
    <row r="647">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row>
    <row r="64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row>
    <row r="649">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row>
    <row r="650">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row>
    <row r="651">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row>
    <row r="652">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row>
    <row r="653">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row>
    <row r="654">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row>
    <row r="655">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row>
    <row r="656">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row>
    <row r="657">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row>
    <row r="65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row>
    <row r="659">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row>
    <row r="660">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row>
    <row r="661">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row>
    <row r="662">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row>
    <row r="663">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row>
    <row r="664">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row>
    <row r="665">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row>
    <row r="666">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row>
    <row r="667">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row>
    <row r="66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row>
    <row r="669">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row>
    <row r="670">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row>
    <row r="671">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row>
    <row r="672">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row>
    <row r="673">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row>
    <row r="674">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row>
    <row r="675">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row>
    <row r="676">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row>
    <row r="677">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row>
    <row r="67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row>
    <row r="679">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row>
    <row r="680">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row>
    <row r="681">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row>
    <row r="682">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row>
    <row r="683">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row>
    <row r="684">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row>
    <row r="685">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row>
    <row r="686">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row>
    <row r="687">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row>
    <row r="68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row>
    <row r="689">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row>
    <row r="690">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row>
    <row r="691">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row>
    <row r="692">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row>
    <row r="693">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row>
    <row r="694">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row>
    <row r="695">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row>
    <row r="696">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row>
    <row r="697">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row>
    <row r="69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row>
    <row r="699">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row>
    <row r="700">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row>
    <row r="701">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row>
    <row r="702">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row>
    <row r="703">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row>
    <row r="704">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row>
    <row r="705">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row>
    <row r="706">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row>
    <row r="707">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row>
    <row r="70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row>
    <row r="709">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row>
    <row r="710">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row>
    <row r="711">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row>
    <row r="712">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row>
    <row r="713">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row>
    <row r="714">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row>
    <row r="715">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row>
    <row r="716">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row>
    <row r="717">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row>
    <row r="71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row>
    <row r="719">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row>
    <row r="720">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row>
    <row r="721">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row>
    <row r="722">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row>
    <row r="723">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row>
    <row r="724">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row>
    <row r="725">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row>
    <row r="726">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row>
    <row r="727">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row>
    <row r="7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row>
    <row r="729">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row>
    <row r="730">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row>
    <row r="731">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row>
    <row r="732">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row>
    <row r="733">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row>
    <row r="734">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row>
    <row r="735">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row>
    <row r="736">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row>
    <row r="737">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row>
    <row r="73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row>
    <row r="739">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row>
    <row r="740">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row>
    <row r="741">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row>
    <row r="742">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row>
    <row r="743">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row>
    <row r="744">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row>
    <row r="745">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row>
    <row r="746">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row>
    <row r="747">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row>
    <row r="74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row>
    <row r="749">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row>
    <row r="750">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row>
    <row r="751">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row>
    <row r="752">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row>
    <row r="753">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row>
    <row r="754">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row>
    <row r="755">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row>
    <row r="756">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row>
    <row r="757">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row>
    <row r="75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row>
    <row r="759">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row>
    <row r="760">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row>
    <row r="761">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row>
    <row r="762">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row>
    <row r="763">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row>
    <row r="764">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row>
    <row r="765">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row>
    <row r="766">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row>
    <row r="767">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row>
    <row r="76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row>
    <row r="769">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row>
    <row r="770">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row>
    <row r="771">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row>
    <row r="772">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row>
    <row r="773">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row>
    <row r="774">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row>
    <row r="775">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row>
    <row r="776">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row>
    <row r="777">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row>
    <row r="77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row>
    <row r="779">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row>
    <row r="780">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row>
    <row r="781">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row>
    <row r="782">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row>
    <row r="783">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row>
    <row r="784">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row>
    <row r="785">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row>
    <row r="786">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row>
    <row r="787">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row>
    <row r="78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row>
    <row r="789">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row>
    <row r="790">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row>
    <row r="791">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row>
    <row r="792">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row>
    <row r="793">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row>
    <row r="794">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row>
    <row r="795">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row>
    <row r="796">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row>
    <row r="797">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row>
    <row r="79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row>
    <row r="799">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row>
    <row r="800">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row>
    <row r="801">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row>
    <row r="802">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row>
    <row r="803">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row>
    <row r="804">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row>
    <row r="805">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row>
    <row r="806">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row>
    <row r="807">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row>
    <row r="80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row>
    <row r="809">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row>
    <row r="810">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row>
    <row r="811">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row>
    <row r="812">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row>
    <row r="813">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row>
    <row r="814">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row>
    <row r="815">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row>
    <row r="816">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row>
    <row r="817">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row>
    <row r="81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row>
    <row r="819">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row>
    <row r="820">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row>
    <row r="821">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row>
    <row r="822">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row>
    <row r="823">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row>
    <row r="824">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row>
    <row r="825">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row>
    <row r="826">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row>
    <row r="827">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row>
    <row r="8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row>
    <row r="829">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row>
    <row r="830">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row>
    <row r="831">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row>
    <row r="832">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row>
    <row r="833">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row>
    <row r="834">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row>
    <row r="835">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row>
    <row r="836">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row>
    <row r="837">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row>
    <row r="83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row>
    <row r="839">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row>
    <row r="840">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row>
    <row r="841">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row>
    <row r="842">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row>
    <row r="843">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row>
    <row r="844">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row>
    <row r="845">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row>
    <row r="846">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row>
    <row r="847">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row>
    <row r="84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row>
    <row r="849">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row>
    <row r="850">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row>
    <row r="851">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row>
    <row r="852">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row>
    <row r="853">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row>
    <row r="854">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row>
    <row r="855">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row>
    <row r="856">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row>
    <row r="857">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row>
    <row r="85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row>
    <row r="859">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row>
    <row r="860">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row>
    <row r="861">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row>
    <row r="862">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row>
    <row r="863">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row>
    <row r="864">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row>
    <row r="865">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row>
    <row r="866">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row>
    <row r="867">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row>
    <row r="86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row>
    <row r="869">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row>
    <row r="870">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row>
    <row r="871">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row>
    <row r="872">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row>
    <row r="873">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row>
    <row r="874">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row>
    <row r="875">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row>
    <row r="876">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row>
    <row r="877">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row>
    <row r="87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row>
    <row r="879">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row>
    <row r="880">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row>
    <row r="881">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row>
    <row r="882">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row>
    <row r="883">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row>
    <row r="884">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row>
    <row r="885">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row>
    <row r="886">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row>
    <row r="887">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row>
    <row r="88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row>
    <row r="889">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row>
    <row r="890">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row>
    <row r="891">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row>
    <row r="892">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row>
    <row r="893">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row>
    <row r="894">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row>
    <row r="895">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row>
    <row r="896">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row>
    <row r="897">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row>
    <row r="89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row>
    <row r="899">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row>
    <row r="900">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row>
    <row r="901">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row>
    <row r="902">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row>
    <row r="903">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row>
    <row r="904">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row>
    <row r="905">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row>
    <row r="906">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row>
    <row r="907">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row>
    <row r="90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row>
    <row r="909">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row>
    <row r="910">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row>
    <row r="911">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row>
    <row r="912">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row>
    <row r="913">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row>
    <row r="914">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row>
    <row r="915">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row>
    <row r="916">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row>
    <row r="917">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row>
    <row r="91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row>
    <row r="919">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row>
    <row r="920">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row>
    <row r="921">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row>
    <row r="922">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row>
    <row r="923">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row>
    <row r="924">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row>
    <row r="925">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row>
    <row r="926">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row>
    <row r="927">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row>
    <row r="9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row>
    <row r="929">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row>
    <row r="930">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row>
    <row r="931">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row>
    <row r="932">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row>
    <row r="933">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row>
    <row r="934">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row>
    <row r="935">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row>
    <row r="936">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row>
    <row r="937">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row>
    <row r="93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row>
    <row r="939">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row>
    <row r="940">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row>
    <row r="941">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row>
    <row r="942">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row>
    <row r="943">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row>
    <row r="944">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row>
    <row r="945">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row>
    <row r="946">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row>
    <row r="947">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row>
    <row r="94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row>
    <row r="949">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row>
    <row r="950">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row>
    <row r="951">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row>
    <row r="952">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row>
    <row r="953">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row>
    <row r="954">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row>
    <row r="955">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row>
    <row r="956">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row>
    <row r="957">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row>
    <row r="95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row>
    <row r="959">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row>
    <row r="960">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row>
    <row r="961">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row>
    <row r="962">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row>
    <row r="963">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row>
    <row r="964">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row>
    <row r="965">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row>
    <row r="966">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row>
    <row r="967">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row>
    <row r="96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row>
    <row r="969">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row>
    <row r="970">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row>
    <row r="971">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row>
    <row r="972">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row>
    <row r="973">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row>
    <row r="974">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row>
    <row r="975">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row>
    <row r="976">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row>
    <row r="977">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row>
    <row r="97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row>
    <row r="979">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row>
    <row r="980">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row>
    <row r="981">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row>
    <row r="982">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row>
    <row r="983">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row>
    <row r="984">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row>
    <row r="985">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row>
    <row r="986">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row>
    <row r="987">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row>
    <row r="98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row>
    <row r="989">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row>
    <row r="990">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row>
    <row r="991">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row>
    <row r="992">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row>
    <row r="993">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row>
    <row r="994">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row>
    <row r="995">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row>
    <row r="996">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row>
    <row r="997">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row>
    <row r="99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row>
    <row r="999">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row>
    <row r="1000">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27" t="s">
        <v>29</v>
      </c>
    </row>
    <row r="3">
      <c r="A3" s="27" t="s">
        <v>33</v>
      </c>
      <c r="B3" s="30">
        <f>'Calcs-1'!B9*Assumptions!$D3</f>
        <v>2376600</v>
      </c>
      <c r="C3" s="30">
        <f>'Calcs-1'!C9*Assumptions!$D3</f>
        <v>2400366</v>
      </c>
      <c r="D3" s="30">
        <f>'Calcs-1'!D9*Assumptions!$D3</f>
        <v>2424369.66</v>
      </c>
      <c r="E3" s="30">
        <f>'Calcs-1'!E9*Assumptions!$D3</f>
        <v>2448613.357</v>
      </c>
      <c r="F3" s="30">
        <f>'Calcs-1'!F9*Assumptions!$D3</f>
        <v>2473099.49</v>
      </c>
      <c r="G3" s="30">
        <f>'Calcs-1'!G9*Assumptions!$D3</f>
        <v>2497830.485</v>
      </c>
      <c r="H3" s="30">
        <f>'Calcs-1'!H9*Assumptions!$D3</f>
        <v>2522808.79</v>
      </c>
      <c r="I3" s="30">
        <f>'Calcs-1'!I9*Assumptions!$D3</f>
        <v>2548036.878</v>
      </c>
      <c r="J3" s="30">
        <f>'Calcs-1'!J9*Assumptions!$D3</f>
        <v>2573517.247</v>
      </c>
      <c r="K3" s="30">
        <f>'Calcs-1'!K9*Assumptions!$D3</f>
        <v>2599252.419</v>
      </c>
      <c r="L3" s="30">
        <f>'Calcs-1'!L9*Assumptions!$D3</f>
        <v>2625244.943</v>
      </c>
      <c r="M3" s="30">
        <f>'Calcs-1'!M9*Assumptions!$D3</f>
        <v>2651497.393</v>
      </c>
      <c r="N3" s="30">
        <f>'Calcs-1'!N9*Assumptions!$D3</f>
        <v>2678012.367</v>
      </c>
      <c r="O3" s="30">
        <f>'Calcs-1'!O9*Assumptions!$D3</f>
        <v>2704792.49</v>
      </c>
      <c r="P3" s="30">
        <f>'Calcs-1'!P9*Assumptions!$D3</f>
        <v>2731840.415</v>
      </c>
      <c r="Q3" s="30">
        <f>'Calcs-1'!Q9*Assumptions!$D3</f>
        <v>2759158.819</v>
      </c>
      <c r="R3" s="30">
        <f>'Calcs-1'!R9*Assumptions!$D3</f>
        <v>2786750.408</v>
      </c>
      <c r="S3" s="30">
        <f>'Calcs-1'!S9*Assumptions!$D3</f>
        <v>2814617.912</v>
      </c>
      <c r="T3" s="30">
        <f>'Calcs-1'!T9*Assumptions!$D3</f>
        <v>2842764.091</v>
      </c>
      <c r="U3" s="30">
        <f>'Calcs-1'!U9*Assumptions!$D3</f>
        <v>2871191.732</v>
      </c>
      <c r="V3" s="30">
        <f>'Calcs-1'!V9*Assumptions!$D3</f>
        <v>2899903.649</v>
      </c>
      <c r="W3" s="30">
        <f>'Calcs-1'!W9*Assumptions!$D3</f>
        <v>2928902.685</v>
      </c>
      <c r="X3" s="30">
        <f>'Calcs-1'!X9*Assumptions!$D3</f>
        <v>2958191.712</v>
      </c>
      <c r="Y3" s="30">
        <f>'Calcs-1'!Y9*Assumptions!$D3</f>
        <v>2987773.629</v>
      </c>
      <c r="Z3" s="30">
        <f>'Calcs-1'!Z9*Assumptions!$D3</f>
        <v>3017651.366</v>
      </c>
      <c r="AA3" s="30">
        <f>'Calcs-1'!AA9*Assumptions!$D3</f>
        <v>3047827.879</v>
      </c>
      <c r="AB3" s="30">
        <f>'Calcs-1'!AB9*Assumptions!$D3</f>
        <v>3078306.158</v>
      </c>
      <c r="AC3" s="30">
        <f>'Calcs-1'!AC9*Assumptions!$D3</f>
        <v>3109089.22</v>
      </c>
      <c r="AD3" s="30">
        <f>'Calcs-1'!AD9*Assumptions!$D3</f>
        <v>3140180.112</v>
      </c>
      <c r="AE3" s="30">
        <f>'Calcs-1'!AE9*Assumptions!$D3</f>
        <v>3171581.913</v>
      </c>
      <c r="AF3" s="30">
        <f>'Calcs-1'!AF9*Assumptions!$D3</f>
        <v>3203297.732</v>
      </c>
      <c r="AG3" s="30">
        <f>'Calcs-1'!AG9*Assumptions!$D3</f>
        <v>3235330.71</v>
      </c>
      <c r="AH3" s="30">
        <f>'Calcs-1'!AH9*Assumptions!$D3</f>
        <v>3267684.017</v>
      </c>
      <c r="AI3" s="30">
        <f>'Calcs-1'!AI9*Assumptions!$D3</f>
        <v>3300360.857</v>
      </c>
      <c r="AJ3" s="30">
        <f>'Calcs-1'!AJ9*Assumptions!$D3</f>
        <v>3333364.465</v>
      </c>
      <c r="AK3" s="30">
        <f>'Calcs-1'!AK9*Assumptions!$D3</f>
        <v>3366698.11</v>
      </c>
    </row>
    <row r="4">
      <c r="A4" s="27" t="s">
        <v>34</v>
      </c>
      <c r="B4" s="30">
        <f>'Calcs-1'!B10*Assumptions!$D4</f>
        <v>1403678</v>
      </c>
      <c r="C4" s="30">
        <f>'Calcs-1'!C10*Assumptions!$D4</f>
        <v>1424733.17</v>
      </c>
      <c r="D4" s="30">
        <f>'Calcs-1'!D10*Assumptions!$D4</f>
        <v>1446104.168</v>
      </c>
      <c r="E4" s="30">
        <f>'Calcs-1'!E10*Assumptions!$D4</f>
        <v>1467795.73</v>
      </c>
      <c r="F4" s="30">
        <f>'Calcs-1'!F10*Assumptions!$D4</f>
        <v>1489812.666</v>
      </c>
      <c r="G4" s="30">
        <f>'Calcs-1'!G10*Assumptions!$D4</f>
        <v>1512159.856</v>
      </c>
      <c r="H4" s="30">
        <f>'Calcs-1'!H10*Assumptions!$D4</f>
        <v>1534842.254</v>
      </c>
      <c r="I4" s="30">
        <f>'Calcs-1'!I10*Assumptions!$D4</f>
        <v>1557864.888</v>
      </c>
      <c r="J4" s="30">
        <f>'Calcs-1'!J10*Assumptions!$D4</f>
        <v>1581232.861</v>
      </c>
      <c r="K4" s="30">
        <f>'Calcs-1'!K10*Assumptions!$D4</f>
        <v>1604951.354</v>
      </c>
      <c r="L4" s="30">
        <f>'Calcs-1'!L10*Assumptions!$D4</f>
        <v>1629025.624</v>
      </c>
      <c r="M4" s="30">
        <f>'Calcs-1'!M10*Assumptions!$D4</f>
        <v>1653461.009</v>
      </c>
      <c r="N4" s="30">
        <f>'Calcs-1'!N10*Assumptions!$D4</f>
        <v>1678262.924</v>
      </c>
      <c r="O4" s="30">
        <f>'Calcs-1'!O10*Assumptions!$D4</f>
        <v>1703436.868</v>
      </c>
      <c r="P4" s="30">
        <f>'Calcs-1'!P10*Assumptions!$D4</f>
        <v>1728988.421</v>
      </c>
      <c r="Q4" s="30">
        <f>'Calcs-1'!Q10*Assumptions!$D4</f>
        <v>1754923.247</v>
      </c>
      <c r="R4" s="30">
        <f>'Calcs-1'!R10*Assumptions!$D4</f>
        <v>1781247.096</v>
      </c>
      <c r="S4" s="30">
        <f>'Calcs-1'!S10*Assumptions!$D4</f>
        <v>1807965.802</v>
      </c>
      <c r="T4" s="30">
        <f>'Calcs-1'!T10*Assumptions!$D4</f>
        <v>1835085.289</v>
      </c>
      <c r="U4" s="30">
        <f>'Calcs-1'!U10*Assumptions!$D4</f>
        <v>1862611.568</v>
      </c>
      <c r="V4" s="30">
        <f>'Calcs-1'!V10*Assumptions!$D4</f>
        <v>1890550.742</v>
      </c>
      <c r="W4" s="30">
        <f>'Calcs-1'!W10*Assumptions!$D4</f>
        <v>1918909.003</v>
      </c>
      <c r="X4" s="30">
        <f>'Calcs-1'!X10*Assumptions!$D4</f>
        <v>1947692.638</v>
      </c>
      <c r="Y4" s="30">
        <f>'Calcs-1'!Y10*Assumptions!$D4</f>
        <v>1976908.028</v>
      </c>
      <c r="Z4" s="30">
        <f>'Calcs-1'!Z10*Assumptions!$D4</f>
        <v>2006561.648</v>
      </c>
      <c r="AA4" s="30">
        <f>'Calcs-1'!AA10*Assumptions!$D4</f>
        <v>2036660.073</v>
      </c>
      <c r="AB4" s="30">
        <f>'Calcs-1'!AB10*Assumptions!$D4</f>
        <v>2067209.974</v>
      </c>
      <c r="AC4" s="30">
        <f>'Calcs-1'!AC10*Assumptions!$D4</f>
        <v>2098218.123</v>
      </c>
      <c r="AD4" s="30">
        <f>'Calcs-1'!AD10*Assumptions!$D4</f>
        <v>2129691.395</v>
      </c>
      <c r="AE4" s="30">
        <f>'Calcs-1'!AE10*Assumptions!$D4</f>
        <v>2161636.766</v>
      </c>
      <c r="AF4" s="30">
        <f>'Calcs-1'!AF10*Assumptions!$D4</f>
        <v>2194061.318</v>
      </c>
      <c r="AG4" s="30">
        <f>'Calcs-1'!AG10*Assumptions!$D4</f>
        <v>2226972.238</v>
      </c>
      <c r="AH4" s="30">
        <f>'Calcs-1'!AH10*Assumptions!$D4</f>
        <v>2260376.821</v>
      </c>
      <c r="AI4" s="30">
        <f>'Calcs-1'!AI10*Assumptions!$D4</f>
        <v>2294282.473</v>
      </c>
      <c r="AJ4" s="30">
        <f>'Calcs-1'!AJ10*Assumptions!$D4</f>
        <v>2328696.71</v>
      </c>
      <c r="AK4" s="30">
        <f>'Calcs-1'!AK10*Assumptions!$D4</f>
        <v>2363627.161</v>
      </c>
    </row>
    <row r="5">
      <c r="A5" s="27" t="s">
        <v>35</v>
      </c>
      <c r="B5" s="30">
        <f>'Calcs-1'!B11*Assumptions!$D5</f>
        <v>2131857</v>
      </c>
      <c r="C5" s="30">
        <f>'Calcs-1'!C11*Assumptions!$D5</f>
        <v>2174494.14</v>
      </c>
      <c r="D5" s="30">
        <f>'Calcs-1'!D11*Assumptions!$D5</f>
        <v>2217984.023</v>
      </c>
      <c r="E5" s="30">
        <f>'Calcs-1'!E11*Assumptions!$D5</f>
        <v>2262343.703</v>
      </c>
      <c r="F5" s="30">
        <f>'Calcs-1'!F11*Assumptions!$D5</f>
        <v>2307590.577</v>
      </c>
      <c r="G5" s="30">
        <f>'Calcs-1'!G11*Assumptions!$D5</f>
        <v>2353742.389</v>
      </c>
      <c r="H5" s="30">
        <f>'Calcs-1'!H11*Assumptions!$D5</f>
        <v>2400817.237</v>
      </c>
      <c r="I5" s="30">
        <f>'Calcs-1'!I11*Assumptions!$D5</f>
        <v>2448833.581</v>
      </c>
      <c r="J5" s="30">
        <f>'Calcs-1'!J11*Assumptions!$D5</f>
        <v>2497810.253</v>
      </c>
      <c r="K5" s="30">
        <f>'Calcs-1'!K11*Assumptions!$D5</f>
        <v>2547766.458</v>
      </c>
      <c r="L5" s="30">
        <f>'Calcs-1'!L11*Assumptions!$D5</f>
        <v>2598721.787</v>
      </c>
      <c r="M5" s="30">
        <f>'Calcs-1'!M11*Assumptions!$D5</f>
        <v>2650696.223</v>
      </c>
      <c r="N5" s="30">
        <f>'Calcs-1'!N11*Assumptions!$D5</f>
        <v>2703710.147</v>
      </c>
      <c r="O5" s="30">
        <f>'Calcs-1'!O11*Assumptions!$D5</f>
        <v>2757784.35</v>
      </c>
      <c r="P5" s="30">
        <f>'Calcs-1'!P11*Assumptions!$D5</f>
        <v>2812940.037</v>
      </c>
      <c r="Q5" s="30">
        <f>'Calcs-1'!Q11*Assumptions!$D5</f>
        <v>2869198.838</v>
      </c>
      <c r="R5" s="30">
        <f>'Calcs-1'!R11*Assumptions!$D5</f>
        <v>2926582.815</v>
      </c>
      <c r="S5" s="30">
        <f>'Calcs-1'!S11*Assumptions!$D5</f>
        <v>2985114.471</v>
      </c>
      <c r="T5" s="30">
        <f>'Calcs-1'!T11*Assumptions!$D5</f>
        <v>3044816.761</v>
      </c>
      <c r="U5" s="30">
        <f>'Calcs-1'!U11*Assumptions!$D5</f>
        <v>3105713.096</v>
      </c>
      <c r="V5" s="30">
        <f>'Calcs-1'!V11*Assumptions!$D5</f>
        <v>3167827.358</v>
      </c>
      <c r="W5" s="30">
        <f>'Calcs-1'!W11*Assumptions!$D5</f>
        <v>3231183.905</v>
      </c>
      <c r="X5" s="30">
        <f>'Calcs-1'!X11*Assumptions!$D5</f>
        <v>3295807.583</v>
      </c>
      <c r="Y5" s="30">
        <f>'Calcs-1'!Y11*Assumptions!$D5</f>
        <v>3361723.735</v>
      </c>
      <c r="Z5" s="30">
        <f>'Calcs-1'!Z11*Assumptions!$D5</f>
        <v>3428958.209</v>
      </c>
      <c r="AA5" s="30">
        <f>'Calcs-1'!AA11*Assumptions!$D5</f>
        <v>3497537.374</v>
      </c>
      <c r="AB5" s="30">
        <f>'Calcs-1'!AB11*Assumptions!$D5</f>
        <v>3567488.121</v>
      </c>
      <c r="AC5" s="30">
        <f>'Calcs-1'!AC11*Assumptions!$D5</f>
        <v>3638837.883</v>
      </c>
      <c r="AD5" s="30">
        <f>'Calcs-1'!AD11*Assumptions!$D5</f>
        <v>3711614.641</v>
      </c>
      <c r="AE5" s="30">
        <f>'Calcs-1'!AE11*Assumptions!$D5</f>
        <v>3785846.934</v>
      </c>
      <c r="AF5" s="30">
        <f>'Calcs-1'!AF11*Assumptions!$D5</f>
        <v>3861563.873</v>
      </c>
      <c r="AG5" s="30">
        <f>'Calcs-1'!AG11*Assumptions!$D5</f>
        <v>3938795.15</v>
      </c>
      <c r="AH5" s="30">
        <f>'Calcs-1'!AH11*Assumptions!$D5</f>
        <v>4017571.053</v>
      </c>
      <c r="AI5" s="30">
        <f>'Calcs-1'!AI11*Assumptions!$D5</f>
        <v>4097922.474</v>
      </c>
      <c r="AJ5" s="30">
        <f>'Calcs-1'!AJ11*Assumptions!$D5</f>
        <v>4179880.924</v>
      </c>
      <c r="AK5" s="30">
        <f>'Calcs-1'!AK11*Assumptions!$D5</f>
        <v>4263478.542</v>
      </c>
    </row>
    <row r="6">
      <c r="A6" s="27" t="s">
        <v>36</v>
      </c>
      <c r="B6" s="30">
        <f>'Calcs-1'!B12*Assumptions!$D6</f>
        <v>2813861</v>
      </c>
      <c r="C6" s="30">
        <f>'Calcs-1'!C12*Assumptions!$D6</f>
        <v>2827930.305</v>
      </c>
      <c r="D6" s="30">
        <f>'Calcs-1'!D12*Assumptions!$D6</f>
        <v>2842069.957</v>
      </c>
      <c r="E6" s="30">
        <f>'Calcs-1'!E12*Assumptions!$D6</f>
        <v>2856280.306</v>
      </c>
      <c r="F6" s="30">
        <f>'Calcs-1'!F12*Assumptions!$D6</f>
        <v>2870561.708</v>
      </c>
      <c r="G6" s="30">
        <f>'Calcs-1'!G12*Assumptions!$D6</f>
        <v>2884914.516</v>
      </c>
      <c r="H6" s="30">
        <f>'Calcs-1'!H12*Assumptions!$D6</f>
        <v>2899339.089</v>
      </c>
      <c r="I6" s="30">
        <f>'Calcs-1'!I12*Assumptions!$D6</f>
        <v>2913835.784</v>
      </c>
      <c r="J6" s="30">
        <f>'Calcs-1'!J12*Assumptions!$D6</f>
        <v>2928404.963</v>
      </c>
      <c r="K6" s="30">
        <f>'Calcs-1'!K12*Assumptions!$D6</f>
        <v>2943046.988</v>
      </c>
      <c r="L6" s="30">
        <f>'Calcs-1'!L12*Assumptions!$D6</f>
        <v>2957762.223</v>
      </c>
      <c r="M6" s="30">
        <f>'Calcs-1'!M12*Assumptions!$D6</f>
        <v>2972551.034</v>
      </c>
      <c r="N6" s="30">
        <f>'Calcs-1'!N12*Assumptions!$D6</f>
        <v>2987413.789</v>
      </c>
      <c r="O6" s="30">
        <f>'Calcs-1'!O12*Assumptions!$D6</f>
        <v>3002350.858</v>
      </c>
      <c r="P6" s="30">
        <f>'Calcs-1'!P12*Assumptions!$D6</f>
        <v>3017362.613</v>
      </c>
      <c r="Q6" s="30">
        <f>'Calcs-1'!Q12*Assumptions!$D6</f>
        <v>3032449.426</v>
      </c>
      <c r="R6" s="30">
        <f>'Calcs-1'!R12*Assumptions!$D6</f>
        <v>3047611.673</v>
      </c>
      <c r="S6" s="30">
        <f>'Calcs-1'!S12*Assumptions!$D6</f>
        <v>3062849.731</v>
      </c>
      <c r="T6" s="30">
        <f>'Calcs-1'!T12*Assumptions!$D6</f>
        <v>3078163.98</v>
      </c>
      <c r="U6" s="30">
        <f>'Calcs-1'!U12*Assumptions!$D6</f>
        <v>3093554.8</v>
      </c>
      <c r="V6" s="30">
        <f>'Calcs-1'!V12*Assumptions!$D6</f>
        <v>3109022.574</v>
      </c>
      <c r="W6" s="30">
        <f>'Calcs-1'!W12*Assumptions!$D6</f>
        <v>3124567.687</v>
      </c>
      <c r="X6" s="30">
        <f>'Calcs-1'!X12*Assumptions!$D6</f>
        <v>3140190.525</v>
      </c>
      <c r="Y6" s="30">
        <f>'Calcs-1'!Y12*Assumptions!$D6</f>
        <v>3155891.478</v>
      </c>
      <c r="Z6" s="30">
        <f>'Calcs-1'!Z12*Assumptions!$D6</f>
        <v>3171670.935</v>
      </c>
      <c r="AA6" s="30">
        <f>'Calcs-1'!AA12*Assumptions!$D6</f>
        <v>3187529.29</v>
      </c>
      <c r="AB6" s="30">
        <f>'Calcs-1'!AB12*Assumptions!$D6</f>
        <v>3203466.936</v>
      </c>
      <c r="AC6" s="30">
        <f>'Calcs-1'!AC12*Assumptions!$D6</f>
        <v>3219484.271</v>
      </c>
      <c r="AD6" s="30">
        <f>'Calcs-1'!AD12*Assumptions!$D6</f>
        <v>3235581.692</v>
      </c>
      <c r="AE6" s="30">
        <f>'Calcs-1'!AE12*Assumptions!$D6</f>
        <v>3251759.601</v>
      </c>
      <c r="AF6" s="30">
        <f>'Calcs-1'!AF12*Assumptions!$D6</f>
        <v>3268018.399</v>
      </c>
      <c r="AG6" s="30">
        <f>'Calcs-1'!AG12*Assumptions!$D6</f>
        <v>3284358.491</v>
      </c>
      <c r="AH6" s="30">
        <f>'Calcs-1'!AH12*Assumptions!$D6</f>
        <v>3300780.283</v>
      </c>
      <c r="AI6" s="30">
        <f>'Calcs-1'!AI12*Assumptions!$D6</f>
        <v>3317284.185</v>
      </c>
      <c r="AJ6" s="30">
        <f>'Calcs-1'!AJ12*Assumptions!$D6</f>
        <v>3333870.605</v>
      </c>
      <c r="AK6" s="30">
        <f>'Calcs-1'!AK12*Assumptions!$D6</f>
        <v>3350539.958</v>
      </c>
    </row>
    <row r="7">
      <c r="A7" s="27" t="s">
        <v>129</v>
      </c>
      <c r="B7" s="30">
        <f t="shared" ref="B7:AK7" si="1">SUM(B3:B6)</f>
        <v>8725996</v>
      </c>
      <c r="C7" s="30">
        <f t="shared" si="1"/>
        <v>8827523.615</v>
      </c>
      <c r="D7" s="30">
        <f t="shared" si="1"/>
        <v>8930527.807</v>
      </c>
      <c r="E7" s="30">
        <f t="shared" si="1"/>
        <v>9035033.096</v>
      </c>
      <c r="F7" s="30">
        <f t="shared" si="1"/>
        <v>9141064.441</v>
      </c>
      <c r="G7" s="30">
        <f t="shared" si="1"/>
        <v>9248647.246</v>
      </c>
      <c r="H7" s="30">
        <f t="shared" si="1"/>
        <v>9357807.369</v>
      </c>
      <c r="I7" s="30">
        <f t="shared" si="1"/>
        <v>9468571.131</v>
      </c>
      <c r="J7" s="30">
        <f t="shared" si="1"/>
        <v>9580965.324</v>
      </c>
      <c r="K7" s="30">
        <f t="shared" si="1"/>
        <v>9695017.219</v>
      </c>
      <c r="L7" s="30">
        <f t="shared" si="1"/>
        <v>9810754.578</v>
      </c>
      <c r="M7" s="30">
        <f t="shared" si="1"/>
        <v>9928205.658</v>
      </c>
      <c r="N7" s="30">
        <f t="shared" si="1"/>
        <v>10047399.23</v>
      </c>
      <c r="O7" s="30">
        <f t="shared" si="1"/>
        <v>10168364.57</v>
      </c>
      <c r="P7" s="30">
        <f t="shared" si="1"/>
        <v>10291131.49</v>
      </c>
      <c r="Q7" s="30">
        <f t="shared" si="1"/>
        <v>10415730.33</v>
      </c>
      <c r="R7" s="30">
        <f t="shared" si="1"/>
        <v>10542191.99</v>
      </c>
      <c r="S7" s="30">
        <f t="shared" si="1"/>
        <v>10670547.92</v>
      </c>
      <c r="T7" s="30">
        <f t="shared" si="1"/>
        <v>10800830.12</v>
      </c>
      <c r="U7" s="30">
        <f t="shared" si="1"/>
        <v>10933071.2</v>
      </c>
      <c r="V7" s="30">
        <f t="shared" si="1"/>
        <v>11067304.32</v>
      </c>
      <c r="W7" s="30">
        <f t="shared" si="1"/>
        <v>11203563.28</v>
      </c>
      <c r="X7" s="30">
        <f t="shared" si="1"/>
        <v>11341882.46</v>
      </c>
      <c r="Y7" s="30">
        <f t="shared" si="1"/>
        <v>11482296.87</v>
      </c>
      <c r="Z7" s="30">
        <f t="shared" si="1"/>
        <v>11624842.16</v>
      </c>
      <c r="AA7" s="30">
        <f t="shared" si="1"/>
        <v>11769554.62</v>
      </c>
      <c r="AB7" s="30">
        <f t="shared" si="1"/>
        <v>11916471.19</v>
      </c>
      <c r="AC7" s="30">
        <f t="shared" si="1"/>
        <v>12065629.5</v>
      </c>
      <c r="AD7" s="30">
        <f t="shared" si="1"/>
        <v>12217067.84</v>
      </c>
      <c r="AE7" s="30">
        <f t="shared" si="1"/>
        <v>12370825.21</v>
      </c>
      <c r="AF7" s="30">
        <f t="shared" si="1"/>
        <v>12526941.32</v>
      </c>
      <c r="AG7" s="30">
        <f t="shared" si="1"/>
        <v>12685456.59</v>
      </c>
      <c r="AH7" s="30">
        <f t="shared" si="1"/>
        <v>12846412.17</v>
      </c>
      <c r="AI7" s="30">
        <f t="shared" si="1"/>
        <v>13009849.99</v>
      </c>
      <c r="AJ7" s="30">
        <f t="shared" si="1"/>
        <v>13175812.7</v>
      </c>
      <c r="AK7" s="30">
        <f t="shared" si="1"/>
        <v>13344343.77</v>
      </c>
    </row>
    <row r="9">
      <c r="A9" s="27" t="s">
        <v>29</v>
      </c>
    </row>
    <row r="10">
      <c r="A10" s="27" t="s">
        <v>33</v>
      </c>
    </row>
    <row r="11">
      <c r="A11" s="27" t="s">
        <v>48</v>
      </c>
      <c r="B11" s="31">
        <f>B$3*Assumptions!$B17</f>
        <v>712980</v>
      </c>
      <c r="C11" s="31">
        <f>C$3*Assumptions!$B17</f>
        <v>720109.8</v>
      </c>
      <c r="D11" s="31">
        <f>D$3*Assumptions!$B17</f>
        <v>727310.898</v>
      </c>
      <c r="E11" s="31">
        <f>E$3*Assumptions!$B17</f>
        <v>734584.007</v>
      </c>
      <c r="F11" s="31">
        <f>F$3*Assumptions!$B17</f>
        <v>741929.847</v>
      </c>
      <c r="G11" s="31">
        <f>G$3*Assumptions!$B17</f>
        <v>749349.1455</v>
      </c>
      <c r="H11" s="31">
        <f>H$3*Assumptions!$B17</f>
        <v>756842.637</v>
      </c>
      <c r="I11" s="31">
        <f>I$3*Assumptions!$B17</f>
        <v>764411.0633</v>
      </c>
      <c r="J11" s="31">
        <f>J$3*Assumptions!$B17</f>
        <v>772055.174</v>
      </c>
      <c r="K11" s="31">
        <f>K$3*Assumptions!$B17</f>
        <v>779775.7257</v>
      </c>
      <c r="L11" s="31">
        <f>L$3*Assumptions!$B17</f>
        <v>787573.483</v>
      </c>
      <c r="M11" s="31">
        <f>M$3*Assumptions!$B17</f>
        <v>795449.2178</v>
      </c>
      <c r="N11" s="31">
        <f>N$3*Assumptions!$B17</f>
        <v>803403.71</v>
      </c>
      <c r="O11" s="31">
        <f>O$3*Assumptions!$B17</f>
        <v>811437.7471</v>
      </c>
      <c r="P11" s="31">
        <f>P$3*Assumptions!$B17</f>
        <v>819552.1246</v>
      </c>
      <c r="Q11" s="31">
        <f>Q$3*Assumptions!$B17</f>
        <v>827747.6458</v>
      </c>
      <c r="R11" s="31">
        <f>R$3*Assumptions!$B17</f>
        <v>836025.1223</v>
      </c>
      <c r="S11" s="31">
        <f>S$3*Assumptions!$B17</f>
        <v>844385.3735</v>
      </c>
      <c r="T11" s="31">
        <f>T$3*Assumptions!$B17</f>
        <v>852829.2272</v>
      </c>
      <c r="U11" s="31">
        <f>U$3*Assumptions!$B17</f>
        <v>861357.5195</v>
      </c>
      <c r="V11" s="31">
        <f>V$3*Assumptions!$B17</f>
        <v>869971.0947</v>
      </c>
      <c r="W11" s="31">
        <f>W$3*Assumptions!$B17</f>
        <v>878670.8056</v>
      </c>
      <c r="X11" s="31">
        <f>X$3*Assumptions!$B17</f>
        <v>887457.5137</v>
      </c>
      <c r="Y11" s="31">
        <f>Y$3*Assumptions!$B17</f>
        <v>896332.0888</v>
      </c>
      <c r="Z11" s="31">
        <f>Z$3*Assumptions!$B17</f>
        <v>905295.4097</v>
      </c>
      <c r="AA11" s="31">
        <f>AA$3*Assumptions!$B17</f>
        <v>914348.3638</v>
      </c>
      <c r="AB11" s="31">
        <f>AB$3*Assumptions!$B17</f>
        <v>923491.8474</v>
      </c>
      <c r="AC11" s="31">
        <f>AC$3*Assumptions!$B17</f>
        <v>932726.7659</v>
      </c>
      <c r="AD11" s="31">
        <f>AD$3*Assumptions!$B17</f>
        <v>942054.0336</v>
      </c>
      <c r="AE11" s="31">
        <f>AE$3*Assumptions!$B17</f>
        <v>951474.5739</v>
      </c>
      <c r="AF11" s="31">
        <f>AF$3*Assumptions!$B17</f>
        <v>960989.3197</v>
      </c>
      <c r="AG11" s="31">
        <f>AG$3*Assumptions!$B17</f>
        <v>970599.2129</v>
      </c>
      <c r="AH11" s="31">
        <f>AH$3*Assumptions!$B17</f>
        <v>980305.205</v>
      </c>
      <c r="AI11" s="31">
        <f>AI$3*Assumptions!$B17</f>
        <v>990108.257</v>
      </c>
      <c r="AJ11" s="31">
        <f>AJ$3*Assumptions!$B17</f>
        <v>1000009.34</v>
      </c>
      <c r="AK11" s="31">
        <f>AK$3*Assumptions!$B17</f>
        <v>1010009.433</v>
      </c>
    </row>
    <row r="12">
      <c r="A12" s="27" t="s">
        <v>49</v>
      </c>
      <c r="B12" s="31">
        <f>B$3*Assumptions!$B18</f>
        <v>665448</v>
      </c>
      <c r="C12" s="31">
        <f>C$3*Assumptions!$B18</f>
        <v>672102.48</v>
      </c>
      <c r="D12" s="31">
        <f>D$3*Assumptions!$B18</f>
        <v>678823.5048</v>
      </c>
      <c r="E12" s="31">
        <f>E$3*Assumptions!$B18</f>
        <v>685611.7398</v>
      </c>
      <c r="F12" s="31">
        <f>F$3*Assumptions!$B18</f>
        <v>692467.8572</v>
      </c>
      <c r="G12" s="31">
        <f>G$3*Assumptions!$B18</f>
        <v>699392.5358</v>
      </c>
      <c r="H12" s="31">
        <f>H$3*Assumptions!$B18</f>
        <v>706386.4612</v>
      </c>
      <c r="I12" s="31">
        <f>I$3*Assumptions!$B18</f>
        <v>713450.3258</v>
      </c>
      <c r="J12" s="31">
        <f>J$3*Assumptions!$B18</f>
        <v>720584.829</v>
      </c>
      <c r="K12" s="31">
        <f>K$3*Assumptions!$B18</f>
        <v>727790.6773</v>
      </c>
      <c r="L12" s="31">
        <f>L$3*Assumptions!$B18</f>
        <v>735068.5841</v>
      </c>
      <c r="M12" s="31">
        <f>M$3*Assumptions!$B18</f>
        <v>742419.27</v>
      </c>
      <c r="N12" s="31">
        <f>N$3*Assumptions!$B18</f>
        <v>749843.4627</v>
      </c>
      <c r="O12" s="31">
        <f>O$3*Assumptions!$B18</f>
        <v>757341.8973</v>
      </c>
      <c r="P12" s="31">
        <f>P$3*Assumptions!$B18</f>
        <v>764915.3163</v>
      </c>
      <c r="Q12" s="31">
        <f>Q$3*Assumptions!$B18</f>
        <v>772564.4694</v>
      </c>
      <c r="R12" s="31">
        <f>R$3*Assumptions!$B18</f>
        <v>780290.1141</v>
      </c>
      <c r="S12" s="31">
        <f>S$3*Assumptions!$B18</f>
        <v>788093.0152</v>
      </c>
      <c r="T12" s="31">
        <f>T$3*Assumptions!$B18</f>
        <v>795973.9454</v>
      </c>
      <c r="U12" s="31">
        <f>U$3*Assumptions!$B18</f>
        <v>803933.6849</v>
      </c>
      <c r="V12" s="31">
        <f>V$3*Assumptions!$B18</f>
        <v>811973.0217</v>
      </c>
      <c r="W12" s="31">
        <f>W$3*Assumptions!$B18</f>
        <v>820092.7519</v>
      </c>
      <c r="X12" s="31">
        <f>X$3*Assumptions!$B18</f>
        <v>828293.6794</v>
      </c>
      <c r="Y12" s="31">
        <f>Y$3*Assumptions!$B18</f>
        <v>836576.6162</v>
      </c>
      <c r="Z12" s="31">
        <f>Z$3*Assumptions!$B18</f>
        <v>844942.3824</v>
      </c>
      <c r="AA12" s="31">
        <f>AA$3*Assumptions!$B18</f>
        <v>853391.8062</v>
      </c>
      <c r="AB12" s="31">
        <f>AB$3*Assumptions!$B18</f>
        <v>861925.7243</v>
      </c>
      <c r="AC12" s="31">
        <f>AC$3*Assumptions!$B18</f>
        <v>870544.9815</v>
      </c>
      <c r="AD12" s="31">
        <f>AD$3*Assumptions!$B18</f>
        <v>879250.4313</v>
      </c>
      <c r="AE12" s="31">
        <f>AE$3*Assumptions!$B18</f>
        <v>888042.9357</v>
      </c>
      <c r="AF12" s="31">
        <f>AF$3*Assumptions!$B18</f>
        <v>896923.365</v>
      </c>
      <c r="AG12" s="31">
        <f>AG$3*Assumptions!$B18</f>
        <v>905892.5987</v>
      </c>
      <c r="AH12" s="31">
        <f>AH$3*Assumptions!$B18</f>
        <v>914951.5246</v>
      </c>
      <c r="AI12" s="31">
        <f>AI$3*Assumptions!$B18</f>
        <v>924101.0399</v>
      </c>
      <c r="AJ12" s="31">
        <f>AJ$3*Assumptions!$B18</f>
        <v>933342.0503</v>
      </c>
      <c r="AK12" s="31">
        <f>AK$3*Assumptions!$B18</f>
        <v>942675.4708</v>
      </c>
    </row>
    <row r="13">
      <c r="A13" s="27" t="s">
        <v>51</v>
      </c>
      <c r="B13" s="31">
        <f>B$3*Assumptions!$B19</f>
        <v>332724</v>
      </c>
      <c r="C13" s="31">
        <f>C$3*Assumptions!$B19</f>
        <v>336051.24</v>
      </c>
      <c r="D13" s="31">
        <f>D$3*Assumptions!$B19</f>
        <v>339411.7524</v>
      </c>
      <c r="E13" s="31">
        <f>E$3*Assumptions!$B19</f>
        <v>342805.8699</v>
      </c>
      <c r="F13" s="31">
        <f>F$3*Assumptions!$B19</f>
        <v>346233.9286</v>
      </c>
      <c r="G13" s="31">
        <f>G$3*Assumptions!$B19</f>
        <v>349696.2679</v>
      </c>
      <c r="H13" s="31">
        <f>H$3*Assumptions!$B19</f>
        <v>353193.2306</v>
      </c>
      <c r="I13" s="31">
        <f>I$3*Assumptions!$B19</f>
        <v>356725.1629</v>
      </c>
      <c r="J13" s="31">
        <f>J$3*Assumptions!$B19</f>
        <v>360292.4145</v>
      </c>
      <c r="K13" s="31">
        <f>K$3*Assumptions!$B19</f>
        <v>363895.3387</v>
      </c>
      <c r="L13" s="31">
        <f>L$3*Assumptions!$B19</f>
        <v>367534.2921</v>
      </c>
      <c r="M13" s="31">
        <f>M$3*Assumptions!$B19</f>
        <v>371209.635</v>
      </c>
      <c r="N13" s="31">
        <f>N$3*Assumptions!$B19</f>
        <v>374921.7313</v>
      </c>
      <c r="O13" s="31">
        <f>O$3*Assumptions!$B19</f>
        <v>378670.9486</v>
      </c>
      <c r="P13" s="31">
        <f>P$3*Assumptions!$B19</f>
        <v>382457.6581</v>
      </c>
      <c r="Q13" s="31">
        <f>Q$3*Assumptions!$B19</f>
        <v>386282.2347</v>
      </c>
      <c r="R13" s="31">
        <f>R$3*Assumptions!$B19</f>
        <v>390145.0571</v>
      </c>
      <c r="S13" s="31">
        <f>S$3*Assumptions!$B19</f>
        <v>394046.5076</v>
      </c>
      <c r="T13" s="31">
        <f>T$3*Assumptions!$B19</f>
        <v>397986.9727</v>
      </c>
      <c r="U13" s="31">
        <f>U$3*Assumptions!$B19</f>
        <v>401966.8424</v>
      </c>
      <c r="V13" s="31">
        <f>V$3*Assumptions!$B19</f>
        <v>405986.5109</v>
      </c>
      <c r="W13" s="31">
        <f>W$3*Assumptions!$B19</f>
        <v>410046.376</v>
      </c>
      <c r="X13" s="31">
        <f>X$3*Assumptions!$B19</f>
        <v>414146.8397</v>
      </c>
      <c r="Y13" s="31">
        <f>Y$3*Assumptions!$B19</f>
        <v>418288.3081</v>
      </c>
      <c r="Z13" s="31">
        <f>Z$3*Assumptions!$B19</f>
        <v>422471.1912</v>
      </c>
      <c r="AA13" s="31">
        <f>AA$3*Assumptions!$B19</f>
        <v>426695.9031</v>
      </c>
      <c r="AB13" s="31">
        <f>AB$3*Assumptions!$B19</f>
        <v>430962.8621</v>
      </c>
      <c r="AC13" s="31">
        <f>AC$3*Assumptions!$B19</f>
        <v>435272.4908</v>
      </c>
      <c r="AD13" s="31">
        <f>AD$3*Assumptions!$B19</f>
        <v>439625.2157</v>
      </c>
      <c r="AE13" s="31">
        <f>AE$3*Assumptions!$B19</f>
        <v>444021.4678</v>
      </c>
      <c r="AF13" s="31">
        <f>AF$3*Assumptions!$B19</f>
        <v>448461.6825</v>
      </c>
      <c r="AG13" s="31">
        <f>AG$3*Assumptions!$B19</f>
        <v>452946.2993</v>
      </c>
      <c r="AH13" s="31">
        <f>AH$3*Assumptions!$B19</f>
        <v>457475.7623</v>
      </c>
      <c r="AI13" s="31">
        <f>AI$3*Assumptions!$B19</f>
        <v>462050.5199</v>
      </c>
      <c r="AJ13" s="31">
        <f>AJ$3*Assumptions!$B19</f>
        <v>466671.0251</v>
      </c>
      <c r="AK13" s="31">
        <f>AK$3*Assumptions!$B19</f>
        <v>471337.7354</v>
      </c>
    </row>
    <row r="14">
      <c r="A14" s="27" t="s">
        <v>52</v>
      </c>
      <c r="B14" s="31">
        <f>B$3*Assumptions!$B20</f>
        <v>665448</v>
      </c>
      <c r="C14" s="31">
        <f>C$3*Assumptions!$B20</f>
        <v>672102.48</v>
      </c>
      <c r="D14" s="31">
        <f>D$3*Assumptions!$B20</f>
        <v>678823.5048</v>
      </c>
      <c r="E14" s="31">
        <f>E$3*Assumptions!$B20</f>
        <v>685611.7398</v>
      </c>
      <c r="F14" s="31">
        <f>F$3*Assumptions!$B20</f>
        <v>692467.8572</v>
      </c>
      <c r="G14" s="31">
        <f>G$3*Assumptions!$B20</f>
        <v>699392.5358</v>
      </c>
      <c r="H14" s="31">
        <f>H$3*Assumptions!$B20</f>
        <v>706386.4612</v>
      </c>
      <c r="I14" s="31">
        <f>I$3*Assumptions!$B20</f>
        <v>713450.3258</v>
      </c>
      <c r="J14" s="31">
        <f>J$3*Assumptions!$B20</f>
        <v>720584.829</v>
      </c>
      <c r="K14" s="31">
        <f>K$3*Assumptions!$B20</f>
        <v>727790.6773</v>
      </c>
      <c r="L14" s="31">
        <f>L$3*Assumptions!$B20</f>
        <v>735068.5841</v>
      </c>
      <c r="M14" s="31">
        <f>M$3*Assumptions!$B20</f>
        <v>742419.27</v>
      </c>
      <c r="N14" s="31">
        <f>N$3*Assumptions!$B20</f>
        <v>749843.4627</v>
      </c>
      <c r="O14" s="31">
        <f>O$3*Assumptions!$B20</f>
        <v>757341.8973</v>
      </c>
      <c r="P14" s="31">
        <f>P$3*Assumptions!$B20</f>
        <v>764915.3163</v>
      </c>
      <c r="Q14" s="31">
        <f>Q$3*Assumptions!$B20</f>
        <v>772564.4694</v>
      </c>
      <c r="R14" s="31">
        <f>R$3*Assumptions!$B20</f>
        <v>780290.1141</v>
      </c>
      <c r="S14" s="31">
        <f>S$3*Assumptions!$B20</f>
        <v>788093.0152</v>
      </c>
      <c r="T14" s="31">
        <f>T$3*Assumptions!$B20</f>
        <v>795973.9454</v>
      </c>
      <c r="U14" s="31">
        <f>U$3*Assumptions!$B20</f>
        <v>803933.6849</v>
      </c>
      <c r="V14" s="31">
        <f>V$3*Assumptions!$B20</f>
        <v>811973.0217</v>
      </c>
      <c r="W14" s="31">
        <f>W$3*Assumptions!$B20</f>
        <v>820092.7519</v>
      </c>
      <c r="X14" s="31">
        <f>X$3*Assumptions!$B20</f>
        <v>828293.6794</v>
      </c>
      <c r="Y14" s="31">
        <f>Y$3*Assumptions!$B20</f>
        <v>836576.6162</v>
      </c>
      <c r="Z14" s="31">
        <f>Z$3*Assumptions!$B20</f>
        <v>844942.3824</v>
      </c>
      <c r="AA14" s="31">
        <f>AA$3*Assumptions!$B20</f>
        <v>853391.8062</v>
      </c>
      <c r="AB14" s="31">
        <f>AB$3*Assumptions!$B20</f>
        <v>861925.7243</v>
      </c>
      <c r="AC14" s="31">
        <f>AC$3*Assumptions!$B20</f>
        <v>870544.9815</v>
      </c>
      <c r="AD14" s="31">
        <f>AD$3*Assumptions!$B20</f>
        <v>879250.4313</v>
      </c>
      <c r="AE14" s="31">
        <f>AE$3*Assumptions!$B20</f>
        <v>888042.9357</v>
      </c>
      <c r="AF14" s="31">
        <f>AF$3*Assumptions!$B20</f>
        <v>896923.365</v>
      </c>
      <c r="AG14" s="31">
        <f>AG$3*Assumptions!$B20</f>
        <v>905892.5987</v>
      </c>
      <c r="AH14" s="31">
        <f>AH$3*Assumptions!$B20</f>
        <v>914951.5246</v>
      </c>
      <c r="AI14" s="31">
        <f>AI$3*Assumptions!$B20</f>
        <v>924101.0399</v>
      </c>
      <c r="AJ14" s="31">
        <f>AJ$3*Assumptions!$B20</f>
        <v>933342.0503</v>
      </c>
      <c r="AK14" s="31">
        <f>AK$3*Assumptions!$B20</f>
        <v>942675.4708</v>
      </c>
    </row>
    <row r="15">
      <c r="A15" s="27" t="s">
        <v>129</v>
      </c>
      <c r="B15" s="31">
        <f t="shared" ref="B15:AK15" si="2">SUM(B11:B14)</f>
        <v>2376600</v>
      </c>
      <c r="C15" s="31">
        <f t="shared" si="2"/>
        <v>2400366</v>
      </c>
      <c r="D15" s="31">
        <f t="shared" si="2"/>
        <v>2424369.66</v>
      </c>
      <c r="E15" s="31">
        <f t="shared" si="2"/>
        <v>2448613.357</v>
      </c>
      <c r="F15" s="31">
        <f t="shared" si="2"/>
        <v>2473099.49</v>
      </c>
      <c r="G15" s="31">
        <f t="shared" si="2"/>
        <v>2497830.485</v>
      </c>
      <c r="H15" s="31">
        <f t="shared" si="2"/>
        <v>2522808.79</v>
      </c>
      <c r="I15" s="31">
        <f t="shared" si="2"/>
        <v>2548036.878</v>
      </c>
      <c r="J15" s="31">
        <f t="shared" si="2"/>
        <v>2573517.247</v>
      </c>
      <c r="K15" s="31">
        <f t="shared" si="2"/>
        <v>2599252.419</v>
      </c>
      <c r="L15" s="31">
        <f t="shared" si="2"/>
        <v>2625244.943</v>
      </c>
      <c r="M15" s="31">
        <f t="shared" si="2"/>
        <v>2651497.393</v>
      </c>
      <c r="N15" s="31">
        <f t="shared" si="2"/>
        <v>2678012.367</v>
      </c>
      <c r="O15" s="31">
        <f t="shared" si="2"/>
        <v>2704792.49</v>
      </c>
      <c r="P15" s="31">
        <f t="shared" si="2"/>
        <v>2731840.415</v>
      </c>
      <c r="Q15" s="31">
        <f t="shared" si="2"/>
        <v>2759158.819</v>
      </c>
      <c r="R15" s="31">
        <f t="shared" si="2"/>
        <v>2786750.408</v>
      </c>
      <c r="S15" s="31">
        <f t="shared" si="2"/>
        <v>2814617.912</v>
      </c>
      <c r="T15" s="31">
        <f t="shared" si="2"/>
        <v>2842764.091</v>
      </c>
      <c r="U15" s="31">
        <f t="shared" si="2"/>
        <v>2871191.732</v>
      </c>
      <c r="V15" s="31">
        <f t="shared" si="2"/>
        <v>2899903.649</v>
      </c>
      <c r="W15" s="31">
        <f t="shared" si="2"/>
        <v>2928902.685</v>
      </c>
      <c r="X15" s="31">
        <f t="shared" si="2"/>
        <v>2958191.712</v>
      </c>
      <c r="Y15" s="31">
        <f t="shared" si="2"/>
        <v>2987773.629</v>
      </c>
      <c r="Z15" s="31">
        <f t="shared" si="2"/>
        <v>3017651.366</v>
      </c>
      <c r="AA15" s="31">
        <f t="shared" si="2"/>
        <v>3047827.879</v>
      </c>
      <c r="AB15" s="31">
        <f t="shared" si="2"/>
        <v>3078306.158</v>
      </c>
      <c r="AC15" s="31">
        <f t="shared" si="2"/>
        <v>3109089.22</v>
      </c>
      <c r="AD15" s="31">
        <f t="shared" si="2"/>
        <v>3140180.112</v>
      </c>
      <c r="AE15" s="31">
        <f t="shared" si="2"/>
        <v>3171581.913</v>
      </c>
      <c r="AF15" s="31">
        <f t="shared" si="2"/>
        <v>3203297.732</v>
      </c>
      <c r="AG15" s="31">
        <f t="shared" si="2"/>
        <v>3235330.71</v>
      </c>
      <c r="AH15" s="31">
        <f t="shared" si="2"/>
        <v>3267684.017</v>
      </c>
      <c r="AI15" s="31">
        <f t="shared" si="2"/>
        <v>3300360.857</v>
      </c>
      <c r="AJ15" s="31">
        <f t="shared" si="2"/>
        <v>3333364.465</v>
      </c>
      <c r="AK15" s="31">
        <f t="shared" si="2"/>
        <v>3366698.11</v>
      </c>
    </row>
    <row r="17">
      <c r="A17" s="27" t="s">
        <v>34</v>
      </c>
    </row>
    <row r="18">
      <c r="A18" s="27" t="s">
        <v>48</v>
      </c>
      <c r="B18" s="30">
        <f>B$4*Assumptions!$C17</f>
        <v>407066.62</v>
      </c>
      <c r="C18" s="30">
        <f>C$4*Assumptions!$C17</f>
        <v>413172.6193</v>
      </c>
      <c r="D18" s="30">
        <f>D$4*Assumptions!$C17</f>
        <v>419370.2086</v>
      </c>
      <c r="E18" s="30">
        <f>E$4*Assumptions!$C17</f>
        <v>425660.7617</v>
      </c>
      <c r="F18" s="30">
        <f>F$4*Assumptions!$C17</f>
        <v>432045.6731</v>
      </c>
      <c r="G18" s="30">
        <f>G$4*Assumptions!$C17</f>
        <v>438526.3582</v>
      </c>
      <c r="H18" s="30">
        <f>H$4*Assumptions!$C17</f>
        <v>445104.2536</v>
      </c>
      <c r="I18" s="30">
        <f>I$4*Assumptions!$C17</f>
        <v>451780.8174</v>
      </c>
      <c r="J18" s="30">
        <f>J$4*Assumptions!$C17</f>
        <v>458557.5297</v>
      </c>
      <c r="K18" s="30">
        <f>K$4*Assumptions!$C17</f>
        <v>465435.8926</v>
      </c>
      <c r="L18" s="30">
        <f>L$4*Assumptions!$C17</f>
        <v>472417.431</v>
      </c>
      <c r="M18" s="30">
        <f>M$4*Assumptions!$C17</f>
        <v>479503.6925</v>
      </c>
      <c r="N18" s="30">
        <f>N$4*Assumptions!$C17</f>
        <v>486696.2479</v>
      </c>
      <c r="O18" s="30">
        <f>O$4*Assumptions!$C17</f>
        <v>493996.6916</v>
      </c>
      <c r="P18" s="30">
        <f>P$4*Assumptions!$C17</f>
        <v>501406.642</v>
      </c>
      <c r="Q18" s="30">
        <f>Q$4*Assumptions!$C17</f>
        <v>508927.7416</v>
      </c>
      <c r="R18" s="30">
        <f>R$4*Assumptions!$C17</f>
        <v>516561.6577</v>
      </c>
      <c r="S18" s="30">
        <f>S$4*Assumptions!$C17</f>
        <v>524310.0826</v>
      </c>
      <c r="T18" s="30">
        <f>T$4*Assumptions!$C17</f>
        <v>532174.7338</v>
      </c>
      <c r="U18" s="30">
        <f>U$4*Assumptions!$C17</f>
        <v>540157.3548</v>
      </c>
      <c r="V18" s="30">
        <f>V$4*Assumptions!$C17</f>
        <v>548259.7151</v>
      </c>
      <c r="W18" s="30">
        <f>W$4*Assumptions!$C17</f>
        <v>556483.6109</v>
      </c>
      <c r="X18" s="30">
        <f>X$4*Assumptions!$C17</f>
        <v>564830.865</v>
      </c>
      <c r="Y18" s="30">
        <f>Y$4*Assumptions!$C17</f>
        <v>573303.328</v>
      </c>
      <c r="Z18" s="30">
        <f>Z$4*Assumptions!$C17</f>
        <v>581902.8779</v>
      </c>
      <c r="AA18" s="30">
        <f>AA$4*Assumptions!$C17</f>
        <v>590631.4211</v>
      </c>
      <c r="AB18" s="30">
        <f>AB$4*Assumptions!$C17</f>
        <v>599490.8924</v>
      </c>
      <c r="AC18" s="30">
        <f>AC$4*Assumptions!$C17</f>
        <v>608483.2558</v>
      </c>
      <c r="AD18" s="30">
        <f>AD$4*Assumptions!$C17</f>
        <v>617610.5046</v>
      </c>
      <c r="AE18" s="30">
        <f>AE$4*Assumptions!$C17</f>
        <v>626874.6622</v>
      </c>
      <c r="AF18" s="30">
        <f>AF$4*Assumptions!$C17</f>
        <v>636277.7821</v>
      </c>
      <c r="AG18" s="30">
        <f>AG$4*Assumptions!$C17</f>
        <v>645821.9489</v>
      </c>
      <c r="AH18" s="30">
        <f>AH$4*Assumptions!$C17</f>
        <v>655509.2781</v>
      </c>
      <c r="AI18" s="30">
        <f>AI$4*Assumptions!$C17</f>
        <v>665341.9173</v>
      </c>
      <c r="AJ18" s="30">
        <f>AJ$4*Assumptions!$C17</f>
        <v>675322.046</v>
      </c>
      <c r="AK18" s="30">
        <f>AK$4*Assumptions!$C17</f>
        <v>685451.8767</v>
      </c>
    </row>
    <row r="19">
      <c r="A19" s="27" t="s">
        <v>49</v>
      </c>
      <c r="B19" s="30">
        <f>B$4*Assumptions!$C18</f>
        <v>0</v>
      </c>
      <c r="C19" s="30">
        <f>C$4*Assumptions!$C18</f>
        <v>0</v>
      </c>
      <c r="D19" s="30">
        <f>D$4*Assumptions!$C18</f>
        <v>0</v>
      </c>
      <c r="E19" s="30">
        <f>E$4*Assumptions!$C18</f>
        <v>0</v>
      </c>
      <c r="F19" s="30">
        <f>F$4*Assumptions!$C18</f>
        <v>0</v>
      </c>
      <c r="G19" s="30">
        <f>G$4*Assumptions!$C18</f>
        <v>0</v>
      </c>
      <c r="H19" s="30">
        <f>H$4*Assumptions!$C18</f>
        <v>0</v>
      </c>
      <c r="I19" s="30">
        <f>I$4*Assumptions!$C18</f>
        <v>0</v>
      </c>
      <c r="J19" s="30">
        <f>J$4*Assumptions!$C18</f>
        <v>0</v>
      </c>
      <c r="K19" s="30">
        <f>K$4*Assumptions!$C18</f>
        <v>0</v>
      </c>
      <c r="L19" s="30">
        <f>L$4*Assumptions!$C18</f>
        <v>0</v>
      </c>
      <c r="M19" s="30">
        <f>M$4*Assumptions!$C18</f>
        <v>0</v>
      </c>
      <c r="N19" s="30">
        <f>N$4*Assumptions!$C18</f>
        <v>0</v>
      </c>
      <c r="O19" s="30">
        <f>O$4*Assumptions!$C18</f>
        <v>0</v>
      </c>
      <c r="P19" s="30">
        <f>P$4*Assumptions!$C18</f>
        <v>0</v>
      </c>
      <c r="Q19" s="30">
        <f>Q$4*Assumptions!$C18</f>
        <v>0</v>
      </c>
      <c r="R19" s="30">
        <f>R$4*Assumptions!$C18</f>
        <v>0</v>
      </c>
      <c r="S19" s="30">
        <f>S$4*Assumptions!$C18</f>
        <v>0</v>
      </c>
      <c r="T19" s="30">
        <f>T$4*Assumptions!$C18</f>
        <v>0</v>
      </c>
      <c r="U19" s="30">
        <f>U$4*Assumptions!$C18</f>
        <v>0</v>
      </c>
      <c r="V19" s="30">
        <f>V$4*Assumptions!$C18</f>
        <v>0</v>
      </c>
      <c r="W19" s="30">
        <f>W$4*Assumptions!$C18</f>
        <v>0</v>
      </c>
      <c r="X19" s="30">
        <f>X$4*Assumptions!$C18</f>
        <v>0</v>
      </c>
      <c r="Y19" s="30">
        <f>Y$4*Assumptions!$C18</f>
        <v>0</v>
      </c>
      <c r="Z19" s="30">
        <f>Z$4*Assumptions!$C18</f>
        <v>0</v>
      </c>
      <c r="AA19" s="30">
        <f>AA$4*Assumptions!$C18</f>
        <v>0</v>
      </c>
      <c r="AB19" s="30">
        <f>AB$4*Assumptions!$C18</f>
        <v>0</v>
      </c>
      <c r="AC19" s="30">
        <f>AC$4*Assumptions!$C18</f>
        <v>0</v>
      </c>
      <c r="AD19" s="30">
        <f>AD$4*Assumptions!$C18</f>
        <v>0</v>
      </c>
      <c r="AE19" s="30">
        <f>AE$4*Assumptions!$C18</f>
        <v>0</v>
      </c>
      <c r="AF19" s="30">
        <f>AF$4*Assumptions!$C18</f>
        <v>0</v>
      </c>
      <c r="AG19" s="30">
        <f>AG$4*Assumptions!$C18</f>
        <v>0</v>
      </c>
      <c r="AH19" s="30">
        <f>AH$4*Assumptions!$C18</f>
        <v>0</v>
      </c>
      <c r="AI19" s="30">
        <f>AI$4*Assumptions!$C18</f>
        <v>0</v>
      </c>
      <c r="AJ19" s="30">
        <f>AJ$4*Assumptions!$C18</f>
        <v>0</v>
      </c>
      <c r="AK19" s="30">
        <f>AK$4*Assumptions!$C18</f>
        <v>0</v>
      </c>
    </row>
    <row r="20">
      <c r="A20" s="27" t="s">
        <v>51</v>
      </c>
      <c r="B20" s="30">
        <f>B$4*Assumptions!$C19</f>
        <v>393029.84</v>
      </c>
      <c r="C20" s="30">
        <f>C$4*Assumptions!$C19</f>
        <v>398925.2876</v>
      </c>
      <c r="D20" s="30">
        <f>D$4*Assumptions!$C19</f>
        <v>404909.1669</v>
      </c>
      <c r="E20" s="30">
        <f>E$4*Assumptions!$C19</f>
        <v>410982.8044</v>
      </c>
      <c r="F20" s="30">
        <f>F$4*Assumptions!$C19</f>
        <v>417147.5465</v>
      </c>
      <c r="G20" s="30">
        <f>G$4*Assumptions!$C19</f>
        <v>423404.7597</v>
      </c>
      <c r="H20" s="30">
        <f>H$4*Assumptions!$C19</f>
        <v>429755.8311</v>
      </c>
      <c r="I20" s="30">
        <f>I$4*Assumptions!$C19</f>
        <v>436202.1685</v>
      </c>
      <c r="J20" s="30">
        <f>J$4*Assumptions!$C19</f>
        <v>442745.2011</v>
      </c>
      <c r="K20" s="30">
        <f>K$4*Assumptions!$C19</f>
        <v>449386.3791</v>
      </c>
      <c r="L20" s="30">
        <f>L$4*Assumptions!$C19</f>
        <v>456127.1748</v>
      </c>
      <c r="M20" s="30">
        <f>M$4*Assumptions!$C19</f>
        <v>462969.0824</v>
      </c>
      <c r="N20" s="30">
        <f>N$4*Assumptions!$C19</f>
        <v>469913.6186</v>
      </c>
      <c r="O20" s="30">
        <f>O$4*Assumptions!$C19</f>
        <v>476962.3229</v>
      </c>
      <c r="P20" s="30">
        <f>P$4*Assumptions!$C19</f>
        <v>484116.7578</v>
      </c>
      <c r="Q20" s="30">
        <f>Q$4*Assumptions!$C19</f>
        <v>491378.5091</v>
      </c>
      <c r="R20" s="30">
        <f>R$4*Assumptions!$C19</f>
        <v>498749.1868</v>
      </c>
      <c r="S20" s="30">
        <f>S$4*Assumptions!$C19</f>
        <v>506230.4246</v>
      </c>
      <c r="T20" s="30">
        <f>T$4*Assumptions!$C19</f>
        <v>513823.8809</v>
      </c>
      <c r="U20" s="30">
        <f>U$4*Assumptions!$C19</f>
        <v>521531.2391</v>
      </c>
      <c r="V20" s="30">
        <f>V$4*Assumptions!$C19</f>
        <v>529354.2077</v>
      </c>
      <c r="W20" s="30">
        <f>W$4*Assumptions!$C19</f>
        <v>537294.5208</v>
      </c>
      <c r="X20" s="30">
        <f>X$4*Assumptions!$C19</f>
        <v>545353.9387</v>
      </c>
      <c r="Y20" s="30">
        <f>Y$4*Assumptions!$C19</f>
        <v>553534.2477</v>
      </c>
      <c r="Z20" s="30">
        <f>Z$4*Assumptions!$C19</f>
        <v>561837.2615</v>
      </c>
      <c r="AA20" s="30">
        <f>AA$4*Assumptions!$C19</f>
        <v>570264.8204</v>
      </c>
      <c r="AB20" s="30">
        <f>AB$4*Assumptions!$C19</f>
        <v>578818.7927</v>
      </c>
      <c r="AC20" s="30">
        <f>AC$4*Assumptions!$C19</f>
        <v>587501.0746</v>
      </c>
      <c r="AD20" s="30">
        <f>AD$4*Assumptions!$C19</f>
        <v>596313.5907</v>
      </c>
      <c r="AE20" s="30">
        <f>AE$4*Assumptions!$C19</f>
        <v>605258.2945</v>
      </c>
      <c r="AF20" s="30">
        <f>AF$4*Assumptions!$C19</f>
        <v>614337.169</v>
      </c>
      <c r="AG20" s="30">
        <f>AG$4*Assumptions!$C19</f>
        <v>623552.2265</v>
      </c>
      <c r="AH20" s="30">
        <f>AH$4*Assumptions!$C19</f>
        <v>632905.5099</v>
      </c>
      <c r="AI20" s="30">
        <f>AI$4*Assumptions!$C19</f>
        <v>642399.0925</v>
      </c>
      <c r="AJ20" s="30">
        <f>AJ$4*Assumptions!$C19</f>
        <v>652035.0789</v>
      </c>
      <c r="AK20" s="30">
        <f>AK$4*Assumptions!$C19</f>
        <v>661815.6051</v>
      </c>
    </row>
    <row r="21">
      <c r="A21" s="27" t="s">
        <v>52</v>
      </c>
      <c r="B21" s="30">
        <f>B$4*Assumptions!$C20</f>
        <v>603581.54</v>
      </c>
      <c r="C21" s="30">
        <f>C$4*Assumptions!$C20</f>
        <v>612635.2631</v>
      </c>
      <c r="D21" s="30">
        <f>D$4*Assumptions!$C20</f>
        <v>621824.792</v>
      </c>
      <c r="E21" s="30">
        <f>E$4*Assumptions!$C20</f>
        <v>631152.1639</v>
      </c>
      <c r="F21" s="30">
        <f>F$4*Assumptions!$C20</f>
        <v>640619.4464</v>
      </c>
      <c r="G21" s="30">
        <f>G$4*Assumptions!$C20</f>
        <v>650228.7381</v>
      </c>
      <c r="H21" s="30">
        <f>H$4*Assumptions!$C20</f>
        <v>659982.1692</v>
      </c>
      <c r="I21" s="30">
        <f>I$4*Assumptions!$C20</f>
        <v>669881.9017</v>
      </c>
      <c r="J21" s="30">
        <f>J$4*Assumptions!$C20</f>
        <v>679930.1302</v>
      </c>
      <c r="K21" s="30">
        <f>K$4*Assumptions!$C20</f>
        <v>690129.0822</v>
      </c>
      <c r="L21" s="30">
        <f>L$4*Assumptions!$C20</f>
        <v>700481.0184</v>
      </c>
      <c r="M21" s="30">
        <f>M$4*Assumptions!$C20</f>
        <v>710988.2337</v>
      </c>
      <c r="N21" s="30">
        <f>N$4*Assumptions!$C20</f>
        <v>721653.0572</v>
      </c>
      <c r="O21" s="30">
        <f>O$4*Assumptions!$C20</f>
        <v>732477.853</v>
      </c>
      <c r="P21" s="30">
        <f>P$4*Assumptions!$C20</f>
        <v>743465.0208</v>
      </c>
      <c r="Q21" s="30">
        <f>Q$4*Assumptions!$C20</f>
        <v>754616.9961</v>
      </c>
      <c r="R21" s="30">
        <f>R$4*Assumptions!$C20</f>
        <v>765936.2511</v>
      </c>
      <c r="S21" s="30">
        <f>S$4*Assumptions!$C20</f>
        <v>777425.2949</v>
      </c>
      <c r="T21" s="30">
        <f>T$4*Assumptions!$C20</f>
        <v>789086.6743</v>
      </c>
      <c r="U21" s="30">
        <f>U$4*Assumptions!$C20</f>
        <v>800922.9744</v>
      </c>
      <c r="V21" s="30">
        <f>V$4*Assumptions!$C20</f>
        <v>812936.819</v>
      </c>
      <c r="W21" s="30">
        <f>W$4*Assumptions!$C20</f>
        <v>825130.8713</v>
      </c>
      <c r="X21" s="30">
        <f>X$4*Assumptions!$C20</f>
        <v>837507.8344</v>
      </c>
      <c r="Y21" s="30">
        <f>Y$4*Assumptions!$C20</f>
        <v>850070.4519</v>
      </c>
      <c r="Z21" s="30">
        <f>Z$4*Assumptions!$C20</f>
        <v>862821.5087</v>
      </c>
      <c r="AA21" s="30">
        <f>AA$4*Assumptions!$C20</f>
        <v>875763.8313</v>
      </c>
      <c r="AB21" s="30">
        <f>AB$4*Assumptions!$C20</f>
        <v>888900.2888</v>
      </c>
      <c r="AC21" s="30">
        <f>AC$4*Assumptions!$C20</f>
        <v>902233.7931</v>
      </c>
      <c r="AD21" s="30">
        <f>AD$4*Assumptions!$C20</f>
        <v>915767.3</v>
      </c>
      <c r="AE21" s="30">
        <f>AE$4*Assumptions!$C20</f>
        <v>929503.8095</v>
      </c>
      <c r="AF21" s="30">
        <f>AF$4*Assumptions!$C20</f>
        <v>943446.3666</v>
      </c>
      <c r="AG21" s="30">
        <f>AG$4*Assumptions!$C20</f>
        <v>957598.0621</v>
      </c>
      <c r="AH21" s="30">
        <f>AH$4*Assumptions!$C20</f>
        <v>971962.0331</v>
      </c>
      <c r="AI21" s="30">
        <f>AI$4*Assumptions!$C20</f>
        <v>986541.4636</v>
      </c>
      <c r="AJ21" s="30">
        <f>AJ$4*Assumptions!$C20</f>
        <v>1001339.586</v>
      </c>
      <c r="AK21" s="30">
        <f>AK$4*Assumptions!$C20</f>
        <v>1016359.679</v>
      </c>
    </row>
    <row r="22">
      <c r="A22" s="27" t="s">
        <v>129</v>
      </c>
      <c r="B22" s="30">
        <f t="shared" ref="B22:AK22" si="3">SUM(B18:B21)</f>
        <v>1403678</v>
      </c>
      <c r="C22" s="30">
        <f t="shared" si="3"/>
        <v>1424733.17</v>
      </c>
      <c r="D22" s="30">
        <f t="shared" si="3"/>
        <v>1446104.168</v>
      </c>
      <c r="E22" s="30">
        <f t="shared" si="3"/>
        <v>1467795.73</v>
      </c>
      <c r="F22" s="30">
        <f t="shared" si="3"/>
        <v>1489812.666</v>
      </c>
      <c r="G22" s="30">
        <f t="shared" si="3"/>
        <v>1512159.856</v>
      </c>
      <c r="H22" s="30">
        <f t="shared" si="3"/>
        <v>1534842.254</v>
      </c>
      <c r="I22" s="30">
        <f t="shared" si="3"/>
        <v>1557864.888</v>
      </c>
      <c r="J22" s="30">
        <f t="shared" si="3"/>
        <v>1581232.861</v>
      </c>
      <c r="K22" s="30">
        <f t="shared" si="3"/>
        <v>1604951.354</v>
      </c>
      <c r="L22" s="30">
        <f t="shared" si="3"/>
        <v>1629025.624</v>
      </c>
      <c r="M22" s="30">
        <f t="shared" si="3"/>
        <v>1653461.009</v>
      </c>
      <c r="N22" s="30">
        <f t="shared" si="3"/>
        <v>1678262.924</v>
      </c>
      <c r="O22" s="30">
        <f t="shared" si="3"/>
        <v>1703436.868</v>
      </c>
      <c r="P22" s="30">
        <f t="shared" si="3"/>
        <v>1728988.421</v>
      </c>
      <c r="Q22" s="30">
        <f t="shared" si="3"/>
        <v>1754923.247</v>
      </c>
      <c r="R22" s="30">
        <f t="shared" si="3"/>
        <v>1781247.096</v>
      </c>
      <c r="S22" s="30">
        <f t="shared" si="3"/>
        <v>1807965.802</v>
      </c>
      <c r="T22" s="30">
        <f t="shared" si="3"/>
        <v>1835085.289</v>
      </c>
      <c r="U22" s="30">
        <f t="shared" si="3"/>
        <v>1862611.568</v>
      </c>
      <c r="V22" s="30">
        <f t="shared" si="3"/>
        <v>1890550.742</v>
      </c>
      <c r="W22" s="30">
        <f t="shared" si="3"/>
        <v>1918909.003</v>
      </c>
      <c r="X22" s="30">
        <f t="shared" si="3"/>
        <v>1947692.638</v>
      </c>
      <c r="Y22" s="30">
        <f t="shared" si="3"/>
        <v>1976908.028</v>
      </c>
      <c r="Z22" s="30">
        <f t="shared" si="3"/>
        <v>2006561.648</v>
      </c>
      <c r="AA22" s="30">
        <f t="shared" si="3"/>
        <v>2036660.073</v>
      </c>
      <c r="AB22" s="30">
        <f t="shared" si="3"/>
        <v>2067209.974</v>
      </c>
      <c r="AC22" s="30">
        <f t="shared" si="3"/>
        <v>2098218.123</v>
      </c>
      <c r="AD22" s="30">
        <f t="shared" si="3"/>
        <v>2129691.395</v>
      </c>
      <c r="AE22" s="30">
        <f t="shared" si="3"/>
        <v>2161636.766</v>
      </c>
      <c r="AF22" s="30">
        <f t="shared" si="3"/>
        <v>2194061.318</v>
      </c>
      <c r="AG22" s="30">
        <f t="shared" si="3"/>
        <v>2226972.238</v>
      </c>
      <c r="AH22" s="30">
        <f t="shared" si="3"/>
        <v>2260376.821</v>
      </c>
      <c r="AI22" s="30">
        <f t="shared" si="3"/>
        <v>2294282.473</v>
      </c>
      <c r="AJ22" s="30">
        <f t="shared" si="3"/>
        <v>2328696.71</v>
      </c>
      <c r="AK22" s="30">
        <f t="shared" si="3"/>
        <v>2363627.161</v>
      </c>
    </row>
    <row r="24">
      <c r="A24" s="27" t="s">
        <v>35</v>
      </c>
    </row>
    <row r="25">
      <c r="A25" s="27" t="s">
        <v>48</v>
      </c>
      <c r="B25" s="30">
        <f>B$5*Assumptions!$D17</f>
        <v>618238.53</v>
      </c>
      <c r="C25" s="30">
        <f>C$5*Assumptions!$D17</f>
        <v>630603.3006</v>
      </c>
      <c r="D25" s="30">
        <f>D$5*Assumptions!$D17</f>
        <v>643215.3666</v>
      </c>
      <c r="E25" s="30">
        <f>E$5*Assumptions!$D17</f>
        <v>656079.6739</v>
      </c>
      <c r="F25" s="30">
        <f>F$5*Assumptions!$D17</f>
        <v>669201.2674</v>
      </c>
      <c r="G25" s="30">
        <f>G$5*Assumptions!$D17</f>
        <v>682585.2928</v>
      </c>
      <c r="H25" s="30">
        <f>H$5*Assumptions!$D17</f>
        <v>696236.9986</v>
      </c>
      <c r="I25" s="30">
        <f>I$5*Assumptions!$D17</f>
        <v>710161.7386</v>
      </c>
      <c r="J25" s="30">
        <f>J$5*Assumptions!$D17</f>
        <v>724364.9734</v>
      </c>
      <c r="K25" s="30">
        <f>K$5*Assumptions!$D17</f>
        <v>738852.2728</v>
      </c>
      <c r="L25" s="30">
        <f>L$5*Assumptions!$D17</f>
        <v>753629.3183</v>
      </c>
      <c r="M25" s="30">
        <f>M$5*Assumptions!$D17</f>
        <v>768701.9047</v>
      </c>
      <c r="N25" s="30">
        <f>N$5*Assumptions!$D17</f>
        <v>784075.9428</v>
      </c>
      <c r="O25" s="30">
        <f>O$5*Assumptions!$D17</f>
        <v>799757.4616</v>
      </c>
      <c r="P25" s="30">
        <f>P$5*Assumptions!$D17</f>
        <v>815752.6108</v>
      </c>
      <c r="Q25" s="30">
        <f>Q$5*Assumptions!$D17</f>
        <v>832067.6631</v>
      </c>
      <c r="R25" s="30">
        <f>R$5*Assumptions!$D17</f>
        <v>848709.0163</v>
      </c>
      <c r="S25" s="30">
        <f>S$5*Assumptions!$D17</f>
        <v>865683.1966</v>
      </c>
      <c r="T25" s="30">
        <f>T$5*Assumptions!$D17</f>
        <v>882996.8606</v>
      </c>
      <c r="U25" s="30">
        <f>U$5*Assumptions!$D17</f>
        <v>900656.7978</v>
      </c>
      <c r="V25" s="30">
        <f>V$5*Assumptions!$D17</f>
        <v>918669.9337</v>
      </c>
      <c r="W25" s="30">
        <f>W$5*Assumptions!$D17</f>
        <v>937043.3324</v>
      </c>
      <c r="X25" s="30">
        <f>X$5*Assumptions!$D17</f>
        <v>955784.1991</v>
      </c>
      <c r="Y25" s="30">
        <f>Y$5*Assumptions!$D17</f>
        <v>974899.8831</v>
      </c>
      <c r="Z25" s="30">
        <f>Z$5*Assumptions!$D17</f>
        <v>994397.8807</v>
      </c>
      <c r="AA25" s="30">
        <f>AA$5*Assumptions!$D17</f>
        <v>1014285.838</v>
      </c>
      <c r="AB25" s="30">
        <f>AB$5*Assumptions!$D17</f>
        <v>1034571.555</v>
      </c>
      <c r="AC25" s="30">
        <f>AC$5*Assumptions!$D17</f>
        <v>1055262.986</v>
      </c>
      <c r="AD25" s="30">
        <f>AD$5*Assumptions!$D17</f>
        <v>1076368.246</v>
      </c>
      <c r="AE25" s="30">
        <f>AE$5*Assumptions!$D17</f>
        <v>1097895.611</v>
      </c>
      <c r="AF25" s="30">
        <f>AF$5*Assumptions!$D17</f>
        <v>1119853.523</v>
      </c>
      <c r="AG25" s="30">
        <f>AG$5*Assumptions!$D17</f>
        <v>1142250.594</v>
      </c>
      <c r="AH25" s="30">
        <f>AH$5*Assumptions!$D17</f>
        <v>1165095.605</v>
      </c>
      <c r="AI25" s="30">
        <f>AI$5*Assumptions!$D17</f>
        <v>1188397.517</v>
      </c>
      <c r="AJ25" s="30">
        <f>AJ$5*Assumptions!$D17</f>
        <v>1212165.468</v>
      </c>
      <c r="AK25" s="30">
        <f>AK$5*Assumptions!$D17</f>
        <v>1236408.777</v>
      </c>
    </row>
    <row r="26">
      <c r="A26" s="27" t="s">
        <v>49</v>
      </c>
      <c r="B26" s="30">
        <f>B$5*Assumptions!$D18</f>
        <v>618238.53</v>
      </c>
      <c r="C26" s="30">
        <f>C$5*Assumptions!$D18</f>
        <v>630603.3006</v>
      </c>
      <c r="D26" s="30">
        <f>D$5*Assumptions!$D18</f>
        <v>643215.3666</v>
      </c>
      <c r="E26" s="30">
        <f>E$5*Assumptions!$D18</f>
        <v>656079.6739</v>
      </c>
      <c r="F26" s="30">
        <f>F$5*Assumptions!$D18</f>
        <v>669201.2674</v>
      </c>
      <c r="G26" s="30">
        <f>G$5*Assumptions!$D18</f>
        <v>682585.2928</v>
      </c>
      <c r="H26" s="30">
        <f>H$5*Assumptions!$D18</f>
        <v>696236.9986</v>
      </c>
      <c r="I26" s="30">
        <f>I$5*Assumptions!$D18</f>
        <v>710161.7386</v>
      </c>
      <c r="J26" s="30">
        <f>J$5*Assumptions!$D18</f>
        <v>724364.9734</v>
      </c>
      <c r="K26" s="30">
        <f>K$5*Assumptions!$D18</f>
        <v>738852.2728</v>
      </c>
      <c r="L26" s="30">
        <f>L$5*Assumptions!$D18</f>
        <v>753629.3183</v>
      </c>
      <c r="M26" s="30">
        <f>M$5*Assumptions!$D18</f>
        <v>768701.9047</v>
      </c>
      <c r="N26" s="30">
        <f>N$5*Assumptions!$D18</f>
        <v>784075.9428</v>
      </c>
      <c r="O26" s="30">
        <f>O$5*Assumptions!$D18</f>
        <v>799757.4616</v>
      </c>
      <c r="P26" s="30">
        <f>P$5*Assumptions!$D18</f>
        <v>815752.6108</v>
      </c>
      <c r="Q26" s="30">
        <f>Q$5*Assumptions!$D18</f>
        <v>832067.6631</v>
      </c>
      <c r="R26" s="30">
        <f>R$5*Assumptions!$D18</f>
        <v>848709.0163</v>
      </c>
      <c r="S26" s="30">
        <f>S$5*Assumptions!$D18</f>
        <v>865683.1966</v>
      </c>
      <c r="T26" s="30">
        <f>T$5*Assumptions!$D18</f>
        <v>882996.8606</v>
      </c>
      <c r="U26" s="30">
        <f>U$5*Assumptions!$D18</f>
        <v>900656.7978</v>
      </c>
      <c r="V26" s="30">
        <f>V$5*Assumptions!$D18</f>
        <v>918669.9337</v>
      </c>
      <c r="W26" s="30">
        <f>W$5*Assumptions!$D18</f>
        <v>937043.3324</v>
      </c>
      <c r="X26" s="30">
        <f>X$5*Assumptions!$D18</f>
        <v>955784.1991</v>
      </c>
      <c r="Y26" s="30">
        <f>Y$5*Assumptions!$D18</f>
        <v>974899.8831</v>
      </c>
      <c r="Z26" s="30">
        <f>Z$5*Assumptions!$D18</f>
        <v>994397.8807</v>
      </c>
      <c r="AA26" s="30">
        <f>AA$5*Assumptions!$D18</f>
        <v>1014285.838</v>
      </c>
      <c r="AB26" s="30">
        <f>AB$5*Assumptions!$D18</f>
        <v>1034571.555</v>
      </c>
      <c r="AC26" s="30">
        <f>AC$5*Assumptions!$D18</f>
        <v>1055262.986</v>
      </c>
      <c r="AD26" s="30">
        <f>AD$5*Assumptions!$D18</f>
        <v>1076368.246</v>
      </c>
      <c r="AE26" s="30">
        <f>AE$5*Assumptions!$D18</f>
        <v>1097895.611</v>
      </c>
      <c r="AF26" s="30">
        <f>AF$5*Assumptions!$D18</f>
        <v>1119853.523</v>
      </c>
      <c r="AG26" s="30">
        <f>AG$5*Assumptions!$D18</f>
        <v>1142250.594</v>
      </c>
      <c r="AH26" s="30">
        <f>AH$5*Assumptions!$D18</f>
        <v>1165095.605</v>
      </c>
      <c r="AI26" s="30">
        <f>AI$5*Assumptions!$D18</f>
        <v>1188397.517</v>
      </c>
      <c r="AJ26" s="30">
        <f>AJ$5*Assumptions!$D18</f>
        <v>1212165.468</v>
      </c>
      <c r="AK26" s="30">
        <f>AK$5*Assumptions!$D18</f>
        <v>1236408.777</v>
      </c>
    </row>
    <row r="27">
      <c r="A27" s="27" t="s">
        <v>51</v>
      </c>
      <c r="B27" s="30">
        <f>B$5*Assumptions!$D19</f>
        <v>511645.68</v>
      </c>
      <c r="C27" s="30">
        <f>C$5*Assumptions!$D19</f>
        <v>521878.5936</v>
      </c>
      <c r="D27" s="30">
        <f>D$5*Assumptions!$D19</f>
        <v>532316.1655</v>
      </c>
      <c r="E27" s="30">
        <f>E$5*Assumptions!$D19</f>
        <v>542962.4888</v>
      </c>
      <c r="F27" s="30">
        <f>F$5*Assumptions!$D19</f>
        <v>553821.7386</v>
      </c>
      <c r="G27" s="30">
        <f>G$5*Assumptions!$D19</f>
        <v>564898.1733</v>
      </c>
      <c r="H27" s="30">
        <f>H$5*Assumptions!$D19</f>
        <v>576196.1368</v>
      </c>
      <c r="I27" s="30">
        <f>I$5*Assumptions!$D19</f>
        <v>587720.0595</v>
      </c>
      <c r="J27" s="30">
        <f>J$5*Assumptions!$D19</f>
        <v>599474.4607</v>
      </c>
      <c r="K27" s="30">
        <f>K$5*Assumptions!$D19</f>
        <v>611463.9499</v>
      </c>
      <c r="L27" s="30">
        <f>L$5*Assumptions!$D19</f>
        <v>623693.2289</v>
      </c>
      <c r="M27" s="30">
        <f>M$5*Assumptions!$D19</f>
        <v>636167.0935</v>
      </c>
      <c r="N27" s="30">
        <f>N$5*Assumptions!$D19</f>
        <v>648890.4354</v>
      </c>
      <c r="O27" s="30">
        <f>O$5*Assumptions!$D19</f>
        <v>661868.2441</v>
      </c>
      <c r="P27" s="30">
        <f>P$5*Assumptions!$D19</f>
        <v>675105.609</v>
      </c>
      <c r="Q27" s="30">
        <f>Q$5*Assumptions!$D19</f>
        <v>688607.7212</v>
      </c>
      <c r="R27" s="30">
        <f>R$5*Assumptions!$D19</f>
        <v>702379.8756</v>
      </c>
      <c r="S27" s="30">
        <f>S$5*Assumptions!$D19</f>
        <v>716427.4731</v>
      </c>
      <c r="T27" s="30">
        <f>T$5*Assumptions!$D19</f>
        <v>730756.0225</v>
      </c>
      <c r="U27" s="30">
        <f>U$5*Assumptions!$D19</f>
        <v>745371.143</v>
      </c>
      <c r="V27" s="30">
        <f>V$5*Assumptions!$D19</f>
        <v>760278.5659</v>
      </c>
      <c r="W27" s="30">
        <f>W$5*Assumptions!$D19</f>
        <v>775484.1372</v>
      </c>
      <c r="X27" s="30">
        <f>X$5*Assumptions!$D19</f>
        <v>790993.8199</v>
      </c>
      <c r="Y27" s="30">
        <f>Y$5*Assumptions!$D19</f>
        <v>806813.6963</v>
      </c>
      <c r="Z27" s="30">
        <f>Z$5*Assumptions!$D19</f>
        <v>822949.9702</v>
      </c>
      <c r="AA27" s="30">
        <f>AA$5*Assumptions!$D19</f>
        <v>839408.9696</v>
      </c>
      <c r="AB27" s="30">
        <f>AB$5*Assumptions!$D19</f>
        <v>856197.149</v>
      </c>
      <c r="AC27" s="30">
        <f>AC$5*Assumptions!$D19</f>
        <v>873321.092</v>
      </c>
      <c r="AD27" s="30">
        <f>AD$5*Assumptions!$D19</f>
        <v>890787.5139</v>
      </c>
      <c r="AE27" s="30">
        <f>AE$5*Assumptions!$D19</f>
        <v>908603.2641</v>
      </c>
      <c r="AF27" s="30">
        <f>AF$5*Assumptions!$D19</f>
        <v>926775.3294</v>
      </c>
      <c r="AG27" s="30">
        <f>AG$5*Assumptions!$D19</f>
        <v>945310.836</v>
      </c>
      <c r="AH27" s="30">
        <f>AH$5*Assumptions!$D19</f>
        <v>964217.0527</v>
      </c>
      <c r="AI27" s="30">
        <f>AI$5*Assumptions!$D19</f>
        <v>983501.3938</v>
      </c>
      <c r="AJ27" s="30">
        <f>AJ$5*Assumptions!$D19</f>
        <v>1003171.422</v>
      </c>
      <c r="AK27" s="30">
        <f>AK$5*Assumptions!$D19</f>
        <v>1023234.85</v>
      </c>
    </row>
    <row r="28">
      <c r="A28" s="27" t="s">
        <v>52</v>
      </c>
      <c r="B28" s="30">
        <f>B$5*Assumptions!$D20</f>
        <v>383734.26</v>
      </c>
      <c r="C28" s="30">
        <f>C$5*Assumptions!$D20</f>
        <v>391408.9452</v>
      </c>
      <c r="D28" s="30">
        <f>D$5*Assumptions!$D20</f>
        <v>399237.1241</v>
      </c>
      <c r="E28" s="30">
        <f>E$5*Assumptions!$D20</f>
        <v>407221.8666</v>
      </c>
      <c r="F28" s="30">
        <f>F$5*Assumptions!$D20</f>
        <v>415366.3039</v>
      </c>
      <c r="G28" s="30">
        <f>G$5*Assumptions!$D20</f>
        <v>423673.63</v>
      </c>
      <c r="H28" s="30">
        <f>H$5*Assumptions!$D20</f>
        <v>432147.1026</v>
      </c>
      <c r="I28" s="30">
        <f>I$5*Assumptions!$D20</f>
        <v>440790.0446</v>
      </c>
      <c r="J28" s="30">
        <f>J$5*Assumptions!$D20</f>
        <v>449605.8455</v>
      </c>
      <c r="K28" s="30">
        <f>K$5*Assumptions!$D20</f>
        <v>458597.9625</v>
      </c>
      <c r="L28" s="30">
        <f>L$5*Assumptions!$D20</f>
        <v>467769.9217</v>
      </c>
      <c r="M28" s="30">
        <f>M$5*Assumptions!$D20</f>
        <v>477125.3201</v>
      </c>
      <c r="N28" s="30">
        <f>N$5*Assumptions!$D20</f>
        <v>486667.8265</v>
      </c>
      <c r="O28" s="30">
        <f>O$5*Assumptions!$D20</f>
        <v>496401.1831</v>
      </c>
      <c r="P28" s="30">
        <f>P$5*Assumptions!$D20</f>
        <v>506329.2067</v>
      </c>
      <c r="Q28" s="30">
        <f>Q$5*Assumptions!$D20</f>
        <v>516455.7909</v>
      </c>
      <c r="R28" s="30">
        <f>R$5*Assumptions!$D20</f>
        <v>526784.9067</v>
      </c>
      <c r="S28" s="30">
        <f>S$5*Assumptions!$D20</f>
        <v>537320.6048</v>
      </c>
      <c r="T28" s="30">
        <f>T$5*Assumptions!$D20</f>
        <v>548067.0169</v>
      </c>
      <c r="U28" s="30">
        <f>U$5*Assumptions!$D20</f>
        <v>559028.3572</v>
      </c>
      <c r="V28" s="30">
        <f>V$5*Assumptions!$D20</f>
        <v>570208.9244</v>
      </c>
      <c r="W28" s="30">
        <f>W$5*Assumptions!$D20</f>
        <v>581613.1029</v>
      </c>
      <c r="X28" s="30">
        <f>X$5*Assumptions!$D20</f>
        <v>593245.3649</v>
      </c>
      <c r="Y28" s="30">
        <f>Y$5*Assumptions!$D20</f>
        <v>605110.2722</v>
      </c>
      <c r="Z28" s="30">
        <f>Z$5*Assumptions!$D20</f>
        <v>617212.4777</v>
      </c>
      <c r="AA28" s="30">
        <f>AA$5*Assumptions!$D20</f>
        <v>629556.7272</v>
      </c>
      <c r="AB28" s="30">
        <f>AB$5*Assumptions!$D20</f>
        <v>642147.8618</v>
      </c>
      <c r="AC28" s="30">
        <f>AC$5*Assumptions!$D20</f>
        <v>654990.819</v>
      </c>
      <c r="AD28" s="30">
        <f>AD$5*Assumptions!$D20</f>
        <v>668090.6354</v>
      </c>
      <c r="AE28" s="30">
        <f>AE$5*Assumptions!$D20</f>
        <v>681452.4481</v>
      </c>
      <c r="AF28" s="30">
        <f>AF$5*Assumptions!$D20</f>
        <v>695081.4971</v>
      </c>
      <c r="AG28" s="30">
        <f>AG$5*Assumptions!$D20</f>
        <v>708983.127</v>
      </c>
      <c r="AH28" s="30">
        <f>AH$5*Assumptions!$D20</f>
        <v>723162.7895</v>
      </c>
      <c r="AI28" s="30">
        <f>AI$5*Assumptions!$D20</f>
        <v>737626.0453</v>
      </c>
      <c r="AJ28" s="30">
        <f>AJ$5*Assumptions!$D20</f>
        <v>752378.5662</v>
      </c>
      <c r="AK28" s="30">
        <f>AK$5*Assumptions!$D20</f>
        <v>767426.1376</v>
      </c>
    </row>
    <row r="29">
      <c r="A29" s="27" t="s">
        <v>129</v>
      </c>
      <c r="B29" s="30">
        <f t="shared" ref="B29:AK29" si="4">SUM(B25:B28)</f>
        <v>2131857</v>
      </c>
      <c r="C29" s="30">
        <f t="shared" si="4"/>
        <v>2174494.14</v>
      </c>
      <c r="D29" s="30">
        <f t="shared" si="4"/>
        <v>2217984.023</v>
      </c>
      <c r="E29" s="30">
        <f t="shared" si="4"/>
        <v>2262343.703</v>
      </c>
      <c r="F29" s="30">
        <f t="shared" si="4"/>
        <v>2307590.577</v>
      </c>
      <c r="G29" s="30">
        <f t="shared" si="4"/>
        <v>2353742.389</v>
      </c>
      <c r="H29" s="30">
        <f t="shared" si="4"/>
        <v>2400817.237</v>
      </c>
      <c r="I29" s="30">
        <f t="shared" si="4"/>
        <v>2448833.581</v>
      </c>
      <c r="J29" s="30">
        <f t="shared" si="4"/>
        <v>2497810.253</v>
      </c>
      <c r="K29" s="30">
        <f t="shared" si="4"/>
        <v>2547766.458</v>
      </c>
      <c r="L29" s="30">
        <f t="shared" si="4"/>
        <v>2598721.787</v>
      </c>
      <c r="M29" s="30">
        <f t="shared" si="4"/>
        <v>2650696.223</v>
      </c>
      <c r="N29" s="30">
        <f t="shared" si="4"/>
        <v>2703710.147</v>
      </c>
      <c r="O29" s="30">
        <f t="shared" si="4"/>
        <v>2757784.35</v>
      </c>
      <c r="P29" s="30">
        <f t="shared" si="4"/>
        <v>2812940.037</v>
      </c>
      <c r="Q29" s="30">
        <f t="shared" si="4"/>
        <v>2869198.838</v>
      </c>
      <c r="R29" s="30">
        <f t="shared" si="4"/>
        <v>2926582.815</v>
      </c>
      <c r="S29" s="30">
        <f t="shared" si="4"/>
        <v>2985114.471</v>
      </c>
      <c r="T29" s="30">
        <f t="shared" si="4"/>
        <v>3044816.761</v>
      </c>
      <c r="U29" s="30">
        <f t="shared" si="4"/>
        <v>3105713.096</v>
      </c>
      <c r="V29" s="30">
        <f t="shared" si="4"/>
        <v>3167827.358</v>
      </c>
      <c r="W29" s="30">
        <f t="shared" si="4"/>
        <v>3231183.905</v>
      </c>
      <c r="X29" s="30">
        <f t="shared" si="4"/>
        <v>3295807.583</v>
      </c>
      <c r="Y29" s="30">
        <f t="shared" si="4"/>
        <v>3361723.735</v>
      </c>
      <c r="Z29" s="30">
        <f t="shared" si="4"/>
        <v>3428958.209</v>
      </c>
      <c r="AA29" s="30">
        <f t="shared" si="4"/>
        <v>3497537.374</v>
      </c>
      <c r="AB29" s="30">
        <f t="shared" si="4"/>
        <v>3567488.121</v>
      </c>
      <c r="AC29" s="30">
        <f t="shared" si="4"/>
        <v>3638837.883</v>
      </c>
      <c r="AD29" s="30">
        <f t="shared" si="4"/>
        <v>3711614.641</v>
      </c>
      <c r="AE29" s="30">
        <f t="shared" si="4"/>
        <v>3785846.934</v>
      </c>
      <c r="AF29" s="30">
        <f t="shared" si="4"/>
        <v>3861563.873</v>
      </c>
      <c r="AG29" s="30">
        <f t="shared" si="4"/>
        <v>3938795.15</v>
      </c>
      <c r="AH29" s="30">
        <f t="shared" si="4"/>
        <v>4017571.053</v>
      </c>
      <c r="AI29" s="30">
        <f t="shared" si="4"/>
        <v>4097922.474</v>
      </c>
      <c r="AJ29" s="30">
        <f t="shared" si="4"/>
        <v>4179880.924</v>
      </c>
      <c r="AK29" s="30">
        <f t="shared" si="4"/>
        <v>4263478.542</v>
      </c>
    </row>
    <row r="31">
      <c r="A31" s="27" t="s">
        <v>36</v>
      </c>
    </row>
    <row r="32">
      <c r="A32" s="27" t="s">
        <v>48</v>
      </c>
      <c r="B32" s="30">
        <f>B$6*Assumptions!$E17</f>
        <v>393940.54</v>
      </c>
      <c r="C32" s="30">
        <f>C$6*Assumptions!$E17</f>
        <v>395910.2427</v>
      </c>
      <c r="D32" s="30">
        <f>D$6*Assumptions!$E17</f>
        <v>397889.7939</v>
      </c>
      <c r="E32" s="30">
        <f>E$6*Assumptions!$E17</f>
        <v>399879.2429</v>
      </c>
      <c r="F32" s="30">
        <f>F$6*Assumptions!$E17</f>
        <v>401878.6391</v>
      </c>
      <c r="G32" s="30">
        <f>G$6*Assumptions!$E17</f>
        <v>403888.0323</v>
      </c>
      <c r="H32" s="30">
        <f>H$6*Assumptions!$E17</f>
        <v>405907.4725</v>
      </c>
      <c r="I32" s="30">
        <f>I$6*Assumptions!$E17</f>
        <v>407937.0098</v>
      </c>
      <c r="J32" s="30">
        <f>J$6*Assumptions!$E17</f>
        <v>409976.6949</v>
      </c>
      <c r="K32" s="30">
        <f>K$6*Assumptions!$E17</f>
        <v>412026.5783</v>
      </c>
      <c r="L32" s="30">
        <f>L$6*Assumptions!$E17</f>
        <v>414086.7112</v>
      </c>
      <c r="M32" s="30">
        <f>M$6*Assumptions!$E17</f>
        <v>416157.1448</v>
      </c>
      <c r="N32" s="30">
        <f>N$6*Assumptions!$E17</f>
        <v>418237.9305</v>
      </c>
      <c r="O32" s="30">
        <f>O$6*Assumptions!$E17</f>
        <v>420329.1202</v>
      </c>
      <c r="P32" s="30">
        <f>P$6*Assumptions!$E17</f>
        <v>422430.7658</v>
      </c>
      <c r="Q32" s="30">
        <f>Q$6*Assumptions!$E17</f>
        <v>424542.9196</v>
      </c>
      <c r="R32" s="30">
        <f>R$6*Assumptions!$E17</f>
        <v>426665.6342</v>
      </c>
      <c r="S32" s="30">
        <f>S$6*Assumptions!$E17</f>
        <v>428798.9624</v>
      </c>
      <c r="T32" s="30">
        <f>T$6*Assumptions!$E17</f>
        <v>430942.9572</v>
      </c>
      <c r="U32" s="30">
        <f>U$6*Assumptions!$E17</f>
        <v>433097.672</v>
      </c>
      <c r="V32" s="30">
        <f>V$6*Assumptions!$E17</f>
        <v>435263.1603</v>
      </c>
      <c r="W32" s="30">
        <f>W$6*Assumptions!$E17</f>
        <v>437439.4761</v>
      </c>
      <c r="X32" s="30">
        <f>X$6*Assumptions!$E17</f>
        <v>439626.6735</v>
      </c>
      <c r="Y32" s="30">
        <f>Y$6*Assumptions!$E17</f>
        <v>441824.8069</v>
      </c>
      <c r="Z32" s="30">
        <f>Z$6*Assumptions!$E17</f>
        <v>444033.9309</v>
      </c>
      <c r="AA32" s="30">
        <f>AA$6*Assumptions!$E17</f>
        <v>446254.1006</v>
      </c>
      <c r="AB32" s="30">
        <f>AB$6*Assumptions!$E17</f>
        <v>448485.3711</v>
      </c>
      <c r="AC32" s="30">
        <f>AC$6*Assumptions!$E17</f>
        <v>450727.7979</v>
      </c>
      <c r="AD32" s="30">
        <f>AD$6*Assumptions!$E17</f>
        <v>452981.4369</v>
      </c>
      <c r="AE32" s="30">
        <f>AE$6*Assumptions!$E17</f>
        <v>455246.3441</v>
      </c>
      <c r="AF32" s="30">
        <f>AF$6*Assumptions!$E17</f>
        <v>457522.5758</v>
      </c>
      <c r="AG32" s="30">
        <f>AG$6*Assumptions!$E17</f>
        <v>459810.1887</v>
      </c>
      <c r="AH32" s="30">
        <f>AH$6*Assumptions!$E17</f>
        <v>462109.2396</v>
      </c>
      <c r="AI32" s="30">
        <f>AI$6*Assumptions!$E17</f>
        <v>464419.7858</v>
      </c>
      <c r="AJ32" s="30">
        <f>AJ$6*Assumptions!$E17</f>
        <v>466741.8848</v>
      </c>
      <c r="AK32" s="30">
        <f>AK$6*Assumptions!$E17</f>
        <v>469075.5942</v>
      </c>
    </row>
    <row r="33">
      <c r="A33" s="27" t="s">
        <v>49</v>
      </c>
      <c r="B33" s="30">
        <f>B$6*Assumptions!$E18</f>
        <v>1181821.62</v>
      </c>
      <c r="C33" s="30">
        <f>C$6*Assumptions!$E18</f>
        <v>1187730.728</v>
      </c>
      <c r="D33" s="30">
        <f>D$6*Assumptions!$E18</f>
        <v>1193669.382</v>
      </c>
      <c r="E33" s="30">
        <f>E$6*Assumptions!$E18</f>
        <v>1199637.729</v>
      </c>
      <c r="F33" s="30">
        <f>F$6*Assumptions!$E18</f>
        <v>1205635.917</v>
      </c>
      <c r="G33" s="30">
        <f>G$6*Assumptions!$E18</f>
        <v>1211664.097</v>
      </c>
      <c r="H33" s="30">
        <f>H$6*Assumptions!$E18</f>
        <v>1217722.417</v>
      </c>
      <c r="I33" s="30">
        <f>I$6*Assumptions!$E18</f>
        <v>1223811.029</v>
      </c>
      <c r="J33" s="30">
        <f>J$6*Assumptions!$E18</f>
        <v>1229930.085</v>
      </c>
      <c r="K33" s="30">
        <f>K$6*Assumptions!$E18</f>
        <v>1236079.735</v>
      </c>
      <c r="L33" s="30">
        <f>L$6*Assumptions!$E18</f>
        <v>1242260.134</v>
      </c>
      <c r="M33" s="30">
        <f>M$6*Assumptions!$E18</f>
        <v>1248471.434</v>
      </c>
      <c r="N33" s="30">
        <f>N$6*Assumptions!$E18</f>
        <v>1254713.792</v>
      </c>
      <c r="O33" s="30">
        <f>O$6*Assumptions!$E18</f>
        <v>1260987.36</v>
      </c>
      <c r="P33" s="30">
        <f>P$6*Assumptions!$E18</f>
        <v>1267292.297</v>
      </c>
      <c r="Q33" s="30">
        <f>Q$6*Assumptions!$E18</f>
        <v>1273628.759</v>
      </c>
      <c r="R33" s="30">
        <f>R$6*Assumptions!$E18</f>
        <v>1279996.903</v>
      </c>
      <c r="S33" s="30">
        <f>S$6*Assumptions!$E18</f>
        <v>1286396.887</v>
      </c>
      <c r="T33" s="30">
        <f>T$6*Assumptions!$E18</f>
        <v>1292828.872</v>
      </c>
      <c r="U33" s="30">
        <f>U$6*Assumptions!$E18</f>
        <v>1299293.016</v>
      </c>
      <c r="V33" s="30">
        <f>V$6*Assumptions!$E18</f>
        <v>1305789.481</v>
      </c>
      <c r="W33" s="30">
        <f>W$6*Assumptions!$E18</f>
        <v>1312318.428</v>
      </c>
      <c r="X33" s="30">
        <f>X$6*Assumptions!$E18</f>
        <v>1318880.021</v>
      </c>
      <c r="Y33" s="30">
        <f>Y$6*Assumptions!$E18</f>
        <v>1325474.421</v>
      </c>
      <c r="Z33" s="30">
        <f>Z$6*Assumptions!$E18</f>
        <v>1332101.793</v>
      </c>
      <c r="AA33" s="30">
        <f>AA$6*Assumptions!$E18</f>
        <v>1338762.302</v>
      </c>
      <c r="AB33" s="30">
        <f>AB$6*Assumptions!$E18</f>
        <v>1345456.113</v>
      </c>
      <c r="AC33" s="30">
        <f>AC$6*Assumptions!$E18</f>
        <v>1352183.394</v>
      </c>
      <c r="AD33" s="30">
        <f>AD$6*Assumptions!$E18</f>
        <v>1358944.311</v>
      </c>
      <c r="AE33" s="30">
        <f>AE$6*Assumptions!$E18</f>
        <v>1365739.032</v>
      </c>
      <c r="AF33" s="30">
        <f>AF$6*Assumptions!$E18</f>
        <v>1372567.727</v>
      </c>
      <c r="AG33" s="30">
        <f>AG$6*Assumptions!$E18</f>
        <v>1379430.566</v>
      </c>
      <c r="AH33" s="30">
        <f>AH$6*Assumptions!$E18</f>
        <v>1386327.719</v>
      </c>
      <c r="AI33" s="30">
        <f>AI$6*Assumptions!$E18</f>
        <v>1393259.357</v>
      </c>
      <c r="AJ33" s="30">
        <f>AJ$6*Assumptions!$E18</f>
        <v>1400225.654</v>
      </c>
      <c r="AK33" s="30">
        <f>AK$6*Assumptions!$E18</f>
        <v>1407226.783</v>
      </c>
    </row>
    <row r="34">
      <c r="A34" s="27" t="s">
        <v>51</v>
      </c>
      <c r="B34" s="30">
        <f>B$6*Assumptions!$E19</f>
        <v>1097405.79</v>
      </c>
      <c r="C34" s="30">
        <f>C$6*Assumptions!$E19</f>
        <v>1102892.819</v>
      </c>
      <c r="D34" s="30">
        <f>D$6*Assumptions!$E19</f>
        <v>1108407.283</v>
      </c>
      <c r="E34" s="30">
        <f>E$6*Assumptions!$E19</f>
        <v>1113949.319</v>
      </c>
      <c r="F34" s="30">
        <f>F$6*Assumptions!$E19</f>
        <v>1119519.066</v>
      </c>
      <c r="G34" s="30">
        <f>G$6*Assumptions!$E19</f>
        <v>1125116.661</v>
      </c>
      <c r="H34" s="30">
        <f>H$6*Assumptions!$E19</f>
        <v>1130742.245</v>
      </c>
      <c r="I34" s="30">
        <f>I$6*Assumptions!$E19</f>
        <v>1136395.956</v>
      </c>
      <c r="J34" s="30">
        <f>J$6*Assumptions!$E19</f>
        <v>1142077.936</v>
      </c>
      <c r="K34" s="30">
        <f>K$6*Assumptions!$E19</f>
        <v>1147788.325</v>
      </c>
      <c r="L34" s="30">
        <f>L$6*Assumptions!$E19</f>
        <v>1153527.267</v>
      </c>
      <c r="M34" s="30">
        <f>M$6*Assumptions!$E19</f>
        <v>1159294.903</v>
      </c>
      <c r="N34" s="30">
        <f>N$6*Assumptions!$E19</f>
        <v>1165091.378</v>
      </c>
      <c r="O34" s="30">
        <f>O$6*Assumptions!$E19</f>
        <v>1170916.835</v>
      </c>
      <c r="P34" s="30">
        <f>P$6*Assumptions!$E19</f>
        <v>1176771.419</v>
      </c>
      <c r="Q34" s="30">
        <f>Q$6*Assumptions!$E19</f>
        <v>1182655.276</v>
      </c>
      <c r="R34" s="30">
        <f>R$6*Assumptions!$E19</f>
        <v>1188568.552</v>
      </c>
      <c r="S34" s="30">
        <f>S$6*Assumptions!$E19</f>
        <v>1194511.395</v>
      </c>
      <c r="T34" s="30">
        <f>T$6*Assumptions!$E19</f>
        <v>1200483.952</v>
      </c>
      <c r="U34" s="30">
        <f>U$6*Assumptions!$E19</f>
        <v>1206486.372</v>
      </c>
      <c r="V34" s="30">
        <f>V$6*Assumptions!$E19</f>
        <v>1212518.804</v>
      </c>
      <c r="W34" s="30">
        <f>W$6*Assumptions!$E19</f>
        <v>1218581.398</v>
      </c>
      <c r="X34" s="30">
        <f>X$6*Assumptions!$E19</f>
        <v>1224674.305</v>
      </c>
      <c r="Y34" s="30">
        <f>Y$6*Assumptions!$E19</f>
        <v>1230797.676</v>
      </c>
      <c r="Z34" s="30">
        <f>Z$6*Assumptions!$E19</f>
        <v>1236951.665</v>
      </c>
      <c r="AA34" s="30">
        <f>AA$6*Assumptions!$E19</f>
        <v>1243136.423</v>
      </c>
      <c r="AB34" s="30">
        <f>AB$6*Assumptions!$E19</f>
        <v>1249352.105</v>
      </c>
      <c r="AC34" s="30">
        <f>AC$6*Assumptions!$E19</f>
        <v>1255598.866</v>
      </c>
      <c r="AD34" s="30">
        <f>AD$6*Assumptions!$E19</f>
        <v>1261876.86</v>
      </c>
      <c r="AE34" s="30">
        <f>AE$6*Assumptions!$E19</f>
        <v>1268186.244</v>
      </c>
      <c r="AF34" s="30">
        <f>AF$6*Assumptions!$E19</f>
        <v>1274527.175</v>
      </c>
      <c r="AG34" s="30">
        <f>AG$6*Assumptions!$E19</f>
        <v>1280899.811</v>
      </c>
      <c r="AH34" s="30">
        <f>AH$6*Assumptions!$E19</f>
        <v>1287304.31</v>
      </c>
      <c r="AI34" s="30">
        <f>AI$6*Assumptions!$E19</f>
        <v>1293740.832</v>
      </c>
      <c r="AJ34" s="30">
        <f>AJ$6*Assumptions!$E19</f>
        <v>1300209.536</v>
      </c>
      <c r="AK34" s="30">
        <f>AK$6*Assumptions!$E19</f>
        <v>1306710.584</v>
      </c>
    </row>
    <row r="35">
      <c r="A35" s="27" t="s">
        <v>52</v>
      </c>
      <c r="B35" s="30">
        <f>B$6*Assumptions!$E20</f>
        <v>140693.05</v>
      </c>
      <c r="C35" s="30">
        <f>C$6*Assumptions!$E20</f>
        <v>141396.5153</v>
      </c>
      <c r="D35" s="30">
        <f>D$6*Assumptions!$E20</f>
        <v>142103.4978</v>
      </c>
      <c r="E35" s="30">
        <f>E$6*Assumptions!$E20</f>
        <v>142814.0153</v>
      </c>
      <c r="F35" s="30">
        <f>F$6*Assumptions!$E20</f>
        <v>143528.0854</v>
      </c>
      <c r="G35" s="30">
        <f>G$6*Assumptions!$E20</f>
        <v>144245.7258</v>
      </c>
      <c r="H35" s="30">
        <f>H$6*Assumptions!$E20</f>
        <v>144966.9544</v>
      </c>
      <c r="I35" s="30">
        <f>I$6*Assumptions!$E20</f>
        <v>145691.7892</v>
      </c>
      <c r="J35" s="30">
        <f>J$6*Assumptions!$E20</f>
        <v>146420.2482</v>
      </c>
      <c r="K35" s="30">
        <f>K$6*Assumptions!$E20</f>
        <v>147152.3494</v>
      </c>
      <c r="L35" s="30">
        <f>L$6*Assumptions!$E20</f>
        <v>147888.1112</v>
      </c>
      <c r="M35" s="30">
        <f>M$6*Assumptions!$E20</f>
        <v>148627.5517</v>
      </c>
      <c r="N35" s="30">
        <f>N$6*Assumptions!$E20</f>
        <v>149370.6895</v>
      </c>
      <c r="O35" s="30">
        <f>O$6*Assumptions!$E20</f>
        <v>150117.5429</v>
      </c>
      <c r="P35" s="30">
        <f>P$6*Assumptions!$E20</f>
        <v>150868.1306</v>
      </c>
      <c r="Q35" s="30">
        <f>Q$6*Assumptions!$E20</f>
        <v>151622.4713</v>
      </c>
      <c r="R35" s="30">
        <f>R$6*Assumptions!$E20</f>
        <v>152380.5836</v>
      </c>
      <c r="S35" s="30">
        <f>S$6*Assumptions!$E20</f>
        <v>153142.4866</v>
      </c>
      <c r="T35" s="30">
        <f>T$6*Assumptions!$E20</f>
        <v>153908.199</v>
      </c>
      <c r="U35" s="30">
        <f>U$6*Assumptions!$E20</f>
        <v>154677.74</v>
      </c>
      <c r="V35" s="30">
        <f>V$6*Assumptions!$E20</f>
        <v>155451.1287</v>
      </c>
      <c r="W35" s="30">
        <f>W$6*Assumptions!$E20</f>
        <v>156228.3843</v>
      </c>
      <c r="X35" s="30">
        <f>X$6*Assumptions!$E20</f>
        <v>157009.5263</v>
      </c>
      <c r="Y35" s="30">
        <f>Y$6*Assumptions!$E20</f>
        <v>157794.5739</v>
      </c>
      <c r="Z35" s="30">
        <f>Z$6*Assumptions!$E20</f>
        <v>158583.5468</v>
      </c>
      <c r="AA35" s="30">
        <f>AA$6*Assumptions!$E20</f>
        <v>159376.4645</v>
      </c>
      <c r="AB35" s="30">
        <f>AB$6*Assumptions!$E20</f>
        <v>160173.3468</v>
      </c>
      <c r="AC35" s="30">
        <f>AC$6*Assumptions!$E20</f>
        <v>160974.2135</v>
      </c>
      <c r="AD35" s="30">
        <f>AD$6*Assumptions!$E20</f>
        <v>161779.0846</v>
      </c>
      <c r="AE35" s="30">
        <f>AE$6*Assumptions!$E20</f>
        <v>162587.98</v>
      </c>
      <c r="AF35" s="30">
        <f>AF$6*Assumptions!$E20</f>
        <v>163400.9199</v>
      </c>
      <c r="AG35" s="30">
        <f>AG$6*Assumptions!$E20</f>
        <v>164217.9245</v>
      </c>
      <c r="AH35" s="30">
        <f>AH$6*Assumptions!$E20</f>
        <v>165039.0142</v>
      </c>
      <c r="AI35" s="30">
        <f>AI$6*Assumptions!$E20</f>
        <v>165864.2092</v>
      </c>
      <c r="AJ35" s="30">
        <f>AJ$6*Assumptions!$E20</f>
        <v>166693.5303</v>
      </c>
      <c r="AK35" s="30">
        <f>AK$6*Assumptions!$E20</f>
        <v>167526.9979</v>
      </c>
    </row>
    <row r="36">
      <c r="A36" s="27" t="s">
        <v>129</v>
      </c>
      <c r="B36" s="30">
        <f t="shared" ref="B36:AK36" si="5">SUM(B32:B35)</f>
        <v>2813861</v>
      </c>
      <c r="C36" s="30">
        <f t="shared" si="5"/>
        <v>2827930.305</v>
      </c>
      <c r="D36" s="30">
        <f t="shared" si="5"/>
        <v>2842069.957</v>
      </c>
      <c r="E36" s="30">
        <f t="shared" si="5"/>
        <v>2856280.306</v>
      </c>
      <c r="F36" s="30">
        <f t="shared" si="5"/>
        <v>2870561.708</v>
      </c>
      <c r="G36" s="30">
        <f t="shared" si="5"/>
        <v>2884914.516</v>
      </c>
      <c r="H36" s="30">
        <f t="shared" si="5"/>
        <v>2899339.089</v>
      </c>
      <c r="I36" s="30">
        <f t="shared" si="5"/>
        <v>2913835.784</v>
      </c>
      <c r="J36" s="30">
        <f t="shared" si="5"/>
        <v>2928404.963</v>
      </c>
      <c r="K36" s="30">
        <f t="shared" si="5"/>
        <v>2943046.988</v>
      </c>
      <c r="L36" s="30">
        <f t="shared" si="5"/>
        <v>2957762.223</v>
      </c>
      <c r="M36" s="30">
        <f t="shared" si="5"/>
        <v>2972551.034</v>
      </c>
      <c r="N36" s="30">
        <f t="shared" si="5"/>
        <v>2987413.789</v>
      </c>
      <c r="O36" s="30">
        <f t="shared" si="5"/>
        <v>3002350.858</v>
      </c>
      <c r="P36" s="30">
        <f t="shared" si="5"/>
        <v>3017362.613</v>
      </c>
      <c r="Q36" s="30">
        <f t="shared" si="5"/>
        <v>3032449.426</v>
      </c>
      <c r="R36" s="30">
        <f t="shared" si="5"/>
        <v>3047611.673</v>
      </c>
      <c r="S36" s="30">
        <f t="shared" si="5"/>
        <v>3062849.731</v>
      </c>
      <c r="T36" s="30">
        <f t="shared" si="5"/>
        <v>3078163.98</v>
      </c>
      <c r="U36" s="30">
        <f t="shared" si="5"/>
        <v>3093554.8</v>
      </c>
      <c r="V36" s="30">
        <f t="shared" si="5"/>
        <v>3109022.574</v>
      </c>
      <c r="W36" s="30">
        <f t="shared" si="5"/>
        <v>3124567.687</v>
      </c>
      <c r="X36" s="30">
        <f t="shared" si="5"/>
        <v>3140190.525</v>
      </c>
      <c r="Y36" s="30">
        <f t="shared" si="5"/>
        <v>3155891.478</v>
      </c>
      <c r="Z36" s="30">
        <f t="shared" si="5"/>
        <v>3171670.935</v>
      </c>
      <c r="AA36" s="30">
        <f t="shared" si="5"/>
        <v>3187529.29</v>
      </c>
      <c r="AB36" s="30">
        <f t="shared" si="5"/>
        <v>3203466.936</v>
      </c>
      <c r="AC36" s="30">
        <f t="shared" si="5"/>
        <v>3219484.271</v>
      </c>
      <c r="AD36" s="30">
        <f t="shared" si="5"/>
        <v>3235581.692</v>
      </c>
      <c r="AE36" s="30">
        <f t="shared" si="5"/>
        <v>3251759.601</v>
      </c>
      <c r="AF36" s="30">
        <f t="shared" si="5"/>
        <v>3268018.399</v>
      </c>
      <c r="AG36" s="30">
        <f t="shared" si="5"/>
        <v>3284358.491</v>
      </c>
      <c r="AH36" s="30">
        <f t="shared" si="5"/>
        <v>3300780.283</v>
      </c>
      <c r="AI36" s="30">
        <f t="shared" si="5"/>
        <v>3317284.185</v>
      </c>
      <c r="AJ36" s="30">
        <f t="shared" si="5"/>
        <v>3333870.605</v>
      </c>
      <c r="AK36" s="30">
        <f t="shared" si="5"/>
        <v>3350539.958</v>
      </c>
    </row>
    <row r="38">
      <c r="A38" s="27" t="s">
        <v>129</v>
      </c>
    </row>
    <row r="39">
      <c r="A39" s="27" t="s">
        <v>48</v>
      </c>
      <c r="B39" s="30">
        <f t="shared" ref="B39:AK39" si="6">B11+B18+B25+B32</f>
        <v>2132225.69</v>
      </c>
      <c r="C39" s="30">
        <f t="shared" si="6"/>
        <v>2159795.963</v>
      </c>
      <c r="D39" s="30">
        <f t="shared" si="6"/>
        <v>2187786.267</v>
      </c>
      <c r="E39" s="30">
        <f t="shared" si="6"/>
        <v>2216203.686</v>
      </c>
      <c r="F39" s="30">
        <f t="shared" si="6"/>
        <v>2245055.427</v>
      </c>
      <c r="G39" s="30">
        <f t="shared" si="6"/>
        <v>2274348.829</v>
      </c>
      <c r="H39" s="30">
        <f t="shared" si="6"/>
        <v>2304091.362</v>
      </c>
      <c r="I39" s="30">
        <f t="shared" si="6"/>
        <v>2334290.629</v>
      </c>
      <c r="J39" s="30">
        <f t="shared" si="6"/>
        <v>2364954.372</v>
      </c>
      <c r="K39" s="30">
        <f t="shared" si="6"/>
        <v>2396090.47</v>
      </c>
      <c r="L39" s="30">
        <f t="shared" si="6"/>
        <v>2427706.944</v>
      </c>
      <c r="M39" s="30">
        <f t="shared" si="6"/>
        <v>2459811.96</v>
      </c>
      <c r="N39" s="30">
        <f t="shared" si="6"/>
        <v>2492413.831</v>
      </c>
      <c r="O39" s="30">
        <f t="shared" si="6"/>
        <v>2525521.02</v>
      </c>
      <c r="P39" s="30">
        <f t="shared" si="6"/>
        <v>2559142.143</v>
      </c>
      <c r="Q39" s="30">
        <f t="shared" si="6"/>
        <v>2593285.97</v>
      </c>
      <c r="R39" s="30">
        <f t="shared" si="6"/>
        <v>2627961.43</v>
      </c>
      <c r="S39" s="30">
        <f t="shared" si="6"/>
        <v>2663177.615</v>
      </c>
      <c r="T39" s="30">
        <f t="shared" si="6"/>
        <v>2698943.779</v>
      </c>
      <c r="U39" s="30">
        <f t="shared" si="6"/>
        <v>2735269.344</v>
      </c>
      <c r="V39" s="30">
        <f t="shared" si="6"/>
        <v>2772163.904</v>
      </c>
      <c r="W39" s="30">
        <f t="shared" si="6"/>
        <v>2809637.225</v>
      </c>
      <c r="X39" s="30">
        <f t="shared" si="6"/>
        <v>2847699.251</v>
      </c>
      <c r="Y39" s="30">
        <f t="shared" si="6"/>
        <v>2886360.107</v>
      </c>
      <c r="Z39" s="30">
        <f t="shared" si="6"/>
        <v>2925630.099</v>
      </c>
      <c r="AA39" s="30">
        <f t="shared" si="6"/>
        <v>2965519.724</v>
      </c>
      <c r="AB39" s="30">
        <f t="shared" si="6"/>
        <v>3006039.666</v>
      </c>
      <c r="AC39" s="30">
        <f t="shared" si="6"/>
        <v>3047200.806</v>
      </c>
      <c r="AD39" s="30">
        <f t="shared" si="6"/>
        <v>3089014.221</v>
      </c>
      <c r="AE39" s="30">
        <f t="shared" si="6"/>
        <v>3131491.191</v>
      </c>
      <c r="AF39" s="30">
        <f t="shared" si="6"/>
        <v>3174643.201</v>
      </c>
      <c r="AG39" s="30">
        <f t="shared" si="6"/>
        <v>3218481.944</v>
      </c>
      <c r="AH39" s="30">
        <f t="shared" si="6"/>
        <v>3263019.328</v>
      </c>
      <c r="AI39" s="30">
        <f t="shared" si="6"/>
        <v>3308267.478</v>
      </c>
      <c r="AJ39" s="30">
        <f t="shared" si="6"/>
        <v>3354238.738</v>
      </c>
      <c r="AK39" s="30">
        <f t="shared" si="6"/>
        <v>3400945.681</v>
      </c>
    </row>
    <row r="40">
      <c r="A40" s="27" t="s">
        <v>49</v>
      </c>
      <c r="B40" s="30">
        <f t="shared" ref="B40:AK40" si="7">B12+B19+B26+B33</f>
        <v>2465508.15</v>
      </c>
      <c r="C40" s="30">
        <f t="shared" si="7"/>
        <v>2490436.509</v>
      </c>
      <c r="D40" s="30">
        <f t="shared" si="7"/>
        <v>2515708.253</v>
      </c>
      <c r="E40" s="30">
        <f t="shared" si="7"/>
        <v>2541329.142</v>
      </c>
      <c r="F40" s="30">
        <f t="shared" si="7"/>
        <v>2567305.042</v>
      </c>
      <c r="G40" s="30">
        <f t="shared" si="7"/>
        <v>2593641.925</v>
      </c>
      <c r="H40" s="30">
        <f t="shared" si="7"/>
        <v>2620345.877</v>
      </c>
      <c r="I40" s="30">
        <f t="shared" si="7"/>
        <v>2647423.094</v>
      </c>
      <c r="J40" s="30">
        <f t="shared" si="7"/>
        <v>2674879.887</v>
      </c>
      <c r="K40" s="30">
        <f t="shared" si="7"/>
        <v>2702722.685</v>
      </c>
      <c r="L40" s="30">
        <f t="shared" si="7"/>
        <v>2730958.036</v>
      </c>
      <c r="M40" s="30">
        <f t="shared" si="7"/>
        <v>2759592.609</v>
      </c>
      <c r="N40" s="30">
        <f t="shared" si="7"/>
        <v>2788633.197</v>
      </c>
      <c r="O40" s="30">
        <f t="shared" si="7"/>
        <v>2818086.719</v>
      </c>
      <c r="P40" s="30">
        <f t="shared" si="7"/>
        <v>2847960.224</v>
      </c>
      <c r="Q40" s="30">
        <f t="shared" si="7"/>
        <v>2878260.891</v>
      </c>
      <c r="R40" s="30">
        <f t="shared" si="7"/>
        <v>2908996.033</v>
      </c>
      <c r="S40" s="30">
        <f t="shared" si="7"/>
        <v>2940173.099</v>
      </c>
      <c r="T40" s="30">
        <f t="shared" si="7"/>
        <v>2971799.678</v>
      </c>
      <c r="U40" s="30">
        <f t="shared" si="7"/>
        <v>3003883.499</v>
      </c>
      <c r="V40" s="30">
        <f t="shared" si="7"/>
        <v>3036432.436</v>
      </c>
      <c r="W40" s="30">
        <f t="shared" si="7"/>
        <v>3069454.513</v>
      </c>
      <c r="X40" s="30">
        <f t="shared" si="7"/>
        <v>3102957.899</v>
      </c>
      <c r="Y40" s="30">
        <f t="shared" si="7"/>
        <v>3136950.92</v>
      </c>
      <c r="Z40" s="30">
        <f t="shared" si="7"/>
        <v>3171442.056</v>
      </c>
      <c r="AA40" s="30">
        <f t="shared" si="7"/>
        <v>3206439.946</v>
      </c>
      <c r="AB40" s="30">
        <f t="shared" si="7"/>
        <v>3241953.393</v>
      </c>
      <c r="AC40" s="30">
        <f t="shared" si="7"/>
        <v>3277991.361</v>
      </c>
      <c r="AD40" s="30">
        <f t="shared" si="7"/>
        <v>3314562.988</v>
      </c>
      <c r="AE40" s="30">
        <f t="shared" si="7"/>
        <v>3351677.579</v>
      </c>
      <c r="AF40" s="30">
        <f t="shared" si="7"/>
        <v>3389344.616</v>
      </c>
      <c r="AG40" s="30">
        <f t="shared" si="7"/>
        <v>3427573.758</v>
      </c>
      <c r="AH40" s="30">
        <f t="shared" si="7"/>
        <v>3466374.849</v>
      </c>
      <c r="AI40" s="30">
        <f t="shared" si="7"/>
        <v>3505757.915</v>
      </c>
      <c r="AJ40" s="30">
        <f t="shared" si="7"/>
        <v>3545733.172</v>
      </c>
      <c r="AK40" s="30">
        <f t="shared" si="7"/>
        <v>3586311.031</v>
      </c>
    </row>
    <row r="41">
      <c r="A41" s="27" t="s">
        <v>51</v>
      </c>
      <c r="B41" s="30">
        <f t="shared" ref="B41:AK41" si="8">B13+B20+B27+B34</f>
        <v>2334805.31</v>
      </c>
      <c r="C41" s="30">
        <f t="shared" si="8"/>
        <v>2359747.94</v>
      </c>
      <c r="D41" s="30">
        <f t="shared" si="8"/>
        <v>2385044.368</v>
      </c>
      <c r="E41" s="30">
        <f t="shared" si="8"/>
        <v>2410700.483</v>
      </c>
      <c r="F41" s="30">
        <f t="shared" si="8"/>
        <v>2436722.28</v>
      </c>
      <c r="G41" s="30">
        <f t="shared" si="8"/>
        <v>2463115.862</v>
      </c>
      <c r="H41" s="30">
        <f t="shared" si="8"/>
        <v>2489887.443</v>
      </c>
      <c r="I41" s="30">
        <f t="shared" si="8"/>
        <v>2517043.347</v>
      </c>
      <c r="J41" s="30">
        <f t="shared" si="8"/>
        <v>2544590.012</v>
      </c>
      <c r="K41" s="30">
        <f t="shared" si="8"/>
        <v>2572533.993</v>
      </c>
      <c r="L41" s="30">
        <f t="shared" si="8"/>
        <v>2600881.963</v>
      </c>
      <c r="M41" s="30">
        <f t="shared" si="8"/>
        <v>2629640.714</v>
      </c>
      <c r="N41" s="30">
        <f t="shared" si="8"/>
        <v>2658817.163</v>
      </c>
      <c r="O41" s="30">
        <f t="shared" si="8"/>
        <v>2688418.35</v>
      </c>
      <c r="P41" s="30">
        <f t="shared" si="8"/>
        <v>2718451.444</v>
      </c>
      <c r="Q41" s="30">
        <f t="shared" si="8"/>
        <v>2748923.741</v>
      </c>
      <c r="R41" s="30">
        <f t="shared" si="8"/>
        <v>2779842.672</v>
      </c>
      <c r="S41" s="30">
        <f t="shared" si="8"/>
        <v>2811215.8</v>
      </c>
      <c r="T41" s="30">
        <f t="shared" si="8"/>
        <v>2843050.828</v>
      </c>
      <c r="U41" s="30">
        <f t="shared" si="8"/>
        <v>2875355.596</v>
      </c>
      <c r="V41" s="30">
        <f t="shared" si="8"/>
        <v>2908138.088</v>
      </c>
      <c r="W41" s="30">
        <f t="shared" si="8"/>
        <v>2941406.432</v>
      </c>
      <c r="X41" s="30">
        <f t="shared" si="8"/>
        <v>2975168.903</v>
      </c>
      <c r="Y41" s="30">
        <f t="shared" si="8"/>
        <v>3009433.928</v>
      </c>
      <c r="Z41" s="30">
        <f t="shared" si="8"/>
        <v>3044210.088</v>
      </c>
      <c r="AA41" s="30">
        <f t="shared" si="8"/>
        <v>3079506.116</v>
      </c>
      <c r="AB41" s="30">
        <f t="shared" si="8"/>
        <v>3115330.909</v>
      </c>
      <c r="AC41" s="30">
        <f t="shared" si="8"/>
        <v>3151693.523</v>
      </c>
      <c r="AD41" s="30">
        <f t="shared" si="8"/>
        <v>3188603.18</v>
      </c>
      <c r="AE41" s="30">
        <f t="shared" si="8"/>
        <v>3226069.271</v>
      </c>
      <c r="AF41" s="30">
        <f t="shared" si="8"/>
        <v>3264101.356</v>
      </c>
      <c r="AG41" s="30">
        <f t="shared" si="8"/>
        <v>3302709.173</v>
      </c>
      <c r="AH41" s="30">
        <f t="shared" si="8"/>
        <v>3341902.635</v>
      </c>
      <c r="AI41" s="30">
        <f t="shared" si="8"/>
        <v>3381691.838</v>
      </c>
      <c r="AJ41" s="30">
        <f t="shared" si="8"/>
        <v>3422087.062</v>
      </c>
      <c r="AK41" s="30">
        <f t="shared" si="8"/>
        <v>3463098.774</v>
      </c>
    </row>
    <row r="42">
      <c r="A42" s="27" t="s">
        <v>52</v>
      </c>
      <c r="B42" s="30">
        <f t="shared" ref="B42:AK42" si="9">B14+B21+B28+B35</f>
        <v>1793456.85</v>
      </c>
      <c r="C42" s="30">
        <f t="shared" si="9"/>
        <v>1817543.204</v>
      </c>
      <c r="D42" s="30">
        <f t="shared" si="9"/>
        <v>1841988.919</v>
      </c>
      <c r="E42" s="30">
        <f t="shared" si="9"/>
        <v>1866799.786</v>
      </c>
      <c r="F42" s="30">
        <f t="shared" si="9"/>
        <v>1891981.693</v>
      </c>
      <c r="G42" s="30">
        <f t="shared" si="9"/>
        <v>1917540.63</v>
      </c>
      <c r="H42" s="30">
        <f t="shared" si="9"/>
        <v>1943482.687</v>
      </c>
      <c r="I42" s="30">
        <f t="shared" si="9"/>
        <v>1969814.061</v>
      </c>
      <c r="J42" s="30">
        <f t="shared" si="9"/>
        <v>1996541.053</v>
      </c>
      <c r="K42" s="30">
        <f t="shared" si="9"/>
        <v>2023670.071</v>
      </c>
      <c r="L42" s="30">
        <f t="shared" si="9"/>
        <v>2051207.635</v>
      </c>
      <c r="M42" s="30">
        <f t="shared" si="9"/>
        <v>2079160.375</v>
      </c>
      <c r="N42" s="30">
        <f t="shared" si="9"/>
        <v>2107535.036</v>
      </c>
      <c r="O42" s="30">
        <f t="shared" si="9"/>
        <v>2136338.476</v>
      </c>
      <c r="P42" s="30">
        <f t="shared" si="9"/>
        <v>2165577.674</v>
      </c>
      <c r="Q42" s="30">
        <f t="shared" si="9"/>
        <v>2195259.728</v>
      </c>
      <c r="R42" s="30">
        <f t="shared" si="9"/>
        <v>2225391.856</v>
      </c>
      <c r="S42" s="30">
        <f t="shared" si="9"/>
        <v>2255981.401</v>
      </c>
      <c r="T42" s="30">
        <f t="shared" si="9"/>
        <v>2287035.836</v>
      </c>
      <c r="U42" s="30">
        <f t="shared" si="9"/>
        <v>2318562.756</v>
      </c>
      <c r="V42" s="30">
        <f t="shared" si="9"/>
        <v>2350569.894</v>
      </c>
      <c r="W42" s="30">
        <f t="shared" si="9"/>
        <v>2383065.11</v>
      </c>
      <c r="X42" s="30">
        <f t="shared" si="9"/>
        <v>2416056.405</v>
      </c>
      <c r="Y42" s="30">
        <f t="shared" si="9"/>
        <v>2449551.914</v>
      </c>
      <c r="Z42" s="30">
        <f t="shared" si="9"/>
        <v>2483559.915</v>
      </c>
      <c r="AA42" s="30">
        <f t="shared" si="9"/>
        <v>2518088.829</v>
      </c>
      <c r="AB42" s="30">
        <f t="shared" si="9"/>
        <v>2553147.222</v>
      </c>
      <c r="AC42" s="30">
        <f t="shared" si="9"/>
        <v>2588743.807</v>
      </c>
      <c r="AD42" s="30">
        <f t="shared" si="9"/>
        <v>2624887.451</v>
      </c>
      <c r="AE42" s="30">
        <f t="shared" si="9"/>
        <v>2661587.173</v>
      </c>
      <c r="AF42" s="30">
        <f t="shared" si="9"/>
        <v>2698852.149</v>
      </c>
      <c r="AG42" s="30">
        <f t="shared" si="9"/>
        <v>2736691.712</v>
      </c>
      <c r="AH42" s="30">
        <f t="shared" si="9"/>
        <v>2775115.361</v>
      </c>
      <c r="AI42" s="30">
        <f t="shared" si="9"/>
        <v>2814132.758</v>
      </c>
      <c r="AJ42" s="30">
        <f t="shared" si="9"/>
        <v>2853753.732</v>
      </c>
      <c r="AK42" s="30">
        <f t="shared" si="9"/>
        <v>2893988.286</v>
      </c>
    </row>
    <row r="43">
      <c r="A43" s="27" t="s">
        <v>129</v>
      </c>
      <c r="B43" s="30">
        <f t="shared" ref="B43:AK43" si="10">SUM(B39:B42)</f>
        <v>8725996</v>
      </c>
      <c r="C43" s="30">
        <f t="shared" si="10"/>
        <v>8827523.615</v>
      </c>
      <c r="D43" s="30">
        <f t="shared" si="10"/>
        <v>8930527.807</v>
      </c>
      <c r="E43" s="30">
        <f t="shared" si="10"/>
        <v>9035033.096</v>
      </c>
      <c r="F43" s="30">
        <f t="shared" si="10"/>
        <v>9141064.441</v>
      </c>
      <c r="G43" s="30">
        <f t="shared" si="10"/>
        <v>9248647.246</v>
      </c>
      <c r="H43" s="30">
        <f t="shared" si="10"/>
        <v>9357807.369</v>
      </c>
      <c r="I43" s="30">
        <f t="shared" si="10"/>
        <v>9468571.131</v>
      </c>
      <c r="J43" s="30">
        <f t="shared" si="10"/>
        <v>9580965.324</v>
      </c>
      <c r="K43" s="30">
        <f t="shared" si="10"/>
        <v>9695017.219</v>
      </c>
      <c r="L43" s="30">
        <f t="shared" si="10"/>
        <v>9810754.578</v>
      </c>
      <c r="M43" s="30">
        <f t="shared" si="10"/>
        <v>9928205.658</v>
      </c>
      <c r="N43" s="30">
        <f t="shared" si="10"/>
        <v>10047399.23</v>
      </c>
      <c r="O43" s="30">
        <f t="shared" si="10"/>
        <v>10168364.57</v>
      </c>
      <c r="P43" s="30">
        <f t="shared" si="10"/>
        <v>10291131.49</v>
      </c>
      <c r="Q43" s="30">
        <f t="shared" si="10"/>
        <v>10415730.33</v>
      </c>
      <c r="R43" s="30">
        <f t="shared" si="10"/>
        <v>10542191.99</v>
      </c>
      <c r="S43" s="30">
        <f t="shared" si="10"/>
        <v>10670547.92</v>
      </c>
      <c r="T43" s="30">
        <f t="shared" si="10"/>
        <v>10800830.12</v>
      </c>
      <c r="U43" s="30">
        <f t="shared" si="10"/>
        <v>10933071.2</v>
      </c>
      <c r="V43" s="30">
        <f t="shared" si="10"/>
        <v>11067304.32</v>
      </c>
      <c r="W43" s="30">
        <f t="shared" si="10"/>
        <v>11203563.28</v>
      </c>
      <c r="X43" s="30">
        <f t="shared" si="10"/>
        <v>11341882.46</v>
      </c>
      <c r="Y43" s="30">
        <f t="shared" si="10"/>
        <v>11482296.87</v>
      </c>
      <c r="Z43" s="30">
        <f t="shared" si="10"/>
        <v>11624842.16</v>
      </c>
      <c r="AA43" s="30">
        <f t="shared" si="10"/>
        <v>11769554.62</v>
      </c>
      <c r="AB43" s="30">
        <f t="shared" si="10"/>
        <v>11916471.19</v>
      </c>
      <c r="AC43" s="30">
        <f t="shared" si="10"/>
        <v>12065629.5</v>
      </c>
      <c r="AD43" s="30">
        <f t="shared" si="10"/>
        <v>12217067.84</v>
      </c>
      <c r="AE43" s="30">
        <f t="shared" si="10"/>
        <v>12370825.21</v>
      </c>
      <c r="AF43" s="30">
        <f t="shared" si="10"/>
        <v>12526941.32</v>
      </c>
      <c r="AG43" s="30">
        <f t="shared" si="10"/>
        <v>12685456.59</v>
      </c>
      <c r="AH43" s="30">
        <f t="shared" si="10"/>
        <v>12846412.17</v>
      </c>
      <c r="AI43" s="30">
        <f t="shared" si="10"/>
        <v>13009849.99</v>
      </c>
      <c r="AJ43" s="30">
        <f t="shared" si="10"/>
        <v>13175812.7</v>
      </c>
      <c r="AK43" s="30">
        <f t="shared" si="10"/>
        <v>13344343.77</v>
      </c>
    </row>
    <row r="45">
      <c r="A45" s="27" t="s">
        <v>47</v>
      </c>
    </row>
    <row r="46">
      <c r="A46" s="27" t="s">
        <v>48</v>
      </c>
      <c r="B46" s="27">
        <v>0.0</v>
      </c>
      <c r="C46" s="27">
        <v>0.0</v>
      </c>
      <c r="D46" s="27">
        <v>0.0</v>
      </c>
      <c r="E46" s="30">
        <f t="shared" ref="E46:AK46" si="11">B39</f>
        <v>2132225.69</v>
      </c>
      <c r="F46" s="30">
        <f t="shared" si="11"/>
        <v>2159795.963</v>
      </c>
      <c r="G46" s="30">
        <f t="shared" si="11"/>
        <v>2187786.267</v>
      </c>
      <c r="H46" s="30">
        <f t="shared" si="11"/>
        <v>2216203.686</v>
      </c>
      <c r="I46" s="30">
        <f t="shared" si="11"/>
        <v>2245055.427</v>
      </c>
      <c r="J46" s="30">
        <f t="shared" si="11"/>
        <v>2274348.829</v>
      </c>
      <c r="K46" s="30">
        <f t="shared" si="11"/>
        <v>2304091.362</v>
      </c>
      <c r="L46" s="30">
        <f t="shared" si="11"/>
        <v>2334290.629</v>
      </c>
      <c r="M46" s="30">
        <f t="shared" si="11"/>
        <v>2364954.372</v>
      </c>
      <c r="N46" s="30">
        <f t="shared" si="11"/>
        <v>2396090.47</v>
      </c>
      <c r="O46" s="30">
        <f t="shared" si="11"/>
        <v>2427706.944</v>
      </c>
      <c r="P46" s="30">
        <f t="shared" si="11"/>
        <v>2459811.96</v>
      </c>
      <c r="Q46" s="30">
        <f t="shared" si="11"/>
        <v>2492413.831</v>
      </c>
      <c r="R46" s="30">
        <f t="shared" si="11"/>
        <v>2525521.02</v>
      </c>
      <c r="S46" s="30">
        <f t="shared" si="11"/>
        <v>2559142.143</v>
      </c>
      <c r="T46" s="30">
        <f t="shared" si="11"/>
        <v>2593285.97</v>
      </c>
      <c r="U46" s="30">
        <f t="shared" si="11"/>
        <v>2627961.43</v>
      </c>
      <c r="V46" s="30">
        <f t="shared" si="11"/>
        <v>2663177.615</v>
      </c>
      <c r="W46" s="30">
        <f t="shared" si="11"/>
        <v>2698943.779</v>
      </c>
      <c r="X46" s="30">
        <f t="shared" si="11"/>
        <v>2735269.344</v>
      </c>
      <c r="Y46" s="30">
        <f t="shared" si="11"/>
        <v>2772163.904</v>
      </c>
      <c r="Z46" s="30">
        <f t="shared" si="11"/>
        <v>2809637.225</v>
      </c>
      <c r="AA46" s="30">
        <f t="shared" si="11"/>
        <v>2847699.251</v>
      </c>
      <c r="AB46" s="30">
        <f t="shared" si="11"/>
        <v>2886360.107</v>
      </c>
      <c r="AC46" s="30">
        <f t="shared" si="11"/>
        <v>2925630.099</v>
      </c>
      <c r="AD46" s="30">
        <f t="shared" si="11"/>
        <v>2965519.724</v>
      </c>
      <c r="AE46" s="30">
        <f t="shared" si="11"/>
        <v>3006039.666</v>
      </c>
      <c r="AF46" s="30">
        <f t="shared" si="11"/>
        <v>3047200.806</v>
      </c>
      <c r="AG46" s="30">
        <f t="shared" si="11"/>
        <v>3089014.221</v>
      </c>
      <c r="AH46" s="30">
        <f t="shared" si="11"/>
        <v>3131491.191</v>
      </c>
      <c r="AI46" s="30">
        <f t="shared" si="11"/>
        <v>3174643.201</v>
      </c>
      <c r="AJ46" s="30">
        <f t="shared" si="11"/>
        <v>3218481.944</v>
      </c>
      <c r="AK46" s="30">
        <f t="shared" si="11"/>
        <v>3263019.328</v>
      </c>
    </row>
    <row r="47">
      <c r="A47" s="27" t="s">
        <v>49</v>
      </c>
      <c r="B47" s="27">
        <v>0.0</v>
      </c>
      <c r="C47" s="30">
        <f>B40+C40</f>
        <v>4955944.659</v>
      </c>
      <c r="D47" s="27">
        <v>0.0</v>
      </c>
      <c r="E47" s="30">
        <f>D40+E40</f>
        <v>5057037.396</v>
      </c>
      <c r="F47" s="27">
        <v>0.0</v>
      </c>
      <c r="G47" s="30">
        <f>F40+G40</f>
        <v>5160946.967</v>
      </c>
      <c r="H47" s="27">
        <v>0.0</v>
      </c>
      <c r="I47" s="30">
        <f>H40+I40</f>
        <v>5267768.971</v>
      </c>
      <c r="J47" s="27">
        <v>0.0</v>
      </c>
      <c r="K47" s="30">
        <f>J40+K40</f>
        <v>5377602.572</v>
      </c>
      <c r="L47" s="27">
        <v>0.0</v>
      </c>
      <c r="M47" s="30">
        <f>L40+M40</f>
        <v>5490550.645</v>
      </c>
      <c r="N47" s="27">
        <v>0.0</v>
      </c>
      <c r="O47" s="30">
        <f>N40+O40</f>
        <v>5606719.916</v>
      </c>
      <c r="P47" s="27">
        <v>0.0</v>
      </c>
      <c r="Q47" s="30">
        <f>P40+Q40</f>
        <v>5726221.116</v>
      </c>
      <c r="R47" s="27">
        <v>0.0</v>
      </c>
      <c r="S47" s="30">
        <f>R40+S40</f>
        <v>5849169.132</v>
      </c>
      <c r="T47" s="27">
        <v>0.0</v>
      </c>
      <c r="U47" s="30">
        <f>T40+U40</f>
        <v>5975683.176</v>
      </c>
      <c r="V47" s="27">
        <v>0.0</v>
      </c>
      <c r="W47" s="30">
        <f>V40+W40</f>
        <v>6105886.949</v>
      </c>
      <c r="X47" s="27">
        <v>0.0</v>
      </c>
      <c r="Y47" s="30">
        <f>X40+Y40</f>
        <v>6239908.819</v>
      </c>
      <c r="Z47" s="27">
        <v>0.0</v>
      </c>
      <c r="AA47" s="30">
        <f>Z40+AA40</f>
        <v>6377882.002</v>
      </c>
      <c r="AB47" s="27">
        <v>0.0</v>
      </c>
      <c r="AC47" s="30">
        <f>AB40+AC40</f>
        <v>6519944.754</v>
      </c>
      <c r="AD47" s="27">
        <v>0.0</v>
      </c>
      <c r="AE47" s="30">
        <f>AD40+AE40</f>
        <v>6666240.567</v>
      </c>
      <c r="AF47" s="27">
        <v>0.0</v>
      </c>
      <c r="AG47" s="30">
        <f>AF40+AG40</f>
        <v>6816918.374</v>
      </c>
      <c r="AH47" s="27">
        <v>0.0</v>
      </c>
      <c r="AI47" s="30">
        <f>AH40+AI40</f>
        <v>6972132.764</v>
      </c>
      <c r="AJ47" s="27">
        <v>0.0</v>
      </c>
      <c r="AK47" s="30">
        <f>AJ40+AK40</f>
        <v>7132044.203</v>
      </c>
    </row>
    <row r="48">
      <c r="A48" s="27" t="s">
        <v>51</v>
      </c>
      <c r="B48" s="27">
        <v>0.0</v>
      </c>
      <c r="C48" s="30">
        <f t="shared" ref="C48:AK48" si="12">B41</f>
        <v>2334805.31</v>
      </c>
      <c r="D48" s="30">
        <f t="shared" si="12"/>
        <v>2359747.94</v>
      </c>
      <c r="E48" s="30">
        <f t="shared" si="12"/>
        <v>2385044.368</v>
      </c>
      <c r="F48" s="30">
        <f t="shared" si="12"/>
        <v>2410700.483</v>
      </c>
      <c r="G48" s="30">
        <f t="shared" si="12"/>
        <v>2436722.28</v>
      </c>
      <c r="H48" s="30">
        <f t="shared" si="12"/>
        <v>2463115.862</v>
      </c>
      <c r="I48" s="30">
        <f t="shared" si="12"/>
        <v>2489887.443</v>
      </c>
      <c r="J48" s="30">
        <f t="shared" si="12"/>
        <v>2517043.347</v>
      </c>
      <c r="K48" s="30">
        <f t="shared" si="12"/>
        <v>2544590.012</v>
      </c>
      <c r="L48" s="30">
        <f t="shared" si="12"/>
        <v>2572533.993</v>
      </c>
      <c r="M48" s="30">
        <f t="shared" si="12"/>
        <v>2600881.963</v>
      </c>
      <c r="N48" s="30">
        <f t="shared" si="12"/>
        <v>2629640.714</v>
      </c>
      <c r="O48" s="30">
        <f t="shared" si="12"/>
        <v>2658817.163</v>
      </c>
      <c r="P48" s="30">
        <f t="shared" si="12"/>
        <v>2688418.35</v>
      </c>
      <c r="Q48" s="30">
        <f t="shared" si="12"/>
        <v>2718451.444</v>
      </c>
      <c r="R48" s="30">
        <f t="shared" si="12"/>
        <v>2748923.741</v>
      </c>
      <c r="S48" s="30">
        <f t="shared" si="12"/>
        <v>2779842.672</v>
      </c>
      <c r="T48" s="30">
        <f t="shared" si="12"/>
        <v>2811215.8</v>
      </c>
      <c r="U48" s="30">
        <f t="shared" si="12"/>
        <v>2843050.828</v>
      </c>
      <c r="V48" s="30">
        <f t="shared" si="12"/>
        <v>2875355.596</v>
      </c>
      <c r="W48" s="30">
        <f t="shared" si="12"/>
        <v>2908138.088</v>
      </c>
      <c r="X48" s="30">
        <f t="shared" si="12"/>
        <v>2941406.432</v>
      </c>
      <c r="Y48" s="30">
        <f t="shared" si="12"/>
        <v>2975168.903</v>
      </c>
      <c r="Z48" s="30">
        <f t="shared" si="12"/>
        <v>3009433.928</v>
      </c>
      <c r="AA48" s="30">
        <f t="shared" si="12"/>
        <v>3044210.088</v>
      </c>
      <c r="AB48" s="30">
        <f t="shared" si="12"/>
        <v>3079506.116</v>
      </c>
      <c r="AC48" s="30">
        <f t="shared" si="12"/>
        <v>3115330.909</v>
      </c>
      <c r="AD48" s="30">
        <f t="shared" si="12"/>
        <v>3151693.523</v>
      </c>
      <c r="AE48" s="30">
        <f t="shared" si="12"/>
        <v>3188603.18</v>
      </c>
      <c r="AF48" s="30">
        <f t="shared" si="12"/>
        <v>3226069.271</v>
      </c>
      <c r="AG48" s="30">
        <f t="shared" si="12"/>
        <v>3264101.356</v>
      </c>
      <c r="AH48" s="30">
        <f t="shared" si="12"/>
        <v>3302709.173</v>
      </c>
      <c r="AI48" s="30">
        <f t="shared" si="12"/>
        <v>3341902.635</v>
      </c>
      <c r="AJ48" s="30">
        <f t="shared" si="12"/>
        <v>3381691.838</v>
      </c>
      <c r="AK48" s="30">
        <f t="shared" si="12"/>
        <v>3422087.062</v>
      </c>
    </row>
    <row r="49">
      <c r="A49" s="27" t="s">
        <v>52</v>
      </c>
      <c r="B49" s="30">
        <f t="shared" ref="B49:AK49" si="13">B42</f>
        <v>1793456.85</v>
      </c>
      <c r="C49" s="30">
        <f t="shared" si="13"/>
        <v>1817543.204</v>
      </c>
      <c r="D49" s="30">
        <f t="shared" si="13"/>
        <v>1841988.919</v>
      </c>
      <c r="E49" s="30">
        <f t="shared" si="13"/>
        <v>1866799.786</v>
      </c>
      <c r="F49" s="30">
        <f t="shared" si="13"/>
        <v>1891981.693</v>
      </c>
      <c r="G49" s="30">
        <f t="shared" si="13"/>
        <v>1917540.63</v>
      </c>
      <c r="H49" s="30">
        <f t="shared" si="13"/>
        <v>1943482.687</v>
      </c>
      <c r="I49" s="30">
        <f t="shared" si="13"/>
        <v>1969814.061</v>
      </c>
      <c r="J49" s="30">
        <f t="shared" si="13"/>
        <v>1996541.053</v>
      </c>
      <c r="K49" s="30">
        <f t="shared" si="13"/>
        <v>2023670.071</v>
      </c>
      <c r="L49" s="30">
        <f t="shared" si="13"/>
        <v>2051207.635</v>
      </c>
      <c r="M49" s="30">
        <f t="shared" si="13"/>
        <v>2079160.375</v>
      </c>
      <c r="N49" s="30">
        <f t="shared" si="13"/>
        <v>2107535.036</v>
      </c>
      <c r="O49" s="30">
        <f t="shared" si="13"/>
        <v>2136338.476</v>
      </c>
      <c r="P49" s="30">
        <f t="shared" si="13"/>
        <v>2165577.674</v>
      </c>
      <c r="Q49" s="30">
        <f t="shared" si="13"/>
        <v>2195259.728</v>
      </c>
      <c r="R49" s="30">
        <f t="shared" si="13"/>
        <v>2225391.856</v>
      </c>
      <c r="S49" s="30">
        <f t="shared" si="13"/>
        <v>2255981.401</v>
      </c>
      <c r="T49" s="30">
        <f t="shared" si="13"/>
        <v>2287035.836</v>
      </c>
      <c r="U49" s="30">
        <f t="shared" si="13"/>
        <v>2318562.756</v>
      </c>
      <c r="V49" s="30">
        <f t="shared" si="13"/>
        <v>2350569.894</v>
      </c>
      <c r="W49" s="30">
        <f t="shared" si="13"/>
        <v>2383065.11</v>
      </c>
      <c r="X49" s="30">
        <f t="shared" si="13"/>
        <v>2416056.405</v>
      </c>
      <c r="Y49" s="30">
        <f t="shared" si="13"/>
        <v>2449551.914</v>
      </c>
      <c r="Z49" s="30">
        <f t="shared" si="13"/>
        <v>2483559.915</v>
      </c>
      <c r="AA49" s="30">
        <f t="shared" si="13"/>
        <v>2518088.829</v>
      </c>
      <c r="AB49" s="30">
        <f t="shared" si="13"/>
        <v>2553147.222</v>
      </c>
      <c r="AC49" s="30">
        <f t="shared" si="13"/>
        <v>2588743.807</v>
      </c>
      <c r="AD49" s="30">
        <f t="shared" si="13"/>
        <v>2624887.451</v>
      </c>
      <c r="AE49" s="30">
        <f t="shared" si="13"/>
        <v>2661587.173</v>
      </c>
      <c r="AF49" s="30">
        <f t="shared" si="13"/>
        <v>2698852.149</v>
      </c>
      <c r="AG49" s="30">
        <f t="shared" si="13"/>
        <v>2736691.712</v>
      </c>
      <c r="AH49" s="30">
        <f t="shared" si="13"/>
        <v>2775115.361</v>
      </c>
      <c r="AI49" s="30">
        <f t="shared" si="13"/>
        <v>2814132.758</v>
      </c>
      <c r="AJ49" s="30">
        <f t="shared" si="13"/>
        <v>2853753.732</v>
      </c>
      <c r="AK49" s="30">
        <f t="shared" si="13"/>
        <v>2893988.286</v>
      </c>
    </row>
    <row r="50">
      <c r="A50" s="27" t="s">
        <v>129</v>
      </c>
      <c r="B50" s="30">
        <f t="shared" ref="B50:AK50" si="14">SUM(B46:B49)</f>
        <v>1793456.85</v>
      </c>
      <c r="C50" s="30">
        <f t="shared" si="14"/>
        <v>9108293.172</v>
      </c>
      <c r="D50" s="30">
        <f t="shared" si="14"/>
        <v>4201736.859</v>
      </c>
      <c r="E50" s="30">
        <f t="shared" si="14"/>
        <v>11441107.24</v>
      </c>
      <c r="F50" s="30">
        <f t="shared" si="14"/>
        <v>6462478.138</v>
      </c>
      <c r="G50" s="30">
        <f t="shared" si="14"/>
        <v>11702996.14</v>
      </c>
      <c r="H50" s="30">
        <f t="shared" si="14"/>
        <v>6622802.235</v>
      </c>
      <c r="I50" s="30">
        <f t="shared" si="14"/>
        <v>11972525.9</v>
      </c>
      <c r="J50" s="30">
        <f t="shared" si="14"/>
        <v>6787933.229</v>
      </c>
      <c r="K50" s="30">
        <f t="shared" si="14"/>
        <v>12249954.02</v>
      </c>
      <c r="L50" s="30">
        <f t="shared" si="14"/>
        <v>6958032.258</v>
      </c>
      <c r="M50" s="30">
        <f t="shared" si="14"/>
        <v>12535547.36</v>
      </c>
      <c r="N50" s="30">
        <f t="shared" si="14"/>
        <v>7133266.22</v>
      </c>
      <c r="O50" s="30">
        <f t="shared" si="14"/>
        <v>12829582.5</v>
      </c>
      <c r="P50" s="30">
        <f t="shared" si="14"/>
        <v>7313807.985</v>
      </c>
      <c r="Q50" s="30">
        <f t="shared" si="14"/>
        <v>13132346.12</v>
      </c>
      <c r="R50" s="30">
        <f t="shared" si="14"/>
        <v>7499836.617</v>
      </c>
      <c r="S50" s="30">
        <f t="shared" si="14"/>
        <v>13444135.35</v>
      </c>
      <c r="T50" s="30">
        <f t="shared" si="14"/>
        <v>7691537.606</v>
      </c>
      <c r="U50" s="30">
        <f t="shared" si="14"/>
        <v>13765258.19</v>
      </c>
      <c r="V50" s="30">
        <f t="shared" si="14"/>
        <v>7889103.105</v>
      </c>
      <c r="W50" s="30">
        <f t="shared" si="14"/>
        <v>14096033.93</v>
      </c>
      <c r="X50" s="30">
        <f t="shared" si="14"/>
        <v>8092732.181</v>
      </c>
      <c r="Y50" s="30">
        <f t="shared" si="14"/>
        <v>14436793.54</v>
      </c>
      <c r="Z50" s="30">
        <f t="shared" si="14"/>
        <v>8302631.069</v>
      </c>
      <c r="AA50" s="30">
        <f t="shared" si="14"/>
        <v>14787880.17</v>
      </c>
      <c r="AB50" s="30">
        <f t="shared" si="14"/>
        <v>8519013.445</v>
      </c>
      <c r="AC50" s="30">
        <f t="shared" si="14"/>
        <v>15149649.57</v>
      </c>
      <c r="AD50" s="30">
        <f t="shared" si="14"/>
        <v>8742100.698</v>
      </c>
      <c r="AE50" s="30">
        <f t="shared" si="14"/>
        <v>15522470.59</v>
      </c>
      <c r="AF50" s="30">
        <f t="shared" si="14"/>
        <v>8972122.225</v>
      </c>
      <c r="AG50" s="30">
        <f t="shared" si="14"/>
        <v>15906725.66</v>
      </c>
      <c r="AH50" s="30">
        <f t="shared" si="14"/>
        <v>9209315.726</v>
      </c>
      <c r="AI50" s="30">
        <f t="shared" si="14"/>
        <v>16302811.36</v>
      </c>
      <c r="AJ50" s="30">
        <f t="shared" si="14"/>
        <v>9453927.514</v>
      </c>
      <c r="AK50" s="30">
        <f t="shared" si="14"/>
        <v>16711138.88</v>
      </c>
    </row>
    <row r="52">
      <c r="A52" s="27" t="s">
        <v>130</v>
      </c>
    </row>
    <row r="53">
      <c r="A53" s="27" t="s">
        <v>48</v>
      </c>
      <c r="B53" s="30">
        <f t="shared" ref="B53:B56" si="16">B39-B46</f>
        <v>2132225.69</v>
      </c>
      <c r="C53" s="30">
        <f t="shared" ref="C53:AK53" si="15">B53+C39-C46</f>
        <v>4292021.653</v>
      </c>
      <c r="D53" s="30">
        <f t="shared" si="15"/>
        <v>6479807.92</v>
      </c>
      <c r="E53" s="30">
        <f t="shared" si="15"/>
        <v>6563785.915</v>
      </c>
      <c r="F53" s="30">
        <f t="shared" si="15"/>
        <v>6649045.379</v>
      </c>
      <c r="G53" s="30">
        <f t="shared" si="15"/>
        <v>6735607.941</v>
      </c>
      <c r="H53" s="30">
        <f t="shared" si="15"/>
        <v>6823495.617</v>
      </c>
      <c r="I53" s="30">
        <f t="shared" si="15"/>
        <v>6912730.82</v>
      </c>
      <c r="J53" s="30">
        <f t="shared" si="15"/>
        <v>7003336.363</v>
      </c>
      <c r="K53" s="30">
        <f t="shared" si="15"/>
        <v>7095335.471</v>
      </c>
      <c r="L53" s="30">
        <f t="shared" si="15"/>
        <v>7188751.785</v>
      </c>
      <c r="M53" s="30">
        <f t="shared" si="15"/>
        <v>7283609.373</v>
      </c>
      <c r="N53" s="30">
        <f t="shared" si="15"/>
        <v>7379932.734</v>
      </c>
      <c r="O53" s="30">
        <f t="shared" si="15"/>
        <v>7477746.811</v>
      </c>
      <c r="P53" s="30">
        <f t="shared" si="15"/>
        <v>7577076.995</v>
      </c>
      <c r="Q53" s="30">
        <f t="shared" si="15"/>
        <v>7677949.134</v>
      </c>
      <c r="R53" s="30">
        <f t="shared" si="15"/>
        <v>7780389.544</v>
      </c>
      <c r="S53" s="30">
        <f t="shared" si="15"/>
        <v>7884425.016</v>
      </c>
      <c r="T53" s="30">
        <f t="shared" si="15"/>
        <v>7990082.824</v>
      </c>
      <c r="U53" s="30">
        <f t="shared" si="15"/>
        <v>8097390.738</v>
      </c>
      <c r="V53" s="30">
        <f t="shared" si="15"/>
        <v>8206377.027</v>
      </c>
      <c r="W53" s="30">
        <f t="shared" si="15"/>
        <v>8317070.473</v>
      </c>
      <c r="X53" s="30">
        <f t="shared" si="15"/>
        <v>8429500.38</v>
      </c>
      <c r="Y53" s="30">
        <f t="shared" si="15"/>
        <v>8543696.583</v>
      </c>
      <c r="Z53" s="30">
        <f t="shared" si="15"/>
        <v>8659689.457</v>
      </c>
      <c r="AA53" s="30">
        <f t="shared" si="15"/>
        <v>8777509.93</v>
      </c>
      <c r="AB53" s="30">
        <f t="shared" si="15"/>
        <v>8897189.489</v>
      </c>
      <c r="AC53" s="30">
        <f t="shared" si="15"/>
        <v>9018760.196</v>
      </c>
      <c r="AD53" s="30">
        <f t="shared" si="15"/>
        <v>9142254.693</v>
      </c>
      <c r="AE53" s="30">
        <f t="shared" si="15"/>
        <v>9267706.218</v>
      </c>
      <c r="AF53" s="30">
        <f t="shared" si="15"/>
        <v>9395148.613</v>
      </c>
      <c r="AG53" s="30">
        <f t="shared" si="15"/>
        <v>9524616.336</v>
      </c>
      <c r="AH53" s="30">
        <f t="shared" si="15"/>
        <v>9656144.473</v>
      </c>
      <c r="AI53" s="30">
        <f t="shared" si="15"/>
        <v>9789768.75</v>
      </c>
      <c r="AJ53" s="30">
        <f t="shared" si="15"/>
        <v>9925525.544</v>
      </c>
      <c r="AK53" s="30">
        <f t="shared" si="15"/>
        <v>10063451.9</v>
      </c>
    </row>
    <row r="54">
      <c r="A54" s="27" t="s">
        <v>49</v>
      </c>
      <c r="B54" s="30">
        <f t="shared" si="16"/>
        <v>2465508.15</v>
      </c>
      <c r="C54" s="30">
        <f t="shared" ref="C54:AK54" si="17">B54+C40-C47</f>
        <v>0</v>
      </c>
      <c r="D54" s="30">
        <f t="shared" si="17"/>
        <v>2515708.253</v>
      </c>
      <c r="E54" s="30">
        <f t="shared" si="17"/>
        <v>0</v>
      </c>
      <c r="F54" s="30">
        <f t="shared" si="17"/>
        <v>2567305.042</v>
      </c>
      <c r="G54" s="30">
        <f t="shared" si="17"/>
        <v>0</v>
      </c>
      <c r="H54" s="30">
        <f t="shared" si="17"/>
        <v>2620345.877</v>
      </c>
      <c r="I54" s="30">
        <f t="shared" si="17"/>
        <v>0</v>
      </c>
      <c r="J54" s="30">
        <f t="shared" si="17"/>
        <v>2674879.887</v>
      </c>
      <c r="K54" s="30">
        <f t="shared" si="17"/>
        <v>0</v>
      </c>
      <c r="L54" s="30">
        <f t="shared" si="17"/>
        <v>2730958.036</v>
      </c>
      <c r="M54" s="30">
        <f t="shared" si="17"/>
        <v>0</v>
      </c>
      <c r="N54" s="30">
        <f t="shared" si="17"/>
        <v>2788633.197</v>
      </c>
      <c r="O54" s="30">
        <f t="shared" si="17"/>
        <v>0</v>
      </c>
      <c r="P54" s="30">
        <f t="shared" si="17"/>
        <v>2847960.224</v>
      </c>
      <c r="Q54" s="30">
        <f t="shared" si="17"/>
        <v>0</v>
      </c>
      <c r="R54" s="30">
        <f t="shared" si="17"/>
        <v>2908996.033</v>
      </c>
      <c r="S54" s="30">
        <f t="shared" si="17"/>
        <v>0</v>
      </c>
      <c r="T54" s="30">
        <f t="shared" si="17"/>
        <v>2971799.678</v>
      </c>
      <c r="U54" s="30">
        <f t="shared" si="17"/>
        <v>0</v>
      </c>
      <c r="V54" s="30">
        <f t="shared" si="17"/>
        <v>3036432.436</v>
      </c>
      <c r="W54" s="30">
        <f t="shared" si="17"/>
        <v>0</v>
      </c>
      <c r="X54" s="30">
        <f t="shared" si="17"/>
        <v>3102957.899</v>
      </c>
      <c r="Y54" s="30">
        <f t="shared" si="17"/>
        <v>0</v>
      </c>
      <c r="Z54" s="30">
        <f t="shared" si="17"/>
        <v>3171442.056</v>
      </c>
      <c r="AA54" s="30">
        <f t="shared" si="17"/>
        <v>0</v>
      </c>
      <c r="AB54" s="30">
        <f t="shared" si="17"/>
        <v>3241953.393</v>
      </c>
      <c r="AC54" s="30">
        <f t="shared" si="17"/>
        <v>0</v>
      </c>
      <c r="AD54" s="30">
        <f t="shared" si="17"/>
        <v>3314562.988</v>
      </c>
      <c r="AE54" s="30">
        <f t="shared" si="17"/>
        <v>0</v>
      </c>
      <c r="AF54" s="30">
        <f t="shared" si="17"/>
        <v>3389344.616</v>
      </c>
      <c r="AG54" s="30">
        <f t="shared" si="17"/>
        <v>0</v>
      </c>
      <c r="AH54" s="30">
        <f t="shared" si="17"/>
        <v>3466374.849</v>
      </c>
      <c r="AI54" s="30">
        <f t="shared" si="17"/>
        <v>0</v>
      </c>
      <c r="AJ54" s="30">
        <f t="shared" si="17"/>
        <v>3545733.172</v>
      </c>
      <c r="AK54" s="30">
        <f t="shared" si="17"/>
        <v>0</v>
      </c>
    </row>
    <row r="55">
      <c r="A55" s="27" t="s">
        <v>51</v>
      </c>
      <c r="B55" s="30">
        <f t="shared" si="16"/>
        <v>2334805.31</v>
      </c>
      <c r="C55" s="30">
        <f t="shared" ref="C55:AK55" si="18">B55+C41-C48</f>
        <v>2359747.94</v>
      </c>
      <c r="D55" s="30">
        <f t="shared" si="18"/>
        <v>2385044.368</v>
      </c>
      <c r="E55" s="30">
        <f t="shared" si="18"/>
        <v>2410700.483</v>
      </c>
      <c r="F55" s="30">
        <f t="shared" si="18"/>
        <v>2436722.28</v>
      </c>
      <c r="G55" s="30">
        <f t="shared" si="18"/>
        <v>2463115.862</v>
      </c>
      <c r="H55" s="30">
        <f t="shared" si="18"/>
        <v>2489887.443</v>
      </c>
      <c r="I55" s="30">
        <f t="shared" si="18"/>
        <v>2517043.347</v>
      </c>
      <c r="J55" s="30">
        <f t="shared" si="18"/>
        <v>2544590.012</v>
      </c>
      <c r="K55" s="30">
        <f t="shared" si="18"/>
        <v>2572533.993</v>
      </c>
      <c r="L55" s="30">
        <f t="shared" si="18"/>
        <v>2600881.963</v>
      </c>
      <c r="M55" s="30">
        <f t="shared" si="18"/>
        <v>2629640.714</v>
      </c>
      <c r="N55" s="30">
        <f t="shared" si="18"/>
        <v>2658817.163</v>
      </c>
      <c r="O55" s="30">
        <f t="shared" si="18"/>
        <v>2688418.35</v>
      </c>
      <c r="P55" s="30">
        <f t="shared" si="18"/>
        <v>2718451.444</v>
      </c>
      <c r="Q55" s="30">
        <f t="shared" si="18"/>
        <v>2748923.741</v>
      </c>
      <c r="R55" s="30">
        <f t="shared" si="18"/>
        <v>2779842.672</v>
      </c>
      <c r="S55" s="30">
        <f t="shared" si="18"/>
        <v>2811215.8</v>
      </c>
      <c r="T55" s="30">
        <f t="shared" si="18"/>
        <v>2843050.828</v>
      </c>
      <c r="U55" s="30">
        <f t="shared" si="18"/>
        <v>2875355.596</v>
      </c>
      <c r="V55" s="30">
        <f t="shared" si="18"/>
        <v>2908138.088</v>
      </c>
      <c r="W55" s="30">
        <f t="shared" si="18"/>
        <v>2941406.432</v>
      </c>
      <c r="X55" s="30">
        <f t="shared" si="18"/>
        <v>2975168.903</v>
      </c>
      <c r="Y55" s="30">
        <f t="shared" si="18"/>
        <v>3009433.928</v>
      </c>
      <c r="Z55" s="30">
        <f t="shared" si="18"/>
        <v>3044210.088</v>
      </c>
      <c r="AA55" s="30">
        <f t="shared" si="18"/>
        <v>3079506.116</v>
      </c>
      <c r="AB55" s="30">
        <f t="shared" si="18"/>
        <v>3115330.909</v>
      </c>
      <c r="AC55" s="30">
        <f t="shared" si="18"/>
        <v>3151693.523</v>
      </c>
      <c r="AD55" s="30">
        <f t="shared" si="18"/>
        <v>3188603.18</v>
      </c>
      <c r="AE55" s="30">
        <f t="shared" si="18"/>
        <v>3226069.271</v>
      </c>
      <c r="AF55" s="30">
        <f t="shared" si="18"/>
        <v>3264101.356</v>
      </c>
      <c r="AG55" s="30">
        <f t="shared" si="18"/>
        <v>3302709.173</v>
      </c>
      <c r="AH55" s="30">
        <f t="shared" si="18"/>
        <v>3341902.635</v>
      </c>
      <c r="AI55" s="30">
        <f t="shared" si="18"/>
        <v>3381691.838</v>
      </c>
      <c r="AJ55" s="30">
        <f t="shared" si="18"/>
        <v>3422087.062</v>
      </c>
      <c r="AK55" s="30">
        <f t="shared" si="18"/>
        <v>3463098.774</v>
      </c>
    </row>
    <row r="56">
      <c r="A56" s="27" t="s">
        <v>52</v>
      </c>
      <c r="B56" s="30">
        <f t="shared" si="16"/>
        <v>0</v>
      </c>
      <c r="C56" s="30">
        <f t="shared" ref="C56:AK56" si="19">B56+C42-C49</f>
        <v>0</v>
      </c>
      <c r="D56" s="30">
        <f t="shared" si="19"/>
        <v>0</v>
      </c>
      <c r="E56" s="30">
        <f t="shared" si="19"/>
        <v>0</v>
      </c>
      <c r="F56" s="30">
        <f t="shared" si="19"/>
        <v>0</v>
      </c>
      <c r="G56" s="30">
        <f t="shared" si="19"/>
        <v>0</v>
      </c>
      <c r="H56" s="30">
        <f t="shared" si="19"/>
        <v>0</v>
      </c>
      <c r="I56" s="30">
        <f t="shared" si="19"/>
        <v>0</v>
      </c>
      <c r="J56" s="30">
        <f t="shared" si="19"/>
        <v>0</v>
      </c>
      <c r="K56" s="30">
        <f t="shared" si="19"/>
        <v>0</v>
      </c>
      <c r="L56" s="30">
        <f t="shared" si="19"/>
        <v>0</v>
      </c>
      <c r="M56" s="30">
        <f t="shared" si="19"/>
        <v>0</v>
      </c>
      <c r="N56" s="30">
        <f t="shared" si="19"/>
        <v>0</v>
      </c>
      <c r="O56" s="30">
        <f t="shared" si="19"/>
        <v>0</v>
      </c>
      <c r="P56" s="30">
        <f t="shared" si="19"/>
        <v>0</v>
      </c>
      <c r="Q56" s="30">
        <f t="shared" si="19"/>
        <v>0</v>
      </c>
      <c r="R56" s="30">
        <f t="shared" si="19"/>
        <v>0</v>
      </c>
      <c r="S56" s="30">
        <f t="shared" si="19"/>
        <v>0</v>
      </c>
      <c r="T56" s="30">
        <f t="shared" si="19"/>
        <v>0</v>
      </c>
      <c r="U56" s="30">
        <f t="shared" si="19"/>
        <v>0</v>
      </c>
      <c r="V56" s="30">
        <f t="shared" si="19"/>
        <v>0</v>
      </c>
      <c r="W56" s="30">
        <f t="shared" si="19"/>
        <v>0</v>
      </c>
      <c r="X56" s="30">
        <f t="shared" si="19"/>
        <v>0</v>
      </c>
      <c r="Y56" s="30">
        <f t="shared" si="19"/>
        <v>0</v>
      </c>
      <c r="Z56" s="30">
        <f t="shared" si="19"/>
        <v>0</v>
      </c>
      <c r="AA56" s="30">
        <f t="shared" si="19"/>
        <v>0</v>
      </c>
      <c r="AB56" s="30">
        <f t="shared" si="19"/>
        <v>0</v>
      </c>
      <c r="AC56" s="30">
        <f t="shared" si="19"/>
        <v>0</v>
      </c>
      <c r="AD56" s="30">
        <f t="shared" si="19"/>
        <v>0</v>
      </c>
      <c r="AE56" s="30">
        <f t="shared" si="19"/>
        <v>0</v>
      </c>
      <c r="AF56" s="30">
        <f t="shared" si="19"/>
        <v>0</v>
      </c>
      <c r="AG56" s="30">
        <f t="shared" si="19"/>
        <v>0</v>
      </c>
      <c r="AH56" s="30">
        <f t="shared" si="19"/>
        <v>0</v>
      </c>
      <c r="AI56" s="30">
        <f t="shared" si="19"/>
        <v>0</v>
      </c>
      <c r="AJ56" s="30">
        <f t="shared" si="19"/>
        <v>0</v>
      </c>
      <c r="AK56" s="30">
        <f t="shared" si="19"/>
        <v>0</v>
      </c>
    </row>
    <row r="57">
      <c r="A57" s="27" t="s">
        <v>129</v>
      </c>
      <c r="B57" s="30">
        <f t="shared" ref="B57:AK57" si="20">SUM(B53:B56)</f>
        <v>6932539.15</v>
      </c>
      <c r="C57" s="30">
        <f t="shared" si="20"/>
        <v>6651769.593</v>
      </c>
      <c r="D57" s="30">
        <f t="shared" si="20"/>
        <v>11380560.54</v>
      </c>
      <c r="E57" s="30">
        <f t="shared" si="20"/>
        <v>8974486.398</v>
      </c>
      <c r="F57" s="30">
        <f t="shared" si="20"/>
        <v>11653072.7</v>
      </c>
      <c r="G57" s="30">
        <f t="shared" si="20"/>
        <v>9198723.803</v>
      </c>
      <c r="H57" s="30">
        <f t="shared" si="20"/>
        <v>11933728.94</v>
      </c>
      <c r="I57" s="30">
        <f t="shared" si="20"/>
        <v>9429774.167</v>
      </c>
      <c r="J57" s="30">
        <f t="shared" si="20"/>
        <v>12222806.26</v>
      </c>
      <c r="K57" s="30">
        <f t="shared" si="20"/>
        <v>9667869.464</v>
      </c>
      <c r="L57" s="30">
        <f t="shared" si="20"/>
        <v>12520591.78</v>
      </c>
      <c r="M57" s="30">
        <f t="shared" si="20"/>
        <v>9913250.087</v>
      </c>
      <c r="N57" s="30">
        <f t="shared" si="20"/>
        <v>12827383.09</v>
      </c>
      <c r="O57" s="30">
        <f t="shared" si="20"/>
        <v>10166165.16</v>
      </c>
      <c r="P57" s="30">
        <f t="shared" si="20"/>
        <v>13143488.66</v>
      </c>
      <c r="Q57" s="30">
        <f t="shared" si="20"/>
        <v>10426872.87</v>
      </c>
      <c r="R57" s="30">
        <f t="shared" si="20"/>
        <v>13469228.25</v>
      </c>
      <c r="S57" s="30">
        <f t="shared" si="20"/>
        <v>10695640.82</v>
      </c>
      <c r="T57" s="30">
        <f t="shared" si="20"/>
        <v>13804933.33</v>
      </c>
      <c r="U57" s="30">
        <f t="shared" si="20"/>
        <v>10972746.33</v>
      </c>
      <c r="V57" s="30">
        <f t="shared" si="20"/>
        <v>14150947.55</v>
      </c>
      <c r="W57" s="30">
        <f t="shared" si="20"/>
        <v>11258476.9</v>
      </c>
      <c r="X57" s="30">
        <f t="shared" si="20"/>
        <v>14507627.18</v>
      </c>
      <c r="Y57" s="30">
        <f t="shared" si="20"/>
        <v>11553130.51</v>
      </c>
      <c r="Z57" s="30">
        <f t="shared" si="20"/>
        <v>14875341.6</v>
      </c>
      <c r="AA57" s="30">
        <f t="shared" si="20"/>
        <v>11857016.05</v>
      </c>
      <c r="AB57" s="30">
        <f t="shared" si="20"/>
        <v>15254473.79</v>
      </c>
      <c r="AC57" s="30">
        <f t="shared" si="20"/>
        <v>12170453.72</v>
      </c>
      <c r="AD57" s="30">
        <f t="shared" si="20"/>
        <v>15645420.86</v>
      </c>
      <c r="AE57" s="30">
        <f t="shared" si="20"/>
        <v>12493775.49</v>
      </c>
      <c r="AF57" s="30">
        <f t="shared" si="20"/>
        <v>16048594.58</v>
      </c>
      <c r="AG57" s="30">
        <f t="shared" si="20"/>
        <v>12827325.51</v>
      </c>
      <c r="AH57" s="30">
        <f t="shared" si="20"/>
        <v>16464421.96</v>
      </c>
      <c r="AI57" s="30">
        <f t="shared" si="20"/>
        <v>13171460.59</v>
      </c>
      <c r="AJ57" s="30">
        <f t="shared" si="20"/>
        <v>16893345.78</v>
      </c>
      <c r="AK57" s="30">
        <f t="shared" si="20"/>
        <v>13526550.67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27" t="s">
        <v>41</v>
      </c>
    </row>
    <row r="3">
      <c r="A3" s="27" t="s">
        <v>39</v>
      </c>
      <c r="B3" s="30">
        <f>'Calcs-1'!B33*Assumptions!$F9</f>
        <v>5343250</v>
      </c>
      <c r="C3" s="30">
        <f>'Calcs-1'!C33*Assumptions!$F9</f>
        <v>5450115</v>
      </c>
      <c r="D3" s="30">
        <f>'Calcs-1'!D33*Assumptions!$F9</f>
        <v>5559117.3</v>
      </c>
      <c r="E3" s="30">
        <f>'Calcs-1'!E33*Assumptions!$F9</f>
        <v>5670299.646</v>
      </c>
      <c r="F3" s="30">
        <f>'Calcs-1'!F33*Assumptions!$F9</f>
        <v>5783705.639</v>
      </c>
      <c r="G3" s="30">
        <f>'Calcs-1'!G33*Assumptions!$F9</f>
        <v>5899379.752</v>
      </c>
      <c r="H3" s="30">
        <f>'Calcs-1'!H33*Assumptions!$F9</f>
        <v>6017367.347</v>
      </c>
      <c r="I3" s="30">
        <f>'Calcs-1'!I33*Assumptions!$F9</f>
        <v>6137714.694</v>
      </c>
      <c r="J3" s="30">
        <f>'Calcs-1'!J33*Assumptions!$F9</f>
        <v>6260468.988</v>
      </c>
      <c r="K3" s="30">
        <f>'Calcs-1'!K33*Assumptions!$F9</f>
        <v>6385678.367</v>
      </c>
      <c r="L3" s="30">
        <f>'Calcs-1'!L33*Assumptions!$F9</f>
        <v>6513391.935</v>
      </c>
      <c r="M3" s="30">
        <f>'Calcs-1'!M33*Assumptions!$F9</f>
        <v>6643659.773</v>
      </c>
      <c r="N3" s="30">
        <f>'Calcs-1'!N33*Assumptions!$F9</f>
        <v>6776532.969</v>
      </c>
      <c r="O3" s="30">
        <f>'Calcs-1'!O33*Assumptions!$F9</f>
        <v>6912063.628</v>
      </c>
      <c r="P3" s="30">
        <f>'Calcs-1'!P33*Assumptions!$F9</f>
        <v>7050304.901</v>
      </c>
      <c r="Q3" s="30">
        <f>'Calcs-1'!Q33*Assumptions!$F9</f>
        <v>7191310.999</v>
      </c>
      <c r="R3" s="30">
        <f>'Calcs-1'!R33*Assumptions!$F9</f>
        <v>7335137.219</v>
      </c>
      <c r="S3" s="30">
        <f>'Calcs-1'!S33*Assumptions!$F9</f>
        <v>7481839.963</v>
      </c>
      <c r="T3" s="30">
        <f>'Calcs-1'!T33*Assumptions!$F9</f>
        <v>7631476.762</v>
      </c>
      <c r="U3" s="30">
        <f>'Calcs-1'!U33*Assumptions!$F9</f>
        <v>7784106.298</v>
      </c>
      <c r="V3" s="30">
        <f>'Calcs-1'!V33*Assumptions!$F9</f>
        <v>7939788.424</v>
      </c>
      <c r="W3" s="30">
        <f>'Calcs-1'!W33*Assumptions!$F9</f>
        <v>8098584.192</v>
      </c>
      <c r="X3" s="30">
        <f>'Calcs-1'!X33*Assumptions!$F9</f>
        <v>8260555.876</v>
      </c>
      <c r="Y3" s="30">
        <f>'Calcs-1'!Y33*Assumptions!$F9</f>
        <v>8425766.993</v>
      </c>
      <c r="Z3" s="30">
        <f>'Calcs-1'!Z33*Assumptions!$F9</f>
        <v>8594282.333</v>
      </c>
      <c r="AA3" s="30">
        <f>'Calcs-1'!AA33*Assumptions!$F9</f>
        <v>8766167.98</v>
      </c>
      <c r="AB3" s="30">
        <f>'Calcs-1'!AB33*Assumptions!$F9</f>
        <v>8941491.34</v>
      </c>
      <c r="AC3" s="30">
        <f>'Calcs-1'!AC33*Assumptions!$F9</f>
        <v>9120321.166</v>
      </c>
      <c r="AD3" s="30">
        <f>'Calcs-1'!AD33*Assumptions!$F9</f>
        <v>9302727.59</v>
      </c>
      <c r="AE3" s="30">
        <f>'Calcs-1'!AE33*Assumptions!$F9</f>
        <v>9488782.141</v>
      </c>
      <c r="AF3" s="30">
        <f>'Calcs-1'!AF33*Assumptions!$F9</f>
        <v>9678557.784</v>
      </c>
      <c r="AG3" s="30">
        <f>'Calcs-1'!AG33*Assumptions!$F9</f>
        <v>9872128.94</v>
      </c>
      <c r="AH3" s="30">
        <f>'Calcs-1'!AH33*Assumptions!$F9</f>
        <v>10069571.52</v>
      </c>
      <c r="AI3" s="30">
        <f>'Calcs-1'!AI33*Assumptions!$F9</f>
        <v>10270962.95</v>
      </c>
      <c r="AJ3" s="30">
        <f>'Calcs-1'!AJ33*Assumptions!$F9</f>
        <v>10476382.21</v>
      </c>
      <c r="AK3" s="30">
        <f>'Calcs-1'!AK33*Assumptions!$F9</f>
        <v>10685909.85</v>
      </c>
    </row>
    <row r="4">
      <c r="A4" s="27" t="s">
        <v>40</v>
      </c>
      <c r="B4" s="30">
        <f>'Calcs-1'!B34*Assumptions!$F10</f>
        <v>37500</v>
      </c>
      <c r="C4" s="30">
        <f>'Calcs-1'!C34*Assumptions!$F10</f>
        <v>38325</v>
      </c>
      <c r="D4" s="30">
        <f>'Calcs-1'!D34*Assumptions!$F10</f>
        <v>39168.15</v>
      </c>
      <c r="E4" s="30">
        <f>'Calcs-1'!E34*Assumptions!$F10</f>
        <v>40029.8493</v>
      </c>
      <c r="F4" s="30">
        <f>'Calcs-1'!F34*Assumptions!$F10</f>
        <v>40910.50598</v>
      </c>
      <c r="G4" s="30">
        <f>'Calcs-1'!G34*Assumptions!$F10</f>
        <v>41810.53712</v>
      </c>
      <c r="H4" s="30">
        <f>'Calcs-1'!H34*Assumptions!$F10</f>
        <v>42730.36893</v>
      </c>
      <c r="I4" s="30">
        <f>'Calcs-1'!I34*Assumptions!$F10</f>
        <v>43670.43705</v>
      </c>
      <c r="J4" s="30">
        <f>'Calcs-1'!J34*Assumptions!$F10</f>
        <v>44631.18666</v>
      </c>
      <c r="K4" s="30">
        <f>'Calcs-1'!K34*Assumptions!$F10</f>
        <v>45613.07277</v>
      </c>
      <c r="L4" s="30">
        <f>'Calcs-1'!L34*Assumptions!$F10</f>
        <v>46616.56037</v>
      </c>
      <c r="M4" s="30">
        <f>'Calcs-1'!M34*Assumptions!$F10</f>
        <v>47642.1247</v>
      </c>
      <c r="N4" s="30">
        <f>'Calcs-1'!N34*Assumptions!$F10</f>
        <v>48690.25144</v>
      </c>
      <c r="O4" s="30">
        <f>'Calcs-1'!O34*Assumptions!$F10</f>
        <v>49761.43698</v>
      </c>
      <c r="P4" s="30">
        <f>'Calcs-1'!P34*Assumptions!$F10</f>
        <v>50856.18859</v>
      </c>
      <c r="Q4" s="30">
        <f>'Calcs-1'!Q34*Assumptions!$F10</f>
        <v>51975.02474</v>
      </c>
      <c r="R4" s="30">
        <f>'Calcs-1'!R34*Assumptions!$F10</f>
        <v>53118.47528</v>
      </c>
      <c r="S4" s="30">
        <f>'Calcs-1'!S34*Assumptions!$F10</f>
        <v>54287.08174</v>
      </c>
      <c r="T4" s="30">
        <f>'Calcs-1'!T34*Assumptions!$F10</f>
        <v>55481.39754</v>
      </c>
      <c r="U4" s="30">
        <f>'Calcs-1'!U34*Assumptions!$F10</f>
        <v>56701.98828</v>
      </c>
      <c r="V4" s="30">
        <f>'Calcs-1'!V34*Assumptions!$F10</f>
        <v>57949.43202</v>
      </c>
      <c r="W4" s="30">
        <f>'Calcs-1'!W34*Assumptions!$F10</f>
        <v>59224.31953</v>
      </c>
      <c r="X4" s="30">
        <f>'Calcs-1'!X34*Assumptions!$F10</f>
        <v>60527.25456</v>
      </c>
      <c r="Y4" s="30">
        <f>'Calcs-1'!Y34*Assumptions!$F10</f>
        <v>61858.85416</v>
      </c>
      <c r="Z4" s="30">
        <f>'Calcs-1'!Z34*Assumptions!$F10</f>
        <v>63219.74895</v>
      </c>
      <c r="AA4" s="30">
        <f>'Calcs-1'!AA34*Assumptions!$F10</f>
        <v>64610.58343</v>
      </c>
      <c r="AB4" s="30">
        <f>'Calcs-1'!AB34*Assumptions!$F10</f>
        <v>66032.01626</v>
      </c>
      <c r="AC4" s="30">
        <f>'Calcs-1'!AC34*Assumptions!$F10</f>
        <v>67484.72062</v>
      </c>
      <c r="AD4" s="30">
        <f>'Calcs-1'!AD34*Assumptions!$F10</f>
        <v>68969.38447</v>
      </c>
      <c r="AE4" s="30">
        <f>'Calcs-1'!AE34*Assumptions!$F10</f>
        <v>70486.71093</v>
      </c>
      <c r="AF4" s="30">
        <f>'Calcs-1'!AF34*Assumptions!$F10</f>
        <v>72037.41857</v>
      </c>
      <c r="AG4" s="30">
        <f>'Calcs-1'!AG34*Assumptions!$F10</f>
        <v>73622.24178</v>
      </c>
      <c r="AH4" s="30">
        <f>'Calcs-1'!AH34*Assumptions!$F10</f>
        <v>75241.9311</v>
      </c>
      <c r="AI4" s="30">
        <f>'Calcs-1'!AI34*Assumptions!$F10</f>
        <v>76897.25359</v>
      </c>
      <c r="AJ4" s="30">
        <f>'Calcs-1'!AJ34*Assumptions!$F10</f>
        <v>78588.99316</v>
      </c>
      <c r="AK4" s="30">
        <f>'Calcs-1'!AK34*Assumptions!$F10</f>
        <v>80317.95101</v>
      </c>
    </row>
    <row r="5">
      <c r="A5" s="27" t="s">
        <v>129</v>
      </c>
      <c r="B5" s="30">
        <f t="shared" ref="B5:AK5" si="1">SUM(B3:B4)</f>
        <v>5380750</v>
      </c>
      <c r="C5" s="30">
        <f t="shared" si="1"/>
        <v>5488440</v>
      </c>
      <c r="D5" s="30">
        <f t="shared" si="1"/>
        <v>5598285.45</v>
      </c>
      <c r="E5" s="30">
        <f t="shared" si="1"/>
        <v>5710329.495</v>
      </c>
      <c r="F5" s="30">
        <f t="shared" si="1"/>
        <v>5824616.145</v>
      </c>
      <c r="G5" s="30">
        <f t="shared" si="1"/>
        <v>5941190.289</v>
      </c>
      <c r="H5" s="30">
        <f t="shared" si="1"/>
        <v>6060097.716</v>
      </c>
      <c r="I5" s="30">
        <f t="shared" si="1"/>
        <v>6181385.131</v>
      </c>
      <c r="J5" s="30">
        <f t="shared" si="1"/>
        <v>6305100.174</v>
      </c>
      <c r="K5" s="30">
        <f t="shared" si="1"/>
        <v>6431291.44</v>
      </c>
      <c r="L5" s="30">
        <f t="shared" si="1"/>
        <v>6560008.495</v>
      </c>
      <c r="M5" s="30">
        <f t="shared" si="1"/>
        <v>6691301.898</v>
      </c>
      <c r="N5" s="30">
        <f t="shared" si="1"/>
        <v>6825223.22</v>
      </c>
      <c r="O5" s="30">
        <f t="shared" si="1"/>
        <v>6961825.065</v>
      </c>
      <c r="P5" s="30">
        <f t="shared" si="1"/>
        <v>7101161.089</v>
      </c>
      <c r="Q5" s="30">
        <f t="shared" si="1"/>
        <v>7243286.023</v>
      </c>
      <c r="R5" s="30">
        <f t="shared" si="1"/>
        <v>7388255.694</v>
      </c>
      <c r="S5" s="30">
        <f t="shared" si="1"/>
        <v>7536127.045</v>
      </c>
      <c r="T5" s="30">
        <f t="shared" si="1"/>
        <v>7686958.16</v>
      </c>
      <c r="U5" s="30">
        <f t="shared" si="1"/>
        <v>7840808.286</v>
      </c>
      <c r="V5" s="30">
        <f t="shared" si="1"/>
        <v>7997737.856</v>
      </c>
      <c r="W5" s="30">
        <f t="shared" si="1"/>
        <v>8157808.512</v>
      </c>
      <c r="X5" s="30">
        <f t="shared" si="1"/>
        <v>8321083.13</v>
      </c>
      <c r="Y5" s="30">
        <f t="shared" si="1"/>
        <v>8487625.848</v>
      </c>
      <c r="Z5" s="30">
        <f t="shared" si="1"/>
        <v>8657502.082</v>
      </c>
      <c r="AA5" s="30">
        <f t="shared" si="1"/>
        <v>8830778.563</v>
      </c>
      <c r="AB5" s="30">
        <f t="shared" si="1"/>
        <v>9007523.356</v>
      </c>
      <c r="AC5" s="30">
        <f t="shared" si="1"/>
        <v>9187805.887</v>
      </c>
      <c r="AD5" s="30">
        <f t="shared" si="1"/>
        <v>9371696.974</v>
      </c>
      <c r="AE5" s="30">
        <f t="shared" si="1"/>
        <v>9559268.852</v>
      </c>
      <c r="AF5" s="30">
        <f t="shared" si="1"/>
        <v>9750595.203</v>
      </c>
      <c r="AG5" s="30">
        <f t="shared" si="1"/>
        <v>9945751.182</v>
      </c>
      <c r="AH5" s="30">
        <f t="shared" si="1"/>
        <v>10144813.45</v>
      </c>
      <c r="AI5" s="30">
        <f t="shared" si="1"/>
        <v>10347860.2</v>
      </c>
      <c r="AJ5" s="30">
        <f t="shared" si="1"/>
        <v>10554971.2</v>
      </c>
      <c r="AK5" s="30">
        <f t="shared" si="1"/>
        <v>10766227.8</v>
      </c>
    </row>
    <row r="7">
      <c r="A7" s="27" t="s">
        <v>131</v>
      </c>
    </row>
    <row r="8">
      <c r="A8" s="27" t="s">
        <v>39</v>
      </c>
      <c r="B8" s="27">
        <v>0.0</v>
      </c>
      <c r="C8" s="30">
        <f t="shared" ref="C8:AK8" si="2">B3</f>
        <v>5343250</v>
      </c>
      <c r="D8" s="30">
        <f t="shared" si="2"/>
        <v>5450115</v>
      </c>
      <c r="E8" s="30">
        <f t="shared" si="2"/>
        <v>5559117.3</v>
      </c>
      <c r="F8" s="30">
        <f t="shared" si="2"/>
        <v>5670299.646</v>
      </c>
      <c r="G8" s="30">
        <f t="shared" si="2"/>
        <v>5783705.639</v>
      </c>
      <c r="H8" s="30">
        <f t="shared" si="2"/>
        <v>5899379.752</v>
      </c>
      <c r="I8" s="30">
        <f t="shared" si="2"/>
        <v>6017367.347</v>
      </c>
      <c r="J8" s="30">
        <f t="shared" si="2"/>
        <v>6137714.694</v>
      </c>
      <c r="K8" s="30">
        <f t="shared" si="2"/>
        <v>6260468.988</v>
      </c>
      <c r="L8" s="30">
        <f t="shared" si="2"/>
        <v>6385678.367</v>
      </c>
      <c r="M8" s="30">
        <f t="shared" si="2"/>
        <v>6513391.935</v>
      </c>
      <c r="N8" s="30">
        <f t="shared" si="2"/>
        <v>6643659.773</v>
      </c>
      <c r="O8" s="30">
        <f t="shared" si="2"/>
        <v>6776532.969</v>
      </c>
      <c r="P8" s="30">
        <f t="shared" si="2"/>
        <v>6912063.628</v>
      </c>
      <c r="Q8" s="30">
        <f t="shared" si="2"/>
        <v>7050304.901</v>
      </c>
      <c r="R8" s="30">
        <f t="shared" si="2"/>
        <v>7191310.999</v>
      </c>
      <c r="S8" s="30">
        <f t="shared" si="2"/>
        <v>7335137.219</v>
      </c>
      <c r="T8" s="30">
        <f t="shared" si="2"/>
        <v>7481839.963</v>
      </c>
      <c r="U8" s="30">
        <f t="shared" si="2"/>
        <v>7631476.762</v>
      </c>
      <c r="V8" s="30">
        <f t="shared" si="2"/>
        <v>7784106.298</v>
      </c>
      <c r="W8" s="30">
        <f t="shared" si="2"/>
        <v>7939788.424</v>
      </c>
      <c r="X8" s="30">
        <f t="shared" si="2"/>
        <v>8098584.192</v>
      </c>
      <c r="Y8" s="30">
        <f t="shared" si="2"/>
        <v>8260555.876</v>
      </c>
      <c r="Z8" s="30">
        <f t="shared" si="2"/>
        <v>8425766.993</v>
      </c>
      <c r="AA8" s="30">
        <f t="shared" si="2"/>
        <v>8594282.333</v>
      </c>
      <c r="AB8" s="30">
        <f t="shared" si="2"/>
        <v>8766167.98</v>
      </c>
      <c r="AC8" s="30">
        <f t="shared" si="2"/>
        <v>8941491.34</v>
      </c>
      <c r="AD8" s="30">
        <f t="shared" si="2"/>
        <v>9120321.166</v>
      </c>
      <c r="AE8" s="30">
        <f t="shared" si="2"/>
        <v>9302727.59</v>
      </c>
      <c r="AF8" s="30">
        <f t="shared" si="2"/>
        <v>9488782.141</v>
      </c>
      <c r="AG8" s="30">
        <f t="shared" si="2"/>
        <v>9678557.784</v>
      </c>
      <c r="AH8" s="30">
        <f t="shared" si="2"/>
        <v>9872128.94</v>
      </c>
      <c r="AI8" s="30">
        <f t="shared" si="2"/>
        <v>10069571.52</v>
      </c>
      <c r="AJ8" s="30">
        <f t="shared" si="2"/>
        <v>10270962.95</v>
      </c>
      <c r="AK8" s="30">
        <f t="shared" si="2"/>
        <v>10476382.21</v>
      </c>
    </row>
    <row r="9">
      <c r="A9" s="27" t="s">
        <v>40</v>
      </c>
      <c r="B9" s="27">
        <v>0.0</v>
      </c>
      <c r="C9" s="27">
        <v>0.0</v>
      </c>
      <c r="D9" s="27">
        <v>0.0</v>
      </c>
      <c r="E9" s="30">
        <f t="shared" ref="E9:AK9" si="3">B4</f>
        <v>37500</v>
      </c>
      <c r="F9" s="30">
        <f t="shared" si="3"/>
        <v>38325</v>
      </c>
      <c r="G9" s="30">
        <f t="shared" si="3"/>
        <v>39168.15</v>
      </c>
      <c r="H9" s="30">
        <f t="shared" si="3"/>
        <v>40029.8493</v>
      </c>
      <c r="I9" s="30">
        <f t="shared" si="3"/>
        <v>40910.50598</v>
      </c>
      <c r="J9" s="30">
        <f t="shared" si="3"/>
        <v>41810.53712</v>
      </c>
      <c r="K9" s="30">
        <f t="shared" si="3"/>
        <v>42730.36893</v>
      </c>
      <c r="L9" s="30">
        <f t="shared" si="3"/>
        <v>43670.43705</v>
      </c>
      <c r="M9" s="30">
        <f t="shared" si="3"/>
        <v>44631.18666</v>
      </c>
      <c r="N9" s="30">
        <f t="shared" si="3"/>
        <v>45613.07277</v>
      </c>
      <c r="O9" s="30">
        <f t="shared" si="3"/>
        <v>46616.56037</v>
      </c>
      <c r="P9" s="30">
        <f t="shared" si="3"/>
        <v>47642.1247</v>
      </c>
      <c r="Q9" s="30">
        <f t="shared" si="3"/>
        <v>48690.25144</v>
      </c>
      <c r="R9" s="30">
        <f t="shared" si="3"/>
        <v>49761.43698</v>
      </c>
      <c r="S9" s="30">
        <f t="shared" si="3"/>
        <v>50856.18859</v>
      </c>
      <c r="T9" s="30">
        <f t="shared" si="3"/>
        <v>51975.02474</v>
      </c>
      <c r="U9" s="30">
        <f t="shared" si="3"/>
        <v>53118.47528</v>
      </c>
      <c r="V9" s="30">
        <f t="shared" si="3"/>
        <v>54287.08174</v>
      </c>
      <c r="W9" s="30">
        <f t="shared" si="3"/>
        <v>55481.39754</v>
      </c>
      <c r="X9" s="30">
        <f t="shared" si="3"/>
        <v>56701.98828</v>
      </c>
      <c r="Y9" s="30">
        <f t="shared" si="3"/>
        <v>57949.43202</v>
      </c>
      <c r="Z9" s="30">
        <f t="shared" si="3"/>
        <v>59224.31953</v>
      </c>
      <c r="AA9" s="30">
        <f t="shared" si="3"/>
        <v>60527.25456</v>
      </c>
      <c r="AB9" s="30">
        <f t="shared" si="3"/>
        <v>61858.85416</v>
      </c>
      <c r="AC9" s="30">
        <f t="shared" si="3"/>
        <v>63219.74895</v>
      </c>
      <c r="AD9" s="30">
        <f t="shared" si="3"/>
        <v>64610.58343</v>
      </c>
      <c r="AE9" s="30">
        <f t="shared" si="3"/>
        <v>66032.01626</v>
      </c>
      <c r="AF9" s="30">
        <f t="shared" si="3"/>
        <v>67484.72062</v>
      </c>
      <c r="AG9" s="30">
        <f t="shared" si="3"/>
        <v>68969.38447</v>
      </c>
      <c r="AH9" s="30">
        <f t="shared" si="3"/>
        <v>70486.71093</v>
      </c>
      <c r="AI9" s="30">
        <f t="shared" si="3"/>
        <v>72037.41857</v>
      </c>
      <c r="AJ9" s="30">
        <f t="shared" si="3"/>
        <v>73622.24178</v>
      </c>
      <c r="AK9" s="30">
        <f t="shared" si="3"/>
        <v>75241.9311</v>
      </c>
    </row>
    <row r="10">
      <c r="A10" s="27" t="s">
        <v>129</v>
      </c>
      <c r="B10" s="31">
        <f t="shared" ref="B10:AK10" si="4">SUM(B8:B9)</f>
        <v>0</v>
      </c>
      <c r="C10" s="30">
        <f t="shared" si="4"/>
        <v>5343250</v>
      </c>
      <c r="D10" s="30">
        <f t="shared" si="4"/>
        <v>5450115</v>
      </c>
      <c r="E10" s="30">
        <f t="shared" si="4"/>
        <v>5596617.3</v>
      </c>
      <c r="F10" s="30">
        <f t="shared" si="4"/>
        <v>5708624.646</v>
      </c>
      <c r="G10" s="30">
        <f t="shared" si="4"/>
        <v>5822873.789</v>
      </c>
      <c r="H10" s="30">
        <f t="shared" si="4"/>
        <v>5939409.601</v>
      </c>
      <c r="I10" s="30">
        <f t="shared" si="4"/>
        <v>6058277.853</v>
      </c>
      <c r="J10" s="30">
        <f t="shared" si="4"/>
        <v>6179525.231</v>
      </c>
      <c r="K10" s="30">
        <f t="shared" si="4"/>
        <v>6303199.356</v>
      </c>
      <c r="L10" s="30">
        <f t="shared" si="4"/>
        <v>6429348.804</v>
      </c>
      <c r="M10" s="30">
        <f t="shared" si="4"/>
        <v>6558023.121</v>
      </c>
      <c r="N10" s="30">
        <f t="shared" si="4"/>
        <v>6689272.846</v>
      </c>
      <c r="O10" s="30">
        <f t="shared" si="4"/>
        <v>6823149.529</v>
      </c>
      <c r="P10" s="30">
        <f t="shared" si="4"/>
        <v>6959705.753</v>
      </c>
      <c r="Q10" s="30">
        <f t="shared" si="4"/>
        <v>7098995.152</v>
      </c>
      <c r="R10" s="30">
        <f t="shared" si="4"/>
        <v>7241072.436</v>
      </c>
      <c r="S10" s="30">
        <f t="shared" si="4"/>
        <v>7385993.407</v>
      </c>
      <c r="T10" s="30">
        <f t="shared" si="4"/>
        <v>7533814.988</v>
      </c>
      <c r="U10" s="30">
        <f t="shared" si="4"/>
        <v>7684595.238</v>
      </c>
      <c r="V10" s="30">
        <f t="shared" si="4"/>
        <v>7838393.379</v>
      </c>
      <c r="W10" s="30">
        <f t="shared" si="4"/>
        <v>7995269.821</v>
      </c>
      <c r="X10" s="30">
        <f t="shared" si="4"/>
        <v>8155286.18</v>
      </c>
      <c r="Y10" s="30">
        <f t="shared" si="4"/>
        <v>8318505.308</v>
      </c>
      <c r="Z10" s="30">
        <f t="shared" si="4"/>
        <v>8484991.313</v>
      </c>
      <c r="AA10" s="30">
        <f t="shared" si="4"/>
        <v>8654809.588</v>
      </c>
      <c r="AB10" s="30">
        <f t="shared" si="4"/>
        <v>8828026.834</v>
      </c>
      <c r="AC10" s="30">
        <f t="shared" si="4"/>
        <v>9004711.088</v>
      </c>
      <c r="AD10" s="30">
        <f t="shared" si="4"/>
        <v>9184931.75</v>
      </c>
      <c r="AE10" s="30">
        <f t="shared" si="4"/>
        <v>9368759.606</v>
      </c>
      <c r="AF10" s="30">
        <f t="shared" si="4"/>
        <v>9556266.862</v>
      </c>
      <c r="AG10" s="30">
        <f t="shared" si="4"/>
        <v>9747527.169</v>
      </c>
      <c r="AH10" s="30">
        <f t="shared" si="4"/>
        <v>9942615.651</v>
      </c>
      <c r="AI10" s="30">
        <f t="shared" si="4"/>
        <v>10141608.94</v>
      </c>
      <c r="AJ10" s="30">
        <f t="shared" si="4"/>
        <v>10344585.19</v>
      </c>
      <c r="AK10" s="30">
        <f t="shared" si="4"/>
        <v>10551624.14</v>
      </c>
    </row>
    <row r="12">
      <c r="A12" s="27" t="s">
        <v>132</v>
      </c>
    </row>
    <row r="13">
      <c r="A13" s="27" t="s">
        <v>39</v>
      </c>
      <c r="B13" s="30">
        <f t="shared" ref="B13:B14" si="6">B3-B8</f>
        <v>5343250</v>
      </c>
      <c r="C13" s="30">
        <f t="shared" ref="C13:AK13" si="5">B13+C3-C8</f>
        <v>5450115</v>
      </c>
      <c r="D13" s="30">
        <f t="shared" si="5"/>
        <v>5559117.3</v>
      </c>
      <c r="E13" s="30">
        <f t="shared" si="5"/>
        <v>5670299.646</v>
      </c>
      <c r="F13" s="30">
        <f t="shared" si="5"/>
        <v>5783705.639</v>
      </c>
      <c r="G13" s="30">
        <f t="shared" si="5"/>
        <v>5899379.752</v>
      </c>
      <c r="H13" s="30">
        <f t="shared" si="5"/>
        <v>6017367.347</v>
      </c>
      <c r="I13" s="30">
        <f t="shared" si="5"/>
        <v>6137714.694</v>
      </c>
      <c r="J13" s="30">
        <f t="shared" si="5"/>
        <v>6260468.988</v>
      </c>
      <c r="K13" s="30">
        <f t="shared" si="5"/>
        <v>6385678.367</v>
      </c>
      <c r="L13" s="30">
        <f t="shared" si="5"/>
        <v>6513391.935</v>
      </c>
      <c r="M13" s="30">
        <f t="shared" si="5"/>
        <v>6643659.773</v>
      </c>
      <c r="N13" s="30">
        <f t="shared" si="5"/>
        <v>6776532.969</v>
      </c>
      <c r="O13" s="30">
        <f t="shared" si="5"/>
        <v>6912063.628</v>
      </c>
      <c r="P13" s="30">
        <f t="shared" si="5"/>
        <v>7050304.901</v>
      </c>
      <c r="Q13" s="30">
        <f t="shared" si="5"/>
        <v>7191310.999</v>
      </c>
      <c r="R13" s="30">
        <f t="shared" si="5"/>
        <v>7335137.219</v>
      </c>
      <c r="S13" s="30">
        <f t="shared" si="5"/>
        <v>7481839.963</v>
      </c>
      <c r="T13" s="30">
        <f t="shared" si="5"/>
        <v>7631476.762</v>
      </c>
      <c r="U13" s="30">
        <f t="shared" si="5"/>
        <v>7784106.298</v>
      </c>
      <c r="V13" s="30">
        <f t="shared" si="5"/>
        <v>7939788.424</v>
      </c>
      <c r="W13" s="30">
        <f t="shared" si="5"/>
        <v>8098584.192</v>
      </c>
      <c r="X13" s="30">
        <f t="shared" si="5"/>
        <v>8260555.876</v>
      </c>
      <c r="Y13" s="30">
        <f t="shared" si="5"/>
        <v>8425766.993</v>
      </c>
      <c r="Z13" s="30">
        <f t="shared" si="5"/>
        <v>8594282.333</v>
      </c>
      <c r="AA13" s="30">
        <f t="shared" si="5"/>
        <v>8766167.98</v>
      </c>
      <c r="AB13" s="30">
        <f t="shared" si="5"/>
        <v>8941491.34</v>
      </c>
      <c r="AC13" s="30">
        <f t="shared" si="5"/>
        <v>9120321.166</v>
      </c>
      <c r="AD13" s="30">
        <f t="shared" si="5"/>
        <v>9302727.59</v>
      </c>
      <c r="AE13" s="30">
        <f t="shared" si="5"/>
        <v>9488782.141</v>
      </c>
      <c r="AF13" s="30">
        <f t="shared" si="5"/>
        <v>9678557.784</v>
      </c>
      <c r="AG13" s="30">
        <f t="shared" si="5"/>
        <v>9872128.94</v>
      </c>
      <c r="AH13" s="30">
        <f t="shared" si="5"/>
        <v>10069571.52</v>
      </c>
      <c r="AI13" s="30">
        <f t="shared" si="5"/>
        <v>10270962.95</v>
      </c>
      <c r="AJ13" s="30">
        <f t="shared" si="5"/>
        <v>10476382.21</v>
      </c>
      <c r="AK13" s="30">
        <f t="shared" si="5"/>
        <v>10685909.85</v>
      </c>
    </row>
    <row r="14">
      <c r="A14" s="27" t="s">
        <v>40</v>
      </c>
      <c r="B14" s="30">
        <f t="shared" si="6"/>
        <v>37500</v>
      </c>
      <c r="C14" s="30">
        <f t="shared" ref="C14:AK14" si="7">B14+C4-C9</f>
        <v>75825</v>
      </c>
      <c r="D14" s="30">
        <f t="shared" si="7"/>
        <v>114993.15</v>
      </c>
      <c r="E14" s="30">
        <f t="shared" si="7"/>
        <v>117522.9993</v>
      </c>
      <c r="F14" s="30">
        <f t="shared" si="7"/>
        <v>120108.5053</v>
      </c>
      <c r="G14" s="30">
        <f t="shared" si="7"/>
        <v>122750.8924</v>
      </c>
      <c r="H14" s="30">
        <f t="shared" si="7"/>
        <v>125451.412</v>
      </c>
      <c r="I14" s="30">
        <f t="shared" si="7"/>
        <v>128211.3431</v>
      </c>
      <c r="J14" s="30">
        <f t="shared" si="7"/>
        <v>131031.9926</v>
      </c>
      <c r="K14" s="30">
        <f t="shared" si="7"/>
        <v>133914.6965</v>
      </c>
      <c r="L14" s="30">
        <f t="shared" si="7"/>
        <v>136860.8198</v>
      </c>
      <c r="M14" s="30">
        <f t="shared" si="7"/>
        <v>139871.7578</v>
      </c>
      <c r="N14" s="30">
        <f t="shared" si="7"/>
        <v>142948.9365</v>
      </c>
      <c r="O14" s="30">
        <f t="shared" si="7"/>
        <v>146093.8131</v>
      </c>
      <c r="P14" s="30">
        <f t="shared" si="7"/>
        <v>149307.877</v>
      </c>
      <c r="Q14" s="30">
        <f t="shared" si="7"/>
        <v>152592.6503</v>
      </c>
      <c r="R14" s="30">
        <f t="shared" si="7"/>
        <v>155949.6886</v>
      </c>
      <c r="S14" s="30">
        <f t="shared" si="7"/>
        <v>159380.5818</v>
      </c>
      <c r="T14" s="30">
        <f t="shared" si="7"/>
        <v>162886.9546</v>
      </c>
      <c r="U14" s="30">
        <f t="shared" si="7"/>
        <v>166470.4676</v>
      </c>
      <c r="V14" s="30">
        <f t="shared" si="7"/>
        <v>170132.8178</v>
      </c>
      <c r="W14" s="30">
        <f t="shared" si="7"/>
        <v>173875.7398</v>
      </c>
      <c r="X14" s="30">
        <f t="shared" si="7"/>
        <v>177701.0061</v>
      </c>
      <c r="Y14" s="30">
        <f t="shared" si="7"/>
        <v>181610.4282</v>
      </c>
      <c r="Z14" s="30">
        <f t="shared" si="7"/>
        <v>185605.8577</v>
      </c>
      <c r="AA14" s="30">
        <f t="shared" si="7"/>
        <v>189689.1865</v>
      </c>
      <c r="AB14" s="30">
        <f t="shared" si="7"/>
        <v>193862.3486</v>
      </c>
      <c r="AC14" s="30">
        <f t="shared" si="7"/>
        <v>198127.3203</v>
      </c>
      <c r="AD14" s="30">
        <f t="shared" si="7"/>
        <v>202486.1214</v>
      </c>
      <c r="AE14" s="30">
        <f t="shared" si="7"/>
        <v>206940.816</v>
      </c>
      <c r="AF14" s="30">
        <f t="shared" si="7"/>
        <v>211493.514</v>
      </c>
      <c r="AG14" s="30">
        <f t="shared" si="7"/>
        <v>216146.3713</v>
      </c>
      <c r="AH14" s="30">
        <f t="shared" si="7"/>
        <v>220901.5915</v>
      </c>
      <c r="AI14" s="30">
        <f t="shared" si="7"/>
        <v>225761.4265</v>
      </c>
      <c r="AJ14" s="30">
        <f t="shared" si="7"/>
        <v>230728.1779</v>
      </c>
      <c r="AK14" s="30">
        <f t="shared" si="7"/>
        <v>235804.1978</v>
      </c>
    </row>
    <row r="15">
      <c r="A15" s="27" t="s">
        <v>129</v>
      </c>
      <c r="B15" s="30">
        <f t="shared" ref="B15:AK15" si="8">SUM(B13:B14)</f>
        <v>5380750</v>
      </c>
      <c r="C15" s="30">
        <f t="shared" si="8"/>
        <v>5525940</v>
      </c>
      <c r="D15" s="30">
        <f t="shared" si="8"/>
        <v>5674110.45</v>
      </c>
      <c r="E15" s="30">
        <f t="shared" si="8"/>
        <v>5787822.645</v>
      </c>
      <c r="F15" s="30">
        <f t="shared" si="8"/>
        <v>5903814.144</v>
      </c>
      <c r="G15" s="30">
        <f t="shared" si="8"/>
        <v>6022130.644</v>
      </c>
      <c r="H15" s="30">
        <f t="shared" si="8"/>
        <v>6142818.759</v>
      </c>
      <c r="I15" s="30">
        <f t="shared" si="8"/>
        <v>6265926.037</v>
      </c>
      <c r="J15" s="30">
        <f t="shared" si="8"/>
        <v>6391500.98</v>
      </c>
      <c r="K15" s="30">
        <f t="shared" si="8"/>
        <v>6519593.064</v>
      </c>
      <c r="L15" s="30">
        <f t="shared" si="8"/>
        <v>6650252.754</v>
      </c>
      <c r="M15" s="30">
        <f t="shared" si="8"/>
        <v>6783531.531</v>
      </c>
      <c r="N15" s="30">
        <f t="shared" si="8"/>
        <v>6919481.905</v>
      </c>
      <c r="O15" s="30">
        <f t="shared" si="8"/>
        <v>7058157.441</v>
      </c>
      <c r="P15" s="30">
        <f t="shared" si="8"/>
        <v>7199612.778</v>
      </c>
      <c r="Q15" s="30">
        <f t="shared" si="8"/>
        <v>7343903.649</v>
      </c>
      <c r="R15" s="30">
        <f t="shared" si="8"/>
        <v>7491086.907</v>
      </c>
      <c r="S15" s="30">
        <f t="shared" si="8"/>
        <v>7641220.545</v>
      </c>
      <c r="T15" s="30">
        <f t="shared" si="8"/>
        <v>7794363.717</v>
      </c>
      <c r="U15" s="30">
        <f t="shared" si="8"/>
        <v>7950576.765</v>
      </c>
      <c r="V15" s="30">
        <f t="shared" si="8"/>
        <v>8109921.241</v>
      </c>
      <c r="W15" s="30">
        <f t="shared" si="8"/>
        <v>8272459.932</v>
      </c>
      <c r="X15" s="30">
        <f t="shared" si="8"/>
        <v>8438256.882</v>
      </c>
      <c r="Y15" s="30">
        <f t="shared" si="8"/>
        <v>8607377.422</v>
      </c>
      <c r="Z15" s="30">
        <f t="shared" si="8"/>
        <v>8779888.191</v>
      </c>
      <c r="AA15" s="30">
        <f t="shared" si="8"/>
        <v>8955857.166</v>
      </c>
      <c r="AB15" s="30">
        <f t="shared" si="8"/>
        <v>9135353.688</v>
      </c>
      <c r="AC15" s="30">
        <f t="shared" si="8"/>
        <v>9318448.487</v>
      </c>
      <c r="AD15" s="30">
        <f t="shared" si="8"/>
        <v>9505213.711</v>
      </c>
      <c r="AE15" s="30">
        <f t="shared" si="8"/>
        <v>9695722.957</v>
      </c>
      <c r="AF15" s="30">
        <f t="shared" si="8"/>
        <v>9890051.298</v>
      </c>
      <c r="AG15" s="30">
        <f t="shared" si="8"/>
        <v>10088275.31</v>
      </c>
      <c r="AH15" s="30">
        <f t="shared" si="8"/>
        <v>10290473.11</v>
      </c>
      <c r="AI15" s="30">
        <f t="shared" si="8"/>
        <v>10496724.38</v>
      </c>
      <c r="AJ15" s="30">
        <f t="shared" si="8"/>
        <v>10707110.39</v>
      </c>
      <c r="AK15" s="30">
        <f t="shared" si="8"/>
        <v>10921714.05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27" t="s">
        <v>133</v>
      </c>
      <c r="B2" s="27" t="s">
        <v>134</v>
      </c>
      <c r="C2" s="27" t="s">
        <v>135</v>
      </c>
      <c r="D2" s="27" t="s">
        <v>136</v>
      </c>
      <c r="E2" s="27" t="s">
        <v>36</v>
      </c>
    </row>
    <row r="3">
      <c r="A3" s="27" t="s">
        <v>39</v>
      </c>
      <c r="B3" s="31">
        <f>Assumptions!B9*Assumptions!$F9</f>
        <v>375</v>
      </c>
      <c r="C3" s="31">
        <f>Assumptions!C9*Assumptions!$F9</f>
        <v>225</v>
      </c>
      <c r="D3" s="31">
        <f>Assumptions!D9*Assumptions!$F9</f>
        <v>250</v>
      </c>
      <c r="E3" s="31">
        <f>Assumptions!E9*Assumptions!$F9</f>
        <v>300</v>
      </c>
    </row>
    <row r="4">
      <c r="A4" s="27" t="s">
        <v>40</v>
      </c>
      <c r="B4" s="31">
        <f>Assumptions!B10*Assumptions!$F10</f>
        <v>1.5</v>
      </c>
      <c r="C4" s="31">
        <f>Assumptions!C10*Assumptions!$F10</f>
        <v>1.5</v>
      </c>
      <c r="D4" s="31">
        <f>Assumptions!D10*Assumptions!$F10</f>
        <v>1.5</v>
      </c>
      <c r="E4" s="31">
        <f>Assumptions!E10*Assumptions!$F10</f>
        <v>1.5</v>
      </c>
    </row>
    <row r="5">
      <c r="A5" s="27" t="s">
        <v>129</v>
      </c>
      <c r="B5" s="31">
        <f t="shared" ref="B5:E5" si="1">SUM(B3:B4)</f>
        <v>376.5</v>
      </c>
      <c r="C5" s="31">
        <f t="shared" si="1"/>
        <v>226.5</v>
      </c>
      <c r="D5" s="31">
        <f t="shared" si="1"/>
        <v>251.5</v>
      </c>
      <c r="E5" s="31">
        <f t="shared" si="1"/>
        <v>301.5</v>
      </c>
    </row>
    <row r="7">
      <c r="A7" s="27" t="s">
        <v>137</v>
      </c>
    </row>
    <row r="8">
      <c r="A8" s="27" t="s">
        <v>33</v>
      </c>
      <c r="B8" s="30">
        <f>'Calcs-1'!B9*$B5</f>
        <v>1280100</v>
      </c>
      <c r="C8" s="30">
        <f>'Calcs-1'!C9*$B5</f>
        <v>1292901</v>
      </c>
      <c r="D8" s="30">
        <f>'Calcs-1'!D9*$B5</f>
        <v>1305830.01</v>
      </c>
      <c r="E8" s="30">
        <f>'Calcs-1'!E9*$B5</f>
        <v>1318888.31</v>
      </c>
      <c r="F8" s="30">
        <f>'Calcs-1'!F9*$B5</f>
        <v>1332077.193</v>
      </c>
      <c r="G8" s="30">
        <f>'Calcs-1'!G9*$B5</f>
        <v>1345397.965</v>
      </c>
      <c r="H8" s="30">
        <f>'Calcs-1'!H9*$B5</f>
        <v>1358851.945</v>
      </c>
      <c r="I8" s="30">
        <f>'Calcs-1'!I9*$B5</f>
        <v>1372440.464</v>
      </c>
      <c r="J8" s="30">
        <f>'Calcs-1'!J9*$B5</f>
        <v>1386164.869</v>
      </c>
      <c r="K8" s="30">
        <f>'Calcs-1'!K9*$B5</f>
        <v>1400026.518</v>
      </c>
      <c r="L8" s="30">
        <f>'Calcs-1'!L9*$B5</f>
        <v>1414026.783</v>
      </c>
      <c r="M8" s="30">
        <f>'Calcs-1'!M9*$B5</f>
        <v>1428167.051</v>
      </c>
      <c r="N8" s="30">
        <f>'Calcs-1'!N9*$B5</f>
        <v>1442448.721</v>
      </c>
      <c r="O8" s="30">
        <f>'Calcs-1'!O9*$B5</f>
        <v>1456873.208</v>
      </c>
      <c r="P8" s="30">
        <f>'Calcs-1'!P9*$B5</f>
        <v>1471441.94</v>
      </c>
      <c r="Q8" s="30">
        <f>'Calcs-1'!Q9*$B5</f>
        <v>1486156.36</v>
      </c>
      <c r="R8" s="30">
        <f>'Calcs-1'!R9*$B5</f>
        <v>1501017.923</v>
      </c>
      <c r="S8" s="30">
        <f>'Calcs-1'!S9*$B5</f>
        <v>1516028.103</v>
      </c>
      <c r="T8" s="30">
        <f>'Calcs-1'!T9*$B5</f>
        <v>1531188.384</v>
      </c>
      <c r="U8" s="30">
        <f>'Calcs-1'!U9*$B5</f>
        <v>1546500.267</v>
      </c>
      <c r="V8" s="30">
        <f>'Calcs-1'!V9*$B5</f>
        <v>1561965.27</v>
      </c>
      <c r="W8" s="30">
        <f>'Calcs-1'!W9*$B5</f>
        <v>1577584.923</v>
      </c>
      <c r="X8" s="30">
        <f>'Calcs-1'!X9*$B5</f>
        <v>1593360.772</v>
      </c>
      <c r="Y8" s="30">
        <f>'Calcs-1'!Y9*$B5</f>
        <v>1609294.38</v>
      </c>
      <c r="Z8" s="30">
        <f>'Calcs-1'!Z9*$B5</f>
        <v>1625387.324</v>
      </c>
      <c r="AA8" s="30">
        <f>'Calcs-1'!AA9*$B5</f>
        <v>1641641.197</v>
      </c>
      <c r="AB8" s="30">
        <f>'Calcs-1'!AB9*$B5</f>
        <v>1658057.609</v>
      </c>
      <c r="AC8" s="30">
        <f>'Calcs-1'!AC9*$B5</f>
        <v>1674638.185</v>
      </c>
      <c r="AD8" s="30">
        <f>'Calcs-1'!AD9*$B5</f>
        <v>1691384.567</v>
      </c>
      <c r="AE8" s="30">
        <f>'Calcs-1'!AE9*$B5</f>
        <v>1708298.412</v>
      </c>
      <c r="AF8" s="30">
        <f>'Calcs-1'!AF9*$B5</f>
        <v>1725381.397</v>
      </c>
      <c r="AG8" s="30">
        <f>'Calcs-1'!AG9*$B5</f>
        <v>1742635.21</v>
      </c>
      <c r="AH8" s="30">
        <f>'Calcs-1'!AH9*$B5</f>
        <v>1760061.563</v>
      </c>
      <c r="AI8" s="30">
        <f>'Calcs-1'!AI9*$B5</f>
        <v>1777662.178</v>
      </c>
      <c r="AJ8" s="30">
        <f>'Calcs-1'!AJ9*$B5</f>
        <v>1795438.8</v>
      </c>
      <c r="AK8" s="30">
        <f>'Calcs-1'!AK9*$B5</f>
        <v>1813393.188</v>
      </c>
    </row>
    <row r="9">
      <c r="A9" s="27" t="s">
        <v>34</v>
      </c>
      <c r="B9" s="30">
        <f>'Calcs-1'!B10*$C5</f>
        <v>910983</v>
      </c>
      <c r="C9" s="30">
        <f>'Calcs-1'!C10*$C5</f>
        <v>924647.745</v>
      </c>
      <c r="D9" s="30">
        <f>'Calcs-1'!D10*$C5</f>
        <v>938517.4612</v>
      </c>
      <c r="E9" s="30">
        <f>'Calcs-1'!E10*$C5</f>
        <v>952595.2231</v>
      </c>
      <c r="F9" s="30">
        <f>'Calcs-1'!F10*$C5</f>
        <v>966884.1514</v>
      </c>
      <c r="G9" s="30">
        <f>'Calcs-1'!G10*$C5</f>
        <v>981387.4137</v>
      </c>
      <c r="H9" s="30">
        <f>'Calcs-1'!H10*$C5</f>
        <v>996108.2249</v>
      </c>
      <c r="I9" s="30">
        <f>'Calcs-1'!I10*$C5</f>
        <v>1011049.848</v>
      </c>
      <c r="J9" s="30">
        <f>'Calcs-1'!J10*$C5</f>
        <v>1026215.596</v>
      </c>
      <c r="K9" s="30">
        <f>'Calcs-1'!K10*$C5</f>
        <v>1041608.83</v>
      </c>
      <c r="L9" s="30">
        <f>'Calcs-1'!L10*$C5</f>
        <v>1057232.962</v>
      </c>
      <c r="M9" s="30">
        <f>'Calcs-1'!M10*$C5</f>
        <v>1073091.457</v>
      </c>
      <c r="N9" s="30">
        <f>'Calcs-1'!N10*$C5</f>
        <v>1089187.829</v>
      </c>
      <c r="O9" s="30">
        <f>'Calcs-1'!O10*$C5</f>
        <v>1105525.646</v>
      </c>
      <c r="P9" s="30">
        <f>'Calcs-1'!P10*$C5</f>
        <v>1122108.531</v>
      </c>
      <c r="Q9" s="30">
        <f>'Calcs-1'!Q10*$C5</f>
        <v>1138940.159</v>
      </c>
      <c r="R9" s="30">
        <f>'Calcs-1'!R10*$C5</f>
        <v>1156024.261</v>
      </c>
      <c r="S9" s="30">
        <f>'Calcs-1'!S10*$C5</f>
        <v>1173364.625</v>
      </c>
      <c r="T9" s="30">
        <f>'Calcs-1'!T10*$C5</f>
        <v>1190965.094</v>
      </c>
      <c r="U9" s="30">
        <f>'Calcs-1'!U10*$C5</f>
        <v>1208829.571</v>
      </c>
      <c r="V9" s="30">
        <f>'Calcs-1'!V10*$C5</f>
        <v>1226962.014</v>
      </c>
      <c r="W9" s="30">
        <f>'Calcs-1'!W10*$C5</f>
        <v>1245366.445</v>
      </c>
      <c r="X9" s="30">
        <f>'Calcs-1'!X10*$C5</f>
        <v>1264046.941</v>
      </c>
      <c r="Y9" s="30">
        <f>'Calcs-1'!Y10*$C5</f>
        <v>1283007.645</v>
      </c>
      <c r="Z9" s="30">
        <f>'Calcs-1'!Z10*$C5</f>
        <v>1302252.76</v>
      </c>
      <c r="AA9" s="30">
        <f>'Calcs-1'!AA10*$C5</f>
        <v>1321786.552</v>
      </c>
      <c r="AB9" s="30">
        <f>'Calcs-1'!AB10*$C5</f>
        <v>1341613.35</v>
      </c>
      <c r="AC9" s="30">
        <f>'Calcs-1'!AC10*$C5</f>
        <v>1361737.55</v>
      </c>
      <c r="AD9" s="30">
        <f>'Calcs-1'!AD10*$C5</f>
        <v>1382163.613</v>
      </c>
      <c r="AE9" s="30">
        <f>'Calcs-1'!AE10*$C5</f>
        <v>1402896.067</v>
      </c>
      <c r="AF9" s="30">
        <f>'Calcs-1'!AF10*$C5</f>
        <v>1423939.509</v>
      </c>
      <c r="AG9" s="30">
        <f>'Calcs-1'!AG10*$C5</f>
        <v>1445298.601</v>
      </c>
      <c r="AH9" s="30">
        <f>'Calcs-1'!AH10*$C5</f>
        <v>1466978.08</v>
      </c>
      <c r="AI9" s="30">
        <f>'Calcs-1'!AI10*$C5</f>
        <v>1488982.751</v>
      </c>
      <c r="AJ9" s="30">
        <f>'Calcs-1'!AJ10*$C5</f>
        <v>1511317.493</v>
      </c>
      <c r="AK9" s="30">
        <f>'Calcs-1'!AK10*$C5</f>
        <v>1533987.255</v>
      </c>
    </row>
    <row r="10">
      <c r="A10" s="27" t="s">
        <v>136</v>
      </c>
      <c r="B10" s="30">
        <f>'Calcs-1'!B11*$D5</f>
        <v>1343764.5</v>
      </c>
      <c r="C10" s="30">
        <f>'Calcs-1'!C11*$D5</f>
        <v>1370639.79</v>
      </c>
      <c r="D10" s="30">
        <f>'Calcs-1'!D11*$D5</f>
        <v>1398052.586</v>
      </c>
      <c r="E10" s="30">
        <f>'Calcs-1'!E11*$D5</f>
        <v>1426013.638</v>
      </c>
      <c r="F10" s="30">
        <f>'Calcs-1'!F11*$D5</f>
        <v>1454533.91</v>
      </c>
      <c r="G10" s="30">
        <f>'Calcs-1'!G11*$D5</f>
        <v>1483624.588</v>
      </c>
      <c r="H10" s="30">
        <f>'Calcs-1'!H11*$D5</f>
        <v>1513297.08</v>
      </c>
      <c r="I10" s="30">
        <f>'Calcs-1'!I11*$D5</f>
        <v>1543563.022</v>
      </c>
      <c r="J10" s="30">
        <f>'Calcs-1'!J11*$D5</f>
        <v>1574434.282</v>
      </c>
      <c r="K10" s="30">
        <f>'Calcs-1'!K11*$D5</f>
        <v>1605922.968</v>
      </c>
      <c r="L10" s="30">
        <f>'Calcs-1'!L11*$D5</f>
        <v>1638041.427</v>
      </c>
      <c r="M10" s="30">
        <f>'Calcs-1'!M11*$D5</f>
        <v>1670802.256</v>
      </c>
      <c r="N10" s="30">
        <f>'Calcs-1'!N11*$D5</f>
        <v>1704218.301</v>
      </c>
      <c r="O10" s="30">
        <f>'Calcs-1'!O11*$D5</f>
        <v>1738302.667</v>
      </c>
      <c r="P10" s="30">
        <f>'Calcs-1'!P11*$D5</f>
        <v>1773068.72</v>
      </c>
      <c r="Q10" s="30">
        <f>'Calcs-1'!Q11*$D5</f>
        <v>1808530.095</v>
      </c>
      <c r="R10" s="30">
        <f>'Calcs-1'!R11*$D5</f>
        <v>1844700.697</v>
      </c>
      <c r="S10" s="30">
        <f>'Calcs-1'!S11*$D5</f>
        <v>1881594.711</v>
      </c>
      <c r="T10" s="30">
        <f>'Calcs-1'!T11*$D5</f>
        <v>1919226.605</v>
      </c>
      <c r="U10" s="30">
        <f>'Calcs-1'!U11*$D5</f>
        <v>1957611.137</v>
      </c>
      <c r="V10" s="30">
        <f>'Calcs-1'!V11*$D5</f>
        <v>1996763.36</v>
      </c>
      <c r="W10" s="30">
        <f>'Calcs-1'!W11*$D5</f>
        <v>2036698.627</v>
      </c>
      <c r="X10" s="30">
        <f>'Calcs-1'!X11*$D5</f>
        <v>2077432.599</v>
      </c>
      <c r="Y10" s="30">
        <f>'Calcs-1'!Y11*$D5</f>
        <v>2118981.251</v>
      </c>
      <c r="Z10" s="30">
        <f>'Calcs-1'!Z11*$D5</f>
        <v>2161360.876</v>
      </c>
      <c r="AA10" s="30">
        <f>'Calcs-1'!AA11*$D5</f>
        <v>2204588.094</v>
      </c>
      <c r="AB10" s="30">
        <f>'Calcs-1'!AB11*$D5</f>
        <v>2248679.856</v>
      </c>
      <c r="AC10" s="30">
        <f>'Calcs-1'!AC11*$D5</f>
        <v>2293653.453</v>
      </c>
      <c r="AD10" s="30">
        <f>'Calcs-1'!AD11*$D5</f>
        <v>2339526.522</v>
      </c>
      <c r="AE10" s="30">
        <f>'Calcs-1'!AE11*$D5</f>
        <v>2386317.052</v>
      </c>
      <c r="AF10" s="30">
        <f>'Calcs-1'!AF11*$D5</f>
        <v>2434043.393</v>
      </c>
      <c r="AG10" s="30">
        <f>'Calcs-1'!AG11*$D5</f>
        <v>2482724.261</v>
      </c>
      <c r="AH10" s="30">
        <f>'Calcs-1'!AH11*$D5</f>
        <v>2532378.746</v>
      </c>
      <c r="AI10" s="30">
        <f>'Calcs-1'!AI11*$D5</f>
        <v>2583026.321</v>
      </c>
      <c r="AJ10" s="30">
        <f>'Calcs-1'!AJ11*$D5</f>
        <v>2634686.848</v>
      </c>
      <c r="AK10" s="30">
        <f>'Calcs-1'!AK11*$D5</f>
        <v>2687380.585</v>
      </c>
    </row>
    <row r="11">
      <c r="A11" s="27" t="s">
        <v>36</v>
      </c>
      <c r="B11" s="30">
        <f>'Calcs-1'!B12*$E5</f>
        <v>1700158.5</v>
      </c>
      <c r="C11" s="30">
        <f>'Calcs-1'!C12*$E5</f>
        <v>1708659.293</v>
      </c>
      <c r="D11" s="30">
        <f>'Calcs-1'!D12*$E5</f>
        <v>1717202.589</v>
      </c>
      <c r="E11" s="30">
        <f>'Calcs-1'!E12*$E5</f>
        <v>1725788.602</v>
      </c>
      <c r="F11" s="30">
        <f>'Calcs-1'!F12*$E5</f>
        <v>1734417.545</v>
      </c>
      <c r="G11" s="30">
        <f>'Calcs-1'!G12*$E5</f>
        <v>1743089.633</v>
      </c>
      <c r="H11" s="30">
        <f>'Calcs-1'!H12*$E5</f>
        <v>1751805.081</v>
      </c>
      <c r="I11" s="30">
        <f>'Calcs-1'!I12*$E5</f>
        <v>1760564.106</v>
      </c>
      <c r="J11" s="30">
        <f>'Calcs-1'!J12*$E5</f>
        <v>1769366.927</v>
      </c>
      <c r="K11" s="30">
        <f>'Calcs-1'!K12*$E5</f>
        <v>1778213.761</v>
      </c>
      <c r="L11" s="30">
        <f>'Calcs-1'!L12*$E5</f>
        <v>1787104.83</v>
      </c>
      <c r="M11" s="30">
        <f>'Calcs-1'!M12*$E5</f>
        <v>1796040.354</v>
      </c>
      <c r="N11" s="30">
        <f>'Calcs-1'!N12*$E5</f>
        <v>1805020.556</v>
      </c>
      <c r="O11" s="30">
        <f>'Calcs-1'!O12*$E5</f>
        <v>1814045.659</v>
      </c>
      <c r="P11" s="30">
        <f>'Calcs-1'!P12*$E5</f>
        <v>1823115.887</v>
      </c>
      <c r="Q11" s="30">
        <f>'Calcs-1'!Q12*$E5</f>
        <v>1832231.467</v>
      </c>
      <c r="R11" s="30">
        <f>'Calcs-1'!R12*$E5</f>
        <v>1841392.624</v>
      </c>
      <c r="S11" s="30">
        <f>'Calcs-1'!S12*$E5</f>
        <v>1850599.587</v>
      </c>
      <c r="T11" s="30">
        <f>'Calcs-1'!T12*$E5</f>
        <v>1859852.585</v>
      </c>
      <c r="U11" s="30">
        <f>'Calcs-1'!U12*$E5</f>
        <v>1869151.848</v>
      </c>
      <c r="V11" s="30">
        <f>'Calcs-1'!V12*$E5</f>
        <v>1878497.607</v>
      </c>
      <c r="W11" s="30">
        <f>'Calcs-1'!W12*$E5</f>
        <v>1887890.095</v>
      </c>
      <c r="X11" s="30">
        <f>'Calcs-1'!X12*$E5</f>
        <v>1897329.546</v>
      </c>
      <c r="Y11" s="30">
        <f>'Calcs-1'!Y12*$E5</f>
        <v>1906816.193</v>
      </c>
      <c r="Z11" s="30">
        <f>'Calcs-1'!Z12*$E5</f>
        <v>1916350.274</v>
      </c>
      <c r="AA11" s="30">
        <f>'Calcs-1'!AA12*$E5</f>
        <v>1925932.026</v>
      </c>
      <c r="AB11" s="30">
        <f>'Calcs-1'!AB12*$E5</f>
        <v>1935561.686</v>
      </c>
      <c r="AC11" s="30">
        <f>'Calcs-1'!AC12*$E5</f>
        <v>1945239.494</v>
      </c>
      <c r="AD11" s="30">
        <f>'Calcs-1'!AD12*$E5</f>
        <v>1954965.692</v>
      </c>
      <c r="AE11" s="30">
        <f>'Calcs-1'!AE12*$E5</f>
        <v>1964740.52</v>
      </c>
      <c r="AF11" s="30">
        <f>'Calcs-1'!AF12*$E5</f>
        <v>1974564.223</v>
      </c>
      <c r="AG11" s="30">
        <f>'Calcs-1'!AG12*$E5</f>
        <v>1984437.044</v>
      </c>
      <c r="AH11" s="30">
        <f>'Calcs-1'!AH12*$E5</f>
        <v>1994359.229</v>
      </c>
      <c r="AI11" s="30">
        <f>'Calcs-1'!AI12*$E5</f>
        <v>2004331.025</v>
      </c>
      <c r="AJ11" s="30">
        <f>'Calcs-1'!AJ12*$E5</f>
        <v>2014352.68</v>
      </c>
      <c r="AK11" s="30">
        <f>'Calcs-1'!AK12*$E5</f>
        <v>2024424.444</v>
      </c>
    </row>
    <row r="12">
      <c r="A12" s="27" t="s">
        <v>129</v>
      </c>
      <c r="B12" s="30">
        <f t="shared" ref="B12:AK12" si="2">SUM(B8:B11)</f>
        <v>5235006</v>
      </c>
      <c r="C12" s="30">
        <f t="shared" si="2"/>
        <v>5296847.828</v>
      </c>
      <c r="D12" s="30">
        <f t="shared" si="2"/>
        <v>5359602.646</v>
      </c>
      <c r="E12" s="30">
        <f t="shared" si="2"/>
        <v>5423285.773</v>
      </c>
      <c r="F12" s="30">
        <f t="shared" si="2"/>
        <v>5487912.8</v>
      </c>
      <c r="G12" s="30">
        <f t="shared" si="2"/>
        <v>5553499.6</v>
      </c>
      <c r="H12" s="30">
        <f t="shared" si="2"/>
        <v>5620062.331</v>
      </c>
      <c r="I12" s="30">
        <f t="shared" si="2"/>
        <v>5687617.441</v>
      </c>
      <c r="J12" s="30">
        <f t="shared" si="2"/>
        <v>5756181.674</v>
      </c>
      <c r="K12" s="30">
        <f t="shared" si="2"/>
        <v>5825772.077</v>
      </c>
      <c r="L12" s="30">
        <f t="shared" si="2"/>
        <v>5896406.003</v>
      </c>
      <c r="M12" s="30">
        <f t="shared" si="2"/>
        <v>5968101.118</v>
      </c>
      <c r="N12" s="30">
        <f t="shared" si="2"/>
        <v>6040875.407</v>
      </c>
      <c r="O12" s="30">
        <f t="shared" si="2"/>
        <v>6114747.18</v>
      </c>
      <c r="P12" s="30">
        <f t="shared" si="2"/>
        <v>6189735.079</v>
      </c>
      <c r="Q12" s="30">
        <f t="shared" si="2"/>
        <v>6265858.08</v>
      </c>
      <c r="R12" s="30">
        <f t="shared" si="2"/>
        <v>6343135.505</v>
      </c>
      <c r="S12" s="30">
        <f t="shared" si="2"/>
        <v>6421587.025</v>
      </c>
      <c r="T12" s="30">
        <f t="shared" si="2"/>
        <v>6501232.668</v>
      </c>
      <c r="U12" s="30">
        <f t="shared" si="2"/>
        <v>6582092.823</v>
      </c>
      <c r="V12" s="30">
        <f t="shared" si="2"/>
        <v>6664188.251</v>
      </c>
      <c r="W12" s="30">
        <f t="shared" si="2"/>
        <v>6747540.089</v>
      </c>
      <c r="X12" s="30">
        <f t="shared" si="2"/>
        <v>6832169.858</v>
      </c>
      <c r="Y12" s="30">
        <f t="shared" si="2"/>
        <v>6918099.47</v>
      </c>
      <c r="Z12" s="30">
        <f t="shared" si="2"/>
        <v>7005351.234</v>
      </c>
      <c r="AA12" s="30">
        <f t="shared" si="2"/>
        <v>7093947.868</v>
      </c>
      <c r="AB12" s="30">
        <f t="shared" si="2"/>
        <v>7183912.5</v>
      </c>
      <c r="AC12" s="30">
        <f t="shared" si="2"/>
        <v>7275268.682</v>
      </c>
      <c r="AD12" s="30">
        <f t="shared" si="2"/>
        <v>7368040.394</v>
      </c>
      <c r="AE12" s="30">
        <f t="shared" si="2"/>
        <v>7462252.052</v>
      </c>
      <c r="AF12" s="30">
        <f t="shared" si="2"/>
        <v>7557928.521</v>
      </c>
      <c r="AG12" s="30">
        <f t="shared" si="2"/>
        <v>7655095.117</v>
      </c>
      <c r="AH12" s="30">
        <f t="shared" si="2"/>
        <v>7753777.618</v>
      </c>
      <c r="AI12" s="30">
        <f t="shared" si="2"/>
        <v>7854002.276</v>
      </c>
      <c r="AJ12" s="30">
        <f t="shared" si="2"/>
        <v>7955795.821</v>
      </c>
      <c r="AK12" s="30">
        <f t="shared" si="2"/>
        <v>8059185.472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5" t="s">
        <v>55</v>
      </c>
    </row>
    <row r="3">
      <c r="A3" s="5" t="s">
        <v>57</v>
      </c>
      <c r="B3" s="31">
        <f>Assumptions!$B30</f>
        <v>39750</v>
      </c>
      <c r="C3" s="31">
        <f>Assumptions!$B30</f>
        <v>39750</v>
      </c>
      <c r="D3" s="31">
        <f>Assumptions!$B30</f>
        <v>39750</v>
      </c>
      <c r="E3" s="31">
        <f>Assumptions!$B30</f>
        <v>39750</v>
      </c>
      <c r="F3" s="31">
        <f>Assumptions!$B30</f>
        <v>39750</v>
      </c>
      <c r="G3" s="31">
        <f>Assumptions!$B30</f>
        <v>39750</v>
      </c>
      <c r="H3" s="31">
        <f>Assumptions!$B30</f>
        <v>39750</v>
      </c>
      <c r="I3" s="31">
        <f>Assumptions!$B30</f>
        <v>39750</v>
      </c>
      <c r="J3" s="31">
        <f>Assumptions!$B30</f>
        <v>39750</v>
      </c>
      <c r="K3" s="31">
        <f>Assumptions!$B30</f>
        <v>39750</v>
      </c>
      <c r="L3" s="31">
        <f>Assumptions!$B30</f>
        <v>39750</v>
      </c>
      <c r="M3" s="31">
        <f>Assumptions!$B30</f>
        <v>39750</v>
      </c>
      <c r="N3" s="31">
        <f>Assumptions!$B30</f>
        <v>39750</v>
      </c>
      <c r="O3" s="31">
        <f>Assumptions!$B30</f>
        <v>39750</v>
      </c>
      <c r="P3" s="31">
        <f>Assumptions!$B30</f>
        <v>39750</v>
      </c>
      <c r="Q3" s="31">
        <f>Assumptions!$B30</f>
        <v>39750</v>
      </c>
      <c r="R3" s="31">
        <f>Assumptions!$B30</f>
        <v>39750</v>
      </c>
      <c r="S3" s="31">
        <f>Assumptions!$B30</f>
        <v>39750</v>
      </c>
      <c r="T3" s="31">
        <f>Assumptions!$B30</f>
        <v>39750</v>
      </c>
      <c r="U3" s="31">
        <f>Assumptions!$B30</f>
        <v>39750</v>
      </c>
      <c r="V3" s="31">
        <f>Assumptions!$B30</f>
        <v>39750</v>
      </c>
      <c r="W3" s="31">
        <f>Assumptions!$B30</f>
        <v>39750</v>
      </c>
      <c r="X3" s="31">
        <f>Assumptions!$B30</f>
        <v>39750</v>
      </c>
      <c r="Y3" s="31">
        <f>Assumptions!$B30</f>
        <v>39750</v>
      </c>
      <c r="Z3" s="31">
        <f>Assumptions!$B30</f>
        <v>39750</v>
      </c>
      <c r="AA3" s="31">
        <f>Assumptions!$B30</f>
        <v>39750</v>
      </c>
      <c r="AB3" s="31">
        <f>Assumptions!$B30</f>
        <v>39750</v>
      </c>
      <c r="AC3" s="31">
        <f>Assumptions!$B30</f>
        <v>39750</v>
      </c>
      <c r="AD3" s="31">
        <f>Assumptions!$B30</f>
        <v>39750</v>
      </c>
      <c r="AE3" s="31">
        <f>Assumptions!$B30</f>
        <v>39750</v>
      </c>
      <c r="AF3" s="31">
        <f>Assumptions!$B30</f>
        <v>39750</v>
      </c>
      <c r="AG3" s="31">
        <f>Assumptions!$B30</f>
        <v>39750</v>
      </c>
      <c r="AH3" s="31">
        <f>Assumptions!$B30</f>
        <v>39750</v>
      </c>
      <c r="AI3" s="31">
        <f>Assumptions!$B30</f>
        <v>39750</v>
      </c>
      <c r="AJ3" s="31">
        <f>Assumptions!$B30</f>
        <v>39750</v>
      </c>
      <c r="AK3" s="31">
        <f>Assumptions!$B30</f>
        <v>39750</v>
      </c>
    </row>
    <row r="4">
      <c r="A4" s="5" t="s">
        <v>59</v>
      </c>
      <c r="B4" s="31">
        <f>Assumptions!$B31</f>
        <v>6186</v>
      </c>
      <c r="C4" s="31">
        <f>Assumptions!$B31</f>
        <v>6186</v>
      </c>
      <c r="D4" s="31">
        <f>Assumptions!$B31</f>
        <v>6186</v>
      </c>
      <c r="E4" s="31">
        <f>Assumptions!$B31</f>
        <v>6186</v>
      </c>
      <c r="F4" s="31">
        <f>Assumptions!$B31</f>
        <v>6186</v>
      </c>
      <c r="G4" s="31">
        <f>Assumptions!$B31</f>
        <v>6186</v>
      </c>
      <c r="H4" s="31">
        <f>Assumptions!$B31</f>
        <v>6186</v>
      </c>
      <c r="I4" s="31">
        <f>Assumptions!$B31</f>
        <v>6186</v>
      </c>
      <c r="J4" s="31">
        <f>Assumptions!$B31</f>
        <v>6186</v>
      </c>
      <c r="K4" s="31">
        <f>Assumptions!$B31</f>
        <v>6186</v>
      </c>
      <c r="L4" s="31">
        <f>Assumptions!$B31</f>
        <v>6186</v>
      </c>
      <c r="M4" s="31">
        <f>Assumptions!$B31</f>
        <v>6186</v>
      </c>
      <c r="N4" s="31">
        <f>Assumptions!$B31</f>
        <v>6186</v>
      </c>
      <c r="O4" s="31">
        <f>Assumptions!$B31</f>
        <v>6186</v>
      </c>
      <c r="P4" s="31">
        <f>Assumptions!$B31</f>
        <v>6186</v>
      </c>
      <c r="Q4" s="31">
        <f>Assumptions!$B31</f>
        <v>6186</v>
      </c>
      <c r="R4" s="31">
        <f>Assumptions!$B31</f>
        <v>6186</v>
      </c>
      <c r="S4" s="31">
        <f>Assumptions!$B31</f>
        <v>6186</v>
      </c>
      <c r="T4" s="31">
        <f>Assumptions!$B31</f>
        <v>6186</v>
      </c>
      <c r="U4" s="31">
        <f>Assumptions!$B31</f>
        <v>6186</v>
      </c>
      <c r="V4" s="31">
        <f>Assumptions!$B31</f>
        <v>6186</v>
      </c>
      <c r="W4" s="31">
        <f>Assumptions!$B31</f>
        <v>6186</v>
      </c>
      <c r="X4" s="31">
        <f>Assumptions!$B31</f>
        <v>6186</v>
      </c>
      <c r="Y4" s="31">
        <f>Assumptions!$B31</f>
        <v>6186</v>
      </c>
      <c r="Z4" s="31">
        <f>Assumptions!$B31</f>
        <v>6186</v>
      </c>
      <c r="AA4" s="31">
        <f>Assumptions!$B31</f>
        <v>6186</v>
      </c>
      <c r="AB4" s="31">
        <f>Assumptions!$B31</f>
        <v>6186</v>
      </c>
      <c r="AC4" s="31">
        <f>Assumptions!$B31</f>
        <v>6186</v>
      </c>
      <c r="AD4" s="31">
        <f>Assumptions!$B31</f>
        <v>6186</v>
      </c>
      <c r="AE4" s="31">
        <f>Assumptions!$B31</f>
        <v>6186</v>
      </c>
      <c r="AF4" s="31">
        <f>Assumptions!$B31</f>
        <v>6186</v>
      </c>
      <c r="AG4" s="31">
        <f>Assumptions!$B31</f>
        <v>6186</v>
      </c>
      <c r="AH4" s="31">
        <f>Assumptions!$B31</f>
        <v>6186</v>
      </c>
      <c r="AI4" s="31">
        <f>Assumptions!$B31</f>
        <v>6186</v>
      </c>
      <c r="AJ4" s="31">
        <f>Assumptions!$B31</f>
        <v>6186</v>
      </c>
      <c r="AK4" s="31">
        <f>Assumptions!$B31</f>
        <v>6186</v>
      </c>
    </row>
    <row r="5">
      <c r="A5" s="5" t="s">
        <v>61</v>
      </c>
      <c r="B5" s="31">
        <f>Assumptions!$B32</f>
        <v>29762</v>
      </c>
      <c r="C5" s="31">
        <f>Assumptions!$B32</f>
        <v>29762</v>
      </c>
      <c r="D5" s="31">
        <f>Assumptions!$B32</f>
        <v>29762</v>
      </c>
      <c r="E5" s="31">
        <f>Assumptions!$B32</f>
        <v>29762</v>
      </c>
      <c r="F5" s="31">
        <f>Assumptions!$B32</f>
        <v>29762</v>
      </c>
      <c r="G5" s="31">
        <f>Assumptions!$B32</f>
        <v>29762</v>
      </c>
      <c r="H5" s="31">
        <f>Assumptions!$B32</f>
        <v>29762</v>
      </c>
      <c r="I5" s="31">
        <f>Assumptions!$B32</f>
        <v>29762</v>
      </c>
      <c r="J5" s="31">
        <f>Assumptions!$B32</f>
        <v>29762</v>
      </c>
      <c r="K5" s="31">
        <f>Assumptions!$B32</f>
        <v>29762</v>
      </c>
      <c r="L5" s="31">
        <f>Assumptions!$B32</f>
        <v>29762</v>
      </c>
      <c r="M5" s="31">
        <f>Assumptions!$B32</f>
        <v>29762</v>
      </c>
      <c r="N5" s="31">
        <f>Assumptions!$B32</f>
        <v>29762</v>
      </c>
      <c r="O5" s="31">
        <f>Assumptions!$B32</f>
        <v>29762</v>
      </c>
      <c r="P5" s="31">
        <f>Assumptions!$B32</f>
        <v>29762</v>
      </c>
      <c r="Q5" s="31">
        <f>Assumptions!$B32</f>
        <v>29762</v>
      </c>
      <c r="R5" s="31">
        <f>Assumptions!$B32</f>
        <v>29762</v>
      </c>
      <c r="S5" s="31">
        <f>Assumptions!$B32</f>
        <v>29762</v>
      </c>
      <c r="T5" s="31">
        <f>Assumptions!$B32</f>
        <v>29762</v>
      </c>
      <c r="U5" s="31">
        <f>Assumptions!$B32</f>
        <v>29762</v>
      </c>
      <c r="V5" s="31">
        <f>Assumptions!$B32</f>
        <v>29762</v>
      </c>
      <c r="W5" s="31">
        <f>Assumptions!$B32</f>
        <v>29762</v>
      </c>
      <c r="X5" s="31">
        <f>Assumptions!$B32</f>
        <v>29762</v>
      </c>
      <c r="Y5" s="31">
        <f>Assumptions!$B32</f>
        <v>29762</v>
      </c>
      <c r="Z5" s="31">
        <f>Assumptions!$B32</f>
        <v>29762</v>
      </c>
      <c r="AA5" s="31">
        <f>Assumptions!$B32</f>
        <v>29762</v>
      </c>
      <c r="AB5" s="31">
        <f>Assumptions!$B32</f>
        <v>29762</v>
      </c>
      <c r="AC5" s="31">
        <f>Assumptions!$B32</f>
        <v>29762</v>
      </c>
      <c r="AD5" s="31">
        <f>Assumptions!$B32</f>
        <v>29762</v>
      </c>
      <c r="AE5" s="31">
        <f>Assumptions!$B32</f>
        <v>29762</v>
      </c>
      <c r="AF5" s="31">
        <f>Assumptions!$B32</f>
        <v>29762</v>
      </c>
      <c r="AG5" s="31">
        <f>Assumptions!$B32</f>
        <v>29762</v>
      </c>
      <c r="AH5" s="31">
        <f>Assumptions!$B32</f>
        <v>29762</v>
      </c>
      <c r="AI5" s="31">
        <f>Assumptions!$B32</f>
        <v>29762</v>
      </c>
      <c r="AJ5" s="31">
        <f>Assumptions!$B32</f>
        <v>29762</v>
      </c>
      <c r="AK5" s="31">
        <f>Assumptions!$B32</f>
        <v>29762</v>
      </c>
    </row>
    <row r="6">
      <c r="A6" s="5" t="s">
        <v>62</v>
      </c>
      <c r="B6" s="31">
        <f>Assumptions!$B33</f>
        <v>17866</v>
      </c>
      <c r="C6" s="31">
        <f>Assumptions!$B33</f>
        <v>17866</v>
      </c>
      <c r="D6" s="31">
        <f>Assumptions!$B33</f>
        <v>17866</v>
      </c>
      <c r="E6" s="31">
        <f>Assumptions!$B33</f>
        <v>17866</v>
      </c>
      <c r="F6" s="31">
        <f>Assumptions!$B33</f>
        <v>17866</v>
      </c>
      <c r="G6" s="31">
        <f>Assumptions!$B33</f>
        <v>17866</v>
      </c>
      <c r="H6" s="31">
        <f>Assumptions!$B33</f>
        <v>17866</v>
      </c>
      <c r="I6" s="31">
        <f>Assumptions!$B33</f>
        <v>17866</v>
      </c>
      <c r="J6" s="31">
        <f>Assumptions!$B33</f>
        <v>17866</v>
      </c>
      <c r="K6" s="31">
        <f>Assumptions!$B33</f>
        <v>17866</v>
      </c>
      <c r="L6" s="31">
        <f>Assumptions!$B33</f>
        <v>17866</v>
      </c>
      <c r="M6" s="31">
        <f>Assumptions!$B33</f>
        <v>17866</v>
      </c>
      <c r="N6" s="31">
        <f>Assumptions!$B33</f>
        <v>17866</v>
      </c>
      <c r="O6" s="31">
        <f>Assumptions!$B33</f>
        <v>17866</v>
      </c>
      <c r="P6" s="31">
        <f>Assumptions!$B33</f>
        <v>17866</v>
      </c>
      <c r="Q6" s="31">
        <f>Assumptions!$B33</f>
        <v>17866</v>
      </c>
      <c r="R6" s="31">
        <f>Assumptions!$B33</f>
        <v>17866</v>
      </c>
      <c r="S6" s="31">
        <f>Assumptions!$B33</f>
        <v>17866</v>
      </c>
      <c r="T6" s="31">
        <f>Assumptions!$B33</f>
        <v>17866</v>
      </c>
      <c r="U6" s="31">
        <f>Assumptions!$B33</f>
        <v>17866</v>
      </c>
      <c r="V6" s="31">
        <f>Assumptions!$B33</f>
        <v>17866</v>
      </c>
      <c r="W6" s="31">
        <f>Assumptions!$B33</f>
        <v>17866</v>
      </c>
      <c r="X6" s="31">
        <f>Assumptions!$B33</f>
        <v>17866</v>
      </c>
      <c r="Y6" s="31">
        <f>Assumptions!$B33</f>
        <v>17866</v>
      </c>
      <c r="Z6" s="31">
        <f>Assumptions!$B33</f>
        <v>17866</v>
      </c>
      <c r="AA6" s="31">
        <f>Assumptions!$B33</f>
        <v>17866</v>
      </c>
      <c r="AB6" s="31">
        <f>Assumptions!$B33</f>
        <v>17866</v>
      </c>
      <c r="AC6" s="31">
        <f>Assumptions!$B33</f>
        <v>17866</v>
      </c>
      <c r="AD6" s="31">
        <f>Assumptions!$B33</f>
        <v>17866</v>
      </c>
      <c r="AE6" s="31">
        <f>Assumptions!$B33</f>
        <v>17866</v>
      </c>
      <c r="AF6" s="31">
        <f>Assumptions!$B33</f>
        <v>17866</v>
      </c>
      <c r="AG6" s="31">
        <f>Assumptions!$B33</f>
        <v>17866</v>
      </c>
      <c r="AH6" s="31">
        <f>Assumptions!$B33</f>
        <v>17866</v>
      </c>
      <c r="AI6" s="31">
        <f>Assumptions!$B33</f>
        <v>17866</v>
      </c>
      <c r="AJ6" s="31">
        <f>Assumptions!$B33</f>
        <v>17866</v>
      </c>
      <c r="AK6" s="31">
        <f>Assumptions!$B33</f>
        <v>17866</v>
      </c>
    </row>
    <row r="7">
      <c r="A7" s="5" t="s">
        <v>63</v>
      </c>
      <c r="B7" s="31">
        <f>Assumptions!$B34</f>
        <v>9214</v>
      </c>
      <c r="C7" s="31">
        <f>Assumptions!$B34</f>
        <v>9214</v>
      </c>
      <c r="D7" s="31">
        <f>Assumptions!$B34</f>
        <v>9214</v>
      </c>
      <c r="E7" s="31">
        <f>Assumptions!$B34</f>
        <v>9214</v>
      </c>
      <c r="F7" s="31">
        <f>Assumptions!$B34</f>
        <v>9214</v>
      </c>
      <c r="G7" s="31">
        <f>Assumptions!$B34</f>
        <v>9214</v>
      </c>
      <c r="H7" s="31">
        <f>Assumptions!$B34</f>
        <v>9214</v>
      </c>
      <c r="I7" s="31">
        <f>Assumptions!$B34</f>
        <v>9214</v>
      </c>
      <c r="J7" s="31">
        <f>Assumptions!$B34</f>
        <v>9214</v>
      </c>
      <c r="K7" s="31">
        <f>Assumptions!$B34</f>
        <v>9214</v>
      </c>
      <c r="L7" s="31">
        <f>Assumptions!$B34</f>
        <v>9214</v>
      </c>
      <c r="M7" s="31">
        <f>Assumptions!$B34</f>
        <v>9214</v>
      </c>
      <c r="N7" s="31">
        <f>Assumptions!$B34</f>
        <v>9214</v>
      </c>
      <c r="O7" s="31">
        <f>Assumptions!$B34</f>
        <v>9214</v>
      </c>
      <c r="P7" s="31">
        <f>Assumptions!$B34</f>
        <v>9214</v>
      </c>
      <c r="Q7" s="31">
        <f>Assumptions!$B34</f>
        <v>9214</v>
      </c>
      <c r="R7" s="31">
        <f>Assumptions!$B34</f>
        <v>9214</v>
      </c>
      <c r="S7" s="31">
        <f>Assumptions!$B34</f>
        <v>9214</v>
      </c>
      <c r="T7" s="31">
        <f>Assumptions!$B34</f>
        <v>9214</v>
      </c>
      <c r="U7" s="31">
        <f>Assumptions!$B34</f>
        <v>9214</v>
      </c>
      <c r="V7" s="31">
        <f>Assumptions!$B34</f>
        <v>9214</v>
      </c>
      <c r="W7" s="31">
        <f>Assumptions!$B34</f>
        <v>9214</v>
      </c>
      <c r="X7" s="31">
        <f>Assumptions!$B34</f>
        <v>9214</v>
      </c>
      <c r="Y7" s="31">
        <f>Assumptions!$B34</f>
        <v>9214</v>
      </c>
      <c r="Z7" s="31">
        <f>Assumptions!$B34</f>
        <v>9214</v>
      </c>
      <c r="AA7" s="31">
        <f>Assumptions!$B34</f>
        <v>9214</v>
      </c>
      <c r="AB7" s="31">
        <f>Assumptions!$B34</f>
        <v>9214</v>
      </c>
      <c r="AC7" s="31">
        <f>Assumptions!$B34</f>
        <v>9214</v>
      </c>
      <c r="AD7" s="31">
        <f>Assumptions!$B34</f>
        <v>9214</v>
      </c>
      <c r="AE7" s="31">
        <f>Assumptions!$B34</f>
        <v>9214</v>
      </c>
      <c r="AF7" s="31">
        <f>Assumptions!$B34</f>
        <v>9214</v>
      </c>
      <c r="AG7" s="31">
        <f>Assumptions!$B34</f>
        <v>9214</v>
      </c>
      <c r="AH7" s="31">
        <f>Assumptions!$B34</f>
        <v>9214</v>
      </c>
      <c r="AI7" s="31">
        <f>Assumptions!$B34</f>
        <v>9214</v>
      </c>
      <c r="AJ7" s="31">
        <f>Assumptions!$B34</f>
        <v>9214</v>
      </c>
      <c r="AK7" s="31">
        <f>Assumptions!$B34</f>
        <v>9214</v>
      </c>
    </row>
    <row r="8">
      <c r="A8" s="5" t="s">
        <v>129</v>
      </c>
      <c r="B8" s="31">
        <f t="shared" ref="B8:AK8" si="1">SUM(B3:B7)</f>
        <v>102778</v>
      </c>
      <c r="C8" s="31">
        <f t="shared" si="1"/>
        <v>102778</v>
      </c>
      <c r="D8" s="31">
        <f t="shared" si="1"/>
        <v>102778</v>
      </c>
      <c r="E8" s="31">
        <f t="shared" si="1"/>
        <v>102778</v>
      </c>
      <c r="F8" s="31">
        <f t="shared" si="1"/>
        <v>102778</v>
      </c>
      <c r="G8" s="31">
        <f t="shared" si="1"/>
        <v>102778</v>
      </c>
      <c r="H8" s="31">
        <f t="shared" si="1"/>
        <v>102778</v>
      </c>
      <c r="I8" s="31">
        <f t="shared" si="1"/>
        <v>102778</v>
      </c>
      <c r="J8" s="31">
        <f t="shared" si="1"/>
        <v>102778</v>
      </c>
      <c r="K8" s="31">
        <f t="shared" si="1"/>
        <v>102778</v>
      </c>
      <c r="L8" s="31">
        <f t="shared" si="1"/>
        <v>102778</v>
      </c>
      <c r="M8" s="31">
        <f t="shared" si="1"/>
        <v>102778</v>
      </c>
      <c r="N8" s="31">
        <f t="shared" si="1"/>
        <v>102778</v>
      </c>
      <c r="O8" s="31">
        <f t="shared" si="1"/>
        <v>102778</v>
      </c>
      <c r="P8" s="31">
        <f t="shared" si="1"/>
        <v>102778</v>
      </c>
      <c r="Q8" s="31">
        <f t="shared" si="1"/>
        <v>102778</v>
      </c>
      <c r="R8" s="31">
        <f t="shared" si="1"/>
        <v>102778</v>
      </c>
      <c r="S8" s="31">
        <f t="shared" si="1"/>
        <v>102778</v>
      </c>
      <c r="T8" s="31">
        <f t="shared" si="1"/>
        <v>102778</v>
      </c>
      <c r="U8" s="31">
        <f t="shared" si="1"/>
        <v>102778</v>
      </c>
      <c r="V8" s="31">
        <f t="shared" si="1"/>
        <v>102778</v>
      </c>
      <c r="W8" s="31">
        <f t="shared" si="1"/>
        <v>102778</v>
      </c>
      <c r="X8" s="31">
        <f t="shared" si="1"/>
        <v>102778</v>
      </c>
      <c r="Y8" s="31">
        <f t="shared" si="1"/>
        <v>102778</v>
      </c>
      <c r="Z8" s="31">
        <f t="shared" si="1"/>
        <v>102778</v>
      </c>
      <c r="AA8" s="31">
        <f t="shared" si="1"/>
        <v>102778</v>
      </c>
      <c r="AB8" s="31">
        <f t="shared" si="1"/>
        <v>102778</v>
      </c>
      <c r="AC8" s="31">
        <f t="shared" si="1"/>
        <v>102778</v>
      </c>
      <c r="AD8" s="31">
        <f t="shared" si="1"/>
        <v>102778</v>
      </c>
      <c r="AE8" s="31">
        <f t="shared" si="1"/>
        <v>102778</v>
      </c>
      <c r="AF8" s="31">
        <f t="shared" si="1"/>
        <v>102778</v>
      </c>
      <c r="AG8" s="31">
        <f t="shared" si="1"/>
        <v>102778</v>
      </c>
      <c r="AH8" s="31">
        <f t="shared" si="1"/>
        <v>102778</v>
      </c>
      <c r="AI8" s="31">
        <f t="shared" si="1"/>
        <v>102778</v>
      </c>
      <c r="AJ8" s="31">
        <f t="shared" si="1"/>
        <v>102778</v>
      </c>
      <c r="AK8" s="31">
        <f t="shared" si="1"/>
        <v>102778</v>
      </c>
    </row>
    <row r="9">
      <c r="A9" s="5"/>
    </row>
    <row r="10">
      <c r="A10" s="19" t="s">
        <v>138</v>
      </c>
    </row>
    <row r="11">
      <c r="A11" s="5" t="s">
        <v>57</v>
      </c>
      <c r="B11" s="31">
        <f t="shared" ref="B11:AK11" si="2">B3</f>
        <v>39750</v>
      </c>
      <c r="C11" s="31">
        <f t="shared" si="2"/>
        <v>39750</v>
      </c>
      <c r="D11" s="31">
        <f t="shared" si="2"/>
        <v>39750</v>
      </c>
      <c r="E11" s="31">
        <f t="shared" si="2"/>
        <v>39750</v>
      </c>
      <c r="F11" s="31">
        <f t="shared" si="2"/>
        <v>39750</v>
      </c>
      <c r="G11" s="31">
        <f t="shared" si="2"/>
        <v>39750</v>
      </c>
      <c r="H11" s="31">
        <f t="shared" si="2"/>
        <v>39750</v>
      </c>
      <c r="I11" s="31">
        <f t="shared" si="2"/>
        <v>39750</v>
      </c>
      <c r="J11" s="31">
        <f t="shared" si="2"/>
        <v>39750</v>
      </c>
      <c r="K11" s="31">
        <f t="shared" si="2"/>
        <v>39750</v>
      </c>
      <c r="L11" s="31">
        <f t="shared" si="2"/>
        <v>39750</v>
      </c>
      <c r="M11" s="31">
        <f t="shared" si="2"/>
        <v>39750</v>
      </c>
      <c r="N11" s="31">
        <f t="shared" si="2"/>
        <v>39750</v>
      </c>
      <c r="O11" s="31">
        <f t="shared" si="2"/>
        <v>39750</v>
      </c>
      <c r="P11" s="31">
        <f t="shared" si="2"/>
        <v>39750</v>
      </c>
      <c r="Q11" s="31">
        <f t="shared" si="2"/>
        <v>39750</v>
      </c>
      <c r="R11" s="31">
        <f t="shared" si="2"/>
        <v>39750</v>
      </c>
      <c r="S11" s="31">
        <f t="shared" si="2"/>
        <v>39750</v>
      </c>
      <c r="T11" s="31">
        <f t="shared" si="2"/>
        <v>39750</v>
      </c>
      <c r="U11" s="31">
        <f t="shared" si="2"/>
        <v>39750</v>
      </c>
      <c r="V11" s="31">
        <f t="shared" si="2"/>
        <v>39750</v>
      </c>
      <c r="W11" s="31">
        <f t="shared" si="2"/>
        <v>39750</v>
      </c>
      <c r="X11" s="31">
        <f t="shared" si="2"/>
        <v>39750</v>
      </c>
      <c r="Y11" s="31">
        <f t="shared" si="2"/>
        <v>39750</v>
      </c>
      <c r="Z11" s="31">
        <f t="shared" si="2"/>
        <v>39750</v>
      </c>
      <c r="AA11" s="31">
        <f t="shared" si="2"/>
        <v>39750</v>
      </c>
      <c r="AB11" s="31">
        <f t="shared" si="2"/>
        <v>39750</v>
      </c>
      <c r="AC11" s="31">
        <f t="shared" si="2"/>
        <v>39750</v>
      </c>
      <c r="AD11" s="31">
        <f t="shared" si="2"/>
        <v>39750</v>
      </c>
      <c r="AE11" s="31">
        <f t="shared" si="2"/>
        <v>39750</v>
      </c>
      <c r="AF11" s="31">
        <f t="shared" si="2"/>
        <v>39750</v>
      </c>
      <c r="AG11" s="31">
        <f t="shared" si="2"/>
        <v>39750</v>
      </c>
      <c r="AH11" s="31">
        <f t="shared" si="2"/>
        <v>39750</v>
      </c>
      <c r="AI11" s="31">
        <f t="shared" si="2"/>
        <v>39750</v>
      </c>
      <c r="AJ11" s="31">
        <f t="shared" si="2"/>
        <v>39750</v>
      </c>
      <c r="AK11" s="31">
        <f t="shared" si="2"/>
        <v>39750</v>
      </c>
    </row>
    <row r="12">
      <c r="A12" s="5" t="s">
        <v>59</v>
      </c>
      <c r="B12" s="27">
        <v>0.0</v>
      </c>
      <c r="C12" s="27">
        <v>0.0</v>
      </c>
      <c r="D12" s="31">
        <f t="shared" ref="D12:AK12" si="3">B4</f>
        <v>6186</v>
      </c>
      <c r="E12" s="31">
        <f t="shared" si="3"/>
        <v>6186</v>
      </c>
      <c r="F12" s="31">
        <f t="shared" si="3"/>
        <v>6186</v>
      </c>
      <c r="G12" s="31">
        <f t="shared" si="3"/>
        <v>6186</v>
      </c>
      <c r="H12" s="31">
        <f t="shared" si="3"/>
        <v>6186</v>
      </c>
      <c r="I12" s="31">
        <f t="shared" si="3"/>
        <v>6186</v>
      </c>
      <c r="J12" s="31">
        <f t="shared" si="3"/>
        <v>6186</v>
      </c>
      <c r="K12" s="31">
        <f t="shared" si="3"/>
        <v>6186</v>
      </c>
      <c r="L12" s="31">
        <f t="shared" si="3"/>
        <v>6186</v>
      </c>
      <c r="M12" s="31">
        <f t="shared" si="3"/>
        <v>6186</v>
      </c>
      <c r="N12" s="31">
        <f t="shared" si="3"/>
        <v>6186</v>
      </c>
      <c r="O12" s="31">
        <f t="shared" si="3"/>
        <v>6186</v>
      </c>
      <c r="P12" s="31">
        <f t="shared" si="3"/>
        <v>6186</v>
      </c>
      <c r="Q12" s="31">
        <f t="shared" si="3"/>
        <v>6186</v>
      </c>
      <c r="R12" s="31">
        <f t="shared" si="3"/>
        <v>6186</v>
      </c>
      <c r="S12" s="31">
        <f t="shared" si="3"/>
        <v>6186</v>
      </c>
      <c r="T12" s="31">
        <f t="shared" si="3"/>
        <v>6186</v>
      </c>
      <c r="U12" s="31">
        <f t="shared" si="3"/>
        <v>6186</v>
      </c>
      <c r="V12" s="31">
        <f t="shared" si="3"/>
        <v>6186</v>
      </c>
      <c r="W12" s="31">
        <f t="shared" si="3"/>
        <v>6186</v>
      </c>
      <c r="X12" s="31">
        <f t="shared" si="3"/>
        <v>6186</v>
      </c>
      <c r="Y12" s="31">
        <f t="shared" si="3"/>
        <v>6186</v>
      </c>
      <c r="Z12" s="31">
        <f t="shared" si="3"/>
        <v>6186</v>
      </c>
      <c r="AA12" s="31">
        <f t="shared" si="3"/>
        <v>6186</v>
      </c>
      <c r="AB12" s="31">
        <f t="shared" si="3"/>
        <v>6186</v>
      </c>
      <c r="AC12" s="31">
        <f t="shared" si="3"/>
        <v>6186</v>
      </c>
      <c r="AD12" s="31">
        <f t="shared" si="3"/>
        <v>6186</v>
      </c>
      <c r="AE12" s="31">
        <f t="shared" si="3"/>
        <v>6186</v>
      </c>
      <c r="AF12" s="31">
        <f t="shared" si="3"/>
        <v>6186</v>
      </c>
      <c r="AG12" s="31">
        <f t="shared" si="3"/>
        <v>6186</v>
      </c>
      <c r="AH12" s="31">
        <f t="shared" si="3"/>
        <v>6186</v>
      </c>
      <c r="AI12" s="31">
        <f t="shared" si="3"/>
        <v>6186</v>
      </c>
      <c r="AJ12" s="31">
        <f t="shared" si="3"/>
        <v>6186</v>
      </c>
      <c r="AK12" s="31">
        <f t="shared" si="3"/>
        <v>6186</v>
      </c>
    </row>
    <row r="13">
      <c r="A13" s="5" t="s">
        <v>61</v>
      </c>
      <c r="B13" s="27">
        <v>0.0</v>
      </c>
      <c r="C13" s="31">
        <f t="shared" ref="C13:AK13" si="4">B5</f>
        <v>29762</v>
      </c>
      <c r="D13" s="31">
        <f t="shared" si="4"/>
        <v>29762</v>
      </c>
      <c r="E13" s="31">
        <f t="shared" si="4"/>
        <v>29762</v>
      </c>
      <c r="F13" s="31">
        <f t="shared" si="4"/>
        <v>29762</v>
      </c>
      <c r="G13" s="31">
        <f t="shared" si="4"/>
        <v>29762</v>
      </c>
      <c r="H13" s="31">
        <f t="shared" si="4"/>
        <v>29762</v>
      </c>
      <c r="I13" s="31">
        <f t="shared" si="4"/>
        <v>29762</v>
      </c>
      <c r="J13" s="31">
        <f t="shared" si="4"/>
        <v>29762</v>
      </c>
      <c r="K13" s="31">
        <f t="shared" si="4"/>
        <v>29762</v>
      </c>
      <c r="L13" s="31">
        <f t="shared" si="4"/>
        <v>29762</v>
      </c>
      <c r="M13" s="31">
        <f t="shared" si="4"/>
        <v>29762</v>
      </c>
      <c r="N13" s="31">
        <f t="shared" si="4"/>
        <v>29762</v>
      </c>
      <c r="O13" s="31">
        <f t="shared" si="4"/>
        <v>29762</v>
      </c>
      <c r="P13" s="31">
        <f t="shared" si="4"/>
        <v>29762</v>
      </c>
      <c r="Q13" s="31">
        <f t="shared" si="4"/>
        <v>29762</v>
      </c>
      <c r="R13" s="31">
        <f t="shared" si="4"/>
        <v>29762</v>
      </c>
      <c r="S13" s="31">
        <f t="shared" si="4"/>
        <v>29762</v>
      </c>
      <c r="T13" s="31">
        <f t="shared" si="4"/>
        <v>29762</v>
      </c>
      <c r="U13" s="31">
        <f t="shared" si="4"/>
        <v>29762</v>
      </c>
      <c r="V13" s="31">
        <f t="shared" si="4"/>
        <v>29762</v>
      </c>
      <c r="W13" s="31">
        <f t="shared" si="4"/>
        <v>29762</v>
      </c>
      <c r="X13" s="31">
        <f t="shared" si="4"/>
        <v>29762</v>
      </c>
      <c r="Y13" s="31">
        <f t="shared" si="4"/>
        <v>29762</v>
      </c>
      <c r="Z13" s="31">
        <f t="shared" si="4"/>
        <v>29762</v>
      </c>
      <c r="AA13" s="31">
        <f t="shared" si="4"/>
        <v>29762</v>
      </c>
      <c r="AB13" s="31">
        <f t="shared" si="4"/>
        <v>29762</v>
      </c>
      <c r="AC13" s="31">
        <f t="shared" si="4"/>
        <v>29762</v>
      </c>
      <c r="AD13" s="31">
        <f t="shared" si="4"/>
        <v>29762</v>
      </c>
      <c r="AE13" s="31">
        <f t="shared" si="4"/>
        <v>29762</v>
      </c>
      <c r="AF13" s="31">
        <f t="shared" si="4"/>
        <v>29762</v>
      </c>
      <c r="AG13" s="31">
        <f t="shared" si="4"/>
        <v>29762</v>
      </c>
      <c r="AH13" s="31">
        <f t="shared" si="4"/>
        <v>29762</v>
      </c>
      <c r="AI13" s="31">
        <f t="shared" si="4"/>
        <v>29762</v>
      </c>
      <c r="AJ13" s="31">
        <f t="shared" si="4"/>
        <v>29762</v>
      </c>
      <c r="AK13" s="31">
        <f t="shared" si="4"/>
        <v>29762</v>
      </c>
    </row>
    <row r="14">
      <c r="A14" s="5" t="s">
        <v>62</v>
      </c>
      <c r="B14" s="27">
        <v>0.0</v>
      </c>
      <c r="C14" s="31">
        <f>B6+C6</f>
        <v>35732</v>
      </c>
      <c r="D14" s="27">
        <v>0.0</v>
      </c>
      <c r="E14" s="31">
        <f>D6+E6</f>
        <v>35732</v>
      </c>
      <c r="F14" s="27">
        <v>0.0</v>
      </c>
      <c r="G14" s="31">
        <f>F6+G6</f>
        <v>35732</v>
      </c>
      <c r="H14" s="27">
        <v>0.0</v>
      </c>
      <c r="I14" s="31">
        <f>H6+I6</f>
        <v>35732</v>
      </c>
      <c r="J14" s="27">
        <v>0.0</v>
      </c>
      <c r="K14" s="31">
        <f>J6+K6</f>
        <v>35732</v>
      </c>
      <c r="L14" s="27">
        <v>0.0</v>
      </c>
      <c r="M14" s="31">
        <f>L6+M6</f>
        <v>35732</v>
      </c>
      <c r="N14" s="27">
        <v>0.0</v>
      </c>
      <c r="O14" s="31">
        <f>N6+O6</f>
        <v>35732</v>
      </c>
      <c r="P14" s="27">
        <v>0.0</v>
      </c>
      <c r="Q14" s="31">
        <f>P6+Q6</f>
        <v>35732</v>
      </c>
      <c r="R14" s="27">
        <v>0.0</v>
      </c>
      <c r="S14" s="31">
        <f>R6+S6</f>
        <v>35732</v>
      </c>
      <c r="T14" s="27">
        <v>0.0</v>
      </c>
      <c r="U14" s="31">
        <f>T6+U6</f>
        <v>35732</v>
      </c>
      <c r="V14" s="27">
        <v>0.0</v>
      </c>
      <c r="W14" s="31">
        <f>V6+W6</f>
        <v>35732</v>
      </c>
      <c r="X14" s="27">
        <v>0.0</v>
      </c>
      <c r="Y14" s="31">
        <f>X6+Y6</f>
        <v>35732</v>
      </c>
      <c r="Z14" s="27">
        <v>0.0</v>
      </c>
      <c r="AA14" s="31">
        <f>Z6+AA6</f>
        <v>35732</v>
      </c>
      <c r="AB14" s="27">
        <v>0.0</v>
      </c>
      <c r="AC14" s="31">
        <f>AB6+AC6</f>
        <v>35732</v>
      </c>
      <c r="AD14" s="27">
        <v>0.0</v>
      </c>
      <c r="AE14" s="31">
        <f>AD6+AE6</f>
        <v>35732</v>
      </c>
      <c r="AF14" s="27">
        <v>0.0</v>
      </c>
      <c r="AG14" s="31">
        <f>AF6+AG6</f>
        <v>35732</v>
      </c>
      <c r="AH14" s="27">
        <v>0.0</v>
      </c>
      <c r="AI14" s="31">
        <f>AH6+AI6</f>
        <v>35732</v>
      </c>
      <c r="AJ14" s="27">
        <v>0.0</v>
      </c>
      <c r="AK14" s="31">
        <f>AJ6+AK6</f>
        <v>35732</v>
      </c>
    </row>
    <row r="15">
      <c r="A15" s="5" t="s">
        <v>63</v>
      </c>
      <c r="B15" s="27">
        <v>0.0</v>
      </c>
      <c r="C15" s="31">
        <f t="shared" ref="C15:AK15" si="5">B7</f>
        <v>9214</v>
      </c>
      <c r="D15" s="31">
        <f t="shared" si="5"/>
        <v>9214</v>
      </c>
      <c r="E15" s="31">
        <f t="shared" si="5"/>
        <v>9214</v>
      </c>
      <c r="F15" s="31">
        <f t="shared" si="5"/>
        <v>9214</v>
      </c>
      <c r="G15" s="31">
        <f t="shared" si="5"/>
        <v>9214</v>
      </c>
      <c r="H15" s="31">
        <f t="shared" si="5"/>
        <v>9214</v>
      </c>
      <c r="I15" s="31">
        <f t="shared" si="5"/>
        <v>9214</v>
      </c>
      <c r="J15" s="31">
        <f t="shared" si="5"/>
        <v>9214</v>
      </c>
      <c r="K15" s="31">
        <f t="shared" si="5"/>
        <v>9214</v>
      </c>
      <c r="L15" s="31">
        <f t="shared" si="5"/>
        <v>9214</v>
      </c>
      <c r="M15" s="31">
        <f t="shared" si="5"/>
        <v>9214</v>
      </c>
      <c r="N15" s="31">
        <f t="shared" si="5"/>
        <v>9214</v>
      </c>
      <c r="O15" s="31">
        <f t="shared" si="5"/>
        <v>9214</v>
      </c>
      <c r="P15" s="31">
        <f t="shared" si="5"/>
        <v>9214</v>
      </c>
      <c r="Q15" s="31">
        <f t="shared" si="5"/>
        <v>9214</v>
      </c>
      <c r="R15" s="31">
        <f t="shared" si="5"/>
        <v>9214</v>
      </c>
      <c r="S15" s="31">
        <f t="shared" si="5"/>
        <v>9214</v>
      </c>
      <c r="T15" s="31">
        <f t="shared" si="5"/>
        <v>9214</v>
      </c>
      <c r="U15" s="31">
        <f t="shared" si="5"/>
        <v>9214</v>
      </c>
      <c r="V15" s="31">
        <f t="shared" si="5"/>
        <v>9214</v>
      </c>
      <c r="W15" s="31">
        <f t="shared" si="5"/>
        <v>9214</v>
      </c>
      <c r="X15" s="31">
        <f t="shared" si="5"/>
        <v>9214</v>
      </c>
      <c r="Y15" s="31">
        <f t="shared" si="5"/>
        <v>9214</v>
      </c>
      <c r="Z15" s="31">
        <f t="shared" si="5"/>
        <v>9214</v>
      </c>
      <c r="AA15" s="31">
        <f t="shared" si="5"/>
        <v>9214</v>
      </c>
      <c r="AB15" s="31">
        <f t="shared" si="5"/>
        <v>9214</v>
      </c>
      <c r="AC15" s="31">
        <f t="shared" si="5"/>
        <v>9214</v>
      </c>
      <c r="AD15" s="31">
        <f t="shared" si="5"/>
        <v>9214</v>
      </c>
      <c r="AE15" s="31">
        <f t="shared" si="5"/>
        <v>9214</v>
      </c>
      <c r="AF15" s="31">
        <f t="shared" si="5"/>
        <v>9214</v>
      </c>
      <c r="AG15" s="31">
        <f t="shared" si="5"/>
        <v>9214</v>
      </c>
      <c r="AH15" s="31">
        <f t="shared" si="5"/>
        <v>9214</v>
      </c>
      <c r="AI15" s="31">
        <f t="shared" si="5"/>
        <v>9214</v>
      </c>
      <c r="AJ15" s="31">
        <f t="shared" si="5"/>
        <v>9214</v>
      </c>
      <c r="AK15" s="31">
        <f t="shared" si="5"/>
        <v>9214</v>
      </c>
    </row>
    <row r="16">
      <c r="A16" s="5" t="s">
        <v>129</v>
      </c>
      <c r="B16" s="31">
        <f t="shared" ref="B16:AK16" si="6">SUM(B11:B15)</f>
        <v>39750</v>
      </c>
      <c r="C16" s="31">
        <f t="shared" si="6"/>
        <v>114458</v>
      </c>
      <c r="D16" s="31">
        <f t="shared" si="6"/>
        <v>84912</v>
      </c>
      <c r="E16" s="31">
        <f t="shared" si="6"/>
        <v>120644</v>
      </c>
      <c r="F16" s="31">
        <f t="shared" si="6"/>
        <v>84912</v>
      </c>
      <c r="G16" s="31">
        <f t="shared" si="6"/>
        <v>120644</v>
      </c>
      <c r="H16" s="31">
        <f t="shared" si="6"/>
        <v>84912</v>
      </c>
      <c r="I16" s="31">
        <f t="shared" si="6"/>
        <v>120644</v>
      </c>
      <c r="J16" s="31">
        <f t="shared" si="6"/>
        <v>84912</v>
      </c>
      <c r="K16" s="31">
        <f t="shared" si="6"/>
        <v>120644</v>
      </c>
      <c r="L16" s="31">
        <f t="shared" si="6"/>
        <v>84912</v>
      </c>
      <c r="M16" s="31">
        <f t="shared" si="6"/>
        <v>120644</v>
      </c>
      <c r="N16" s="31">
        <f t="shared" si="6"/>
        <v>84912</v>
      </c>
      <c r="O16" s="31">
        <f t="shared" si="6"/>
        <v>120644</v>
      </c>
      <c r="P16" s="31">
        <f t="shared" si="6"/>
        <v>84912</v>
      </c>
      <c r="Q16" s="31">
        <f t="shared" si="6"/>
        <v>120644</v>
      </c>
      <c r="R16" s="31">
        <f t="shared" si="6"/>
        <v>84912</v>
      </c>
      <c r="S16" s="31">
        <f t="shared" si="6"/>
        <v>120644</v>
      </c>
      <c r="T16" s="31">
        <f t="shared" si="6"/>
        <v>84912</v>
      </c>
      <c r="U16" s="31">
        <f t="shared" si="6"/>
        <v>120644</v>
      </c>
      <c r="V16" s="31">
        <f t="shared" si="6"/>
        <v>84912</v>
      </c>
      <c r="W16" s="31">
        <f t="shared" si="6"/>
        <v>120644</v>
      </c>
      <c r="X16" s="31">
        <f t="shared" si="6"/>
        <v>84912</v>
      </c>
      <c r="Y16" s="31">
        <f t="shared" si="6"/>
        <v>120644</v>
      </c>
      <c r="Z16" s="31">
        <f t="shared" si="6"/>
        <v>84912</v>
      </c>
      <c r="AA16" s="31">
        <f t="shared" si="6"/>
        <v>120644</v>
      </c>
      <c r="AB16" s="31">
        <f t="shared" si="6"/>
        <v>84912</v>
      </c>
      <c r="AC16" s="31">
        <f t="shared" si="6"/>
        <v>120644</v>
      </c>
      <c r="AD16" s="31">
        <f t="shared" si="6"/>
        <v>84912</v>
      </c>
      <c r="AE16" s="31">
        <f t="shared" si="6"/>
        <v>120644</v>
      </c>
      <c r="AF16" s="31">
        <f t="shared" si="6"/>
        <v>84912</v>
      </c>
      <c r="AG16" s="31">
        <f t="shared" si="6"/>
        <v>120644</v>
      </c>
      <c r="AH16" s="31">
        <f t="shared" si="6"/>
        <v>84912</v>
      </c>
      <c r="AI16" s="31">
        <f t="shared" si="6"/>
        <v>120644</v>
      </c>
      <c r="AJ16" s="31">
        <f t="shared" si="6"/>
        <v>84912</v>
      </c>
      <c r="AK16" s="31">
        <f t="shared" si="6"/>
        <v>120644</v>
      </c>
    </row>
    <row r="17">
      <c r="A17" s="5"/>
    </row>
    <row r="18">
      <c r="A18" s="19" t="s">
        <v>139</v>
      </c>
    </row>
    <row r="19">
      <c r="A19" s="5" t="s">
        <v>57</v>
      </c>
      <c r="B19" s="31">
        <f t="shared" ref="B19:B23" si="8">B3-B11</f>
        <v>0</v>
      </c>
      <c r="C19" s="31">
        <f t="shared" ref="C19:AK19" si="7">B19+C3-C11</f>
        <v>0</v>
      </c>
      <c r="D19" s="31">
        <f t="shared" si="7"/>
        <v>0</v>
      </c>
      <c r="E19" s="31">
        <f t="shared" si="7"/>
        <v>0</v>
      </c>
      <c r="F19" s="31">
        <f t="shared" si="7"/>
        <v>0</v>
      </c>
      <c r="G19" s="31">
        <f t="shared" si="7"/>
        <v>0</v>
      </c>
      <c r="H19" s="31">
        <f t="shared" si="7"/>
        <v>0</v>
      </c>
      <c r="I19" s="31">
        <f t="shared" si="7"/>
        <v>0</v>
      </c>
      <c r="J19" s="31">
        <f t="shared" si="7"/>
        <v>0</v>
      </c>
      <c r="K19" s="31">
        <f t="shared" si="7"/>
        <v>0</v>
      </c>
      <c r="L19" s="31">
        <f t="shared" si="7"/>
        <v>0</v>
      </c>
      <c r="M19" s="31">
        <f t="shared" si="7"/>
        <v>0</v>
      </c>
      <c r="N19" s="31">
        <f t="shared" si="7"/>
        <v>0</v>
      </c>
      <c r="O19" s="31">
        <f t="shared" si="7"/>
        <v>0</v>
      </c>
      <c r="P19" s="31">
        <f t="shared" si="7"/>
        <v>0</v>
      </c>
      <c r="Q19" s="31">
        <f t="shared" si="7"/>
        <v>0</v>
      </c>
      <c r="R19" s="31">
        <f t="shared" si="7"/>
        <v>0</v>
      </c>
      <c r="S19" s="31">
        <f t="shared" si="7"/>
        <v>0</v>
      </c>
      <c r="T19" s="31">
        <f t="shared" si="7"/>
        <v>0</v>
      </c>
      <c r="U19" s="31">
        <f t="shared" si="7"/>
        <v>0</v>
      </c>
      <c r="V19" s="31">
        <f t="shared" si="7"/>
        <v>0</v>
      </c>
      <c r="W19" s="31">
        <f t="shared" si="7"/>
        <v>0</v>
      </c>
      <c r="X19" s="31">
        <f t="shared" si="7"/>
        <v>0</v>
      </c>
      <c r="Y19" s="31">
        <f t="shared" si="7"/>
        <v>0</v>
      </c>
      <c r="Z19" s="31">
        <f t="shared" si="7"/>
        <v>0</v>
      </c>
      <c r="AA19" s="31">
        <f t="shared" si="7"/>
        <v>0</v>
      </c>
      <c r="AB19" s="31">
        <f t="shared" si="7"/>
        <v>0</v>
      </c>
      <c r="AC19" s="31">
        <f t="shared" si="7"/>
        <v>0</v>
      </c>
      <c r="AD19" s="31">
        <f t="shared" si="7"/>
        <v>0</v>
      </c>
      <c r="AE19" s="31">
        <f t="shared" si="7"/>
        <v>0</v>
      </c>
      <c r="AF19" s="31">
        <f t="shared" si="7"/>
        <v>0</v>
      </c>
      <c r="AG19" s="31">
        <f t="shared" si="7"/>
        <v>0</v>
      </c>
      <c r="AH19" s="31">
        <f t="shared" si="7"/>
        <v>0</v>
      </c>
      <c r="AI19" s="31">
        <f t="shared" si="7"/>
        <v>0</v>
      </c>
      <c r="AJ19" s="31">
        <f t="shared" si="7"/>
        <v>0</v>
      </c>
      <c r="AK19" s="31">
        <f t="shared" si="7"/>
        <v>0</v>
      </c>
    </row>
    <row r="20">
      <c r="A20" s="5" t="s">
        <v>59</v>
      </c>
      <c r="B20" s="31">
        <f t="shared" si="8"/>
        <v>6186</v>
      </c>
      <c r="C20" s="31">
        <f t="shared" ref="C20:AK20" si="9">B20+C4-C12</f>
        <v>12372</v>
      </c>
      <c r="D20" s="31">
        <f t="shared" si="9"/>
        <v>12372</v>
      </c>
      <c r="E20" s="31">
        <f t="shared" si="9"/>
        <v>12372</v>
      </c>
      <c r="F20" s="31">
        <f t="shared" si="9"/>
        <v>12372</v>
      </c>
      <c r="G20" s="31">
        <f t="shared" si="9"/>
        <v>12372</v>
      </c>
      <c r="H20" s="31">
        <f t="shared" si="9"/>
        <v>12372</v>
      </c>
      <c r="I20" s="31">
        <f t="shared" si="9"/>
        <v>12372</v>
      </c>
      <c r="J20" s="31">
        <f t="shared" si="9"/>
        <v>12372</v>
      </c>
      <c r="K20" s="31">
        <f t="shared" si="9"/>
        <v>12372</v>
      </c>
      <c r="L20" s="31">
        <f t="shared" si="9"/>
        <v>12372</v>
      </c>
      <c r="M20" s="31">
        <f t="shared" si="9"/>
        <v>12372</v>
      </c>
      <c r="N20" s="31">
        <f t="shared" si="9"/>
        <v>12372</v>
      </c>
      <c r="O20" s="31">
        <f t="shared" si="9"/>
        <v>12372</v>
      </c>
      <c r="P20" s="31">
        <f t="shared" si="9"/>
        <v>12372</v>
      </c>
      <c r="Q20" s="31">
        <f t="shared" si="9"/>
        <v>12372</v>
      </c>
      <c r="R20" s="31">
        <f t="shared" si="9"/>
        <v>12372</v>
      </c>
      <c r="S20" s="31">
        <f t="shared" si="9"/>
        <v>12372</v>
      </c>
      <c r="T20" s="31">
        <f t="shared" si="9"/>
        <v>12372</v>
      </c>
      <c r="U20" s="31">
        <f t="shared" si="9"/>
        <v>12372</v>
      </c>
      <c r="V20" s="31">
        <f t="shared" si="9"/>
        <v>12372</v>
      </c>
      <c r="W20" s="31">
        <f t="shared" si="9"/>
        <v>12372</v>
      </c>
      <c r="X20" s="31">
        <f t="shared" si="9"/>
        <v>12372</v>
      </c>
      <c r="Y20" s="31">
        <f t="shared" si="9"/>
        <v>12372</v>
      </c>
      <c r="Z20" s="31">
        <f t="shared" si="9"/>
        <v>12372</v>
      </c>
      <c r="AA20" s="31">
        <f t="shared" si="9"/>
        <v>12372</v>
      </c>
      <c r="AB20" s="31">
        <f t="shared" si="9"/>
        <v>12372</v>
      </c>
      <c r="AC20" s="31">
        <f t="shared" si="9"/>
        <v>12372</v>
      </c>
      <c r="AD20" s="31">
        <f t="shared" si="9"/>
        <v>12372</v>
      </c>
      <c r="AE20" s="31">
        <f t="shared" si="9"/>
        <v>12372</v>
      </c>
      <c r="AF20" s="31">
        <f t="shared" si="9"/>
        <v>12372</v>
      </c>
      <c r="AG20" s="31">
        <f t="shared" si="9"/>
        <v>12372</v>
      </c>
      <c r="AH20" s="31">
        <f t="shared" si="9"/>
        <v>12372</v>
      </c>
      <c r="AI20" s="31">
        <f t="shared" si="9"/>
        <v>12372</v>
      </c>
      <c r="AJ20" s="31">
        <f t="shared" si="9"/>
        <v>12372</v>
      </c>
      <c r="AK20" s="31">
        <f t="shared" si="9"/>
        <v>12372</v>
      </c>
    </row>
    <row r="21">
      <c r="A21" s="5" t="s">
        <v>61</v>
      </c>
      <c r="B21" s="31">
        <f t="shared" si="8"/>
        <v>29762</v>
      </c>
      <c r="C21" s="31">
        <f t="shared" ref="C21:AK21" si="10">B21+C5-C13</f>
        <v>29762</v>
      </c>
      <c r="D21" s="31">
        <f t="shared" si="10"/>
        <v>29762</v>
      </c>
      <c r="E21" s="31">
        <f t="shared" si="10"/>
        <v>29762</v>
      </c>
      <c r="F21" s="31">
        <f t="shared" si="10"/>
        <v>29762</v>
      </c>
      <c r="G21" s="31">
        <f t="shared" si="10"/>
        <v>29762</v>
      </c>
      <c r="H21" s="31">
        <f t="shared" si="10"/>
        <v>29762</v>
      </c>
      <c r="I21" s="31">
        <f t="shared" si="10"/>
        <v>29762</v>
      </c>
      <c r="J21" s="31">
        <f t="shared" si="10"/>
        <v>29762</v>
      </c>
      <c r="K21" s="31">
        <f t="shared" si="10"/>
        <v>29762</v>
      </c>
      <c r="L21" s="31">
        <f t="shared" si="10"/>
        <v>29762</v>
      </c>
      <c r="M21" s="31">
        <f t="shared" si="10"/>
        <v>29762</v>
      </c>
      <c r="N21" s="31">
        <f t="shared" si="10"/>
        <v>29762</v>
      </c>
      <c r="O21" s="31">
        <f t="shared" si="10"/>
        <v>29762</v>
      </c>
      <c r="P21" s="31">
        <f t="shared" si="10"/>
        <v>29762</v>
      </c>
      <c r="Q21" s="31">
        <f t="shared" si="10"/>
        <v>29762</v>
      </c>
      <c r="R21" s="31">
        <f t="shared" si="10"/>
        <v>29762</v>
      </c>
      <c r="S21" s="31">
        <f t="shared" si="10"/>
        <v>29762</v>
      </c>
      <c r="T21" s="31">
        <f t="shared" si="10"/>
        <v>29762</v>
      </c>
      <c r="U21" s="31">
        <f t="shared" si="10"/>
        <v>29762</v>
      </c>
      <c r="V21" s="31">
        <f t="shared" si="10"/>
        <v>29762</v>
      </c>
      <c r="W21" s="31">
        <f t="shared" si="10"/>
        <v>29762</v>
      </c>
      <c r="X21" s="31">
        <f t="shared" si="10"/>
        <v>29762</v>
      </c>
      <c r="Y21" s="31">
        <f t="shared" si="10"/>
        <v>29762</v>
      </c>
      <c r="Z21" s="31">
        <f t="shared" si="10"/>
        <v>29762</v>
      </c>
      <c r="AA21" s="31">
        <f t="shared" si="10"/>
        <v>29762</v>
      </c>
      <c r="AB21" s="31">
        <f t="shared" si="10"/>
        <v>29762</v>
      </c>
      <c r="AC21" s="31">
        <f t="shared" si="10"/>
        <v>29762</v>
      </c>
      <c r="AD21" s="31">
        <f t="shared" si="10"/>
        <v>29762</v>
      </c>
      <c r="AE21" s="31">
        <f t="shared" si="10"/>
        <v>29762</v>
      </c>
      <c r="AF21" s="31">
        <f t="shared" si="10"/>
        <v>29762</v>
      </c>
      <c r="AG21" s="31">
        <f t="shared" si="10"/>
        <v>29762</v>
      </c>
      <c r="AH21" s="31">
        <f t="shared" si="10"/>
        <v>29762</v>
      </c>
      <c r="AI21" s="31">
        <f t="shared" si="10"/>
        <v>29762</v>
      </c>
      <c r="AJ21" s="31">
        <f t="shared" si="10"/>
        <v>29762</v>
      </c>
      <c r="AK21" s="31">
        <f t="shared" si="10"/>
        <v>29762</v>
      </c>
    </row>
    <row r="22">
      <c r="A22" s="5" t="s">
        <v>62</v>
      </c>
      <c r="B22" s="31">
        <f t="shared" si="8"/>
        <v>17866</v>
      </c>
      <c r="C22" s="31">
        <f t="shared" ref="C22:AK22" si="11">B22+C6-C14</f>
        <v>0</v>
      </c>
      <c r="D22" s="31">
        <f t="shared" si="11"/>
        <v>17866</v>
      </c>
      <c r="E22" s="31">
        <f t="shared" si="11"/>
        <v>0</v>
      </c>
      <c r="F22" s="31">
        <f t="shared" si="11"/>
        <v>17866</v>
      </c>
      <c r="G22" s="31">
        <f t="shared" si="11"/>
        <v>0</v>
      </c>
      <c r="H22" s="31">
        <f t="shared" si="11"/>
        <v>17866</v>
      </c>
      <c r="I22" s="31">
        <f t="shared" si="11"/>
        <v>0</v>
      </c>
      <c r="J22" s="31">
        <f t="shared" si="11"/>
        <v>17866</v>
      </c>
      <c r="K22" s="31">
        <f t="shared" si="11"/>
        <v>0</v>
      </c>
      <c r="L22" s="31">
        <f t="shared" si="11"/>
        <v>17866</v>
      </c>
      <c r="M22" s="31">
        <f t="shared" si="11"/>
        <v>0</v>
      </c>
      <c r="N22" s="31">
        <f t="shared" si="11"/>
        <v>17866</v>
      </c>
      <c r="O22" s="31">
        <f t="shared" si="11"/>
        <v>0</v>
      </c>
      <c r="P22" s="31">
        <f t="shared" si="11"/>
        <v>17866</v>
      </c>
      <c r="Q22" s="31">
        <f t="shared" si="11"/>
        <v>0</v>
      </c>
      <c r="R22" s="31">
        <f t="shared" si="11"/>
        <v>17866</v>
      </c>
      <c r="S22" s="31">
        <f t="shared" si="11"/>
        <v>0</v>
      </c>
      <c r="T22" s="31">
        <f t="shared" si="11"/>
        <v>17866</v>
      </c>
      <c r="U22" s="31">
        <f t="shared" si="11"/>
        <v>0</v>
      </c>
      <c r="V22" s="31">
        <f t="shared" si="11"/>
        <v>17866</v>
      </c>
      <c r="W22" s="31">
        <f t="shared" si="11"/>
        <v>0</v>
      </c>
      <c r="X22" s="31">
        <f t="shared" si="11"/>
        <v>17866</v>
      </c>
      <c r="Y22" s="31">
        <f t="shared" si="11"/>
        <v>0</v>
      </c>
      <c r="Z22" s="31">
        <f t="shared" si="11"/>
        <v>17866</v>
      </c>
      <c r="AA22" s="31">
        <f t="shared" si="11"/>
        <v>0</v>
      </c>
      <c r="AB22" s="31">
        <f t="shared" si="11"/>
        <v>17866</v>
      </c>
      <c r="AC22" s="31">
        <f t="shared" si="11"/>
        <v>0</v>
      </c>
      <c r="AD22" s="31">
        <f t="shared" si="11"/>
        <v>17866</v>
      </c>
      <c r="AE22" s="31">
        <f t="shared" si="11"/>
        <v>0</v>
      </c>
      <c r="AF22" s="31">
        <f t="shared" si="11"/>
        <v>17866</v>
      </c>
      <c r="AG22" s="31">
        <f t="shared" si="11"/>
        <v>0</v>
      </c>
      <c r="AH22" s="31">
        <f t="shared" si="11"/>
        <v>17866</v>
      </c>
      <c r="AI22" s="31">
        <f t="shared" si="11"/>
        <v>0</v>
      </c>
      <c r="AJ22" s="31">
        <f t="shared" si="11"/>
        <v>17866</v>
      </c>
      <c r="AK22" s="31">
        <f t="shared" si="11"/>
        <v>0</v>
      </c>
    </row>
    <row r="23">
      <c r="A23" s="5" t="s">
        <v>63</v>
      </c>
      <c r="B23" s="31">
        <f t="shared" si="8"/>
        <v>9214</v>
      </c>
      <c r="C23" s="31">
        <f t="shared" ref="C23:AK23" si="12">B23+C7-C15</f>
        <v>9214</v>
      </c>
      <c r="D23" s="31">
        <f t="shared" si="12"/>
        <v>9214</v>
      </c>
      <c r="E23" s="31">
        <f t="shared" si="12"/>
        <v>9214</v>
      </c>
      <c r="F23" s="31">
        <f t="shared" si="12"/>
        <v>9214</v>
      </c>
      <c r="G23" s="31">
        <f t="shared" si="12"/>
        <v>9214</v>
      </c>
      <c r="H23" s="31">
        <f t="shared" si="12"/>
        <v>9214</v>
      </c>
      <c r="I23" s="31">
        <f t="shared" si="12"/>
        <v>9214</v>
      </c>
      <c r="J23" s="31">
        <f t="shared" si="12"/>
        <v>9214</v>
      </c>
      <c r="K23" s="31">
        <f t="shared" si="12"/>
        <v>9214</v>
      </c>
      <c r="L23" s="31">
        <f t="shared" si="12"/>
        <v>9214</v>
      </c>
      <c r="M23" s="31">
        <f t="shared" si="12"/>
        <v>9214</v>
      </c>
      <c r="N23" s="31">
        <f t="shared" si="12"/>
        <v>9214</v>
      </c>
      <c r="O23" s="31">
        <f t="shared" si="12"/>
        <v>9214</v>
      </c>
      <c r="P23" s="31">
        <f t="shared" si="12"/>
        <v>9214</v>
      </c>
      <c r="Q23" s="31">
        <f t="shared" si="12"/>
        <v>9214</v>
      </c>
      <c r="R23" s="31">
        <f t="shared" si="12"/>
        <v>9214</v>
      </c>
      <c r="S23" s="31">
        <f t="shared" si="12"/>
        <v>9214</v>
      </c>
      <c r="T23" s="31">
        <f t="shared" si="12"/>
        <v>9214</v>
      </c>
      <c r="U23" s="31">
        <f t="shared" si="12"/>
        <v>9214</v>
      </c>
      <c r="V23" s="31">
        <f t="shared" si="12"/>
        <v>9214</v>
      </c>
      <c r="W23" s="31">
        <f t="shared" si="12"/>
        <v>9214</v>
      </c>
      <c r="X23" s="31">
        <f t="shared" si="12"/>
        <v>9214</v>
      </c>
      <c r="Y23" s="31">
        <f t="shared" si="12"/>
        <v>9214</v>
      </c>
      <c r="Z23" s="31">
        <f t="shared" si="12"/>
        <v>9214</v>
      </c>
      <c r="AA23" s="31">
        <f t="shared" si="12"/>
        <v>9214</v>
      </c>
      <c r="AB23" s="31">
        <f t="shared" si="12"/>
        <v>9214</v>
      </c>
      <c r="AC23" s="31">
        <f t="shared" si="12"/>
        <v>9214</v>
      </c>
      <c r="AD23" s="31">
        <f t="shared" si="12"/>
        <v>9214</v>
      </c>
      <c r="AE23" s="31">
        <f t="shared" si="12"/>
        <v>9214</v>
      </c>
      <c r="AF23" s="31">
        <f t="shared" si="12"/>
        <v>9214</v>
      </c>
      <c r="AG23" s="31">
        <f t="shared" si="12"/>
        <v>9214</v>
      </c>
      <c r="AH23" s="31">
        <f t="shared" si="12"/>
        <v>9214</v>
      </c>
      <c r="AI23" s="31">
        <f t="shared" si="12"/>
        <v>9214</v>
      </c>
      <c r="AJ23" s="31">
        <f t="shared" si="12"/>
        <v>9214</v>
      </c>
      <c r="AK23" s="31">
        <f t="shared" si="12"/>
        <v>9214</v>
      </c>
    </row>
    <row r="24">
      <c r="A24" s="5" t="s">
        <v>129</v>
      </c>
      <c r="B24" s="31">
        <f t="shared" ref="B24:AK24" si="13">SUM(B19:B23)</f>
        <v>63028</v>
      </c>
      <c r="C24" s="31">
        <f t="shared" si="13"/>
        <v>51348</v>
      </c>
      <c r="D24" s="31">
        <f t="shared" si="13"/>
        <v>69214</v>
      </c>
      <c r="E24" s="31">
        <f t="shared" si="13"/>
        <v>51348</v>
      </c>
      <c r="F24" s="31">
        <f t="shared" si="13"/>
        <v>69214</v>
      </c>
      <c r="G24" s="31">
        <f t="shared" si="13"/>
        <v>51348</v>
      </c>
      <c r="H24" s="31">
        <f t="shared" si="13"/>
        <v>69214</v>
      </c>
      <c r="I24" s="31">
        <f t="shared" si="13"/>
        <v>51348</v>
      </c>
      <c r="J24" s="31">
        <f t="shared" si="13"/>
        <v>69214</v>
      </c>
      <c r="K24" s="31">
        <f t="shared" si="13"/>
        <v>51348</v>
      </c>
      <c r="L24" s="31">
        <f t="shared" si="13"/>
        <v>69214</v>
      </c>
      <c r="M24" s="31">
        <f t="shared" si="13"/>
        <v>51348</v>
      </c>
      <c r="N24" s="31">
        <f t="shared" si="13"/>
        <v>69214</v>
      </c>
      <c r="O24" s="31">
        <f t="shared" si="13"/>
        <v>51348</v>
      </c>
      <c r="P24" s="31">
        <f t="shared" si="13"/>
        <v>69214</v>
      </c>
      <c r="Q24" s="31">
        <f t="shared" si="13"/>
        <v>51348</v>
      </c>
      <c r="R24" s="31">
        <f t="shared" si="13"/>
        <v>69214</v>
      </c>
      <c r="S24" s="31">
        <f t="shared" si="13"/>
        <v>51348</v>
      </c>
      <c r="T24" s="31">
        <f t="shared" si="13"/>
        <v>69214</v>
      </c>
      <c r="U24" s="31">
        <f t="shared" si="13"/>
        <v>51348</v>
      </c>
      <c r="V24" s="31">
        <f t="shared" si="13"/>
        <v>69214</v>
      </c>
      <c r="W24" s="31">
        <f t="shared" si="13"/>
        <v>51348</v>
      </c>
      <c r="X24" s="31">
        <f t="shared" si="13"/>
        <v>69214</v>
      </c>
      <c r="Y24" s="31">
        <f t="shared" si="13"/>
        <v>51348</v>
      </c>
      <c r="Z24" s="31">
        <f t="shared" si="13"/>
        <v>69214</v>
      </c>
      <c r="AA24" s="31">
        <f t="shared" si="13"/>
        <v>51348</v>
      </c>
      <c r="AB24" s="31">
        <f t="shared" si="13"/>
        <v>69214</v>
      </c>
      <c r="AC24" s="31">
        <f t="shared" si="13"/>
        <v>51348</v>
      </c>
      <c r="AD24" s="31">
        <f t="shared" si="13"/>
        <v>69214</v>
      </c>
      <c r="AE24" s="31">
        <f t="shared" si="13"/>
        <v>51348</v>
      </c>
      <c r="AF24" s="31">
        <f t="shared" si="13"/>
        <v>69214</v>
      </c>
      <c r="AG24" s="31">
        <f t="shared" si="13"/>
        <v>51348</v>
      </c>
      <c r="AH24" s="31">
        <f t="shared" si="13"/>
        <v>69214</v>
      </c>
      <c r="AI24" s="31">
        <f t="shared" si="13"/>
        <v>51348</v>
      </c>
      <c r="AJ24" s="31">
        <f t="shared" si="13"/>
        <v>69214</v>
      </c>
      <c r="AK24" s="31">
        <f t="shared" si="13"/>
        <v>51348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26" t="s">
        <v>88</v>
      </c>
      <c r="C1" s="26" t="s">
        <v>89</v>
      </c>
      <c r="D1" s="26" t="s">
        <v>90</v>
      </c>
      <c r="E1" s="26" t="s">
        <v>91</v>
      </c>
      <c r="F1" s="26" t="s">
        <v>92</v>
      </c>
      <c r="G1" s="26" t="s">
        <v>93</v>
      </c>
      <c r="H1" s="26" t="s">
        <v>94</v>
      </c>
      <c r="I1" s="26" t="s">
        <v>95</v>
      </c>
      <c r="J1" s="26" t="s">
        <v>96</v>
      </c>
      <c r="K1" s="26" t="s">
        <v>97</v>
      </c>
      <c r="L1" s="26" t="s">
        <v>98</v>
      </c>
      <c r="M1" s="26" t="s">
        <v>99</v>
      </c>
      <c r="N1" s="26" t="s">
        <v>100</v>
      </c>
      <c r="O1" s="26" t="s">
        <v>101</v>
      </c>
      <c r="P1" s="26" t="s">
        <v>102</v>
      </c>
      <c r="Q1" s="26" t="s">
        <v>103</v>
      </c>
      <c r="R1" s="26" t="s">
        <v>104</v>
      </c>
      <c r="S1" s="26" t="s">
        <v>105</v>
      </c>
      <c r="T1" s="26" t="s">
        <v>106</v>
      </c>
      <c r="U1" s="26" t="s">
        <v>107</v>
      </c>
      <c r="V1" s="26" t="s">
        <v>108</v>
      </c>
      <c r="W1" s="26" t="s">
        <v>109</v>
      </c>
      <c r="X1" s="26" t="s">
        <v>110</v>
      </c>
      <c r="Y1" s="26" t="s">
        <v>111</v>
      </c>
      <c r="Z1" s="26" t="s">
        <v>112</v>
      </c>
      <c r="AA1" s="26" t="s">
        <v>113</v>
      </c>
      <c r="AB1" s="26" t="s">
        <v>114</v>
      </c>
      <c r="AC1" s="26" t="s">
        <v>115</v>
      </c>
      <c r="AD1" s="26" t="s">
        <v>116</v>
      </c>
      <c r="AE1" s="26" t="s">
        <v>117</v>
      </c>
      <c r="AF1" s="26" t="s">
        <v>118</v>
      </c>
      <c r="AG1" s="26" t="s">
        <v>119</v>
      </c>
      <c r="AH1" s="26" t="s">
        <v>120</v>
      </c>
      <c r="AI1" s="26" t="s">
        <v>121</v>
      </c>
      <c r="AJ1" s="26" t="s">
        <v>122</v>
      </c>
      <c r="AK1" s="26" t="s">
        <v>123</v>
      </c>
    </row>
    <row r="2">
      <c r="A2" s="27" t="s">
        <v>140</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row>
    <row r="3">
      <c r="A3" s="27" t="s">
        <v>39</v>
      </c>
      <c r="B3" s="32">
        <v>0.0</v>
      </c>
      <c r="C3" s="28">
        <f t="shared" ref="C3:AK3" si="1">B11</f>
        <v>0.1</v>
      </c>
      <c r="D3" s="28">
        <f t="shared" si="1"/>
        <v>40.9555</v>
      </c>
      <c r="E3" s="28">
        <f t="shared" si="1"/>
        <v>123.2686075</v>
      </c>
      <c r="F3" s="28">
        <f t="shared" si="1"/>
        <v>247.739607</v>
      </c>
      <c r="G3" s="28">
        <f t="shared" si="1"/>
        <v>415.0663706</v>
      </c>
      <c r="H3" s="28">
        <f t="shared" si="1"/>
        <v>625.9437414</v>
      </c>
      <c r="I3" s="28">
        <f t="shared" si="1"/>
        <v>881.0628876</v>
      </c>
      <c r="J3" s="28">
        <f t="shared" si="1"/>
        <v>1181.110628</v>
      </c>
      <c r="K3" s="28">
        <f t="shared" si="1"/>
        <v>1526.768727</v>
      </c>
      <c r="L3" s="28">
        <f t="shared" si="1"/>
        <v>1918.713155</v>
      </c>
      <c r="M3" s="28">
        <f t="shared" si="1"/>
        <v>2357.613323</v>
      </c>
      <c r="N3" s="28">
        <f t="shared" si="1"/>
        <v>2844.131274</v>
      </c>
      <c r="O3" s="28">
        <f t="shared" si="1"/>
        <v>3378.920848</v>
      </c>
      <c r="P3" s="28">
        <f t="shared" si="1"/>
        <v>3962.626805</v>
      </c>
      <c r="Q3" s="28">
        <f t="shared" si="1"/>
        <v>4595.883915</v>
      </c>
      <c r="R3" s="28">
        <f t="shared" si="1"/>
        <v>5279.316002</v>
      </c>
      <c r="S3" s="28">
        <f t="shared" si="1"/>
        <v>6013.534958</v>
      </c>
      <c r="T3" s="28">
        <f t="shared" si="1"/>
        <v>6799.139709</v>
      </c>
      <c r="U3" s="28">
        <f t="shared" si="1"/>
        <v>7636.715138</v>
      </c>
      <c r="V3" s="28">
        <f t="shared" si="1"/>
        <v>8526.830966</v>
      </c>
      <c r="W3" s="28">
        <f t="shared" si="1"/>
        <v>9470.040587</v>
      </c>
      <c r="X3" s="28">
        <f t="shared" si="1"/>
        <v>10466.87986</v>
      </c>
      <c r="Y3" s="28">
        <f t="shared" si="1"/>
        <v>11517.86583</v>
      </c>
      <c r="Z3" s="28">
        <f t="shared" si="1"/>
        <v>12623.49544</v>
      </c>
      <c r="AA3" s="28">
        <f t="shared" si="1"/>
        <v>13784.24416</v>
      </c>
      <c r="AB3" s="28">
        <f t="shared" si="1"/>
        <v>15000.56456</v>
      </c>
      <c r="AC3" s="28">
        <f t="shared" si="1"/>
        <v>16272.88483</v>
      </c>
      <c r="AD3" s="28">
        <f t="shared" si="1"/>
        <v>17601.60727</v>
      </c>
      <c r="AE3" s="28">
        <f t="shared" si="1"/>
        <v>18987.1067</v>
      </c>
      <c r="AF3" s="28">
        <f t="shared" si="1"/>
        <v>20429.72878</v>
      </c>
      <c r="AG3" s="28">
        <f t="shared" si="1"/>
        <v>21929.78834</v>
      </c>
      <c r="AH3" s="28">
        <f t="shared" si="1"/>
        <v>23487.56753</v>
      </c>
      <c r="AI3" s="28">
        <f t="shared" si="1"/>
        <v>25103.31406</v>
      </c>
      <c r="AJ3" s="28">
        <f t="shared" si="1"/>
        <v>26777.23922</v>
      </c>
      <c r="AK3" s="28">
        <f t="shared" si="1"/>
        <v>28509.51591</v>
      </c>
    </row>
    <row r="4">
      <c r="A4" s="27" t="s">
        <v>40</v>
      </c>
      <c r="B4" s="32">
        <v>0.0</v>
      </c>
      <c r="C4" s="28">
        <f t="shared" ref="C4:AK4" si="2">B12</f>
        <v>60.99</v>
      </c>
      <c r="D4" s="28">
        <f t="shared" si="2"/>
        <v>123.85365</v>
      </c>
      <c r="E4" s="28">
        <f t="shared" si="2"/>
        <v>188.6351498</v>
      </c>
      <c r="F4" s="28">
        <f t="shared" si="2"/>
        <v>255.3796226</v>
      </c>
      <c r="G4" s="28">
        <f t="shared" si="2"/>
        <v>324.1331332</v>
      </c>
      <c r="H4" s="28">
        <f t="shared" si="2"/>
        <v>394.942705</v>
      </c>
      <c r="I4" s="28">
        <f t="shared" si="2"/>
        <v>467.856339</v>
      </c>
      <c r="J4" s="28">
        <f t="shared" si="2"/>
        <v>542.9230316</v>
      </c>
      <c r="K4" s="28">
        <f t="shared" si="2"/>
        <v>620.1927938</v>
      </c>
      <c r="L4" s="28">
        <f t="shared" si="2"/>
        <v>699.7166702</v>
      </c>
      <c r="M4" s="28">
        <f t="shared" si="2"/>
        <v>781.5467584</v>
      </c>
      <c r="N4" s="28">
        <f t="shared" si="2"/>
        <v>865.7362285</v>
      </c>
      <c r="O4" s="28">
        <f t="shared" si="2"/>
        <v>952.3393437</v>
      </c>
      <c r="P4" s="28">
        <f t="shared" si="2"/>
        <v>1041.41148</v>
      </c>
      <c r="Q4" s="28">
        <f t="shared" si="2"/>
        <v>1133.009148</v>
      </c>
      <c r="R4" s="28">
        <f t="shared" si="2"/>
        <v>1227.190012</v>
      </c>
      <c r="S4" s="28">
        <f t="shared" si="2"/>
        <v>1324.012915</v>
      </c>
      <c r="T4" s="28">
        <f t="shared" si="2"/>
        <v>1423.537895</v>
      </c>
      <c r="U4" s="28">
        <f t="shared" si="2"/>
        <v>1525.826212</v>
      </c>
      <c r="V4" s="28">
        <f t="shared" si="2"/>
        <v>1630.94037</v>
      </c>
      <c r="W4" s="28">
        <f t="shared" si="2"/>
        <v>1738.944136</v>
      </c>
      <c r="X4" s="28">
        <f t="shared" si="2"/>
        <v>1849.902568</v>
      </c>
      <c r="Y4" s="28">
        <f t="shared" si="2"/>
        <v>1963.882034</v>
      </c>
      <c r="Z4" s="28">
        <f t="shared" si="2"/>
        <v>2080.95024</v>
      </c>
      <c r="AA4" s="28">
        <f t="shared" si="2"/>
        <v>2201.176253</v>
      </c>
      <c r="AB4" s="28">
        <f t="shared" si="2"/>
        <v>2324.630523</v>
      </c>
      <c r="AC4" s="28">
        <f t="shared" si="2"/>
        <v>2451.384913</v>
      </c>
      <c r="AD4" s="28">
        <f t="shared" si="2"/>
        <v>2581.51272</v>
      </c>
      <c r="AE4" s="28">
        <f t="shared" si="2"/>
        <v>2715.088703</v>
      </c>
      <c r="AF4" s="28">
        <f t="shared" si="2"/>
        <v>2852.189109</v>
      </c>
      <c r="AG4" s="28">
        <f t="shared" si="2"/>
        <v>2992.891701</v>
      </c>
      <c r="AH4" s="28">
        <f t="shared" si="2"/>
        <v>3137.275782</v>
      </c>
      <c r="AI4" s="28">
        <f t="shared" si="2"/>
        <v>3285.422224</v>
      </c>
      <c r="AJ4" s="28">
        <f t="shared" si="2"/>
        <v>3437.413497</v>
      </c>
      <c r="AK4" s="28">
        <f t="shared" si="2"/>
        <v>3593.333698</v>
      </c>
    </row>
    <row r="5">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row>
    <row r="6">
      <c r="A6" s="27" t="s">
        <v>141</v>
      </c>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row>
    <row r="7">
      <c r="A7" s="33" t="s">
        <v>39</v>
      </c>
      <c r="B7" s="28">
        <f>'Calcs-1'!B33-'Calcs-1'!B29</f>
        <v>0.1</v>
      </c>
      <c r="C7" s="28">
        <f>'Calcs-1'!C33-'Calcs-1'!C29</f>
        <v>40.8555</v>
      </c>
      <c r="D7" s="28">
        <f>'Calcs-1'!D33-'Calcs-1'!D29</f>
        <v>82.3131075</v>
      </c>
      <c r="E7" s="28">
        <f>'Calcs-1'!E33-'Calcs-1'!E29</f>
        <v>124.4709995</v>
      </c>
      <c r="F7" s="28">
        <f>'Calcs-1'!F33-'Calcs-1'!F29</f>
        <v>167.3267636</v>
      </c>
      <c r="G7" s="28">
        <f>'Calcs-1'!G33-'Calcs-1'!G29</f>
        <v>210.8773707</v>
      </c>
      <c r="H7" s="28">
        <f>'Calcs-1'!H33-'Calcs-1'!H29</f>
        <v>255.1191462</v>
      </c>
      <c r="I7" s="28">
        <f>'Calcs-1'!I33-'Calcs-1'!I29</f>
        <v>300.0477405</v>
      </c>
      <c r="J7" s="28">
        <f>'Calcs-1'!J33-'Calcs-1'!J29</f>
        <v>345.6580986</v>
      </c>
      <c r="K7" s="28">
        <f>'Calcs-1'!K33-'Calcs-1'!K29</f>
        <v>391.9444283</v>
      </c>
      <c r="L7" s="28">
        <f>'Calcs-1'!L33-'Calcs-1'!L29</f>
        <v>438.9001677</v>
      </c>
      <c r="M7" s="28">
        <f>'Calcs-1'!M33-'Calcs-1'!M29</f>
        <v>486.5179511</v>
      </c>
      <c r="N7" s="28">
        <f>'Calcs-1'!N33-'Calcs-1'!N29</f>
        <v>534.7895741</v>
      </c>
      <c r="O7" s="28">
        <f>'Calcs-1'!O33-'Calcs-1'!O29</f>
        <v>583.7059575</v>
      </c>
      <c r="P7" s="28">
        <f>'Calcs-1'!P33-'Calcs-1'!P29</f>
        <v>633.2571094</v>
      </c>
      <c r="Q7" s="28">
        <f>'Calcs-1'!Q33-'Calcs-1'!Q29</f>
        <v>683.4320871</v>
      </c>
      <c r="R7" s="28">
        <f>'Calcs-1'!R33-'Calcs-1'!R29</f>
        <v>734.2189565</v>
      </c>
      <c r="S7" s="28">
        <f>'Calcs-1'!S33-'Calcs-1'!S29</f>
        <v>785.604751</v>
      </c>
      <c r="T7" s="28">
        <f>'Calcs-1'!T33-'Calcs-1'!T29</f>
        <v>837.5754286</v>
      </c>
      <c r="U7" s="28">
        <f>'Calcs-1'!U33-'Calcs-1'!U29</f>
        <v>890.1158277</v>
      </c>
      <c r="V7" s="28">
        <f>'Calcs-1'!V33-'Calcs-1'!V29</f>
        <v>943.2096212</v>
      </c>
      <c r="W7" s="28">
        <f>'Calcs-1'!W33-'Calcs-1'!W29</f>
        <v>996.8392695</v>
      </c>
      <c r="X7" s="28">
        <f>'Calcs-1'!X33-'Calcs-1'!X29</f>
        <v>1050.985971</v>
      </c>
      <c r="Y7" s="28">
        <f>'Calcs-1'!Y33-'Calcs-1'!Y29</f>
        <v>1105.629614</v>
      </c>
      <c r="Z7" s="28">
        <f>'Calcs-1'!Z33-'Calcs-1'!Z29</f>
        <v>1160.74872</v>
      </c>
      <c r="AA7" s="28">
        <f>'Calcs-1'!AA33-'Calcs-1'!AA29</f>
        <v>1216.320395</v>
      </c>
      <c r="AB7" s="28">
        <f>'Calcs-1'!AB33-'Calcs-1'!AB29</f>
        <v>1272.320269</v>
      </c>
      <c r="AC7" s="28">
        <f>'Calcs-1'!AC33-'Calcs-1'!AC29</f>
        <v>1328.722444</v>
      </c>
      <c r="AD7" s="28">
        <f>'Calcs-1'!AD33-'Calcs-1'!AD29</f>
        <v>1385.49943</v>
      </c>
      <c r="AE7" s="28">
        <f>'Calcs-1'!AE33-'Calcs-1'!AE29</f>
        <v>1442.622084</v>
      </c>
      <c r="AF7" s="28">
        <f>'Calcs-1'!AF33-'Calcs-1'!AF29</f>
        <v>1500.059552</v>
      </c>
      <c r="AG7" s="28">
        <f>'Calcs-1'!AG33-'Calcs-1'!AG29</f>
        <v>1557.779196</v>
      </c>
      <c r="AH7" s="28">
        <f>'Calcs-1'!AH33-'Calcs-1'!AH29</f>
        <v>1615.746532</v>
      </c>
      <c r="AI7" s="28">
        <f>'Calcs-1'!AI33-'Calcs-1'!AI29</f>
        <v>1673.925158</v>
      </c>
      <c r="AJ7" s="28">
        <f>'Calcs-1'!AJ33-'Calcs-1'!AJ29</f>
        <v>1732.276685</v>
      </c>
      <c r="AK7" s="28">
        <f>'Calcs-1'!AK33-'Calcs-1'!AK29</f>
        <v>1790.760658</v>
      </c>
    </row>
    <row r="8">
      <c r="A8" s="27" t="s">
        <v>40</v>
      </c>
      <c r="B8" s="28">
        <f>'Calcs-1'!B34-'Calcs-1'!B30</f>
        <v>60.99</v>
      </c>
      <c r="C8" s="28">
        <f>'Calcs-1'!C34-'Calcs-1'!C30</f>
        <v>62.86365</v>
      </c>
      <c r="D8" s="28">
        <f>'Calcs-1'!D34-'Calcs-1'!D30</f>
        <v>64.78149975</v>
      </c>
      <c r="E8" s="28">
        <f>'Calcs-1'!E34-'Calcs-1'!E30</f>
        <v>66.74447287</v>
      </c>
      <c r="F8" s="28">
        <f>'Calcs-1'!F34-'Calcs-1'!F30</f>
        <v>68.75351055</v>
      </c>
      <c r="G8" s="28">
        <f>'Calcs-1'!G34-'Calcs-1'!G30</f>
        <v>70.80957184</v>
      </c>
      <c r="H8" s="28">
        <f>'Calcs-1'!H34-'Calcs-1'!H30</f>
        <v>72.91363396</v>
      </c>
      <c r="I8" s="28">
        <f>'Calcs-1'!I34-'Calcs-1'!I30</f>
        <v>75.0666926</v>
      </c>
      <c r="J8" s="28">
        <f>'Calcs-1'!J34-'Calcs-1'!J30</f>
        <v>77.26976223</v>
      </c>
      <c r="K8" s="28">
        <f>'Calcs-1'!K34-'Calcs-1'!K30</f>
        <v>79.52387642</v>
      </c>
      <c r="L8" s="28">
        <f>'Calcs-1'!L34-'Calcs-1'!L30</f>
        <v>81.83008815</v>
      </c>
      <c r="M8" s="28">
        <f>'Calcs-1'!M34-'Calcs-1'!M30</f>
        <v>84.18947014</v>
      </c>
      <c r="N8" s="28">
        <f>'Calcs-1'!N34-'Calcs-1'!N30</f>
        <v>86.60311518</v>
      </c>
      <c r="O8" s="28">
        <f>'Calcs-1'!O34-'Calcs-1'!O30</f>
        <v>89.07213644</v>
      </c>
      <c r="P8" s="28">
        <f>'Calcs-1'!P34-'Calcs-1'!P30</f>
        <v>91.59766783</v>
      </c>
      <c r="Q8" s="28">
        <f>'Calcs-1'!Q34-'Calcs-1'!Q30</f>
        <v>94.18086433</v>
      </c>
      <c r="R8" s="28">
        <f>'Calcs-1'!R34-'Calcs-1'!R30</f>
        <v>96.82290233</v>
      </c>
      <c r="S8" s="28">
        <f>'Calcs-1'!S34-'Calcs-1'!S30</f>
        <v>99.52497997</v>
      </c>
      <c r="T8" s="28">
        <f>'Calcs-1'!T34-'Calcs-1'!T30</f>
        <v>102.2883175</v>
      </c>
      <c r="U8" s="28">
        <f>'Calcs-1'!U34-'Calcs-1'!U30</f>
        <v>105.1141577</v>
      </c>
      <c r="V8" s="28">
        <f>'Calcs-1'!V34-'Calcs-1'!V30</f>
        <v>108.0037661</v>
      </c>
      <c r="W8" s="28">
        <f>'Calcs-1'!W34-'Calcs-1'!W30</f>
        <v>110.9584315</v>
      </c>
      <c r="X8" s="28">
        <f>'Calcs-1'!X34-'Calcs-1'!X30</f>
        <v>113.9794662</v>
      </c>
      <c r="Y8" s="28">
        <f>'Calcs-1'!Y34-'Calcs-1'!Y30</f>
        <v>117.0682064</v>
      </c>
      <c r="Z8" s="28">
        <f>'Calcs-1'!Z34-'Calcs-1'!Z30</f>
        <v>120.2260127</v>
      </c>
      <c r="AA8" s="28">
        <f>'Calcs-1'!AA34-'Calcs-1'!AA30</f>
        <v>123.4542704</v>
      </c>
      <c r="AB8" s="28">
        <f>'Calcs-1'!AB34-'Calcs-1'!AB30</f>
        <v>126.7543898</v>
      </c>
      <c r="AC8" s="28">
        <f>'Calcs-1'!AC34-'Calcs-1'!AC30</f>
        <v>130.1278068</v>
      </c>
      <c r="AD8" s="28">
        <f>'Calcs-1'!AD34-'Calcs-1'!AD30</f>
        <v>133.575983</v>
      </c>
      <c r="AE8" s="28">
        <f>'Calcs-1'!AE34-'Calcs-1'!AE30</f>
        <v>137.1004065</v>
      </c>
      <c r="AF8" s="28">
        <f>'Calcs-1'!AF34-'Calcs-1'!AF30</f>
        <v>140.7025918</v>
      </c>
      <c r="AG8" s="28">
        <f>'Calcs-1'!AG34-'Calcs-1'!AG30</f>
        <v>144.3840806</v>
      </c>
      <c r="AH8" s="28">
        <f>'Calcs-1'!AH34-'Calcs-1'!AH30</f>
        <v>148.1464422</v>
      </c>
      <c r="AI8" s="28">
        <f>'Calcs-1'!AI34-'Calcs-1'!AI30</f>
        <v>151.9912736</v>
      </c>
      <c r="AJ8" s="28">
        <f>'Calcs-1'!AJ34-'Calcs-1'!AJ30</f>
        <v>155.9202003</v>
      </c>
      <c r="AK8" s="28">
        <f>'Calcs-1'!AK34-'Calcs-1'!AK30</f>
        <v>159.9348764</v>
      </c>
    </row>
    <row r="9">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row>
    <row r="10">
      <c r="A10" s="27" t="s">
        <v>142</v>
      </c>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row>
    <row r="11">
      <c r="A11" s="27" t="s">
        <v>39</v>
      </c>
      <c r="B11" s="28">
        <f t="shared" ref="B11:AK11" si="3">B3+B7</f>
        <v>0.1</v>
      </c>
      <c r="C11" s="28">
        <f t="shared" si="3"/>
        <v>40.9555</v>
      </c>
      <c r="D11" s="28">
        <f t="shared" si="3"/>
        <v>123.2686075</v>
      </c>
      <c r="E11" s="28">
        <f t="shared" si="3"/>
        <v>247.739607</v>
      </c>
      <c r="F11" s="28">
        <f t="shared" si="3"/>
        <v>415.0663706</v>
      </c>
      <c r="G11" s="28">
        <f t="shared" si="3"/>
        <v>625.9437414</v>
      </c>
      <c r="H11" s="28">
        <f t="shared" si="3"/>
        <v>881.0628876</v>
      </c>
      <c r="I11" s="28">
        <f t="shared" si="3"/>
        <v>1181.110628</v>
      </c>
      <c r="J11" s="28">
        <f t="shared" si="3"/>
        <v>1526.768727</v>
      </c>
      <c r="K11" s="28">
        <f t="shared" si="3"/>
        <v>1918.713155</v>
      </c>
      <c r="L11" s="28">
        <f t="shared" si="3"/>
        <v>2357.613323</v>
      </c>
      <c r="M11" s="28">
        <f t="shared" si="3"/>
        <v>2844.131274</v>
      </c>
      <c r="N11" s="28">
        <f t="shared" si="3"/>
        <v>3378.920848</v>
      </c>
      <c r="O11" s="28">
        <f t="shared" si="3"/>
        <v>3962.626805</v>
      </c>
      <c r="P11" s="28">
        <f t="shared" si="3"/>
        <v>4595.883915</v>
      </c>
      <c r="Q11" s="28">
        <f t="shared" si="3"/>
        <v>5279.316002</v>
      </c>
      <c r="R11" s="28">
        <f t="shared" si="3"/>
        <v>6013.534958</v>
      </c>
      <c r="S11" s="28">
        <f t="shared" si="3"/>
        <v>6799.139709</v>
      </c>
      <c r="T11" s="28">
        <f t="shared" si="3"/>
        <v>7636.715138</v>
      </c>
      <c r="U11" s="28">
        <f t="shared" si="3"/>
        <v>8526.830966</v>
      </c>
      <c r="V11" s="28">
        <f t="shared" si="3"/>
        <v>9470.040587</v>
      </c>
      <c r="W11" s="28">
        <f t="shared" si="3"/>
        <v>10466.87986</v>
      </c>
      <c r="X11" s="28">
        <f t="shared" si="3"/>
        <v>11517.86583</v>
      </c>
      <c r="Y11" s="28">
        <f t="shared" si="3"/>
        <v>12623.49544</v>
      </c>
      <c r="Z11" s="28">
        <f t="shared" si="3"/>
        <v>13784.24416</v>
      </c>
      <c r="AA11" s="28">
        <f t="shared" si="3"/>
        <v>15000.56456</v>
      </c>
      <c r="AB11" s="28">
        <f t="shared" si="3"/>
        <v>16272.88483</v>
      </c>
      <c r="AC11" s="28">
        <f t="shared" si="3"/>
        <v>17601.60727</v>
      </c>
      <c r="AD11" s="28">
        <f t="shared" si="3"/>
        <v>18987.1067</v>
      </c>
      <c r="AE11" s="28">
        <f t="shared" si="3"/>
        <v>20429.72878</v>
      </c>
      <c r="AF11" s="28">
        <f t="shared" si="3"/>
        <v>21929.78834</v>
      </c>
      <c r="AG11" s="28">
        <f t="shared" si="3"/>
        <v>23487.56753</v>
      </c>
      <c r="AH11" s="28">
        <f t="shared" si="3"/>
        <v>25103.31406</v>
      </c>
      <c r="AI11" s="28">
        <f t="shared" si="3"/>
        <v>26777.23922</v>
      </c>
      <c r="AJ11" s="28">
        <f t="shared" si="3"/>
        <v>28509.51591</v>
      </c>
      <c r="AK11" s="28">
        <f t="shared" si="3"/>
        <v>30300.27656</v>
      </c>
    </row>
    <row r="12">
      <c r="A12" s="27" t="s">
        <v>40</v>
      </c>
      <c r="B12" s="28">
        <f t="shared" ref="B12:AK12" si="4">B4+B8</f>
        <v>60.99</v>
      </c>
      <c r="C12" s="28">
        <f t="shared" si="4"/>
        <v>123.85365</v>
      </c>
      <c r="D12" s="28">
        <f t="shared" si="4"/>
        <v>188.6351498</v>
      </c>
      <c r="E12" s="28">
        <f t="shared" si="4"/>
        <v>255.3796226</v>
      </c>
      <c r="F12" s="28">
        <f t="shared" si="4"/>
        <v>324.1331332</v>
      </c>
      <c r="G12" s="28">
        <f t="shared" si="4"/>
        <v>394.942705</v>
      </c>
      <c r="H12" s="28">
        <f t="shared" si="4"/>
        <v>467.856339</v>
      </c>
      <c r="I12" s="28">
        <f t="shared" si="4"/>
        <v>542.9230316</v>
      </c>
      <c r="J12" s="28">
        <f t="shared" si="4"/>
        <v>620.1927938</v>
      </c>
      <c r="K12" s="28">
        <f t="shared" si="4"/>
        <v>699.7166702</v>
      </c>
      <c r="L12" s="28">
        <f t="shared" si="4"/>
        <v>781.5467584</v>
      </c>
      <c r="M12" s="28">
        <f t="shared" si="4"/>
        <v>865.7362285</v>
      </c>
      <c r="N12" s="28">
        <f t="shared" si="4"/>
        <v>952.3393437</v>
      </c>
      <c r="O12" s="28">
        <f t="shared" si="4"/>
        <v>1041.41148</v>
      </c>
      <c r="P12" s="28">
        <f t="shared" si="4"/>
        <v>1133.009148</v>
      </c>
      <c r="Q12" s="28">
        <f t="shared" si="4"/>
        <v>1227.190012</v>
      </c>
      <c r="R12" s="28">
        <f t="shared" si="4"/>
        <v>1324.012915</v>
      </c>
      <c r="S12" s="28">
        <f t="shared" si="4"/>
        <v>1423.537895</v>
      </c>
      <c r="T12" s="28">
        <f t="shared" si="4"/>
        <v>1525.826212</v>
      </c>
      <c r="U12" s="28">
        <f t="shared" si="4"/>
        <v>1630.94037</v>
      </c>
      <c r="V12" s="28">
        <f t="shared" si="4"/>
        <v>1738.944136</v>
      </c>
      <c r="W12" s="28">
        <f t="shared" si="4"/>
        <v>1849.902568</v>
      </c>
      <c r="X12" s="28">
        <f t="shared" si="4"/>
        <v>1963.882034</v>
      </c>
      <c r="Y12" s="28">
        <f t="shared" si="4"/>
        <v>2080.95024</v>
      </c>
      <c r="Z12" s="28">
        <f t="shared" si="4"/>
        <v>2201.176253</v>
      </c>
      <c r="AA12" s="28">
        <f t="shared" si="4"/>
        <v>2324.630523</v>
      </c>
      <c r="AB12" s="28">
        <f t="shared" si="4"/>
        <v>2451.384913</v>
      </c>
      <c r="AC12" s="28">
        <f t="shared" si="4"/>
        <v>2581.51272</v>
      </c>
      <c r="AD12" s="28">
        <f t="shared" si="4"/>
        <v>2715.088703</v>
      </c>
      <c r="AE12" s="28">
        <f t="shared" si="4"/>
        <v>2852.189109</v>
      </c>
      <c r="AF12" s="28">
        <f t="shared" si="4"/>
        <v>2992.891701</v>
      </c>
      <c r="AG12" s="28">
        <f t="shared" si="4"/>
        <v>3137.275782</v>
      </c>
      <c r="AH12" s="28">
        <f t="shared" si="4"/>
        <v>3285.422224</v>
      </c>
      <c r="AI12" s="28">
        <f t="shared" si="4"/>
        <v>3437.413497</v>
      </c>
      <c r="AJ12" s="28">
        <f t="shared" si="4"/>
        <v>3593.333698</v>
      </c>
      <c r="AK12" s="28">
        <f t="shared" si="4"/>
        <v>3753.268574</v>
      </c>
    </row>
    <row r="13">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row>
    <row r="14">
      <c r="A14" s="27" t="s">
        <v>142</v>
      </c>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row>
    <row r="15">
      <c r="A15" s="27" t="s">
        <v>39</v>
      </c>
      <c r="B15" s="28">
        <f>B11*Assumptions!$G9</f>
        <v>25</v>
      </c>
      <c r="C15" s="28">
        <f>C11*Assumptions!$G9</f>
        <v>10238.875</v>
      </c>
      <c r="D15" s="28">
        <f>D11*Assumptions!$G9</f>
        <v>30817.15188</v>
      </c>
      <c r="E15" s="28">
        <f>E11*Assumptions!$G9</f>
        <v>61934.90175</v>
      </c>
      <c r="F15" s="28">
        <f>F11*Assumptions!$G9</f>
        <v>103766.5927</v>
      </c>
      <c r="G15" s="28">
        <f>G11*Assumptions!$G9</f>
        <v>156485.9353</v>
      </c>
      <c r="H15" s="28">
        <f>H11*Assumptions!$G9</f>
        <v>220265.7219</v>
      </c>
      <c r="I15" s="28">
        <f>I11*Assumptions!$G9</f>
        <v>295277.657</v>
      </c>
      <c r="J15" s="28">
        <f>J11*Assumptions!$G9</f>
        <v>381692.1816</v>
      </c>
      <c r="K15" s="28">
        <f>K11*Assumptions!$G9</f>
        <v>479678.2887</v>
      </c>
      <c r="L15" s="28">
        <f>L11*Assumptions!$G9</f>
        <v>589403.3306</v>
      </c>
      <c r="M15" s="28">
        <f>M11*Assumptions!$G9</f>
        <v>711032.8184</v>
      </c>
      <c r="N15" s="28">
        <f>N11*Assumptions!$G9</f>
        <v>844730.212</v>
      </c>
      <c r="O15" s="28">
        <f>O11*Assumptions!$G9</f>
        <v>990656.7013</v>
      </c>
      <c r="P15" s="28">
        <f>P11*Assumptions!$G9</f>
        <v>1148970.979</v>
      </c>
      <c r="Q15" s="28">
        <f>Q11*Assumptions!$G9</f>
        <v>1319829</v>
      </c>
      <c r="R15" s="28">
        <f>R11*Assumptions!$G9</f>
        <v>1503383.74</v>
      </c>
      <c r="S15" s="28">
        <f>S11*Assumptions!$G9</f>
        <v>1699784.927</v>
      </c>
      <c r="T15" s="28">
        <f>T11*Assumptions!$G9</f>
        <v>1909178.784</v>
      </c>
      <c r="U15" s="28">
        <f>U11*Assumptions!$G9</f>
        <v>2131707.741</v>
      </c>
      <c r="V15" s="28">
        <f>V11*Assumptions!$G9</f>
        <v>2367510.147</v>
      </c>
      <c r="W15" s="28">
        <f>W11*Assumptions!$G9</f>
        <v>2616719.964</v>
      </c>
      <c r="X15" s="28">
        <f>X11*Assumptions!$G9</f>
        <v>2879466.457</v>
      </c>
      <c r="Y15" s="28">
        <f>Y11*Assumptions!$G9</f>
        <v>3155873.861</v>
      </c>
      <c r="Z15" s="28">
        <f>Z11*Assumptions!$G9</f>
        <v>3446061.041</v>
      </c>
      <c r="AA15" s="28">
        <f>AA11*Assumptions!$G9</f>
        <v>3750141.139</v>
      </c>
      <c r="AB15" s="28">
        <f>AB11*Assumptions!$G9</f>
        <v>4068221.206</v>
      </c>
      <c r="AC15" s="28">
        <f>AC11*Assumptions!$G9</f>
        <v>4400401.818</v>
      </c>
      <c r="AD15" s="28">
        <f>AD11*Assumptions!$G9</f>
        <v>4746776.675</v>
      </c>
      <c r="AE15" s="28">
        <f>AE11*Assumptions!$G9</f>
        <v>5107432.196</v>
      </c>
      <c r="AF15" s="28">
        <f>AF11*Assumptions!$G9</f>
        <v>5482447.084</v>
      </c>
      <c r="AG15" s="28">
        <f>AG11*Assumptions!$G9</f>
        <v>5871891.883</v>
      </c>
      <c r="AH15" s="28">
        <f>AH11*Assumptions!$G9</f>
        <v>6275828.516</v>
      </c>
      <c r="AI15" s="28">
        <f>AI11*Assumptions!$G9</f>
        <v>6694309.805</v>
      </c>
      <c r="AJ15" s="28">
        <f>AJ11*Assumptions!$G9</f>
        <v>7127378.977</v>
      </c>
      <c r="AK15" s="28">
        <f>AK11*Assumptions!$G9</f>
        <v>7575069.141</v>
      </c>
    </row>
    <row r="16">
      <c r="A16" s="27" t="s">
        <v>40</v>
      </c>
      <c r="B16" s="28">
        <f>B12*Assumptions!$F10</f>
        <v>9148.5</v>
      </c>
      <c r="C16" s="28">
        <f>C12*Assumptions!$F10</f>
        <v>18578.0475</v>
      </c>
      <c r="D16" s="28">
        <f>D12*Assumptions!$F10</f>
        <v>28295.27246</v>
      </c>
      <c r="E16" s="28">
        <f>E12*Assumptions!$F10</f>
        <v>38306.94339</v>
      </c>
      <c r="F16" s="28">
        <f>F12*Assumptions!$F10</f>
        <v>48619.96998</v>
      </c>
      <c r="G16" s="28">
        <f>G12*Assumptions!$F10</f>
        <v>59241.40575</v>
      </c>
      <c r="H16" s="28">
        <f>H12*Assumptions!$F10</f>
        <v>70178.45085</v>
      </c>
      <c r="I16" s="28">
        <f>I12*Assumptions!$F10</f>
        <v>81438.45474</v>
      </c>
      <c r="J16" s="28">
        <f>J12*Assumptions!$F10</f>
        <v>93028.91907</v>
      </c>
      <c r="K16" s="28">
        <f>K12*Assumptions!$F10</f>
        <v>104957.5005</v>
      </c>
      <c r="L16" s="28">
        <f>L12*Assumptions!$F10</f>
        <v>117232.0138</v>
      </c>
      <c r="M16" s="28">
        <f>M12*Assumptions!$F10</f>
        <v>129860.4343</v>
      </c>
      <c r="N16" s="28">
        <f>N12*Assumptions!$F10</f>
        <v>142850.9016</v>
      </c>
      <c r="O16" s="28">
        <f>O12*Assumptions!$F10</f>
        <v>156211.722</v>
      </c>
      <c r="P16" s="28">
        <f>P12*Assumptions!$F10</f>
        <v>169951.3722</v>
      </c>
      <c r="Q16" s="28">
        <f>Q12*Assumptions!$F10</f>
        <v>184078.5018</v>
      </c>
      <c r="R16" s="28">
        <f>R12*Assumptions!$F10</f>
        <v>198601.9372</v>
      </c>
      <c r="S16" s="28">
        <f>S12*Assumptions!$F10</f>
        <v>213530.6842</v>
      </c>
      <c r="T16" s="28">
        <f>T12*Assumptions!$F10</f>
        <v>228873.9318</v>
      </c>
      <c r="U16" s="28">
        <f>U12*Assumptions!$F10</f>
        <v>244641.0555</v>
      </c>
      <c r="V16" s="28">
        <f>V12*Assumptions!$F10</f>
        <v>260841.6204</v>
      </c>
      <c r="W16" s="28">
        <f>W12*Assumptions!$F10</f>
        <v>277485.3851</v>
      </c>
      <c r="X16" s="28">
        <f>X12*Assumptions!$F10</f>
        <v>294582.3051</v>
      </c>
      <c r="Y16" s="28">
        <f>Y12*Assumptions!$F10</f>
        <v>312142.536</v>
      </c>
      <c r="Z16" s="28">
        <f>Z12*Assumptions!$F10</f>
        <v>330176.4379</v>
      </c>
      <c r="AA16" s="28">
        <f>AA12*Assumptions!$F10</f>
        <v>348694.5785</v>
      </c>
      <c r="AB16" s="28">
        <f>AB12*Assumptions!$F10</f>
        <v>367707.7369</v>
      </c>
      <c r="AC16" s="28">
        <f>AC12*Assumptions!$F10</f>
        <v>387226.908</v>
      </c>
      <c r="AD16" s="28">
        <f>AD12*Assumptions!$F10</f>
        <v>407263.3054</v>
      </c>
      <c r="AE16" s="28">
        <f>AE12*Assumptions!$F10</f>
        <v>427828.3664</v>
      </c>
      <c r="AF16" s="28">
        <f>AF12*Assumptions!$F10</f>
        <v>448933.7551</v>
      </c>
      <c r="AG16" s="28">
        <f>AG12*Assumptions!$F10</f>
        <v>470591.3672</v>
      </c>
      <c r="AH16" s="28">
        <f>AH12*Assumptions!$F10</f>
        <v>492813.3336</v>
      </c>
      <c r="AI16" s="28">
        <f>AI12*Assumptions!$F10</f>
        <v>515612.0246</v>
      </c>
      <c r="AJ16" s="28">
        <f>AJ12*Assumptions!$F10</f>
        <v>539000.0547</v>
      </c>
      <c r="AK16" s="28">
        <f>AK12*Assumptions!$F10</f>
        <v>562990.2861</v>
      </c>
    </row>
    <row r="17">
      <c r="A17" s="27" t="s">
        <v>129</v>
      </c>
      <c r="B17" s="28">
        <f t="shared" ref="B17:AK17" si="5">SUM(B15:B16)</f>
        <v>9173.5</v>
      </c>
      <c r="C17" s="28">
        <f t="shared" si="5"/>
        <v>28816.9225</v>
      </c>
      <c r="D17" s="28">
        <f t="shared" si="5"/>
        <v>59112.42434</v>
      </c>
      <c r="E17" s="28">
        <f t="shared" si="5"/>
        <v>100241.8451</v>
      </c>
      <c r="F17" s="28">
        <f t="shared" si="5"/>
        <v>152386.5626</v>
      </c>
      <c r="G17" s="28">
        <f t="shared" si="5"/>
        <v>215727.3411</v>
      </c>
      <c r="H17" s="28">
        <f t="shared" si="5"/>
        <v>290444.1727</v>
      </c>
      <c r="I17" s="28">
        <f t="shared" si="5"/>
        <v>376716.1117</v>
      </c>
      <c r="J17" s="28">
        <f t="shared" si="5"/>
        <v>474721.1007</v>
      </c>
      <c r="K17" s="28">
        <f t="shared" si="5"/>
        <v>584635.7893</v>
      </c>
      <c r="L17" s="28">
        <f t="shared" si="5"/>
        <v>706635.3444</v>
      </c>
      <c r="M17" s="28">
        <f t="shared" si="5"/>
        <v>840893.2527</v>
      </c>
      <c r="N17" s="28">
        <f t="shared" si="5"/>
        <v>987581.1135</v>
      </c>
      <c r="O17" s="28">
        <f t="shared" si="5"/>
        <v>1146868.423</v>
      </c>
      <c r="P17" s="28">
        <f t="shared" si="5"/>
        <v>1318922.351</v>
      </c>
      <c r="Q17" s="28">
        <f t="shared" si="5"/>
        <v>1503907.502</v>
      </c>
      <c r="R17" s="28">
        <f t="shared" si="5"/>
        <v>1701985.677</v>
      </c>
      <c r="S17" s="28">
        <f t="shared" si="5"/>
        <v>1913315.612</v>
      </c>
      <c r="T17" s="28">
        <f t="shared" si="5"/>
        <v>2138052.716</v>
      </c>
      <c r="U17" s="28">
        <f t="shared" si="5"/>
        <v>2376348.797</v>
      </c>
      <c r="V17" s="28">
        <f t="shared" si="5"/>
        <v>2628351.767</v>
      </c>
      <c r="W17" s="28">
        <f t="shared" si="5"/>
        <v>2894205.349</v>
      </c>
      <c r="X17" s="28">
        <f t="shared" si="5"/>
        <v>3174048.762</v>
      </c>
      <c r="Y17" s="28">
        <f t="shared" si="5"/>
        <v>3468016.397</v>
      </c>
      <c r="Z17" s="28">
        <f t="shared" si="5"/>
        <v>3776237.478</v>
      </c>
      <c r="AA17" s="28">
        <f t="shared" si="5"/>
        <v>4098835.718</v>
      </c>
      <c r="AB17" s="28">
        <f t="shared" si="5"/>
        <v>4435928.943</v>
      </c>
      <c r="AC17" s="28">
        <f t="shared" si="5"/>
        <v>4787628.725</v>
      </c>
      <c r="AD17" s="28">
        <f t="shared" si="5"/>
        <v>5154039.98</v>
      </c>
      <c r="AE17" s="28">
        <f t="shared" si="5"/>
        <v>5535260.562</v>
      </c>
      <c r="AF17" s="28">
        <f t="shared" si="5"/>
        <v>5931380.839</v>
      </c>
      <c r="AG17" s="28">
        <f t="shared" si="5"/>
        <v>6342483.25</v>
      </c>
      <c r="AH17" s="28">
        <f t="shared" si="5"/>
        <v>6768641.849</v>
      </c>
      <c r="AI17" s="28">
        <f t="shared" si="5"/>
        <v>7209921.83</v>
      </c>
      <c r="AJ17" s="28">
        <f t="shared" si="5"/>
        <v>7666379.031</v>
      </c>
      <c r="AK17" s="28">
        <f t="shared" si="5"/>
        <v>8138059.427</v>
      </c>
    </row>
    <row r="1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row>
    <row r="19">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row>
    <row r="20">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row>
    <row r="21">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row>
    <row r="22">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row>
    <row r="23">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row>
    <row r="24">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row>
    <row r="25">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row>
    <row r="26">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row>
    <row r="27">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row>
    <row r="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row>
    <row r="29">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row>
    <row r="30">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row>
    <row r="31">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row>
    <row r="32">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row>
    <row r="33">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row>
    <row r="34">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row>
    <row r="35">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row>
    <row r="36">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row>
    <row r="37">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row>
    <row r="3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row>
    <row r="39">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row>
    <row r="40">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row>
    <row r="41">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row>
    <row r="42">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row>
    <row r="43">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row>
    <row r="44">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row>
    <row r="4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row>
    <row r="46">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row>
    <row r="47">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row>
    <row r="4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row>
    <row r="49">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row>
    <row r="50">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row>
    <row r="51">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row>
    <row r="52">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row>
    <row r="53">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row>
    <row r="54">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row>
    <row r="55">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row>
    <row r="56">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row>
    <row r="57">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row>
    <row r="5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row>
    <row r="59">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row>
    <row r="60">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row>
    <row r="61">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row>
    <row r="6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row>
    <row r="63">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row>
    <row r="64">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row>
    <row r="65">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row>
    <row r="66">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row>
    <row r="6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row>
    <row r="6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row>
    <row r="69">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row>
    <row r="70">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row>
    <row r="71">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row>
    <row r="7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row>
    <row r="73">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row>
    <row r="74">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row>
    <row r="75">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row>
    <row r="76">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row>
    <row r="7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row>
    <row r="7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row>
    <row r="79">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row>
    <row r="80">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row>
    <row r="81">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row>
    <row r="82">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row>
    <row r="8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row>
    <row r="84">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row>
    <row r="85">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row>
    <row r="86">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row>
    <row r="8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row>
    <row r="8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row>
    <row r="89">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row>
    <row r="90">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row>
    <row r="91">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row>
    <row r="92">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row>
    <row r="9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row>
    <row r="94">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row>
    <row r="95">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row>
    <row r="96">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row>
    <row r="97">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row>
    <row r="9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row>
    <row r="99">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row>
    <row r="100">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row>
    <row r="101">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row>
    <row r="10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row>
    <row r="103">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row>
    <row r="104">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row>
    <row r="105">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row>
    <row r="106">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row>
    <row r="107">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row>
    <row r="10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row>
    <row r="109">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row>
    <row r="110">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row>
    <row r="111">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row>
    <row r="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row>
    <row r="11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row>
    <row r="114">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row>
    <row r="115">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row>
    <row r="116">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row>
    <row r="117">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row>
    <row r="11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row>
    <row r="119">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row>
    <row r="120">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row>
    <row r="121">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row>
    <row r="122">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row>
    <row r="123">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row>
    <row r="124">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row>
    <row r="125">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row>
    <row r="126">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row>
    <row r="127">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row>
    <row r="1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row>
    <row r="129">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row>
    <row r="130">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row>
    <row r="131">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row>
    <row r="132">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row>
    <row r="133">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row>
    <row r="134">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row>
    <row r="135">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row>
    <row r="136">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row>
    <row r="137">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row>
    <row r="13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row>
    <row r="139">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row>
    <row r="140">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row>
    <row r="141">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row>
    <row r="142">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row>
    <row r="143">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row>
    <row r="144">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row>
    <row r="145">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row>
    <row r="146">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row>
    <row r="147">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row>
    <row r="14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row>
    <row r="149">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row>
    <row r="150">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row>
    <row r="151">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row>
    <row r="152">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row>
    <row r="153">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row>
    <row r="154">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row>
    <row r="155">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row>
    <row r="156">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row>
    <row r="157">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row>
    <row r="15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row>
    <row r="159">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row>
    <row r="160">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row>
    <row r="161">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row>
    <row r="162">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row>
    <row r="163">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row>
    <row r="164">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row>
    <row r="165">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row>
    <row r="166">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row>
    <row r="167">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row>
    <row r="16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row>
    <row r="169">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row>
    <row r="170">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row>
    <row r="171">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row>
    <row r="172">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row>
    <row r="173">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row>
    <row r="174">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row>
    <row r="175">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row>
    <row r="176">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row>
    <row r="177">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row>
    <row r="17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row>
    <row r="179">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row>
    <row r="180">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row>
    <row r="181">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row>
    <row r="182">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row>
    <row r="183">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row>
    <row r="184">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row>
    <row r="185">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row>
    <row r="186">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row>
    <row r="187">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row>
    <row r="18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row>
    <row r="189">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row>
    <row r="190">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row>
    <row r="191">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row>
    <row r="192">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row>
    <row r="193">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row>
    <row r="194">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row>
    <row r="195">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row>
    <row r="196">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row>
    <row r="197">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row>
    <row r="19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row>
    <row r="199">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row>
    <row r="200">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row>
    <row r="201">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row>
    <row r="202">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row>
    <row r="203">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row>
    <row r="204">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row>
    <row r="205">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row>
    <row r="206">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row>
    <row r="207">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row>
    <row r="20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row>
    <row r="209">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row>
    <row r="210">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row>
    <row r="211">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row>
    <row r="212">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row>
    <row r="213">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row>
    <row r="214">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row>
    <row r="215">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row>
    <row r="216">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row>
    <row r="217">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row>
    <row r="21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row>
    <row r="219">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row>
    <row r="220">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row>
    <row r="221">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row>
    <row r="222">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row>
    <row r="223">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row>
    <row r="224">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row>
    <row r="225">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row>
    <row r="226">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row>
    <row r="227">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row>
    <row r="2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row>
    <row r="229">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row>
    <row r="230">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row>
    <row r="231">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row>
    <row r="232">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row>
    <row r="233">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row>
    <row r="234">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row>
    <row r="235">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row>
    <row r="236">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row>
    <row r="237">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row>
    <row r="23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row>
    <row r="239">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row>
    <row r="240">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row>
    <row r="241">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row>
    <row r="242">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row>
    <row r="243">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row>
    <row r="244">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row>
    <row r="245">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row>
    <row r="246">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row>
    <row r="247">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row>
    <row r="24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row>
    <row r="249">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row>
    <row r="250">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row>
    <row r="251">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row>
    <row r="252">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row>
    <row r="253">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row>
    <row r="254">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row>
    <row r="255">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row>
    <row r="256">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row>
    <row r="257">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row>
    <row r="25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row>
    <row r="259">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row>
    <row r="260">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row>
    <row r="261">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row>
    <row r="262">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row>
    <row r="263">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row>
    <row r="264">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row>
    <row r="265">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row>
    <row r="266">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row>
    <row r="267">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row>
    <row r="26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row>
    <row r="269">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row>
    <row r="270">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row>
    <row r="271">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row>
    <row r="272">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row>
    <row r="273">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row>
    <row r="274">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row>
    <row r="275">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row>
    <row r="276">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row>
    <row r="277">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row>
    <row r="27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row>
    <row r="279">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row>
    <row r="280">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row>
    <row r="281">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row>
    <row r="282">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row>
    <row r="283">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row>
    <row r="284">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row>
    <row r="285">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row>
    <row r="286">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row>
    <row r="287">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row>
    <row r="28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row>
    <row r="289">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row>
    <row r="290">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row>
    <row r="291">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row>
    <row r="292">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row>
    <row r="293">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row>
    <row r="294">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row>
    <row r="295">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row>
    <row r="296">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row>
    <row r="297">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row>
    <row r="29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row>
    <row r="299">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row>
    <row r="300">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row>
    <row r="301">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row>
    <row r="302">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row>
    <row r="303">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row>
    <row r="304">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row>
    <row r="305">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row>
    <row r="306">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row>
    <row r="307">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row>
    <row r="30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row>
    <row r="309">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row>
    <row r="310">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row>
    <row r="311">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row>
    <row r="312">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row>
    <row r="313">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row>
    <row r="314">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row>
    <row r="315">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row>
    <row r="316">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row>
    <row r="317">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row>
    <row r="31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row>
    <row r="319">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row>
    <row r="320">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row>
    <row r="321">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row>
    <row r="322">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row>
    <row r="323">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row>
    <row r="324">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row>
    <row r="325">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row>
    <row r="326">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row>
    <row r="327">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row>
    <row r="3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row>
    <row r="329">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row>
    <row r="330">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row>
    <row r="331">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row>
    <row r="332">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row>
    <row r="333">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row>
    <row r="334">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row>
    <row r="335">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row>
    <row r="336">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row>
    <row r="337">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row>
    <row r="33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row>
    <row r="339">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row>
    <row r="340">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row>
    <row r="341">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row>
    <row r="342">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row>
    <row r="343">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row>
    <row r="344">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row>
    <row r="345">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row>
    <row r="346">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row>
    <row r="347">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row>
    <row r="34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row>
    <row r="349">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row>
    <row r="350">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row>
    <row r="351">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row>
    <row r="352">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row>
    <row r="353">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row>
    <row r="354">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row>
    <row r="355">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row>
    <row r="356">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row>
    <row r="357">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row>
    <row r="35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row>
    <row r="359">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row>
    <row r="360">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row>
    <row r="361">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row>
    <row r="362">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row>
    <row r="363">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row>
    <row r="364">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row>
    <row r="365">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row>
    <row r="366">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row>
    <row r="367">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row>
    <row r="36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row>
    <row r="369">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row>
    <row r="370">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row>
    <row r="371">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row>
    <row r="372">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row>
    <row r="373">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row>
    <row r="374">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row>
    <row r="375">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row>
    <row r="376">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row>
    <row r="377">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row>
    <row r="37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row>
    <row r="379">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row>
    <row r="380">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row>
    <row r="381">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row>
    <row r="382">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row>
    <row r="383">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row>
    <row r="384">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row>
    <row r="385">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row>
    <row r="386">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row>
    <row r="387">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row>
    <row r="38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row>
    <row r="389">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row>
    <row r="390">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row>
    <row r="391">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row>
    <row r="392">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row>
    <row r="393">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row>
    <row r="394">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row>
    <row r="395">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row>
    <row r="396">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row>
    <row r="397">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row>
    <row r="39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row>
    <row r="399">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row>
    <row r="400">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row>
    <row r="401">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row>
    <row r="402">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row>
    <row r="403">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row>
    <row r="404">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row>
    <row r="405">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row>
    <row r="406">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row>
    <row r="407">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row>
    <row r="40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row>
    <row r="409">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row>
    <row r="410">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row>
    <row r="411">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row>
    <row r="412">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row>
    <row r="413">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row>
    <row r="414">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row>
    <row r="415">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row>
    <row r="416">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row>
    <row r="417">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row>
    <row r="41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row>
    <row r="419">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row>
    <row r="420">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row>
    <row r="421">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row>
    <row r="422">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row>
    <row r="423">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row>
    <row r="424">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row>
    <row r="425">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row>
    <row r="426">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row>
    <row r="427">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row>
    <row r="4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row>
    <row r="429">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row>
    <row r="430">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row>
    <row r="431">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row>
    <row r="432">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row>
    <row r="433">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row>
    <row r="434">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row>
    <row r="435">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row>
    <row r="436">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row>
    <row r="437">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row>
    <row r="43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row>
    <row r="439">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row>
    <row r="440">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row>
    <row r="441">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row>
    <row r="442">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row>
    <row r="443">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row>
    <row r="444">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row>
    <row r="445">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row>
    <row r="446">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row>
    <row r="447">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row>
    <row r="44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row>
    <row r="449">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row>
    <row r="450">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row>
    <row r="451">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row>
    <row r="452">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row>
    <row r="453">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row>
    <row r="454">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row>
    <row r="455">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row>
    <row r="456">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row>
    <row r="457">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row>
    <row r="45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row>
    <row r="459">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row>
    <row r="460">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row>
    <row r="461">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row>
    <row r="462">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row>
    <row r="463">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row>
    <row r="464">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row>
    <row r="465">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row>
    <row r="466">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row>
    <row r="467">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row>
    <row r="46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row>
    <row r="469">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row>
    <row r="470">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row>
    <row r="471">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row>
    <row r="472">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row>
    <row r="473">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row>
    <row r="474">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row>
    <row r="475">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row>
    <row r="476">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row>
    <row r="477">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row>
    <row r="47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row>
    <row r="479">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row>
    <row r="480">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row>
    <row r="481">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row>
    <row r="482">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row>
    <row r="483">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row>
    <row r="484">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row>
    <row r="485">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row>
    <row r="486">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row>
    <row r="487">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row>
    <row r="48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row>
    <row r="489">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row>
    <row r="490">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row>
    <row r="491">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row>
    <row r="492">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row>
    <row r="493">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row>
    <row r="494">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row>
    <row r="495">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row>
    <row r="496">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row>
    <row r="497">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row>
    <row r="49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row>
    <row r="499">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row>
    <row r="500">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row>
    <row r="501">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row>
    <row r="502">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row>
    <row r="503">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row>
    <row r="504">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row>
    <row r="505">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row>
    <row r="506">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row>
    <row r="507">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row>
    <row r="50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row>
    <row r="509">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row>
    <row r="510">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row>
    <row r="511">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row>
    <row r="512">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row>
    <row r="513">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row>
    <row r="514">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row>
    <row r="515">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row>
    <row r="516">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row>
    <row r="517">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row>
    <row r="51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row>
    <row r="519">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row>
    <row r="520">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row>
    <row r="521">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row>
    <row r="522">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row>
    <row r="523">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row>
    <row r="524">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row>
    <row r="525">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row>
    <row r="526">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row>
    <row r="527">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row>
    <row r="5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row>
    <row r="529">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row>
    <row r="530">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row>
    <row r="531">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row>
    <row r="532">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row>
    <row r="533">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row>
    <row r="534">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row>
    <row r="535">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row>
    <row r="536">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row>
    <row r="537">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row>
    <row r="53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row>
    <row r="539">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row>
    <row r="540">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row>
    <row r="541">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row>
    <row r="542">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row>
    <row r="543">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row>
    <row r="544">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row>
    <row r="545">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row>
    <row r="546">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row>
    <row r="547">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row>
    <row r="54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row>
    <row r="549">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row>
    <row r="550">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row>
    <row r="551">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row>
    <row r="552">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row>
    <row r="553">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row>
    <row r="554">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row>
    <row r="555">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row>
    <row r="556">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row>
    <row r="557">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row>
    <row r="55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row>
    <row r="559">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row>
    <row r="560">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row>
    <row r="561">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row>
    <row r="562">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row>
    <row r="563">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row>
    <row r="564">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row>
    <row r="565">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row>
    <row r="566">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row>
    <row r="567">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row>
    <row r="56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row>
    <row r="569">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row>
    <row r="570">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row>
    <row r="571">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row>
    <row r="572">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row>
    <row r="573">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row>
    <row r="574">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row>
    <row r="575">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row>
    <row r="576">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row>
    <row r="577">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row>
    <row r="57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row>
    <row r="579">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row>
    <row r="580">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row>
    <row r="581">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row>
    <row r="582">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row>
    <row r="583">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row>
    <row r="584">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row>
    <row r="585">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row>
    <row r="586">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row>
    <row r="587">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row>
    <row r="58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row>
    <row r="589">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row>
    <row r="590">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row>
    <row r="591">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row>
    <row r="592">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row>
    <row r="593">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row>
    <row r="594">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row>
    <row r="595">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row>
    <row r="596">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row>
    <row r="597">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row>
    <row r="59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row>
    <row r="599">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row>
    <row r="600">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row>
    <row r="601">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row>
    <row r="602">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row>
    <row r="603">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row>
    <row r="604">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row>
    <row r="605">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row>
    <row r="606">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row>
    <row r="607">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row>
    <row r="60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row>
    <row r="609">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row>
    <row r="610">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row>
    <row r="611">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row>
    <row r="612">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row>
    <row r="613">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row>
    <row r="614">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row>
    <row r="615">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row>
    <row r="616">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row>
    <row r="617">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row>
    <row r="61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row>
    <row r="619">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row>
    <row r="620">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row>
    <row r="621">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row>
    <row r="622">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row>
    <row r="623">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row>
    <row r="624">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row>
    <row r="625">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row>
    <row r="626">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row>
    <row r="627">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row>
    <row r="6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row>
    <row r="629">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row>
    <row r="630">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row>
    <row r="631">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row>
    <row r="632">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row>
    <row r="633">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row>
    <row r="634">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row>
    <row r="635">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row>
    <row r="636">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row>
    <row r="637">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row>
    <row r="63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row>
    <row r="639">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row>
    <row r="640">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row>
    <row r="641">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row>
    <row r="642">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row>
    <row r="643">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row>
    <row r="644">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row>
    <row r="645">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row>
    <row r="646">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row>
    <row r="647">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row>
    <row r="64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row>
    <row r="649">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row>
    <row r="650">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row>
    <row r="651">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row>
    <row r="652">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row>
    <row r="653">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row>
    <row r="654">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row>
    <row r="655">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row>
    <row r="656">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row>
    <row r="657">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row>
    <row r="65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row>
    <row r="659">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row>
    <row r="660">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row>
    <row r="661">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row>
    <row r="662">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row>
    <row r="663">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row>
    <row r="664">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row>
    <row r="665">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row>
    <row r="666">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row>
    <row r="667">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row>
    <row r="66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row>
    <row r="669">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row>
    <row r="670">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row>
    <row r="671">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row>
    <row r="672">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row>
    <row r="673">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row>
    <row r="674">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row>
    <row r="675">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row>
    <row r="676">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row>
    <row r="677">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row>
    <row r="67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row>
    <row r="679">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row>
    <row r="680">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row>
    <row r="681">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row>
    <row r="682">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row>
    <row r="683">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row>
    <row r="684">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row>
    <row r="685">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row>
    <row r="686">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row>
    <row r="687">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row>
    <row r="68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row>
    <row r="689">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row>
    <row r="690">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row>
    <row r="691">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row>
    <row r="692">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row>
    <row r="693">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row>
    <row r="694">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row>
    <row r="695">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row>
    <row r="696">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row>
    <row r="697">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row>
    <row r="69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row>
    <row r="699">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row>
    <row r="700">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row>
    <row r="701">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row>
    <row r="702">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row>
    <row r="703">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row>
    <row r="704">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row>
    <row r="705">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row>
    <row r="706">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row>
    <row r="707">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row>
    <row r="70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row>
    <row r="709">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row>
    <row r="710">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row>
    <row r="711">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row>
    <row r="712">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row>
    <row r="713">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row>
    <row r="714">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row>
    <row r="715">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row>
    <row r="716">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row>
    <row r="717">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row>
    <row r="71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row>
    <row r="719">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row>
    <row r="720">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row>
    <row r="721">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row>
    <row r="722">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row>
    <row r="723">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row>
    <row r="724">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row>
    <row r="725">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row>
    <row r="726">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row>
    <row r="727">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row>
    <row r="7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row>
    <row r="729">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row>
    <row r="730">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row>
    <row r="731">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row>
    <row r="732">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row>
    <row r="733">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row>
    <row r="734">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row>
    <row r="735">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row>
    <row r="736">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row>
    <row r="737">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row>
    <row r="73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row>
    <row r="739">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row>
    <row r="740">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row>
    <row r="741">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row>
    <row r="742">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row>
    <row r="743">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row>
    <row r="744">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row>
    <row r="745">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row>
    <row r="746">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row>
    <row r="747">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row>
    <row r="74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row>
    <row r="749">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row>
    <row r="750">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row>
    <row r="751">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row>
    <row r="752">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row>
    <row r="753">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row>
    <row r="754">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row>
    <row r="755">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row>
    <row r="756">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row>
    <row r="757">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row>
    <row r="75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row>
    <row r="759">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row>
    <row r="760">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row>
    <row r="761">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row>
    <row r="762">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row>
    <row r="763">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row>
    <row r="764">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row>
    <row r="765">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row>
    <row r="766">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row>
    <row r="767">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row>
    <row r="76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row>
    <row r="769">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row>
    <row r="770">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row>
    <row r="771">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row>
    <row r="772">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row>
    <row r="773">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row>
    <row r="774">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row>
    <row r="775">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row>
    <row r="776">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row>
    <row r="777">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row>
    <row r="77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row>
    <row r="779">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row>
    <row r="780">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row>
    <row r="781">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row>
    <row r="782">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row>
    <row r="783">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row>
    <row r="784">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row>
    <row r="785">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row>
    <row r="786">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row>
    <row r="787">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row>
    <row r="78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row>
    <row r="789">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row>
    <row r="790">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row>
    <row r="791">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row>
    <row r="792">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row>
    <row r="793">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row>
    <row r="794">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row>
    <row r="795">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row>
    <row r="796">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row>
    <row r="797">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row>
    <row r="79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row>
    <row r="799">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row>
    <row r="800">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row>
    <row r="801">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row>
    <row r="802">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row>
    <row r="803">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row>
    <row r="804">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row>
    <row r="805">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row>
    <row r="806">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row>
    <row r="807">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row>
    <row r="80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row>
    <row r="809">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row>
    <row r="810">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row>
    <row r="811">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row>
    <row r="812">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row>
    <row r="813">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row>
    <row r="814">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row>
    <row r="815">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row>
    <row r="816">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row>
    <row r="817">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row>
    <row r="81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row>
    <row r="819">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row>
    <row r="820">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row>
    <row r="821">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row>
    <row r="822">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row>
    <row r="823">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row>
    <row r="824">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row>
    <row r="825">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row>
    <row r="826">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row>
    <row r="827">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row>
    <row r="8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row>
    <row r="829">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row>
    <row r="830">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row>
    <row r="831">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row>
    <row r="832">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row>
    <row r="833">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row>
    <row r="834">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row>
    <row r="835">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row>
    <row r="836">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row>
    <row r="837">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row>
    <row r="83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row>
    <row r="839">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row>
    <row r="840">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row>
    <row r="841">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row>
    <row r="842">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row>
    <row r="843">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row>
    <row r="844">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row>
    <row r="845">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row>
    <row r="846">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row>
    <row r="847">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row>
    <row r="84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row>
    <row r="849">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row>
    <row r="850">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row>
    <row r="851">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row>
    <row r="852">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row>
    <row r="853">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row>
    <row r="854">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row>
    <row r="855">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row>
    <row r="856">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row>
    <row r="857">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row>
    <row r="85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row>
    <row r="859">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row>
    <row r="860">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row>
    <row r="861">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row>
    <row r="862">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row>
    <row r="863">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row>
    <row r="864">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row>
    <row r="865">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row>
    <row r="866">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row>
    <row r="867">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row>
    <row r="86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row>
    <row r="869">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row>
    <row r="870">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row>
    <row r="871">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row>
    <row r="872">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row>
    <row r="873">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row>
    <row r="874">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row>
    <row r="875">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row>
    <row r="876">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row>
    <row r="877">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row>
    <row r="87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row>
    <row r="879">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row>
    <row r="880">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row>
    <row r="881">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row>
    <row r="882">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row>
    <row r="883">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row>
    <row r="884">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row>
    <row r="885">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row>
    <row r="886">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row>
    <row r="887">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row>
    <row r="88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row>
    <row r="889">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row>
    <row r="890">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row>
    <row r="891">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row>
    <row r="892">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row>
    <row r="893">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row>
    <row r="894">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row>
    <row r="895">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row>
    <row r="896">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row>
    <row r="897">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row>
    <row r="89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row>
    <row r="899">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row>
    <row r="900">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row>
    <row r="901">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row>
    <row r="902">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row>
    <row r="903">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row>
    <row r="904">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row>
    <row r="905">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row>
    <row r="906">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row>
    <row r="907">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row>
    <row r="90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row>
    <row r="909">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row>
    <row r="910">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row>
    <row r="911">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row>
    <row r="912">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row>
    <row r="913">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row>
    <row r="914">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row>
    <row r="915">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row>
    <row r="916">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row>
    <row r="917">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row>
    <row r="91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row>
    <row r="919">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row>
    <row r="920">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row>
    <row r="921">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row>
    <row r="922">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row>
    <row r="923">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row>
    <row r="924">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row>
    <row r="925">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row>
    <row r="926">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row>
    <row r="927">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row>
    <row r="9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row>
    <row r="929">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row>
    <row r="930">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row>
    <row r="931">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row>
    <row r="932">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row>
    <row r="933">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row>
    <row r="934">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row>
    <row r="935">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row>
    <row r="936">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row>
    <row r="937">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row>
    <row r="93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row>
    <row r="939">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row>
    <row r="940">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row>
    <row r="941">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row>
    <row r="942">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row>
    <row r="943">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row>
    <row r="944">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row>
    <row r="945">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row>
    <row r="946">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row>
    <row r="947">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row>
    <row r="94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row>
    <row r="949">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row>
    <row r="950">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row>
    <row r="951">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row>
    <row r="952">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row>
    <row r="953">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row>
    <row r="954">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row>
    <row r="955">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row>
    <row r="956">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row>
    <row r="957">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row>
    <row r="95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row>
    <row r="959">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row>
    <row r="960">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row>
    <row r="961">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row>
    <row r="962">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row>
    <row r="963">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row>
    <row r="964">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row>
    <row r="965">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row>
    <row r="966">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row>
    <row r="967">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row>
    <row r="96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row>
    <row r="969">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row>
    <row r="970">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row>
    <row r="971">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row>
    <row r="972">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row>
    <row r="973">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row>
    <row r="974">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row>
    <row r="975">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row>
    <row r="976">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row>
    <row r="977">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row>
    <row r="97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row>
    <row r="979">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row>
    <row r="980">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row>
    <row r="981">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row>
    <row r="982">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row>
    <row r="983">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row>
    <row r="984">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row>
    <row r="985">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row>
    <row r="986">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row>
    <row r="987">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row>
    <row r="98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row>
    <row r="989">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row>
    <row r="990">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row>
    <row r="991">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row>
    <row r="992">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row>
    <row r="993">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row>
    <row r="994">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row>
    <row r="995">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row>
    <row r="996">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88</v>
      </c>
      <c r="C1" s="5" t="s">
        <v>89</v>
      </c>
      <c r="D1" s="5" t="s">
        <v>90</v>
      </c>
      <c r="E1" s="5" t="s">
        <v>91</v>
      </c>
      <c r="F1" s="5" t="s">
        <v>92</v>
      </c>
      <c r="G1" s="5" t="s">
        <v>93</v>
      </c>
      <c r="H1" s="5" t="s">
        <v>94</v>
      </c>
      <c r="I1" s="5" t="s">
        <v>95</v>
      </c>
      <c r="J1" s="5" t="s">
        <v>96</v>
      </c>
      <c r="K1" s="5" t="s">
        <v>97</v>
      </c>
      <c r="L1" s="5" t="s">
        <v>98</v>
      </c>
      <c r="M1" s="5" t="s">
        <v>99</v>
      </c>
      <c r="N1" s="5" t="s">
        <v>100</v>
      </c>
      <c r="O1" s="5" t="s">
        <v>101</v>
      </c>
      <c r="P1" s="5" t="s">
        <v>102</v>
      </c>
      <c r="Q1" s="5" t="s">
        <v>103</v>
      </c>
      <c r="R1" s="5" t="s">
        <v>104</v>
      </c>
      <c r="S1" s="5" t="s">
        <v>105</v>
      </c>
      <c r="T1" s="5" t="s">
        <v>106</v>
      </c>
      <c r="U1" s="5" t="s">
        <v>107</v>
      </c>
      <c r="V1" s="5" t="s">
        <v>108</v>
      </c>
      <c r="W1" s="5" t="s">
        <v>109</v>
      </c>
      <c r="X1" s="5" t="s">
        <v>110</v>
      </c>
      <c r="Y1" s="5" t="s">
        <v>111</v>
      </c>
      <c r="Z1" s="5" t="s">
        <v>112</v>
      </c>
      <c r="AA1" s="5" t="s">
        <v>113</v>
      </c>
      <c r="AB1" s="5" t="s">
        <v>114</v>
      </c>
      <c r="AC1" s="5" t="s">
        <v>115</v>
      </c>
      <c r="AD1" s="5" t="s">
        <v>116</v>
      </c>
      <c r="AE1" s="5" t="s">
        <v>117</v>
      </c>
      <c r="AF1" s="5" t="s">
        <v>118</v>
      </c>
      <c r="AG1" s="5" t="s">
        <v>119</v>
      </c>
      <c r="AH1" s="5" t="s">
        <v>120</v>
      </c>
      <c r="AI1" s="5" t="s">
        <v>121</v>
      </c>
      <c r="AJ1" s="5" t="s">
        <v>122</v>
      </c>
      <c r="AK1" s="5" t="s">
        <v>123</v>
      </c>
    </row>
    <row r="2">
      <c r="A2" s="27" t="s">
        <v>140</v>
      </c>
    </row>
    <row r="3">
      <c r="A3" s="27" t="s">
        <v>33</v>
      </c>
      <c r="B3" s="27">
        <v>0.0</v>
      </c>
      <c r="C3" s="28">
        <f t="shared" ref="C3:AK3" si="1">B15</f>
        <v>100</v>
      </c>
      <c r="D3" s="28">
        <f t="shared" si="1"/>
        <v>201</v>
      </c>
      <c r="E3" s="28">
        <f t="shared" si="1"/>
        <v>303.01</v>
      </c>
      <c r="F3" s="28">
        <f t="shared" si="1"/>
        <v>406.0401</v>
      </c>
      <c r="G3" s="28">
        <f t="shared" si="1"/>
        <v>510.100501</v>
      </c>
      <c r="H3" s="28">
        <f t="shared" si="1"/>
        <v>615.201506</v>
      </c>
      <c r="I3" s="28">
        <f t="shared" si="1"/>
        <v>721.3535211</v>
      </c>
      <c r="J3" s="28">
        <f t="shared" si="1"/>
        <v>828.5670563</v>
      </c>
      <c r="K3" s="28">
        <f t="shared" si="1"/>
        <v>936.8527268</v>
      </c>
      <c r="L3" s="28">
        <f t="shared" si="1"/>
        <v>1046.221254</v>
      </c>
      <c r="M3" s="28">
        <f t="shared" si="1"/>
        <v>1156.683467</v>
      </c>
      <c r="N3" s="28">
        <f t="shared" si="1"/>
        <v>1268.250301</v>
      </c>
      <c r="O3" s="28">
        <f t="shared" si="1"/>
        <v>1380.932804</v>
      </c>
      <c r="P3" s="28">
        <f t="shared" si="1"/>
        <v>1494.742132</v>
      </c>
      <c r="Q3" s="28">
        <f t="shared" si="1"/>
        <v>1609.689554</v>
      </c>
      <c r="R3" s="28">
        <f t="shared" si="1"/>
        <v>1725.786449</v>
      </c>
      <c r="S3" s="28">
        <f t="shared" si="1"/>
        <v>1843.044314</v>
      </c>
      <c r="T3" s="28">
        <f t="shared" si="1"/>
        <v>1961.474757</v>
      </c>
      <c r="U3" s="28">
        <f t="shared" si="1"/>
        <v>2081.089504</v>
      </c>
      <c r="V3" s="28">
        <f t="shared" si="1"/>
        <v>2201.900399</v>
      </c>
      <c r="W3" s="28">
        <f t="shared" si="1"/>
        <v>2323.919403</v>
      </c>
      <c r="X3" s="28">
        <f t="shared" si="1"/>
        <v>2447.158598</v>
      </c>
      <c r="Y3" s="28">
        <f t="shared" si="1"/>
        <v>2571.630183</v>
      </c>
      <c r="Z3" s="28">
        <f t="shared" si="1"/>
        <v>2697.346485</v>
      </c>
      <c r="AA3" s="28">
        <f t="shared" si="1"/>
        <v>2824.31995</v>
      </c>
      <c r="AB3" s="28">
        <f t="shared" si="1"/>
        <v>2952.56315</v>
      </c>
      <c r="AC3" s="28">
        <f t="shared" si="1"/>
        <v>3082.088781</v>
      </c>
      <c r="AD3" s="28">
        <f t="shared" si="1"/>
        <v>3212.909669</v>
      </c>
      <c r="AE3" s="28">
        <f t="shared" si="1"/>
        <v>3345.038766</v>
      </c>
      <c r="AF3" s="28">
        <f t="shared" si="1"/>
        <v>3478.489153</v>
      </c>
      <c r="AG3" s="28">
        <f t="shared" si="1"/>
        <v>3613.274045</v>
      </c>
      <c r="AH3" s="28">
        <f t="shared" si="1"/>
        <v>3749.406785</v>
      </c>
      <c r="AI3" s="28">
        <f t="shared" si="1"/>
        <v>3886.900853</v>
      </c>
      <c r="AJ3" s="28">
        <f t="shared" si="1"/>
        <v>4025.769862</v>
      </c>
      <c r="AK3" s="28">
        <f t="shared" si="1"/>
        <v>4166.02756</v>
      </c>
    </row>
    <row r="4">
      <c r="A4" s="27" t="s">
        <v>34</v>
      </c>
      <c r="B4" s="27">
        <v>0.0</v>
      </c>
      <c r="C4" s="28">
        <f t="shared" ref="C4:AK4" si="2">B16</f>
        <v>237</v>
      </c>
      <c r="D4" s="28">
        <f t="shared" si="2"/>
        <v>520.145</v>
      </c>
      <c r="E4" s="28">
        <f t="shared" si="2"/>
        <v>851.191925</v>
      </c>
      <c r="F4" s="28">
        <f t="shared" si="2"/>
        <v>1231.950673</v>
      </c>
      <c r="G4" s="28">
        <f t="shared" si="2"/>
        <v>1664.285573</v>
      </c>
      <c r="H4" s="28">
        <f t="shared" si="2"/>
        <v>2150.116888</v>
      </c>
      <c r="I4" s="28">
        <f t="shared" si="2"/>
        <v>2691.422349</v>
      </c>
      <c r="J4" s="28">
        <f t="shared" si="2"/>
        <v>3290.238734</v>
      </c>
      <c r="K4" s="28">
        <f t="shared" si="2"/>
        <v>3948.663491</v>
      </c>
      <c r="L4" s="28">
        <f t="shared" si="2"/>
        <v>4668.856399</v>
      </c>
      <c r="M4" s="28">
        <f t="shared" si="2"/>
        <v>5453.041275</v>
      </c>
      <c r="N4" s="28">
        <f t="shared" si="2"/>
        <v>6303.507724</v>
      </c>
      <c r="O4" s="28">
        <f t="shared" si="2"/>
        <v>7222.612941</v>
      </c>
      <c r="P4" s="28">
        <f t="shared" si="2"/>
        <v>8212.783551</v>
      </c>
      <c r="Q4" s="28">
        <f t="shared" si="2"/>
        <v>9276.517506</v>
      </c>
      <c r="R4" s="28">
        <f t="shared" si="2"/>
        <v>10416.38602</v>
      </c>
      <c r="S4" s="28">
        <f t="shared" si="2"/>
        <v>11635.03559</v>
      </c>
      <c r="T4" s="28">
        <f t="shared" si="2"/>
        <v>12935.18999</v>
      </c>
      <c r="U4" s="28">
        <f t="shared" si="2"/>
        <v>14319.65244</v>
      </c>
      <c r="V4" s="28">
        <f t="shared" si="2"/>
        <v>15791.30768</v>
      </c>
      <c r="W4" s="28">
        <f t="shared" si="2"/>
        <v>17353.12426</v>
      </c>
      <c r="X4" s="28">
        <f t="shared" si="2"/>
        <v>19008.15677</v>
      </c>
      <c r="Y4" s="28">
        <f t="shared" si="2"/>
        <v>20759.54815</v>
      </c>
      <c r="Z4" s="28">
        <f t="shared" si="2"/>
        <v>22610.53213</v>
      </c>
      <c r="AA4" s="28">
        <f t="shared" si="2"/>
        <v>24564.43564</v>
      </c>
      <c r="AB4" s="28">
        <f t="shared" si="2"/>
        <v>26624.68134</v>
      </c>
      <c r="AC4" s="28">
        <f t="shared" si="2"/>
        <v>28794.79021</v>
      </c>
      <c r="AD4" s="28">
        <f t="shared" si="2"/>
        <v>31078.38417</v>
      </c>
      <c r="AE4" s="28">
        <f t="shared" si="2"/>
        <v>33479.18885</v>
      </c>
      <c r="AF4" s="28">
        <f t="shared" si="2"/>
        <v>36001.03632</v>
      </c>
      <c r="AG4" s="28">
        <f t="shared" si="2"/>
        <v>38647.86799</v>
      </c>
      <c r="AH4" s="28">
        <f t="shared" si="2"/>
        <v>41423.73754</v>
      </c>
      <c r="AI4" s="28">
        <f t="shared" si="2"/>
        <v>44332.81392</v>
      </c>
      <c r="AJ4" s="28">
        <f t="shared" si="2"/>
        <v>47379.38446</v>
      </c>
      <c r="AK4" s="28">
        <f t="shared" si="2"/>
        <v>50567.85801</v>
      </c>
    </row>
    <row r="5">
      <c r="A5" s="27" t="s">
        <v>35</v>
      </c>
      <c r="B5" s="27">
        <v>0.0</v>
      </c>
      <c r="C5" s="28">
        <f t="shared" ref="C5:AK5" si="3">B17</f>
        <v>60</v>
      </c>
      <c r="D5" s="28">
        <f t="shared" si="3"/>
        <v>148.215</v>
      </c>
      <c r="E5" s="28">
        <f t="shared" si="3"/>
        <v>265.884675</v>
      </c>
      <c r="F5" s="28">
        <f t="shared" si="3"/>
        <v>414.2903779</v>
      </c>
      <c r="G5" s="28">
        <f t="shared" si="3"/>
        <v>594.756395</v>
      </c>
      <c r="H5" s="28">
        <f t="shared" si="3"/>
        <v>808.6512378</v>
      </c>
      <c r="I5" s="28">
        <f t="shared" si="3"/>
        <v>1057.38897</v>
      </c>
      <c r="J5" s="28">
        <f t="shared" si="3"/>
        <v>1342.430575</v>
      </c>
      <c r="K5" s="28">
        <f t="shared" si="3"/>
        <v>1665.285358</v>
      </c>
      <c r="L5" s="28">
        <f t="shared" si="3"/>
        <v>2027.51239</v>
      </c>
      <c r="M5" s="28">
        <f t="shared" si="3"/>
        <v>2430.721996</v>
      </c>
      <c r="N5" s="28">
        <f t="shared" si="3"/>
        <v>2876.577279</v>
      </c>
      <c r="O5" s="28">
        <f t="shared" si="3"/>
        <v>3366.795688</v>
      </c>
      <c r="P5" s="28">
        <f t="shared" si="3"/>
        <v>3903.150637</v>
      </c>
      <c r="Q5" s="28">
        <f t="shared" si="3"/>
        <v>4487.47316</v>
      </c>
      <c r="R5" s="28">
        <f t="shared" si="3"/>
        <v>5121.653622</v>
      </c>
      <c r="S5" s="28">
        <f t="shared" si="3"/>
        <v>5807.643468</v>
      </c>
      <c r="T5" s="28">
        <f t="shared" si="3"/>
        <v>6547.457031</v>
      </c>
      <c r="U5" s="28">
        <f t="shared" si="3"/>
        <v>7343.173382</v>
      </c>
      <c r="V5" s="28">
        <f t="shared" si="3"/>
        <v>8196.93824</v>
      </c>
      <c r="W5" s="28">
        <f t="shared" si="3"/>
        <v>9110.96593</v>
      </c>
      <c r="X5" s="28">
        <f t="shared" si="3"/>
        <v>10087.5414</v>
      </c>
      <c r="Y5" s="28">
        <f t="shared" si="3"/>
        <v>11129.02228</v>
      </c>
      <c r="Z5" s="28">
        <f t="shared" si="3"/>
        <v>12237.84103</v>
      </c>
      <c r="AA5" s="28">
        <f t="shared" si="3"/>
        <v>13416.50711</v>
      </c>
      <c r="AB5" s="28">
        <f t="shared" si="3"/>
        <v>14667.60924</v>
      </c>
      <c r="AC5" s="28">
        <f t="shared" si="3"/>
        <v>15993.81772</v>
      </c>
      <c r="AD5" s="28">
        <f t="shared" si="3"/>
        <v>17397.88677</v>
      </c>
      <c r="AE5" s="28">
        <f t="shared" si="3"/>
        <v>18882.65703</v>
      </c>
      <c r="AF5" s="28">
        <f t="shared" si="3"/>
        <v>20451.058</v>
      </c>
      <c r="AG5" s="28">
        <f t="shared" si="3"/>
        <v>22106.11068</v>
      </c>
      <c r="AH5" s="28">
        <f t="shared" si="3"/>
        <v>23850.93021</v>
      </c>
      <c r="AI5" s="28">
        <f t="shared" si="3"/>
        <v>25688.72856</v>
      </c>
      <c r="AJ5" s="28">
        <f t="shared" si="3"/>
        <v>27622.81737</v>
      </c>
      <c r="AK5" s="28">
        <f t="shared" si="3"/>
        <v>29656.61082</v>
      </c>
    </row>
    <row r="6">
      <c r="A6" s="27" t="s">
        <v>36</v>
      </c>
      <c r="B6" s="27">
        <v>0.0</v>
      </c>
      <c r="C6" s="28">
        <f t="shared" ref="C6:AK6" si="4">B18</f>
        <v>100</v>
      </c>
      <c r="D6" s="28">
        <f t="shared" si="4"/>
        <v>257.89</v>
      </c>
      <c r="E6" s="28">
        <f t="shared" si="4"/>
        <v>474.8203</v>
      </c>
      <c r="F6" s="28">
        <f t="shared" si="4"/>
        <v>751.9598643</v>
      </c>
      <c r="G6" s="28">
        <f t="shared" si="4"/>
        <v>1090.496608</v>
      </c>
      <c r="H6" s="28">
        <f t="shared" si="4"/>
        <v>1491.63769</v>
      </c>
      <c r="I6" s="28">
        <f t="shared" si="4"/>
        <v>1956.609806</v>
      </c>
      <c r="J6" s="28">
        <f t="shared" si="4"/>
        <v>2486.659492</v>
      </c>
      <c r="K6" s="28">
        <f t="shared" si="4"/>
        <v>3083.053426</v>
      </c>
      <c r="L6" s="28">
        <f t="shared" si="4"/>
        <v>3747.078739</v>
      </c>
      <c r="M6" s="28">
        <f t="shared" si="4"/>
        <v>4480.043329</v>
      </c>
      <c r="N6" s="28">
        <f t="shared" si="4"/>
        <v>5283.27618</v>
      </c>
      <c r="O6" s="28">
        <f t="shared" si="4"/>
        <v>6158.127685</v>
      </c>
      <c r="P6" s="28">
        <f t="shared" si="4"/>
        <v>7105.969975</v>
      </c>
      <c r="Q6" s="28">
        <f t="shared" si="4"/>
        <v>8128.19725</v>
      </c>
      <c r="R6" s="28">
        <f t="shared" si="4"/>
        <v>9226.226123</v>
      </c>
      <c r="S6" s="28">
        <f t="shared" si="4"/>
        <v>10401.49596</v>
      </c>
      <c r="T6" s="28">
        <f t="shared" si="4"/>
        <v>11655.46923</v>
      </c>
      <c r="U6" s="28">
        <f t="shared" si="4"/>
        <v>12989.63184</v>
      </c>
      <c r="V6" s="28">
        <f t="shared" si="4"/>
        <v>14405.49355</v>
      </c>
      <c r="W6" s="28">
        <f t="shared" si="4"/>
        <v>15904.58828</v>
      </c>
      <c r="X6" s="28">
        <f t="shared" si="4"/>
        <v>17488.47448</v>
      </c>
      <c r="Y6" s="28">
        <f t="shared" si="4"/>
        <v>19158.73557</v>
      </c>
      <c r="Z6" s="28">
        <f t="shared" si="4"/>
        <v>20916.98024</v>
      </c>
      <c r="AA6" s="28">
        <f t="shared" si="4"/>
        <v>22764.8429</v>
      </c>
      <c r="AB6" s="28">
        <f t="shared" si="4"/>
        <v>24703.98404</v>
      </c>
      <c r="AC6" s="28">
        <f t="shared" si="4"/>
        <v>26736.09064</v>
      </c>
      <c r="AD6" s="28">
        <f t="shared" si="4"/>
        <v>28862.87657</v>
      </c>
      <c r="AE6" s="28">
        <f t="shared" si="4"/>
        <v>31086.08301</v>
      </c>
      <c r="AF6" s="28">
        <f t="shared" si="4"/>
        <v>33407.47887</v>
      </c>
      <c r="AG6" s="28">
        <f t="shared" si="4"/>
        <v>35828.86119</v>
      </c>
      <c r="AH6" s="28">
        <f t="shared" si="4"/>
        <v>38352.05559</v>
      </c>
      <c r="AI6" s="28">
        <f t="shared" si="4"/>
        <v>40978.91672</v>
      </c>
      <c r="AJ6" s="28">
        <f t="shared" si="4"/>
        <v>43711.32866</v>
      </c>
      <c r="AK6" s="28">
        <f t="shared" si="4"/>
        <v>46551.20543</v>
      </c>
    </row>
    <row r="8">
      <c r="A8" s="27" t="s">
        <v>141</v>
      </c>
    </row>
    <row r="9">
      <c r="A9" s="27" t="s">
        <v>33</v>
      </c>
      <c r="B9" s="28">
        <f>'Calcs-1'!B3-'Calcs-1'!B9</f>
        <v>100</v>
      </c>
      <c r="C9" s="28">
        <f>'Calcs-1'!C3-'Calcs-1'!C9</f>
        <v>101</v>
      </c>
      <c r="D9" s="28">
        <f>'Calcs-1'!D3-'Calcs-1'!D9</f>
        <v>102.01</v>
      </c>
      <c r="E9" s="28">
        <f>'Calcs-1'!E3-'Calcs-1'!E9</f>
        <v>103.0301</v>
      </c>
      <c r="F9" s="28">
        <f>'Calcs-1'!F3-'Calcs-1'!F9</f>
        <v>104.060401</v>
      </c>
      <c r="G9" s="28">
        <f>'Calcs-1'!G3-'Calcs-1'!G9</f>
        <v>105.101005</v>
      </c>
      <c r="H9" s="28">
        <f>'Calcs-1'!H3-'Calcs-1'!H9</f>
        <v>106.1520151</v>
      </c>
      <c r="I9" s="28">
        <f>'Calcs-1'!I3-'Calcs-1'!I9</f>
        <v>107.2135352</v>
      </c>
      <c r="J9" s="28">
        <f>'Calcs-1'!J3-'Calcs-1'!J9</f>
        <v>108.2856706</v>
      </c>
      <c r="K9" s="28">
        <f>'Calcs-1'!K3-'Calcs-1'!K9</f>
        <v>109.3685273</v>
      </c>
      <c r="L9" s="28">
        <f>'Calcs-1'!L3-'Calcs-1'!L9</f>
        <v>110.4622125</v>
      </c>
      <c r="M9" s="28">
        <f>'Calcs-1'!M3-'Calcs-1'!M9</f>
        <v>111.5668347</v>
      </c>
      <c r="N9" s="28">
        <f>'Calcs-1'!N3-'Calcs-1'!N9</f>
        <v>112.682503</v>
      </c>
      <c r="O9" s="28">
        <f>'Calcs-1'!O3-'Calcs-1'!O9</f>
        <v>113.809328</v>
      </c>
      <c r="P9" s="28">
        <f>'Calcs-1'!P3-'Calcs-1'!P9</f>
        <v>114.9474213</v>
      </c>
      <c r="Q9" s="28">
        <f>'Calcs-1'!Q3-'Calcs-1'!Q9</f>
        <v>116.0968955</v>
      </c>
      <c r="R9" s="28">
        <f>'Calcs-1'!R3-'Calcs-1'!R9</f>
        <v>117.2578645</v>
      </c>
      <c r="S9" s="28">
        <f>'Calcs-1'!S3-'Calcs-1'!S9</f>
        <v>118.4304431</v>
      </c>
      <c r="T9" s="28">
        <f>'Calcs-1'!T3-'Calcs-1'!T9</f>
        <v>119.6147476</v>
      </c>
      <c r="U9" s="28">
        <f>'Calcs-1'!U3-'Calcs-1'!U9</f>
        <v>120.810895</v>
      </c>
      <c r="V9" s="28">
        <f>'Calcs-1'!V3-'Calcs-1'!V9</f>
        <v>122.019004</v>
      </c>
      <c r="W9" s="28">
        <f>'Calcs-1'!W3-'Calcs-1'!W9</f>
        <v>123.239194</v>
      </c>
      <c r="X9" s="28">
        <f>'Calcs-1'!X3-'Calcs-1'!X9</f>
        <v>124.471586</v>
      </c>
      <c r="Y9" s="28">
        <f>'Calcs-1'!Y3-'Calcs-1'!Y9</f>
        <v>125.7163018</v>
      </c>
      <c r="Z9" s="28">
        <f>'Calcs-1'!Z3-'Calcs-1'!Z9</f>
        <v>126.9734649</v>
      </c>
      <c r="AA9" s="28">
        <f>'Calcs-1'!AA3-'Calcs-1'!AA9</f>
        <v>128.2431995</v>
      </c>
      <c r="AB9" s="28">
        <f>'Calcs-1'!AB3-'Calcs-1'!AB9</f>
        <v>129.5256315</v>
      </c>
      <c r="AC9" s="28">
        <f>'Calcs-1'!AC3-'Calcs-1'!AC9</f>
        <v>130.8208878</v>
      </c>
      <c r="AD9" s="28">
        <f>'Calcs-1'!AD3-'Calcs-1'!AD9</f>
        <v>132.1290967</v>
      </c>
      <c r="AE9" s="28">
        <f>'Calcs-1'!AE3-'Calcs-1'!AE9</f>
        <v>133.4503877</v>
      </c>
      <c r="AF9" s="28">
        <f>'Calcs-1'!AF3-'Calcs-1'!AF9</f>
        <v>134.7848915</v>
      </c>
      <c r="AG9" s="28">
        <f>'Calcs-1'!AG3-'Calcs-1'!AG9</f>
        <v>136.1327404</v>
      </c>
      <c r="AH9" s="28">
        <f>'Calcs-1'!AH3-'Calcs-1'!AH9</f>
        <v>137.4940679</v>
      </c>
      <c r="AI9" s="28">
        <f>'Calcs-1'!AI3-'Calcs-1'!AI9</f>
        <v>138.8690085</v>
      </c>
      <c r="AJ9" s="28">
        <f>'Calcs-1'!AJ3-'Calcs-1'!AJ9</f>
        <v>140.2576986</v>
      </c>
      <c r="AK9" s="28">
        <f>'Calcs-1'!AK3-'Calcs-1'!AK9</f>
        <v>141.6602756</v>
      </c>
    </row>
    <row r="10">
      <c r="A10" s="27" t="s">
        <v>34</v>
      </c>
      <c r="B10" s="28">
        <f>'Calcs-1'!B4-'Calcs-1'!B10</f>
        <v>237</v>
      </c>
      <c r="C10" s="28">
        <f>'Calcs-1'!C4-'Calcs-1'!C10</f>
        <v>283.145</v>
      </c>
      <c r="D10" s="28">
        <f>'Calcs-1'!D4-'Calcs-1'!D10</f>
        <v>331.046925</v>
      </c>
      <c r="E10" s="28">
        <f>'Calcs-1'!E4-'Calcs-1'!E10</f>
        <v>380.7587476</v>
      </c>
      <c r="F10" s="28">
        <f>'Calcs-1'!F4-'Calcs-1'!F10</f>
        <v>432.3349006</v>
      </c>
      <c r="G10" s="28">
        <f>'Calcs-1'!G4-'Calcs-1'!G10</f>
        <v>485.8313151</v>
      </c>
      <c r="H10" s="28">
        <f>'Calcs-1'!H4-'Calcs-1'!H10</f>
        <v>541.3054606</v>
      </c>
      <c r="I10" s="28">
        <f>'Calcs-1'!I4-'Calcs-1'!I10</f>
        <v>598.8163852</v>
      </c>
      <c r="J10" s="28">
        <f>'Calcs-1'!J4-'Calcs-1'!J10</f>
        <v>658.4247572</v>
      </c>
      <c r="K10" s="28">
        <f>'Calcs-1'!K4-'Calcs-1'!K10</f>
        <v>720.192908</v>
      </c>
      <c r="L10" s="28">
        <f>'Calcs-1'!L4-'Calcs-1'!L10</f>
        <v>784.1848755</v>
      </c>
      <c r="M10" s="28">
        <f>'Calcs-1'!M4-'Calcs-1'!M10</f>
        <v>850.4664494</v>
      </c>
      <c r="N10" s="28">
        <f>'Calcs-1'!N4-'Calcs-1'!N10</f>
        <v>919.1052168</v>
      </c>
      <c r="O10" s="28">
        <f>'Calcs-1'!O4-'Calcs-1'!O10</f>
        <v>990.1706101</v>
      </c>
      <c r="P10" s="28">
        <f>'Calcs-1'!P4-'Calcs-1'!P10</f>
        <v>1063.733955</v>
      </c>
      <c r="Q10" s="28">
        <f>'Calcs-1'!Q4-'Calcs-1'!Q10</f>
        <v>1139.868519</v>
      </c>
      <c r="R10" s="28">
        <f>'Calcs-1'!R4-'Calcs-1'!R10</f>
        <v>1218.649566</v>
      </c>
      <c r="S10" s="28">
        <f>'Calcs-1'!S4-'Calcs-1'!S10</f>
        <v>1300.154404</v>
      </c>
      <c r="T10" s="28">
        <f>'Calcs-1'!T4-'Calcs-1'!T10</f>
        <v>1384.462441</v>
      </c>
      <c r="U10" s="28">
        <f>'Calcs-1'!U4-'Calcs-1'!U10</f>
        <v>1471.655243</v>
      </c>
      <c r="V10" s="28">
        <f>'Calcs-1'!V4-'Calcs-1'!V10</f>
        <v>1561.816583</v>
      </c>
      <c r="W10" s="28">
        <f>'Calcs-1'!W4-'Calcs-1'!W10</f>
        <v>1655.032506</v>
      </c>
      <c r="X10" s="28">
        <f>'Calcs-1'!X4-'Calcs-1'!X10</f>
        <v>1751.391384</v>
      </c>
      <c r="Y10" s="28">
        <f>'Calcs-1'!Y4-'Calcs-1'!Y10</f>
        <v>1850.983981</v>
      </c>
      <c r="Z10" s="28">
        <f>'Calcs-1'!Z4-'Calcs-1'!Z10</f>
        <v>1953.90351</v>
      </c>
      <c r="AA10" s="28">
        <f>'Calcs-1'!AA4-'Calcs-1'!AA10</f>
        <v>2060.245701</v>
      </c>
      <c r="AB10" s="28">
        <f>'Calcs-1'!AB4-'Calcs-1'!AB10</f>
        <v>2170.108865</v>
      </c>
      <c r="AC10" s="28">
        <f>'Calcs-1'!AC4-'Calcs-1'!AC10</f>
        <v>2283.593964</v>
      </c>
      <c r="AD10" s="28">
        <f>'Calcs-1'!AD4-'Calcs-1'!AD10</f>
        <v>2400.804677</v>
      </c>
      <c r="AE10" s="28">
        <f>'Calcs-1'!AE4-'Calcs-1'!AE10</f>
        <v>2521.84747</v>
      </c>
      <c r="AF10" s="28">
        <f>'Calcs-1'!AF4-'Calcs-1'!AF10</f>
        <v>2646.831672</v>
      </c>
      <c r="AG10" s="28">
        <f>'Calcs-1'!AG4-'Calcs-1'!AG10</f>
        <v>2775.869551</v>
      </c>
      <c r="AH10" s="28">
        <f>'Calcs-1'!AH4-'Calcs-1'!AH10</f>
        <v>2909.076382</v>
      </c>
      <c r="AI10" s="28">
        <f>'Calcs-1'!AI4-'Calcs-1'!AI10</f>
        <v>3046.570536</v>
      </c>
      <c r="AJ10" s="28">
        <f>'Calcs-1'!AJ4-'Calcs-1'!AJ10</f>
        <v>3188.473552</v>
      </c>
      <c r="AK10" s="28">
        <f>'Calcs-1'!AK4-'Calcs-1'!AK10</f>
        <v>3334.910225</v>
      </c>
    </row>
    <row r="11">
      <c r="A11" s="27" t="s">
        <v>35</v>
      </c>
      <c r="B11" s="28">
        <f>'Calcs-1'!B5-'Calcs-1'!B11</f>
        <v>60</v>
      </c>
      <c r="C11" s="28">
        <f>'Calcs-1'!C5-'Calcs-1'!C11</f>
        <v>88.215</v>
      </c>
      <c r="D11" s="28">
        <f>'Calcs-1'!D5-'Calcs-1'!D11</f>
        <v>117.669675</v>
      </c>
      <c r="E11" s="28">
        <f>'Calcs-1'!E5-'Calcs-1'!E11</f>
        <v>148.4057029</v>
      </c>
      <c r="F11" s="28">
        <f>'Calcs-1'!F5-'Calcs-1'!F11</f>
        <v>180.4660172</v>
      </c>
      <c r="G11" s="28">
        <f>'Calcs-1'!G5-'Calcs-1'!G11</f>
        <v>213.8948428</v>
      </c>
      <c r="H11" s="28">
        <f>'Calcs-1'!H5-'Calcs-1'!H11</f>
        <v>248.7377325</v>
      </c>
      <c r="I11" s="28">
        <f>'Calcs-1'!I5-'Calcs-1'!I11</f>
        <v>285.0416048</v>
      </c>
      <c r="J11" s="28">
        <f>'Calcs-1'!J5-'Calcs-1'!J11</f>
        <v>322.8547826</v>
      </c>
      <c r="K11" s="28">
        <f>'Calcs-1'!K5-'Calcs-1'!K11</f>
        <v>362.2270325</v>
      </c>
      <c r="L11" s="28">
        <f>'Calcs-1'!L5-'Calcs-1'!L11</f>
        <v>403.2096063</v>
      </c>
      <c r="M11" s="28">
        <f>'Calcs-1'!M5-'Calcs-1'!M11</f>
        <v>445.8552823</v>
      </c>
      <c r="N11" s="28">
        <f>'Calcs-1'!N5-'Calcs-1'!N11</f>
        <v>490.2184091</v>
      </c>
      <c r="O11" s="28">
        <f>'Calcs-1'!O5-'Calcs-1'!O11</f>
        <v>536.3549488</v>
      </c>
      <c r="P11" s="28">
        <f>'Calcs-1'!P5-'Calcs-1'!P11</f>
        <v>584.3225237</v>
      </c>
      <c r="Q11" s="28">
        <f>'Calcs-1'!Q5-'Calcs-1'!Q11</f>
        <v>634.1804619</v>
      </c>
      <c r="R11" s="28">
        <f>'Calcs-1'!R5-'Calcs-1'!R11</f>
        <v>685.9898461</v>
      </c>
      <c r="S11" s="28">
        <f>'Calcs-1'!S5-'Calcs-1'!S11</f>
        <v>739.8135624</v>
      </c>
      <c r="T11" s="28">
        <f>'Calcs-1'!T5-'Calcs-1'!T11</f>
        <v>795.716351</v>
      </c>
      <c r="U11" s="28">
        <f>'Calcs-1'!U5-'Calcs-1'!U11</f>
        <v>853.7648582</v>
      </c>
      <c r="V11" s="28">
        <f>'Calcs-1'!V5-'Calcs-1'!V11</f>
        <v>914.0276902</v>
      </c>
      <c r="W11" s="28">
        <f>'Calcs-1'!W5-'Calcs-1'!W11</f>
        <v>976.5754671</v>
      </c>
      <c r="X11" s="28">
        <f>'Calcs-1'!X5-'Calcs-1'!X11</f>
        <v>1041.48088</v>
      </c>
      <c r="Y11" s="28">
        <f>'Calcs-1'!Y5-'Calcs-1'!Y11</f>
        <v>1108.818749</v>
      </c>
      <c r="Z11" s="28">
        <f>'Calcs-1'!Z5-'Calcs-1'!Z11</f>
        <v>1178.666082</v>
      </c>
      <c r="AA11" s="28">
        <f>'Calcs-1'!AA5-'Calcs-1'!AA11</f>
        <v>1251.102135</v>
      </c>
      <c r="AB11" s="28">
        <f>'Calcs-1'!AB5-'Calcs-1'!AB11</f>
        <v>1326.208477</v>
      </c>
      <c r="AC11" s="28">
        <f>'Calcs-1'!AC5-'Calcs-1'!AC11</f>
        <v>1404.069054</v>
      </c>
      <c r="AD11" s="28">
        <f>'Calcs-1'!AD5-'Calcs-1'!AD11</f>
        <v>1484.770253</v>
      </c>
      <c r="AE11" s="28">
        <f>'Calcs-1'!AE5-'Calcs-1'!AE11</f>
        <v>1568.400971</v>
      </c>
      <c r="AF11" s="28">
        <f>'Calcs-1'!AF5-'Calcs-1'!AF11</f>
        <v>1655.052686</v>
      </c>
      <c r="AG11" s="28">
        <f>'Calcs-1'!AG5-'Calcs-1'!AG11</f>
        <v>1744.819528</v>
      </c>
      <c r="AH11" s="28">
        <f>'Calcs-1'!AH5-'Calcs-1'!AH11</f>
        <v>1837.798351</v>
      </c>
      <c r="AI11" s="28">
        <f>'Calcs-1'!AI5-'Calcs-1'!AI11</f>
        <v>1934.088812</v>
      </c>
      <c r="AJ11" s="28">
        <f>'Calcs-1'!AJ5-'Calcs-1'!AJ11</f>
        <v>2033.793444</v>
      </c>
      <c r="AK11" s="28">
        <f>'Calcs-1'!AK5-'Calcs-1'!AK11</f>
        <v>2137.01774</v>
      </c>
    </row>
    <row r="12">
      <c r="A12" s="27" t="s">
        <v>36</v>
      </c>
      <c r="B12" s="28">
        <f>'Calcs-1'!B6-'Calcs-1'!B12</f>
        <v>100</v>
      </c>
      <c r="C12" s="28">
        <f>'Calcs-1'!C6-'Calcs-1'!C12</f>
        <v>157.89</v>
      </c>
      <c r="D12" s="28">
        <f>'Calcs-1'!D6-'Calcs-1'!D12</f>
        <v>216.9303</v>
      </c>
      <c r="E12" s="28">
        <f>'Calcs-1'!E6-'Calcs-1'!E12</f>
        <v>277.1395643</v>
      </c>
      <c r="F12" s="28">
        <f>'Calcs-1'!F6-'Calcs-1'!F12</f>
        <v>338.536744</v>
      </c>
      <c r="G12" s="28">
        <f>'Calcs-1'!G6-'Calcs-1'!G12</f>
        <v>401.1410819</v>
      </c>
      <c r="H12" s="28">
        <f>'Calcs-1'!H6-'Calcs-1'!H12</f>
        <v>464.9721163</v>
      </c>
      <c r="I12" s="28">
        <f>'Calcs-1'!I6-'Calcs-1'!I12</f>
        <v>530.0496858</v>
      </c>
      <c r="J12" s="28">
        <f>'Calcs-1'!J6-'Calcs-1'!J12</f>
        <v>596.3939338</v>
      </c>
      <c r="K12" s="28">
        <f>'Calcs-1'!K6-'Calcs-1'!K12</f>
        <v>664.025313</v>
      </c>
      <c r="L12" s="28">
        <f>'Calcs-1'!L6-'Calcs-1'!L12</f>
        <v>732.9645902</v>
      </c>
      <c r="M12" s="28">
        <f>'Calcs-1'!M6-'Calcs-1'!M12</f>
        <v>803.2328511</v>
      </c>
      <c r="N12" s="28">
        <f>'Calcs-1'!N6-'Calcs-1'!N12</f>
        <v>874.8515049</v>
      </c>
      <c r="O12" s="28">
        <f>'Calcs-1'!O6-'Calcs-1'!O12</f>
        <v>947.8422893</v>
      </c>
      <c r="P12" s="28">
        <f>'Calcs-1'!P6-'Calcs-1'!P12</f>
        <v>1022.227276</v>
      </c>
      <c r="Q12" s="28">
        <f>'Calcs-1'!Q6-'Calcs-1'!Q12</f>
        <v>1098.028873</v>
      </c>
      <c r="R12" s="28">
        <f>'Calcs-1'!R6-'Calcs-1'!R12</f>
        <v>1175.269836</v>
      </c>
      <c r="S12" s="28">
        <f>'Calcs-1'!S6-'Calcs-1'!S12</f>
        <v>1253.973266</v>
      </c>
      <c r="T12" s="28">
        <f>'Calcs-1'!T6-'Calcs-1'!T12</f>
        <v>1334.162619</v>
      </c>
      <c r="U12" s="28">
        <f>'Calcs-1'!U6-'Calcs-1'!U12</f>
        <v>1415.861711</v>
      </c>
      <c r="V12" s="28">
        <f>'Calcs-1'!V6-'Calcs-1'!V12</f>
        <v>1499.094723</v>
      </c>
      <c r="W12" s="28">
        <f>'Calcs-1'!W6-'Calcs-1'!W12</f>
        <v>1583.886205</v>
      </c>
      <c r="X12" s="28">
        <f>'Calcs-1'!X6-'Calcs-1'!X12</f>
        <v>1670.261085</v>
      </c>
      <c r="Y12" s="28">
        <f>'Calcs-1'!Y6-'Calcs-1'!Y12</f>
        <v>1758.244671</v>
      </c>
      <c r="Z12" s="28">
        <f>'Calcs-1'!Z6-'Calcs-1'!Z12</f>
        <v>1847.86266</v>
      </c>
      <c r="AA12" s="28">
        <f>'Calcs-1'!AA6-'Calcs-1'!AA12</f>
        <v>1939.141139</v>
      </c>
      <c r="AB12" s="28">
        <f>'Calcs-1'!AB6-'Calcs-1'!AB12</f>
        <v>2032.106599</v>
      </c>
      <c r="AC12" s="28">
        <f>'Calcs-1'!AC6-'Calcs-1'!AC12</f>
        <v>2126.785932</v>
      </c>
      <c r="AD12" s="28">
        <f>'Calcs-1'!AD6-'Calcs-1'!AD12</f>
        <v>2223.206444</v>
      </c>
      <c r="AE12" s="28">
        <f>'Calcs-1'!AE6-'Calcs-1'!AE12</f>
        <v>2321.395857</v>
      </c>
      <c r="AF12" s="28">
        <f>'Calcs-1'!AF6-'Calcs-1'!AF12</f>
        <v>2421.382318</v>
      </c>
      <c r="AG12" s="28">
        <f>'Calcs-1'!AG6-'Calcs-1'!AG12</f>
        <v>2523.194403</v>
      </c>
      <c r="AH12" s="28">
        <f>'Calcs-1'!AH6-'Calcs-1'!AH12</f>
        <v>2626.861127</v>
      </c>
      <c r="AI12" s="28">
        <f>'Calcs-1'!AI6-'Calcs-1'!AI12</f>
        <v>2732.411945</v>
      </c>
      <c r="AJ12" s="28">
        <f>'Calcs-1'!AJ6-'Calcs-1'!AJ12</f>
        <v>2839.876765</v>
      </c>
      <c r="AK12" s="28">
        <f>'Calcs-1'!AK6-'Calcs-1'!AK12</f>
        <v>2949.285951</v>
      </c>
    </row>
    <row r="14">
      <c r="A14" s="27" t="s">
        <v>142</v>
      </c>
    </row>
    <row r="15">
      <c r="A15" s="27" t="s">
        <v>33</v>
      </c>
      <c r="B15" s="28">
        <f t="shared" ref="B15:AK15" si="5">B3+B9</f>
        <v>100</v>
      </c>
      <c r="C15" s="28">
        <f t="shared" si="5"/>
        <v>201</v>
      </c>
      <c r="D15" s="28">
        <f t="shared" si="5"/>
        <v>303.01</v>
      </c>
      <c r="E15" s="28">
        <f t="shared" si="5"/>
        <v>406.0401</v>
      </c>
      <c r="F15" s="28">
        <f t="shared" si="5"/>
        <v>510.100501</v>
      </c>
      <c r="G15" s="28">
        <f t="shared" si="5"/>
        <v>615.201506</v>
      </c>
      <c r="H15" s="28">
        <f t="shared" si="5"/>
        <v>721.3535211</v>
      </c>
      <c r="I15" s="28">
        <f t="shared" si="5"/>
        <v>828.5670563</v>
      </c>
      <c r="J15" s="28">
        <f t="shared" si="5"/>
        <v>936.8527268</v>
      </c>
      <c r="K15" s="28">
        <f t="shared" si="5"/>
        <v>1046.221254</v>
      </c>
      <c r="L15" s="28">
        <f t="shared" si="5"/>
        <v>1156.683467</v>
      </c>
      <c r="M15" s="28">
        <f t="shared" si="5"/>
        <v>1268.250301</v>
      </c>
      <c r="N15" s="28">
        <f t="shared" si="5"/>
        <v>1380.932804</v>
      </c>
      <c r="O15" s="28">
        <f t="shared" si="5"/>
        <v>1494.742132</v>
      </c>
      <c r="P15" s="28">
        <f t="shared" si="5"/>
        <v>1609.689554</v>
      </c>
      <c r="Q15" s="28">
        <f t="shared" si="5"/>
        <v>1725.786449</v>
      </c>
      <c r="R15" s="28">
        <f t="shared" si="5"/>
        <v>1843.044314</v>
      </c>
      <c r="S15" s="28">
        <f t="shared" si="5"/>
        <v>1961.474757</v>
      </c>
      <c r="T15" s="28">
        <f t="shared" si="5"/>
        <v>2081.089504</v>
      </c>
      <c r="U15" s="28">
        <f t="shared" si="5"/>
        <v>2201.900399</v>
      </c>
      <c r="V15" s="28">
        <f t="shared" si="5"/>
        <v>2323.919403</v>
      </c>
      <c r="W15" s="28">
        <f t="shared" si="5"/>
        <v>2447.158598</v>
      </c>
      <c r="X15" s="28">
        <f t="shared" si="5"/>
        <v>2571.630183</v>
      </c>
      <c r="Y15" s="28">
        <f t="shared" si="5"/>
        <v>2697.346485</v>
      </c>
      <c r="Z15" s="28">
        <f t="shared" si="5"/>
        <v>2824.31995</v>
      </c>
      <c r="AA15" s="28">
        <f t="shared" si="5"/>
        <v>2952.56315</v>
      </c>
      <c r="AB15" s="28">
        <f t="shared" si="5"/>
        <v>3082.088781</v>
      </c>
      <c r="AC15" s="28">
        <f t="shared" si="5"/>
        <v>3212.909669</v>
      </c>
      <c r="AD15" s="28">
        <f t="shared" si="5"/>
        <v>3345.038766</v>
      </c>
      <c r="AE15" s="28">
        <f t="shared" si="5"/>
        <v>3478.489153</v>
      </c>
      <c r="AF15" s="28">
        <f t="shared" si="5"/>
        <v>3613.274045</v>
      </c>
      <c r="AG15" s="28">
        <f t="shared" si="5"/>
        <v>3749.406785</v>
      </c>
      <c r="AH15" s="28">
        <f t="shared" si="5"/>
        <v>3886.900853</v>
      </c>
      <c r="AI15" s="28">
        <f t="shared" si="5"/>
        <v>4025.769862</v>
      </c>
      <c r="AJ15" s="28">
        <f t="shared" si="5"/>
        <v>4166.02756</v>
      </c>
      <c r="AK15" s="28">
        <f t="shared" si="5"/>
        <v>4307.687836</v>
      </c>
    </row>
    <row r="16">
      <c r="A16" s="27" t="s">
        <v>34</v>
      </c>
      <c r="B16" s="28">
        <f t="shared" ref="B16:AK16" si="6">B4+B10</f>
        <v>237</v>
      </c>
      <c r="C16" s="28">
        <f t="shared" si="6"/>
        <v>520.145</v>
      </c>
      <c r="D16" s="28">
        <f t="shared" si="6"/>
        <v>851.191925</v>
      </c>
      <c r="E16" s="28">
        <f t="shared" si="6"/>
        <v>1231.950673</v>
      </c>
      <c r="F16" s="28">
        <f t="shared" si="6"/>
        <v>1664.285573</v>
      </c>
      <c r="G16" s="28">
        <f t="shared" si="6"/>
        <v>2150.116888</v>
      </c>
      <c r="H16" s="28">
        <f t="shared" si="6"/>
        <v>2691.422349</v>
      </c>
      <c r="I16" s="28">
        <f t="shared" si="6"/>
        <v>3290.238734</v>
      </c>
      <c r="J16" s="28">
        <f t="shared" si="6"/>
        <v>3948.663491</v>
      </c>
      <c r="K16" s="28">
        <f t="shared" si="6"/>
        <v>4668.856399</v>
      </c>
      <c r="L16" s="28">
        <f t="shared" si="6"/>
        <v>5453.041275</v>
      </c>
      <c r="M16" s="28">
        <f t="shared" si="6"/>
        <v>6303.507724</v>
      </c>
      <c r="N16" s="28">
        <f t="shared" si="6"/>
        <v>7222.612941</v>
      </c>
      <c r="O16" s="28">
        <f t="shared" si="6"/>
        <v>8212.783551</v>
      </c>
      <c r="P16" s="28">
        <f t="shared" si="6"/>
        <v>9276.517506</v>
      </c>
      <c r="Q16" s="28">
        <f t="shared" si="6"/>
        <v>10416.38602</v>
      </c>
      <c r="R16" s="28">
        <f t="shared" si="6"/>
        <v>11635.03559</v>
      </c>
      <c r="S16" s="28">
        <f t="shared" si="6"/>
        <v>12935.18999</v>
      </c>
      <c r="T16" s="28">
        <f t="shared" si="6"/>
        <v>14319.65244</v>
      </c>
      <c r="U16" s="28">
        <f t="shared" si="6"/>
        <v>15791.30768</v>
      </c>
      <c r="V16" s="28">
        <f t="shared" si="6"/>
        <v>17353.12426</v>
      </c>
      <c r="W16" s="28">
        <f t="shared" si="6"/>
        <v>19008.15677</v>
      </c>
      <c r="X16" s="28">
        <f t="shared" si="6"/>
        <v>20759.54815</v>
      </c>
      <c r="Y16" s="28">
        <f t="shared" si="6"/>
        <v>22610.53213</v>
      </c>
      <c r="Z16" s="28">
        <f t="shared" si="6"/>
        <v>24564.43564</v>
      </c>
      <c r="AA16" s="28">
        <f t="shared" si="6"/>
        <v>26624.68134</v>
      </c>
      <c r="AB16" s="28">
        <f t="shared" si="6"/>
        <v>28794.79021</v>
      </c>
      <c r="AC16" s="28">
        <f t="shared" si="6"/>
        <v>31078.38417</v>
      </c>
      <c r="AD16" s="28">
        <f t="shared" si="6"/>
        <v>33479.18885</v>
      </c>
      <c r="AE16" s="28">
        <f t="shared" si="6"/>
        <v>36001.03632</v>
      </c>
      <c r="AF16" s="28">
        <f t="shared" si="6"/>
        <v>38647.86799</v>
      </c>
      <c r="AG16" s="28">
        <f t="shared" si="6"/>
        <v>41423.73754</v>
      </c>
      <c r="AH16" s="28">
        <f t="shared" si="6"/>
        <v>44332.81392</v>
      </c>
      <c r="AI16" s="28">
        <f t="shared" si="6"/>
        <v>47379.38446</v>
      </c>
      <c r="AJ16" s="28">
        <f t="shared" si="6"/>
        <v>50567.85801</v>
      </c>
      <c r="AK16" s="28">
        <f t="shared" si="6"/>
        <v>53902.76824</v>
      </c>
    </row>
    <row r="17">
      <c r="A17" s="27" t="s">
        <v>35</v>
      </c>
      <c r="B17" s="28">
        <f t="shared" ref="B17:AK17" si="7">B5+B11</f>
        <v>60</v>
      </c>
      <c r="C17" s="28">
        <f t="shared" si="7"/>
        <v>148.215</v>
      </c>
      <c r="D17" s="28">
        <f t="shared" si="7"/>
        <v>265.884675</v>
      </c>
      <c r="E17" s="28">
        <f t="shared" si="7"/>
        <v>414.2903779</v>
      </c>
      <c r="F17" s="28">
        <f t="shared" si="7"/>
        <v>594.756395</v>
      </c>
      <c r="G17" s="28">
        <f t="shared" si="7"/>
        <v>808.6512378</v>
      </c>
      <c r="H17" s="28">
        <f t="shared" si="7"/>
        <v>1057.38897</v>
      </c>
      <c r="I17" s="28">
        <f t="shared" si="7"/>
        <v>1342.430575</v>
      </c>
      <c r="J17" s="28">
        <f t="shared" si="7"/>
        <v>1665.285358</v>
      </c>
      <c r="K17" s="28">
        <f t="shared" si="7"/>
        <v>2027.51239</v>
      </c>
      <c r="L17" s="28">
        <f t="shared" si="7"/>
        <v>2430.721996</v>
      </c>
      <c r="M17" s="28">
        <f t="shared" si="7"/>
        <v>2876.577279</v>
      </c>
      <c r="N17" s="28">
        <f t="shared" si="7"/>
        <v>3366.795688</v>
      </c>
      <c r="O17" s="28">
        <f t="shared" si="7"/>
        <v>3903.150637</v>
      </c>
      <c r="P17" s="28">
        <f t="shared" si="7"/>
        <v>4487.47316</v>
      </c>
      <c r="Q17" s="28">
        <f t="shared" si="7"/>
        <v>5121.653622</v>
      </c>
      <c r="R17" s="28">
        <f t="shared" si="7"/>
        <v>5807.643468</v>
      </c>
      <c r="S17" s="28">
        <f t="shared" si="7"/>
        <v>6547.457031</v>
      </c>
      <c r="T17" s="28">
        <f t="shared" si="7"/>
        <v>7343.173382</v>
      </c>
      <c r="U17" s="28">
        <f t="shared" si="7"/>
        <v>8196.93824</v>
      </c>
      <c r="V17" s="28">
        <f t="shared" si="7"/>
        <v>9110.96593</v>
      </c>
      <c r="W17" s="28">
        <f t="shared" si="7"/>
        <v>10087.5414</v>
      </c>
      <c r="X17" s="28">
        <f t="shared" si="7"/>
        <v>11129.02228</v>
      </c>
      <c r="Y17" s="28">
        <f t="shared" si="7"/>
        <v>12237.84103</v>
      </c>
      <c r="Z17" s="28">
        <f t="shared" si="7"/>
        <v>13416.50711</v>
      </c>
      <c r="AA17" s="28">
        <f t="shared" si="7"/>
        <v>14667.60924</v>
      </c>
      <c r="AB17" s="28">
        <f t="shared" si="7"/>
        <v>15993.81772</v>
      </c>
      <c r="AC17" s="28">
        <f t="shared" si="7"/>
        <v>17397.88677</v>
      </c>
      <c r="AD17" s="28">
        <f t="shared" si="7"/>
        <v>18882.65703</v>
      </c>
      <c r="AE17" s="28">
        <f t="shared" si="7"/>
        <v>20451.058</v>
      </c>
      <c r="AF17" s="28">
        <f t="shared" si="7"/>
        <v>22106.11068</v>
      </c>
      <c r="AG17" s="28">
        <f t="shared" si="7"/>
        <v>23850.93021</v>
      </c>
      <c r="AH17" s="28">
        <f t="shared" si="7"/>
        <v>25688.72856</v>
      </c>
      <c r="AI17" s="28">
        <f t="shared" si="7"/>
        <v>27622.81737</v>
      </c>
      <c r="AJ17" s="28">
        <f t="shared" si="7"/>
        <v>29656.61082</v>
      </c>
      <c r="AK17" s="28">
        <f t="shared" si="7"/>
        <v>31793.62856</v>
      </c>
    </row>
    <row r="18">
      <c r="A18" s="27" t="s">
        <v>36</v>
      </c>
      <c r="B18" s="28">
        <f t="shared" ref="B18:AK18" si="8">B6+B12</f>
        <v>100</v>
      </c>
      <c r="C18" s="28">
        <f t="shared" si="8"/>
        <v>257.89</v>
      </c>
      <c r="D18" s="28">
        <f t="shared" si="8"/>
        <v>474.8203</v>
      </c>
      <c r="E18" s="28">
        <f t="shared" si="8"/>
        <v>751.9598643</v>
      </c>
      <c r="F18" s="28">
        <f t="shared" si="8"/>
        <v>1090.496608</v>
      </c>
      <c r="G18" s="28">
        <f t="shared" si="8"/>
        <v>1491.63769</v>
      </c>
      <c r="H18" s="28">
        <f t="shared" si="8"/>
        <v>1956.609806</v>
      </c>
      <c r="I18" s="28">
        <f t="shared" si="8"/>
        <v>2486.659492</v>
      </c>
      <c r="J18" s="28">
        <f t="shared" si="8"/>
        <v>3083.053426</v>
      </c>
      <c r="K18" s="28">
        <f t="shared" si="8"/>
        <v>3747.078739</v>
      </c>
      <c r="L18" s="28">
        <f t="shared" si="8"/>
        <v>4480.043329</v>
      </c>
      <c r="M18" s="28">
        <f t="shared" si="8"/>
        <v>5283.27618</v>
      </c>
      <c r="N18" s="28">
        <f t="shared" si="8"/>
        <v>6158.127685</v>
      </c>
      <c r="O18" s="28">
        <f t="shared" si="8"/>
        <v>7105.969975</v>
      </c>
      <c r="P18" s="28">
        <f t="shared" si="8"/>
        <v>8128.19725</v>
      </c>
      <c r="Q18" s="28">
        <f t="shared" si="8"/>
        <v>9226.226123</v>
      </c>
      <c r="R18" s="28">
        <f t="shared" si="8"/>
        <v>10401.49596</v>
      </c>
      <c r="S18" s="28">
        <f t="shared" si="8"/>
        <v>11655.46923</v>
      </c>
      <c r="T18" s="28">
        <f t="shared" si="8"/>
        <v>12989.63184</v>
      </c>
      <c r="U18" s="28">
        <f t="shared" si="8"/>
        <v>14405.49355</v>
      </c>
      <c r="V18" s="28">
        <f t="shared" si="8"/>
        <v>15904.58828</v>
      </c>
      <c r="W18" s="28">
        <f t="shared" si="8"/>
        <v>17488.47448</v>
      </c>
      <c r="X18" s="28">
        <f t="shared" si="8"/>
        <v>19158.73557</v>
      </c>
      <c r="Y18" s="28">
        <f t="shared" si="8"/>
        <v>20916.98024</v>
      </c>
      <c r="Z18" s="28">
        <f t="shared" si="8"/>
        <v>22764.8429</v>
      </c>
      <c r="AA18" s="28">
        <f t="shared" si="8"/>
        <v>24703.98404</v>
      </c>
      <c r="AB18" s="28">
        <f t="shared" si="8"/>
        <v>26736.09064</v>
      </c>
      <c r="AC18" s="28">
        <f t="shared" si="8"/>
        <v>28862.87657</v>
      </c>
      <c r="AD18" s="28">
        <f t="shared" si="8"/>
        <v>31086.08301</v>
      </c>
      <c r="AE18" s="28">
        <f t="shared" si="8"/>
        <v>33407.47887</v>
      </c>
      <c r="AF18" s="28">
        <f t="shared" si="8"/>
        <v>35828.86119</v>
      </c>
      <c r="AG18" s="28">
        <f t="shared" si="8"/>
        <v>38352.05559</v>
      </c>
      <c r="AH18" s="28">
        <f t="shared" si="8"/>
        <v>40978.91672</v>
      </c>
      <c r="AI18" s="28">
        <f t="shared" si="8"/>
        <v>43711.32866</v>
      </c>
      <c r="AJ18" s="28">
        <f t="shared" si="8"/>
        <v>46551.20543</v>
      </c>
      <c r="AK18" s="28">
        <f t="shared" si="8"/>
        <v>49500.49138</v>
      </c>
    </row>
    <row r="20">
      <c r="A20" s="27" t="s">
        <v>142</v>
      </c>
    </row>
    <row r="21">
      <c r="A21" s="27" t="s">
        <v>33</v>
      </c>
      <c r="B21" s="30">
        <f>B15*COGS!$B5</f>
        <v>37650</v>
      </c>
      <c r="C21" s="30">
        <f>C15*COGS!$B5</f>
        <v>75676.5</v>
      </c>
      <c r="D21" s="30">
        <f>D15*COGS!$B5</f>
        <v>114083.265</v>
      </c>
      <c r="E21" s="30">
        <f>E15*COGS!$B5</f>
        <v>152874.0977</v>
      </c>
      <c r="F21" s="30">
        <f>F15*COGS!$B5</f>
        <v>192052.8386</v>
      </c>
      <c r="G21" s="30">
        <f>G15*COGS!$B5</f>
        <v>231623.367</v>
      </c>
      <c r="H21" s="30">
        <f>H15*COGS!$B5</f>
        <v>271589.6007</v>
      </c>
      <c r="I21" s="30">
        <f>I15*COGS!$B5</f>
        <v>311955.4967</v>
      </c>
      <c r="J21" s="30">
        <f>J15*COGS!$B5</f>
        <v>352725.0517</v>
      </c>
      <c r="K21" s="30">
        <f>K15*COGS!$B5</f>
        <v>393902.3022</v>
      </c>
      <c r="L21" s="30">
        <f>L15*COGS!$B5</f>
        <v>435491.3252</v>
      </c>
      <c r="M21" s="30">
        <f>M15*COGS!$B5</f>
        <v>477496.2384</v>
      </c>
      <c r="N21" s="30">
        <f>N15*COGS!$B5</f>
        <v>519921.2008</v>
      </c>
      <c r="O21" s="30">
        <f>O15*COGS!$B5</f>
        <v>562770.4128</v>
      </c>
      <c r="P21" s="30">
        <f>P15*COGS!$B5</f>
        <v>606048.117</v>
      </c>
      <c r="Q21" s="30">
        <f>Q15*COGS!$B5</f>
        <v>649758.5981</v>
      </c>
      <c r="R21" s="30">
        <f>R15*COGS!$B5</f>
        <v>693906.1841</v>
      </c>
      <c r="S21" s="30">
        <f>S15*COGS!$B5</f>
        <v>738495.246</v>
      </c>
      <c r="T21" s="30">
        <f>T15*COGS!$B5</f>
        <v>783530.1984</v>
      </c>
      <c r="U21" s="30">
        <f>U15*COGS!$B5</f>
        <v>829015.5004</v>
      </c>
      <c r="V21" s="30">
        <f>V15*COGS!$B5</f>
        <v>874955.6554</v>
      </c>
      <c r="W21" s="30">
        <f>W15*COGS!$B5</f>
        <v>921355.212</v>
      </c>
      <c r="X21" s="30">
        <f>X15*COGS!$B5</f>
        <v>968218.7641</v>
      </c>
      <c r="Y21" s="30">
        <f>Y15*COGS!$B5</f>
        <v>1015550.952</v>
      </c>
      <c r="Z21" s="30">
        <f>Z15*COGS!$B5</f>
        <v>1063356.461</v>
      </c>
      <c r="AA21" s="30">
        <f>AA15*COGS!$B5</f>
        <v>1111640.026</v>
      </c>
      <c r="AB21" s="30">
        <f>AB15*COGS!$B5</f>
        <v>1160406.426</v>
      </c>
      <c r="AC21" s="30">
        <f>AC15*COGS!$B5</f>
        <v>1209660.49</v>
      </c>
      <c r="AD21" s="30">
        <f>AD15*COGS!$B5</f>
        <v>1259407.095</v>
      </c>
      <c r="AE21" s="30">
        <f>AE15*COGS!$B5</f>
        <v>1309651.166</v>
      </c>
      <c r="AF21" s="30">
        <f>AF15*COGS!$B5</f>
        <v>1360397.678</v>
      </c>
      <c r="AG21" s="30">
        <f>AG15*COGS!$B5</f>
        <v>1411651.655</v>
      </c>
      <c r="AH21" s="30">
        <f>AH15*COGS!$B5</f>
        <v>1463418.171</v>
      </c>
      <c r="AI21" s="30">
        <f>AI15*COGS!$B5</f>
        <v>1515702.353</v>
      </c>
      <c r="AJ21" s="30">
        <f>AJ15*COGS!$B5</f>
        <v>1568509.376</v>
      </c>
      <c r="AK21" s="30">
        <f>AK15*COGS!$B5</f>
        <v>1621844.47</v>
      </c>
    </row>
    <row r="22">
      <c r="A22" s="27" t="s">
        <v>34</v>
      </c>
      <c r="B22" s="30">
        <f>B16*COGS!$C5</f>
        <v>53680.5</v>
      </c>
      <c r="C22" s="30">
        <f>C16*COGS!$C5</f>
        <v>117812.8425</v>
      </c>
      <c r="D22" s="30">
        <f>D16*COGS!$C5</f>
        <v>192794.971</v>
      </c>
      <c r="E22" s="30">
        <f>E16*COGS!$C5</f>
        <v>279036.8273</v>
      </c>
      <c r="F22" s="30">
        <f>F16*COGS!$C5</f>
        <v>376960.6823</v>
      </c>
      <c r="G22" s="30">
        <f>G16*COGS!$C5</f>
        <v>487001.4752</v>
      </c>
      <c r="H22" s="30">
        <f>H16*COGS!$C5</f>
        <v>609607.162</v>
      </c>
      <c r="I22" s="30">
        <f>I16*COGS!$C5</f>
        <v>745239.0733</v>
      </c>
      <c r="J22" s="30">
        <f>J16*COGS!$C5</f>
        <v>894372.2808</v>
      </c>
      <c r="K22" s="30">
        <f>K16*COGS!$C5</f>
        <v>1057495.974</v>
      </c>
      <c r="L22" s="30">
        <f>L16*COGS!$C5</f>
        <v>1235113.849</v>
      </c>
      <c r="M22" s="30">
        <f>M16*COGS!$C5</f>
        <v>1427744.499</v>
      </c>
      <c r="N22" s="30">
        <f>N16*COGS!$C5</f>
        <v>1635921.831</v>
      </c>
      <c r="O22" s="30">
        <f>O16*COGS!$C5</f>
        <v>1860195.474</v>
      </c>
      <c r="P22" s="30">
        <f>P16*COGS!$C5</f>
        <v>2101131.215</v>
      </c>
      <c r="Q22" s="30">
        <f>Q16*COGS!$C5</f>
        <v>2359311.435</v>
      </c>
      <c r="R22" s="30">
        <f>R16*COGS!$C5</f>
        <v>2635335.561</v>
      </c>
      <c r="S22" s="30">
        <f>S16*COGS!$C5</f>
        <v>2929820.534</v>
      </c>
      <c r="T22" s="30">
        <f>T16*COGS!$C5</f>
        <v>3243401.277</v>
      </c>
      <c r="U22" s="30">
        <f>U16*COGS!$C5</f>
        <v>3576731.189</v>
      </c>
      <c r="V22" s="30">
        <f>V16*COGS!$C5</f>
        <v>3930482.645</v>
      </c>
      <c r="W22" s="30">
        <f>W16*COGS!$C5</f>
        <v>4305347.508</v>
      </c>
      <c r="X22" s="30">
        <f>X16*COGS!$C5</f>
        <v>4702037.656</v>
      </c>
      <c r="Y22" s="30">
        <f>Y16*COGS!$C5</f>
        <v>5121285.528</v>
      </c>
      <c r="Z22" s="30">
        <f>Z16*COGS!$C5</f>
        <v>5563844.673</v>
      </c>
      <c r="AA22" s="30">
        <f>AA16*COGS!$C5</f>
        <v>6030490.324</v>
      </c>
      <c r="AB22" s="30">
        <f>AB16*COGS!$C5</f>
        <v>6522019.982</v>
      </c>
      <c r="AC22" s="30">
        <f>AC16*COGS!$C5</f>
        <v>7039254.015</v>
      </c>
      <c r="AD22" s="30">
        <f>AD16*COGS!$C5</f>
        <v>7583036.274</v>
      </c>
      <c r="AE22" s="30">
        <f>AE16*COGS!$C5</f>
        <v>8154234.726</v>
      </c>
      <c r="AF22" s="30">
        <f>AF16*COGS!$C5</f>
        <v>8753742.1</v>
      </c>
      <c r="AG22" s="30">
        <f>AG16*COGS!$C5</f>
        <v>9382476.553</v>
      </c>
      <c r="AH22" s="30">
        <f>AH16*COGS!$C5</f>
        <v>10041382.35</v>
      </c>
      <c r="AI22" s="30">
        <f>AI16*COGS!$C5</f>
        <v>10731430.58</v>
      </c>
      <c r="AJ22" s="30">
        <f>AJ16*COGS!$C5</f>
        <v>11453619.84</v>
      </c>
      <c r="AK22" s="30">
        <f>AK16*COGS!$C5</f>
        <v>12208977.01</v>
      </c>
    </row>
    <row r="23">
      <c r="A23" s="27" t="s">
        <v>35</v>
      </c>
      <c r="B23" s="30">
        <f>B17*COGS!$D5</f>
        <v>15090</v>
      </c>
      <c r="C23" s="30">
        <f>C17*COGS!$D5</f>
        <v>37276.0725</v>
      </c>
      <c r="D23" s="30">
        <f>D17*COGS!$D5</f>
        <v>66869.99576</v>
      </c>
      <c r="E23" s="30">
        <f>E17*COGS!$D5</f>
        <v>104194.03</v>
      </c>
      <c r="F23" s="30">
        <f>F17*COGS!$D5</f>
        <v>149581.2334</v>
      </c>
      <c r="G23" s="30">
        <f>G17*COGS!$D5</f>
        <v>203375.7863</v>
      </c>
      <c r="H23" s="30">
        <f>H17*COGS!$D5</f>
        <v>265933.326</v>
      </c>
      <c r="I23" s="30">
        <f>I17*COGS!$D5</f>
        <v>337621.2896</v>
      </c>
      <c r="J23" s="30">
        <f>J17*COGS!$D5</f>
        <v>418819.2674</v>
      </c>
      <c r="K23" s="30">
        <f>K17*COGS!$D5</f>
        <v>509919.3661</v>
      </c>
      <c r="L23" s="30">
        <f>L17*COGS!$D5</f>
        <v>611326.5821</v>
      </c>
      <c r="M23" s="30">
        <f>M17*COGS!$D5</f>
        <v>723459.1856</v>
      </c>
      <c r="N23" s="30">
        <f>N17*COGS!$D5</f>
        <v>846749.1155</v>
      </c>
      <c r="O23" s="30">
        <f>O17*COGS!$D5</f>
        <v>981642.3851</v>
      </c>
      <c r="P23" s="30">
        <f>P17*COGS!$D5</f>
        <v>1128599.5</v>
      </c>
      <c r="Q23" s="30">
        <f>Q17*COGS!$D5</f>
        <v>1288095.886</v>
      </c>
      <c r="R23" s="30">
        <f>R17*COGS!$D5</f>
        <v>1460622.332</v>
      </c>
      <c r="S23" s="30">
        <f>S17*COGS!$D5</f>
        <v>1646685.443</v>
      </c>
      <c r="T23" s="30">
        <f>T17*COGS!$D5</f>
        <v>1846808.105</v>
      </c>
      <c r="U23" s="30">
        <f>U17*COGS!$D5</f>
        <v>2061529.967</v>
      </c>
      <c r="V23" s="30">
        <f>V17*COGS!$D5</f>
        <v>2291407.931</v>
      </c>
      <c r="W23" s="30">
        <f>W17*COGS!$D5</f>
        <v>2537016.661</v>
      </c>
      <c r="X23" s="30">
        <f>X17*COGS!$D5</f>
        <v>2798949.103</v>
      </c>
      <c r="Y23" s="30">
        <f>Y17*COGS!$D5</f>
        <v>3077817.018</v>
      </c>
      <c r="Z23" s="30">
        <f>Z17*COGS!$D5</f>
        <v>3374251.538</v>
      </c>
      <c r="AA23" s="30">
        <f>AA17*COGS!$D5</f>
        <v>3688903.725</v>
      </c>
      <c r="AB23" s="30">
        <f>AB17*COGS!$D5</f>
        <v>4022445.157</v>
      </c>
      <c r="AC23" s="30">
        <f>AC17*COGS!$D5</f>
        <v>4375568.524</v>
      </c>
      <c r="AD23" s="30">
        <f>AD17*COGS!$D5</f>
        <v>4748988.242</v>
      </c>
      <c r="AE23" s="30">
        <f>AE17*COGS!$D5</f>
        <v>5143441.086</v>
      </c>
      <c r="AF23" s="30">
        <f>AF17*COGS!$D5</f>
        <v>5559686.837</v>
      </c>
      <c r="AG23" s="30">
        <f>AG17*COGS!$D5</f>
        <v>5998508.948</v>
      </c>
      <c r="AH23" s="30">
        <f>AH17*COGS!$D5</f>
        <v>6460715.234</v>
      </c>
      <c r="AI23" s="30">
        <f>AI17*COGS!$D5</f>
        <v>6947138.57</v>
      </c>
      <c r="AJ23" s="30">
        <f>AJ17*COGS!$D5</f>
        <v>7458637.621</v>
      </c>
      <c r="AK23" s="30">
        <f>AK17*COGS!$D5</f>
        <v>7996097.583</v>
      </c>
    </row>
    <row r="24">
      <c r="A24" s="27" t="s">
        <v>36</v>
      </c>
      <c r="B24" s="30">
        <f>B18*COGS!$E5</f>
        <v>30150</v>
      </c>
      <c r="C24" s="30">
        <f>C18*COGS!$E5</f>
        <v>77753.835</v>
      </c>
      <c r="D24" s="30">
        <f>D18*COGS!$E5</f>
        <v>143158.3205</v>
      </c>
      <c r="E24" s="30">
        <f>E18*COGS!$E5</f>
        <v>226715.8991</v>
      </c>
      <c r="F24" s="30">
        <f>F18*COGS!$E5</f>
        <v>328784.7274</v>
      </c>
      <c r="G24" s="30">
        <f>G18*COGS!$E5</f>
        <v>449728.7636</v>
      </c>
      <c r="H24" s="30">
        <f>H18*COGS!$E5</f>
        <v>589917.8566</v>
      </c>
      <c r="I24" s="30">
        <f>I18*COGS!$E5</f>
        <v>749727.8369</v>
      </c>
      <c r="J24" s="30">
        <f>J18*COGS!$E5</f>
        <v>929540.6079</v>
      </c>
      <c r="K24" s="30">
        <f>K18*COGS!$E5</f>
        <v>1129744.24</v>
      </c>
      <c r="L24" s="30">
        <f>L18*COGS!$E5</f>
        <v>1350733.064</v>
      </c>
      <c r="M24" s="30">
        <f>M18*COGS!$E5</f>
        <v>1592907.768</v>
      </c>
      <c r="N24" s="30">
        <f>N18*COGS!$E5</f>
        <v>1856675.497</v>
      </c>
      <c r="O24" s="30">
        <f>O18*COGS!$E5</f>
        <v>2142449.947</v>
      </c>
      <c r="P24" s="30">
        <f>P18*COGS!$E5</f>
        <v>2450651.471</v>
      </c>
      <c r="Q24" s="30">
        <f>Q18*COGS!$E5</f>
        <v>2781707.176</v>
      </c>
      <c r="R24" s="30">
        <f>R18*COGS!$E5</f>
        <v>3136051.032</v>
      </c>
      <c r="S24" s="30">
        <f>S18*COGS!$E5</f>
        <v>3514123.971</v>
      </c>
      <c r="T24" s="30">
        <f>T18*COGS!$E5</f>
        <v>3916374.001</v>
      </c>
      <c r="U24" s="30">
        <f>U18*COGS!$E5</f>
        <v>4343256.307</v>
      </c>
      <c r="V24" s="30">
        <f>V18*COGS!$E5</f>
        <v>4795233.366</v>
      </c>
      <c r="W24" s="30">
        <f>W18*COGS!$E5</f>
        <v>5272775.057</v>
      </c>
      <c r="X24" s="30">
        <f>X18*COGS!$E5</f>
        <v>5776358.774</v>
      </c>
      <c r="Y24" s="30">
        <f>Y18*COGS!$E5</f>
        <v>6306469.542</v>
      </c>
      <c r="Z24" s="30">
        <f>Z18*COGS!$E5</f>
        <v>6863600.134</v>
      </c>
      <c r="AA24" s="30">
        <f>AA18*COGS!$E5</f>
        <v>7448251.188</v>
      </c>
      <c r="AB24" s="30">
        <f>AB18*COGS!$E5</f>
        <v>8060931.327</v>
      </c>
      <c r="AC24" s="30">
        <f>AC18*COGS!$E5</f>
        <v>8702157.286</v>
      </c>
      <c r="AD24" s="30">
        <f>AD18*COGS!$E5</f>
        <v>9372454.029</v>
      </c>
      <c r="AE24" s="30">
        <f>AE18*COGS!$E5</f>
        <v>10072354.88</v>
      </c>
      <c r="AF24" s="30">
        <f>AF18*COGS!$E5</f>
        <v>10802401.65</v>
      </c>
      <c r="AG24" s="30">
        <f>AG18*COGS!$E5</f>
        <v>11563144.76</v>
      </c>
      <c r="AH24" s="30">
        <f>AH18*COGS!$E5</f>
        <v>12355143.39</v>
      </c>
      <c r="AI24" s="30">
        <f>AI18*COGS!$E5</f>
        <v>13178965.59</v>
      </c>
      <c r="AJ24" s="30">
        <f>AJ18*COGS!$E5</f>
        <v>14035188.44</v>
      </c>
      <c r="AK24" s="30">
        <f>AK18*COGS!$E5</f>
        <v>14924398.15</v>
      </c>
    </row>
    <row r="25">
      <c r="A25" s="27" t="s">
        <v>129</v>
      </c>
      <c r="B25" s="30">
        <f t="shared" ref="B25:AK25" si="9">SUM(B21:B24)</f>
        <v>136570.5</v>
      </c>
      <c r="C25" s="30">
        <f t="shared" si="9"/>
        <v>308519.25</v>
      </c>
      <c r="D25" s="30">
        <f t="shared" si="9"/>
        <v>516906.5522</v>
      </c>
      <c r="E25" s="30">
        <f t="shared" si="9"/>
        <v>762820.8541</v>
      </c>
      <c r="F25" s="30">
        <f t="shared" si="9"/>
        <v>1047379.482</v>
      </c>
      <c r="G25" s="30">
        <f t="shared" si="9"/>
        <v>1371729.392</v>
      </c>
      <c r="H25" s="30">
        <f t="shared" si="9"/>
        <v>1737047.945</v>
      </c>
      <c r="I25" s="30">
        <f t="shared" si="9"/>
        <v>2144543.696</v>
      </c>
      <c r="J25" s="30">
        <f t="shared" si="9"/>
        <v>2595457.208</v>
      </c>
      <c r="K25" s="30">
        <f t="shared" si="9"/>
        <v>3091061.883</v>
      </c>
      <c r="L25" s="30">
        <f t="shared" si="9"/>
        <v>3632664.82</v>
      </c>
      <c r="M25" s="30">
        <f t="shared" si="9"/>
        <v>4221607.692</v>
      </c>
      <c r="N25" s="30">
        <f t="shared" si="9"/>
        <v>4859267.645</v>
      </c>
      <c r="O25" s="30">
        <f t="shared" si="9"/>
        <v>5547058.22</v>
      </c>
      <c r="P25" s="30">
        <f t="shared" si="9"/>
        <v>6286430.303</v>
      </c>
      <c r="Q25" s="30">
        <f t="shared" si="9"/>
        <v>7078873.095</v>
      </c>
      <c r="R25" s="30">
        <f t="shared" si="9"/>
        <v>7925915.109</v>
      </c>
      <c r="S25" s="30">
        <f t="shared" si="9"/>
        <v>8829125.194</v>
      </c>
      <c r="T25" s="30">
        <f t="shared" si="9"/>
        <v>9790113.581</v>
      </c>
      <c r="U25" s="30">
        <f t="shared" si="9"/>
        <v>10810532.96</v>
      </c>
      <c r="V25" s="30">
        <f t="shared" si="9"/>
        <v>11892079.6</v>
      </c>
      <c r="W25" s="30">
        <f t="shared" si="9"/>
        <v>13036494.44</v>
      </c>
      <c r="X25" s="30">
        <f t="shared" si="9"/>
        <v>14245564.3</v>
      </c>
      <c r="Y25" s="30">
        <f t="shared" si="9"/>
        <v>15521123.04</v>
      </c>
      <c r="Z25" s="30">
        <f t="shared" si="9"/>
        <v>16865052.81</v>
      </c>
      <c r="AA25" s="30">
        <f t="shared" si="9"/>
        <v>18279285.26</v>
      </c>
      <c r="AB25" s="30">
        <f t="shared" si="9"/>
        <v>19765802.89</v>
      </c>
      <c r="AC25" s="30">
        <f t="shared" si="9"/>
        <v>21326640.31</v>
      </c>
      <c r="AD25" s="30">
        <f t="shared" si="9"/>
        <v>22963885.64</v>
      </c>
      <c r="AE25" s="30">
        <f t="shared" si="9"/>
        <v>24679681.86</v>
      </c>
      <c r="AF25" s="30">
        <f t="shared" si="9"/>
        <v>26476228.26</v>
      </c>
      <c r="AG25" s="30">
        <f t="shared" si="9"/>
        <v>28355781.92</v>
      </c>
      <c r="AH25" s="30">
        <f t="shared" si="9"/>
        <v>30320659.15</v>
      </c>
      <c r="AI25" s="30">
        <f t="shared" si="9"/>
        <v>32373237.09</v>
      </c>
      <c r="AJ25" s="30">
        <f t="shared" si="9"/>
        <v>34515955.27</v>
      </c>
      <c r="AK25" s="30">
        <f t="shared" si="9"/>
        <v>36751317.21</v>
      </c>
    </row>
  </sheetData>
  <drawing r:id="rId1"/>
</worksheet>
</file>