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" sheetId="4" r:id="rId7"/>
    <sheet state="visible" name="COGS" sheetId="5" r:id="rId8"/>
    <sheet state="visible" name="Expenses" sheetId="6" r:id="rId9"/>
    <sheet state="visible" name="Purchases" sheetId="7" r:id="rId10"/>
    <sheet state="visible" name="Stock" sheetId="8" r:id="rId11"/>
    <sheet state="visible" name="FAR" sheetId="9" r:id="rId12"/>
    <sheet state="visible" name="Fixed Asset Balance" sheetId="10" r:id="rId13"/>
    <sheet state="visible" name="Depreciation" sheetId="11" r:id="rId14"/>
    <sheet state="visible" name="Capital" sheetId="12" r:id="rId15"/>
    <sheet state="visible" name="Loan and Interest" sheetId="13" r:id="rId16"/>
    <sheet state="visible" name="Profit &amp; Loss" sheetId="14" r:id="rId17"/>
    <sheet state="visible" name="Cash Details" sheetId="15" r:id="rId18"/>
    <sheet state="visible" name="Balance Sheet" sheetId="16" r:id="rId19"/>
  </sheets>
  <definedNames/>
  <calcPr/>
</workbook>
</file>

<file path=xl/sharedStrings.xml><?xml version="1.0" encoding="utf-8"?>
<sst xmlns="http://schemas.openxmlformats.org/spreadsheetml/2006/main" count="651" uniqueCount="185">
  <si>
    <t>Description</t>
  </si>
  <si>
    <t>RoadGrip sells two types of tyres- Tube Tyre and Tubeless Tyre. They sell one tube tyre for Rs.1576 and one tubeless tyre for Rs.2789. They purchase one tube tyre for Rs.1012 and tubeless tyre for Rs.1678.</t>
  </si>
  <si>
    <t>The selling price of tube tyres increases by 0.70% and tubeless tyres increases by 0.90% every month from Month 2. The purchase price of tube tyres increases by 0.30% and tubeless tyres increases by 0% every month from Month 2.</t>
  </si>
  <si>
    <t>RoadGrip purchases 682510 tube tyres and 782751 tubeless tyres in Month 1. The purchase quantity of tube tyres increases by 1.31% every month from Month 2 and that of tubeless tyre increases by 2.48% every month from Month 2</t>
  </si>
  <si>
    <t>Payment for purchase of tube tyres is made every 2 months and the balance is made 0. The payment for purchases of tubeless tyres is made after 1 month.</t>
  </si>
  <si>
    <t>RoadGrip sells 682510 tube tyres and 724523 tubeless tyres in Month 1. The sales quantity of tube tyres increases by 1.31% every month from Month 2 and tubeless tyres increases by 1.87% every month from Month 2.</t>
  </si>
  <si>
    <t>Tube Tyre sales mix and collection details-</t>
  </si>
  <si>
    <t xml:space="preserve"> -13% of the company's tube tyre sales is made to Customer1 who pays the company every 2 months and makes balance 0.</t>
  </si>
  <si>
    <t xml:space="preserve"> -22% of the company's tube tyre sales is made to Customer2 who makes the payment in cash.</t>
  </si>
  <si>
    <t xml:space="preserve"> -16% of the company's tube tyre sales is made to Customer3 who pays the company every 3 months and makes balance 0.</t>
  </si>
  <si>
    <t xml:space="preserve"> -49% of the company's tube tyre sales is made to Customer4 who makes the payment after 1 month.</t>
  </si>
  <si>
    <t>Tubeless Tyre sales mix and collection details-</t>
  </si>
  <si>
    <t xml:space="preserve"> -21% of the company's tubeless tyre sales is made to Customer1 who pays the company every 2 months and makes balance 0.</t>
  </si>
  <si>
    <t xml:space="preserve"> -28% of the company's tubeless tyre sales is made to Customer2 who makes the payment in cash.</t>
  </si>
  <si>
    <t xml:space="preserve"> -19% of the company's tubeless tyre sales is made to Customer3 who pays the company every 3 months and makes balance 0.</t>
  </si>
  <si>
    <t xml:space="preserve"> -32% of the company's tubeless tyre sales is made to Customer4 who makes the payment after 1 month.</t>
  </si>
  <si>
    <t xml:space="preserve">RoadGrip incurs rent of Rs. 1623450, for which it makes the payment after 1 month. It incurs electricity bill of Rs. 876523 every month, the payment for which is made every 2 months and makes the balance 0. It also incurs security charges of Rs. 346520 every month, for which it makes payment every month. </t>
  </si>
  <si>
    <t>The company also incurs salary expense of Rs. 5782450 every month, for which it makes the payment after 1 month.</t>
  </si>
  <si>
    <t>The company issued 187637 shares of Rs. 11 each in Month 2 and 192451 shares of Rs. 9 each in Month 14 to its shareholders who paid for it in cash.</t>
  </si>
  <si>
    <t>The company paid dividend of Rs. 13 per share in Month 9 and Rs. 13.5 per share in Month 18.</t>
  </si>
  <si>
    <t>In the Month 2 the company took a 19 months term loan of Rs. 8678500 from PNB with interest rate of 15.34% Per Annum. They are paying the Interest on a monthly basis at the end of the month. Loan is repaid in the beginning of the repayment month.</t>
  </si>
  <si>
    <t>In the Month 6 the company took a 18 months term loan of Rs. 7346220 from PNB with interest rate of 17.61% Per Annum. They are paying the Interest on a monthly basis at the end of the month. Loan is repaid in the beginning of the repayment month.</t>
  </si>
  <si>
    <t>The company purchased Furniture (FTE 2546) for Rs. 6475820 in Month 1, which has a life of 20 months. It purchased another Furniture (FTE 2546) for Rs. 6475820 in Month 20 with the same life.</t>
  </si>
  <si>
    <t>They purchased AC (KTC 3451) for Rs. 131562 in Month 1, which has a life of 16 months. It purchased another AC (KTC 3451) for the same cost and life as the first one in Month 3, Month 15 and Month 18 respectively.</t>
  </si>
  <si>
    <t>They purchased Computer (CMP 1278) for Rs. 1743250 in Month 6, which has a life of 14 months. It purchased another Computer (CMP 1278) with the same cost and life as the first one in Month 20 and Month 23 respectively.</t>
  </si>
  <si>
    <t>They paid 28% tax on the profit after interest.</t>
  </si>
  <si>
    <t>Make a Model for 24 months.</t>
  </si>
  <si>
    <t>Sales</t>
  </si>
  <si>
    <t>Quantity</t>
  </si>
  <si>
    <t>Growth %</t>
  </si>
  <si>
    <t>Selling Price</t>
  </si>
  <si>
    <t>Tube Tyre</t>
  </si>
  <si>
    <t>Tubeless Tyre</t>
  </si>
  <si>
    <t>Collections</t>
  </si>
  <si>
    <t>Customer 1</t>
  </si>
  <si>
    <t>every 2 months</t>
  </si>
  <si>
    <t>Customer 2</t>
  </si>
  <si>
    <t>Cash</t>
  </si>
  <si>
    <t>Customer 3</t>
  </si>
  <si>
    <t>every 3 months</t>
  </si>
  <si>
    <t>Customer 4</t>
  </si>
  <si>
    <t>After 1 month</t>
  </si>
  <si>
    <t>Purchase</t>
  </si>
  <si>
    <t>Purchase Price</t>
  </si>
  <si>
    <t>Payments</t>
  </si>
  <si>
    <t>Every 2 months</t>
  </si>
  <si>
    <t>After  1 month</t>
  </si>
  <si>
    <t>Expenses</t>
  </si>
  <si>
    <t>in Rs</t>
  </si>
  <si>
    <t>Rent</t>
  </si>
  <si>
    <t>Electricity</t>
  </si>
  <si>
    <t>Salary</t>
  </si>
  <si>
    <t>Security Service</t>
  </si>
  <si>
    <t>every month</t>
  </si>
  <si>
    <t>Share Issued</t>
  </si>
  <si>
    <t>Month 2</t>
  </si>
  <si>
    <t>Month 14</t>
  </si>
  <si>
    <t>Issue Price</t>
  </si>
  <si>
    <t>Number of Shares</t>
  </si>
  <si>
    <t>Dividend</t>
  </si>
  <si>
    <t>Dividen Month</t>
  </si>
  <si>
    <t>Dividend Per share</t>
  </si>
  <si>
    <t>Loan Term</t>
  </si>
  <si>
    <t>Taken Month</t>
  </si>
  <si>
    <t>Loan Amount</t>
  </si>
  <si>
    <t>Interest</t>
  </si>
  <si>
    <t>Payment</t>
  </si>
  <si>
    <t>Loan Period</t>
  </si>
  <si>
    <t>Loan Repaid</t>
  </si>
  <si>
    <t>19-months-PNB</t>
  </si>
  <si>
    <t>Monthly</t>
  </si>
  <si>
    <t>18-months-PNB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</si>
  <si>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</si>
  <si>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</si>
  <si>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</si>
  <si>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</si>
  <si>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</si>
  <si>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</si>
  <si>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</si>
  <si>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</si>
  <si>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</si>
  <si>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</si>
  <si>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</si>
  <si>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</si>
  <si>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</si>
  <si>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</si>
  <si>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</si>
  <si>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</si>
  <si>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</si>
  <si>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</si>
  <si>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</si>
  <si>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</si>
  <si>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</si>
  <si>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</si>
  <si>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</si>
  <si>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</si>
  <si>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</si>
  <si>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</si>
  <si>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</si>
  <si>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Sales(Rs)</t>
  </si>
  <si>
    <t>Tube Tyres</t>
  </si>
  <si>
    <t>Tubeless Tyres</t>
  </si>
  <si>
    <t>Total</t>
  </si>
  <si>
    <t>Receivables</t>
  </si>
  <si>
    <t>Cost of Goods sold</t>
  </si>
  <si>
    <t>Payment for Expenses</t>
  </si>
  <si>
    <t>Outstanding Expenses</t>
  </si>
  <si>
    <t>Purchases</t>
  </si>
  <si>
    <t>Payment for Purchases</t>
  </si>
  <si>
    <t>Payables</t>
  </si>
  <si>
    <t>Opening Stock</t>
  </si>
  <si>
    <t>Microfiber</t>
  </si>
  <si>
    <t>Cotton</t>
  </si>
  <si>
    <t>Change in Stock</t>
  </si>
  <si>
    <t>Closing Stock</t>
  </si>
  <si>
    <t>Item Code</t>
  </si>
  <si>
    <t>Item Types</t>
  </si>
  <si>
    <t>Item Details</t>
  </si>
  <si>
    <t>Month of Purchase</t>
  </si>
  <si>
    <t>Price</t>
  </si>
  <si>
    <t>Life Time</t>
  </si>
  <si>
    <t>Month of Disposal</t>
  </si>
  <si>
    <t>Disposal Depreciation</t>
  </si>
  <si>
    <t>Furniture</t>
  </si>
  <si>
    <t>AC</t>
  </si>
  <si>
    <t>Computer</t>
  </si>
  <si>
    <t>Opening Balance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</si>
  <si>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</si>
  <si>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</si>
  <si>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</si>
  <si>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</si>
  <si>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</si>
  <si>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</si>
  <si>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</si>
  <si>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</si>
  <si>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</si>
  <si>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</si>
  <si>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</si>
  <si>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</si>
  <si>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</si>
  <si>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</si>
  <si>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</si>
  <si>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</si>
  <si>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</si>
  <si>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</si>
  <si>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</si>
  <si>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</si>
  <si>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</si>
  <si>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</si>
  <si>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</si>
  <si>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</si>
  <si>
    <t>Cash Inflow</t>
  </si>
  <si>
    <t>Collected from Customer</t>
  </si>
  <si>
    <t>Equity Share Capital Issued</t>
  </si>
  <si>
    <t>Cash Outflow</t>
  </si>
  <si>
    <t>Fixed Asset Purchase</t>
  </si>
  <si>
    <t>Interest Paid</t>
  </si>
  <si>
    <t>Tax Paid</t>
  </si>
  <si>
    <t>Cash generated for Period</t>
  </si>
  <si>
    <t>Cash Inhand</t>
  </si>
  <si>
    <t>Opening Cash</t>
  </si>
  <si>
    <t>Closing Cash</t>
  </si>
  <si>
    <t>Assets</t>
  </si>
  <si>
    <t>Non-current Assets</t>
  </si>
  <si>
    <t>Fixed Assets</t>
  </si>
  <si>
    <t>Total Non-current Assets</t>
  </si>
  <si>
    <t>Current Assets</t>
  </si>
  <si>
    <t>Stocks</t>
  </si>
  <si>
    <t>Receiveables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</si>
  <si>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</si>
  <si>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</si>
  <si>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</si>
  <si>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</si>
  <si>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</si>
  <si>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</si>
  <si>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</t>
  </si>
  <si>
    <t>Total Equilty</t>
  </si>
  <si>
    <t>Liabilities</t>
  </si>
  <si>
    <t>Non-current Liabilities</t>
  </si>
  <si>
    <t>Total Non-current Liabilites</t>
  </si>
  <si>
    <t>Current Liabilities</t>
  </si>
  <si>
    <t>Total Current Liabilities</t>
  </si>
  <si>
    <t>Total Liabilities</t>
  </si>
  <si>
    <t>Total Liabilities and Equities</t>
  </si>
  <si>
    <t>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</si>
</sst>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1" xfId="0" applyAlignment="1" applyFont="1" applyNumberFormat="1">
      <alignment horizontal="right" vertical="bottom"/>
    </xf>
    <xf borderId="0" fillId="0" fontId="4" numFmtId="1" xfId="0" applyFont="1" applyNumberFormat="1"/>
    <xf borderId="0" fillId="0" fontId="4" numFmtId="0" xfId="0" applyFont="1"/>
    <xf borderId="0" fillId="0" fontId="5" numFmtId="0" xfId="0" applyAlignment="1" applyFont="1">
      <alignment vertical="bottom"/>
    </xf>
    <xf borderId="0" fillId="0" fontId="2" numFmtId="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15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17</v>
      </c>
    </row>
    <row r="24">
      <c r="A24" s="7"/>
    </row>
    <row r="25">
      <c r="A25" s="3" t="s">
        <v>18</v>
      </c>
    </row>
    <row r="26">
      <c r="A26" s="3" t="s">
        <v>19</v>
      </c>
    </row>
    <row r="27">
      <c r="A27" s="2"/>
    </row>
    <row r="28">
      <c r="A28" s="4" t="s">
        <v>20</v>
      </c>
      <c r="C28" s="8"/>
      <c r="D28" s="9"/>
      <c r="E28" s="9"/>
      <c r="F28" s="9"/>
    </row>
    <row r="29">
      <c r="A29" s="4" t="s">
        <v>21</v>
      </c>
      <c r="C29" s="8"/>
      <c r="D29" s="9"/>
      <c r="E29" s="9"/>
      <c r="F29" s="9"/>
    </row>
    <row r="30">
      <c r="A30" s="5"/>
      <c r="C30" s="8"/>
      <c r="D30" s="9"/>
      <c r="E30" s="9"/>
      <c r="F30" s="9"/>
    </row>
    <row r="31">
      <c r="A31" s="3" t="s">
        <v>22</v>
      </c>
      <c r="B31" s="2"/>
      <c r="C31" s="8"/>
      <c r="D31" s="9"/>
      <c r="E31" s="9"/>
      <c r="F31" s="9"/>
    </row>
    <row r="32">
      <c r="A32" s="3" t="s">
        <v>23</v>
      </c>
      <c r="C32" s="8"/>
      <c r="D32" s="9"/>
      <c r="E32" s="9"/>
      <c r="F32" s="9"/>
    </row>
    <row r="33">
      <c r="A33" s="4" t="s">
        <v>24</v>
      </c>
      <c r="C33" s="8"/>
      <c r="D33" s="9"/>
      <c r="E33" s="9"/>
      <c r="F33" s="9"/>
    </row>
    <row r="34">
      <c r="A34" s="2"/>
      <c r="C34" s="8"/>
      <c r="D34" s="9"/>
      <c r="E34" s="9"/>
      <c r="F34" s="9"/>
    </row>
    <row r="35">
      <c r="A35" s="3" t="s">
        <v>25</v>
      </c>
      <c r="C35" s="8"/>
      <c r="D35" s="9"/>
      <c r="E35" s="9"/>
      <c r="F35" s="9"/>
    </row>
    <row r="36">
      <c r="A36" s="2"/>
      <c r="C36" s="8"/>
      <c r="D36" s="9"/>
      <c r="E36" s="9"/>
      <c r="F36" s="9"/>
    </row>
    <row r="37">
      <c r="A37" s="7" t="s">
        <v>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13" t="s">
        <v>126</v>
      </c>
    </row>
    <row r="3">
      <c r="A3" s="13" t="s">
        <v>123</v>
      </c>
      <c r="B3" s="13">
        <v>0.0</v>
      </c>
      <c r="C3" s="18">
        <f t="shared" ref="C3:Y3" si="1">B21</f>
        <v>6475820</v>
      </c>
      <c r="D3" s="18">
        <f t="shared" si="1"/>
        <v>6475820</v>
      </c>
      <c r="E3" s="18">
        <f t="shared" si="1"/>
        <v>6475820</v>
      </c>
      <c r="F3" s="18">
        <f t="shared" si="1"/>
        <v>6475820</v>
      </c>
      <c r="G3" s="18">
        <f t="shared" si="1"/>
        <v>6475820</v>
      </c>
      <c r="H3" s="18">
        <f t="shared" si="1"/>
        <v>6475820</v>
      </c>
      <c r="I3" s="18">
        <f t="shared" si="1"/>
        <v>6475820</v>
      </c>
      <c r="J3" s="18">
        <f t="shared" si="1"/>
        <v>6475820</v>
      </c>
      <c r="K3" s="18">
        <f t="shared" si="1"/>
        <v>6475820</v>
      </c>
      <c r="L3" s="18">
        <f t="shared" si="1"/>
        <v>6475820</v>
      </c>
      <c r="M3" s="18">
        <f t="shared" si="1"/>
        <v>6475820</v>
      </c>
      <c r="N3" s="18">
        <f t="shared" si="1"/>
        <v>6475820</v>
      </c>
      <c r="O3" s="18">
        <f t="shared" si="1"/>
        <v>6475820</v>
      </c>
      <c r="P3" s="18">
        <f t="shared" si="1"/>
        <v>6475820</v>
      </c>
      <c r="Q3" s="18">
        <f t="shared" si="1"/>
        <v>6475820</v>
      </c>
      <c r="R3" s="18">
        <f t="shared" si="1"/>
        <v>6475820</v>
      </c>
      <c r="S3" s="18">
        <f t="shared" si="1"/>
        <v>6475820</v>
      </c>
      <c r="T3" s="18">
        <f t="shared" si="1"/>
        <v>6475820</v>
      </c>
      <c r="U3" s="18">
        <f t="shared" si="1"/>
        <v>6475820</v>
      </c>
      <c r="V3" s="18">
        <f t="shared" si="1"/>
        <v>12951640</v>
      </c>
      <c r="W3" s="18">
        <f t="shared" si="1"/>
        <v>6475820</v>
      </c>
      <c r="X3" s="18">
        <f t="shared" si="1"/>
        <v>6475820</v>
      </c>
      <c r="Y3" s="18">
        <f t="shared" si="1"/>
        <v>6475820</v>
      </c>
    </row>
    <row r="4">
      <c r="A4" s="13" t="s">
        <v>124</v>
      </c>
      <c r="B4" s="13">
        <v>0.0</v>
      </c>
      <c r="C4" s="18">
        <f t="shared" ref="C4:Y4" si="2">B22</f>
        <v>131562</v>
      </c>
      <c r="D4" s="18">
        <f t="shared" si="2"/>
        <v>131562</v>
      </c>
      <c r="E4" s="18">
        <f t="shared" si="2"/>
        <v>263124</v>
      </c>
      <c r="F4" s="18">
        <f t="shared" si="2"/>
        <v>263124</v>
      </c>
      <c r="G4" s="18">
        <f t="shared" si="2"/>
        <v>263124</v>
      </c>
      <c r="H4" s="18">
        <f t="shared" si="2"/>
        <v>263124</v>
      </c>
      <c r="I4" s="18">
        <f t="shared" si="2"/>
        <v>263124</v>
      </c>
      <c r="J4" s="18">
        <f t="shared" si="2"/>
        <v>263124</v>
      </c>
      <c r="K4" s="18">
        <f t="shared" si="2"/>
        <v>263124</v>
      </c>
      <c r="L4" s="18">
        <f t="shared" si="2"/>
        <v>263124</v>
      </c>
      <c r="M4" s="18">
        <f t="shared" si="2"/>
        <v>263124</v>
      </c>
      <c r="N4" s="18">
        <f t="shared" si="2"/>
        <v>263124</v>
      </c>
      <c r="O4" s="18">
        <f t="shared" si="2"/>
        <v>263124</v>
      </c>
      <c r="P4" s="18">
        <f t="shared" si="2"/>
        <v>263124</v>
      </c>
      <c r="Q4" s="18">
        <f t="shared" si="2"/>
        <v>394686</v>
      </c>
      <c r="R4" s="18">
        <f t="shared" si="2"/>
        <v>394686</v>
      </c>
      <c r="S4" s="18">
        <f t="shared" si="2"/>
        <v>263124</v>
      </c>
      <c r="T4" s="18">
        <f t="shared" si="2"/>
        <v>394686</v>
      </c>
      <c r="U4" s="18">
        <f t="shared" si="2"/>
        <v>263124</v>
      </c>
      <c r="V4" s="18">
        <f t="shared" si="2"/>
        <v>263124</v>
      </c>
      <c r="W4" s="18">
        <f t="shared" si="2"/>
        <v>263124</v>
      </c>
      <c r="X4" s="18">
        <f t="shared" si="2"/>
        <v>263124</v>
      </c>
      <c r="Y4" s="18">
        <f t="shared" si="2"/>
        <v>263124</v>
      </c>
    </row>
    <row r="5">
      <c r="A5" s="13" t="s">
        <v>125</v>
      </c>
      <c r="B5" s="13">
        <v>0.0</v>
      </c>
      <c r="C5" s="18">
        <f t="shared" ref="C5:Y5" si="3">B23</f>
        <v>0</v>
      </c>
      <c r="D5" s="18">
        <f t="shared" si="3"/>
        <v>0</v>
      </c>
      <c r="E5" s="18">
        <f t="shared" si="3"/>
        <v>0</v>
      </c>
      <c r="F5" s="18">
        <f t="shared" si="3"/>
        <v>0</v>
      </c>
      <c r="G5" s="18">
        <f t="shared" si="3"/>
        <v>0</v>
      </c>
      <c r="H5" s="18">
        <f t="shared" si="3"/>
        <v>1743250</v>
      </c>
      <c r="I5" s="18">
        <f t="shared" si="3"/>
        <v>1743250</v>
      </c>
      <c r="J5" s="18">
        <f t="shared" si="3"/>
        <v>1743250</v>
      </c>
      <c r="K5" s="18">
        <f t="shared" si="3"/>
        <v>1743250</v>
      </c>
      <c r="L5" s="18">
        <f t="shared" si="3"/>
        <v>1743250</v>
      </c>
      <c r="M5" s="18">
        <f t="shared" si="3"/>
        <v>1743250</v>
      </c>
      <c r="N5" s="18">
        <f t="shared" si="3"/>
        <v>1743250</v>
      </c>
      <c r="O5" s="18">
        <f t="shared" si="3"/>
        <v>1743250</v>
      </c>
      <c r="P5" s="18">
        <f t="shared" si="3"/>
        <v>1743250</v>
      </c>
      <c r="Q5" s="18">
        <f t="shared" si="3"/>
        <v>1743250</v>
      </c>
      <c r="R5" s="18">
        <f t="shared" si="3"/>
        <v>1743250</v>
      </c>
      <c r="S5" s="18">
        <f t="shared" si="3"/>
        <v>1743250</v>
      </c>
      <c r="T5" s="18">
        <f t="shared" si="3"/>
        <v>1743250</v>
      </c>
      <c r="U5" s="18">
        <f t="shared" si="3"/>
        <v>1743250</v>
      </c>
      <c r="V5" s="18">
        <f t="shared" si="3"/>
        <v>1743250</v>
      </c>
      <c r="W5" s="18">
        <f t="shared" si="3"/>
        <v>1743250</v>
      </c>
      <c r="X5" s="18">
        <f t="shared" si="3"/>
        <v>1743250</v>
      </c>
      <c r="Y5" s="18">
        <f t="shared" si="3"/>
        <v>3486500</v>
      </c>
    </row>
    <row r="6">
      <c r="A6" s="13" t="s">
        <v>102</v>
      </c>
      <c r="B6" s="18">
        <f t="shared" ref="B6:Y6" si="4">SUM(B3:B5)</f>
        <v>0</v>
      </c>
      <c r="C6" s="18">
        <f t="shared" si="4"/>
        <v>6607382</v>
      </c>
      <c r="D6" s="18">
        <f t="shared" si="4"/>
        <v>6607382</v>
      </c>
      <c r="E6" s="18">
        <f t="shared" si="4"/>
        <v>6738944</v>
      </c>
      <c r="F6" s="18">
        <f t="shared" si="4"/>
        <v>6738944</v>
      </c>
      <c r="G6" s="18">
        <f t="shared" si="4"/>
        <v>6738944</v>
      </c>
      <c r="H6" s="18">
        <f t="shared" si="4"/>
        <v>8482194</v>
      </c>
      <c r="I6" s="18">
        <f t="shared" si="4"/>
        <v>8482194</v>
      </c>
      <c r="J6" s="18">
        <f t="shared" si="4"/>
        <v>8482194</v>
      </c>
      <c r="K6" s="18">
        <f t="shared" si="4"/>
        <v>8482194</v>
      </c>
      <c r="L6" s="18">
        <f t="shared" si="4"/>
        <v>8482194</v>
      </c>
      <c r="M6" s="18">
        <f t="shared" si="4"/>
        <v>8482194</v>
      </c>
      <c r="N6" s="18">
        <f t="shared" si="4"/>
        <v>8482194</v>
      </c>
      <c r="O6" s="18">
        <f t="shared" si="4"/>
        <v>8482194</v>
      </c>
      <c r="P6" s="18">
        <f t="shared" si="4"/>
        <v>8482194</v>
      </c>
      <c r="Q6" s="18">
        <f t="shared" si="4"/>
        <v>8613756</v>
      </c>
      <c r="R6" s="18">
        <f t="shared" si="4"/>
        <v>8613756</v>
      </c>
      <c r="S6" s="18">
        <f t="shared" si="4"/>
        <v>8482194</v>
      </c>
      <c r="T6" s="18">
        <f t="shared" si="4"/>
        <v>8613756</v>
      </c>
      <c r="U6" s="18">
        <f t="shared" si="4"/>
        <v>8482194</v>
      </c>
      <c r="V6" s="18">
        <f t="shared" si="4"/>
        <v>14958014</v>
      </c>
      <c r="W6" s="18">
        <f t="shared" si="4"/>
        <v>8482194</v>
      </c>
      <c r="X6" s="18">
        <f t="shared" si="4"/>
        <v>8482194</v>
      </c>
      <c r="Y6" s="18">
        <f t="shared" si="4"/>
        <v>10225444</v>
      </c>
    </row>
    <row r="8">
      <c r="A8" s="13" t="s">
        <v>107</v>
      </c>
    </row>
    <row r="9">
      <c r="A9" s="13" t="s">
        <v>123</v>
      </c>
      <c r="B9" s="18">
        <f>FAR!E2</f>
        <v>6475820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8">
        <f>FAR!E3</f>
        <v>6475820</v>
      </c>
      <c r="V9" s="13">
        <v>0.0</v>
      </c>
      <c r="W9" s="13">
        <v>0.0</v>
      </c>
      <c r="X9" s="13">
        <v>0.0</v>
      </c>
      <c r="Y9" s="13">
        <v>0.0</v>
      </c>
    </row>
    <row r="10">
      <c r="A10" s="13" t="s">
        <v>124</v>
      </c>
      <c r="B10" s="18">
        <f>FAR!E4</f>
        <v>131562</v>
      </c>
      <c r="C10" s="13">
        <v>0.0</v>
      </c>
      <c r="D10" s="18">
        <f>FAR!E5</f>
        <v>131562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8">
        <f>FAR!E6</f>
        <v>131562</v>
      </c>
      <c r="Q10" s="13">
        <v>0.0</v>
      </c>
      <c r="R10" s="13">
        <v>0.0</v>
      </c>
      <c r="S10" s="18">
        <f>FAR!E7</f>
        <v>131562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0.0</v>
      </c>
    </row>
    <row r="11">
      <c r="A11" s="13" t="s">
        <v>125</v>
      </c>
      <c r="B11" s="13">
        <v>0.0</v>
      </c>
      <c r="C11" s="13">
        <v>0.0</v>
      </c>
      <c r="D11" s="13">
        <v>0.0</v>
      </c>
      <c r="E11" s="13">
        <v>0.0</v>
      </c>
      <c r="F11" s="13">
        <v>0.0</v>
      </c>
      <c r="G11" s="18">
        <f>FAR!E8</f>
        <v>1743250</v>
      </c>
      <c r="H11" s="13">
        <v>0.0</v>
      </c>
      <c r="I11" s="13">
        <v>0.0</v>
      </c>
      <c r="J11" s="13">
        <v>0.0</v>
      </c>
      <c r="K11" s="13">
        <v>0.0</v>
      </c>
      <c r="L11" s="13">
        <v>0.0</v>
      </c>
      <c r="M11" s="13">
        <v>0.0</v>
      </c>
      <c r="N11" s="13">
        <v>0.0</v>
      </c>
      <c r="O11" s="13">
        <v>0.0</v>
      </c>
      <c r="P11" s="13">
        <v>0.0</v>
      </c>
      <c r="Q11" s="13">
        <v>0.0</v>
      </c>
      <c r="R11" s="13">
        <v>0.0</v>
      </c>
      <c r="S11" s="13">
        <v>0.0</v>
      </c>
      <c r="T11" s="13">
        <v>0.0</v>
      </c>
      <c r="U11" s="18">
        <f>FAR!E9</f>
        <v>1743250</v>
      </c>
      <c r="V11" s="13">
        <v>0.0</v>
      </c>
      <c r="W11" s="13">
        <v>0.0</v>
      </c>
      <c r="X11" s="18">
        <f>FAR!E10</f>
        <v>1743250</v>
      </c>
      <c r="Y11" s="13">
        <v>0.0</v>
      </c>
    </row>
    <row r="12">
      <c r="A12" s="13" t="s">
        <v>102</v>
      </c>
      <c r="B12" s="18">
        <f t="shared" ref="B12:Y12" si="5">SUM(B9:B11)</f>
        <v>6607382</v>
      </c>
      <c r="C12" s="18">
        <f t="shared" si="5"/>
        <v>0</v>
      </c>
      <c r="D12" s="18">
        <f t="shared" si="5"/>
        <v>131562</v>
      </c>
      <c r="E12" s="18">
        <f t="shared" si="5"/>
        <v>0</v>
      </c>
      <c r="F12" s="18">
        <f t="shared" si="5"/>
        <v>0</v>
      </c>
      <c r="G12" s="18">
        <f t="shared" si="5"/>
        <v>1743250</v>
      </c>
      <c r="H12" s="18">
        <f t="shared" si="5"/>
        <v>0</v>
      </c>
      <c r="I12" s="18">
        <f t="shared" si="5"/>
        <v>0</v>
      </c>
      <c r="J12" s="18">
        <f t="shared" si="5"/>
        <v>0</v>
      </c>
      <c r="K12" s="18">
        <f t="shared" si="5"/>
        <v>0</v>
      </c>
      <c r="L12" s="18">
        <f t="shared" si="5"/>
        <v>0</v>
      </c>
      <c r="M12" s="18">
        <f t="shared" si="5"/>
        <v>0</v>
      </c>
      <c r="N12" s="18">
        <f t="shared" si="5"/>
        <v>0</v>
      </c>
      <c r="O12" s="18">
        <f t="shared" si="5"/>
        <v>0</v>
      </c>
      <c r="P12" s="18">
        <f t="shared" si="5"/>
        <v>131562</v>
      </c>
      <c r="Q12" s="18">
        <f t="shared" si="5"/>
        <v>0</v>
      </c>
      <c r="R12" s="18">
        <f t="shared" si="5"/>
        <v>0</v>
      </c>
      <c r="S12" s="18">
        <f t="shared" si="5"/>
        <v>131562</v>
      </c>
      <c r="T12" s="18">
        <f t="shared" si="5"/>
        <v>0</v>
      </c>
      <c r="U12" s="18">
        <f t="shared" si="5"/>
        <v>8219070</v>
      </c>
      <c r="V12" s="18">
        <f t="shared" si="5"/>
        <v>0</v>
      </c>
      <c r="W12" s="18">
        <f t="shared" si="5"/>
        <v>0</v>
      </c>
      <c r="X12" s="18">
        <f t="shared" si="5"/>
        <v>1743250</v>
      </c>
      <c r="Y12" s="18">
        <f t="shared" si="5"/>
        <v>0</v>
      </c>
    </row>
    <row r="14">
      <c r="A14" s="13" t="s">
        <v>127</v>
      </c>
    </row>
    <row r="15">
      <c r="A15" s="13" t="s">
        <v>123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3">
        <v>0.0</v>
      </c>
      <c r="P15" s="13">
        <v>0.0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8">
        <f>FAR!E2</f>
        <v>6475820</v>
      </c>
      <c r="W15" s="13">
        <v>0.0</v>
      </c>
      <c r="X15" s="13">
        <v>0.0</v>
      </c>
      <c r="Y15" s="13">
        <v>0.0</v>
      </c>
    </row>
    <row r="16">
      <c r="A16" s="13" t="s">
        <v>124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R16" s="18">
        <f>FAR!E4</f>
        <v>131562</v>
      </c>
      <c r="S16" s="13">
        <v>0.0</v>
      </c>
      <c r="T16" s="18">
        <f>FAR!E5</f>
        <v>131562</v>
      </c>
      <c r="U16" s="13">
        <v>0.0</v>
      </c>
      <c r="V16" s="13">
        <v>0.0</v>
      </c>
      <c r="W16" s="13">
        <v>0.0</v>
      </c>
      <c r="X16" s="13">
        <v>0.0</v>
      </c>
      <c r="Y16" s="13">
        <v>0.0</v>
      </c>
    </row>
    <row r="17">
      <c r="A17" s="13" t="s">
        <v>125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8">
        <f>FAR!E8</f>
        <v>1743250</v>
      </c>
      <c r="V17" s="13">
        <v>0.0</v>
      </c>
      <c r="W17" s="13">
        <v>0.0</v>
      </c>
      <c r="X17" s="13">
        <v>0.0</v>
      </c>
      <c r="Y17" s="13">
        <v>0.0</v>
      </c>
    </row>
    <row r="18">
      <c r="A18" s="13" t="s">
        <v>102</v>
      </c>
      <c r="B18" s="18">
        <f t="shared" ref="B18:Y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0</v>
      </c>
      <c r="O18" s="18">
        <f t="shared" si="6"/>
        <v>0</v>
      </c>
      <c r="P18" s="18">
        <f t="shared" si="6"/>
        <v>0</v>
      </c>
      <c r="Q18" s="18">
        <f t="shared" si="6"/>
        <v>0</v>
      </c>
      <c r="R18" s="18">
        <f t="shared" si="6"/>
        <v>131562</v>
      </c>
      <c r="S18" s="18">
        <f t="shared" si="6"/>
        <v>0</v>
      </c>
      <c r="T18" s="18">
        <f t="shared" si="6"/>
        <v>131562</v>
      </c>
      <c r="U18" s="18">
        <f t="shared" si="6"/>
        <v>1743250</v>
      </c>
      <c r="V18" s="18">
        <f t="shared" si="6"/>
        <v>6475820</v>
      </c>
      <c r="W18" s="18">
        <f t="shared" si="6"/>
        <v>0</v>
      </c>
      <c r="X18" s="18">
        <f t="shared" si="6"/>
        <v>0</v>
      </c>
      <c r="Y18" s="18">
        <f t="shared" si="6"/>
        <v>0</v>
      </c>
    </row>
    <row r="20">
      <c r="A20" s="13" t="s">
        <v>128</v>
      </c>
    </row>
    <row r="21">
      <c r="A21" s="13" t="s">
        <v>123</v>
      </c>
      <c r="B21" s="18">
        <f t="shared" ref="B21:Y21" si="7">B3+B9-B15</f>
        <v>6475820</v>
      </c>
      <c r="C21" s="18">
        <f t="shared" si="7"/>
        <v>6475820</v>
      </c>
      <c r="D21" s="18">
        <f t="shared" si="7"/>
        <v>6475820</v>
      </c>
      <c r="E21" s="18">
        <f t="shared" si="7"/>
        <v>6475820</v>
      </c>
      <c r="F21" s="18">
        <f t="shared" si="7"/>
        <v>6475820</v>
      </c>
      <c r="G21" s="18">
        <f t="shared" si="7"/>
        <v>6475820</v>
      </c>
      <c r="H21" s="18">
        <f t="shared" si="7"/>
        <v>6475820</v>
      </c>
      <c r="I21" s="18">
        <f t="shared" si="7"/>
        <v>6475820</v>
      </c>
      <c r="J21" s="18">
        <f t="shared" si="7"/>
        <v>6475820</v>
      </c>
      <c r="K21" s="18">
        <f t="shared" si="7"/>
        <v>6475820</v>
      </c>
      <c r="L21" s="18">
        <f t="shared" si="7"/>
        <v>6475820</v>
      </c>
      <c r="M21" s="18">
        <f t="shared" si="7"/>
        <v>6475820</v>
      </c>
      <c r="N21" s="18">
        <f t="shared" si="7"/>
        <v>6475820</v>
      </c>
      <c r="O21" s="18">
        <f t="shared" si="7"/>
        <v>6475820</v>
      </c>
      <c r="P21" s="18">
        <f t="shared" si="7"/>
        <v>6475820</v>
      </c>
      <c r="Q21" s="18">
        <f t="shared" si="7"/>
        <v>6475820</v>
      </c>
      <c r="R21" s="18">
        <f t="shared" si="7"/>
        <v>6475820</v>
      </c>
      <c r="S21" s="18">
        <f t="shared" si="7"/>
        <v>6475820</v>
      </c>
      <c r="T21" s="18">
        <f t="shared" si="7"/>
        <v>6475820</v>
      </c>
      <c r="U21" s="18">
        <f t="shared" si="7"/>
        <v>12951640</v>
      </c>
      <c r="V21" s="18">
        <f t="shared" si="7"/>
        <v>6475820</v>
      </c>
      <c r="W21" s="18">
        <f t="shared" si="7"/>
        <v>6475820</v>
      </c>
      <c r="X21" s="18">
        <f t="shared" si="7"/>
        <v>6475820</v>
      </c>
      <c r="Y21" s="18">
        <f t="shared" si="7"/>
        <v>6475820</v>
      </c>
    </row>
    <row r="22">
      <c r="A22" s="13" t="s">
        <v>124</v>
      </c>
      <c r="B22" s="18">
        <f t="shared" ref="B22:Y22" si="8">B4+B10-B16</f>
        <v>131562</v>
      </c>
      <c r="C22" s="18">
        <f t="shared" si="8"/>
        <v>131562</v>
      </c>
      <c r="D22" s="18">
        <f t="shared" si="8"/>
        <v>263124</v>
      </c>
      <c r="E22" s="18">
        <f t="shared" si="8"/>
        <v>263124</v>
      </c>
      <c r="F22" s="18">
        <f t="shared" si="8"/>
        <v>263124</v>
      </c>
      <c r="G22" s="18">
        <f t="shared" si="8"/>
        <v>263124</v>
      </c>
      <c r="H22" s="18">
        <f t="shared" si="8"/>
        <v>263124</v>
      </c>
      <c r="I22" s="18">
        <f t="shared" si="8"/>
        <v>263124</v>
      </c>
      <c r="J22" s="18">
        <f t="shared" si="8"/>
        <v>263124</v>
      </c>
      <c r="K22" s="18">
        <f t="shared" si="8"/>
        <v>263124</v>
      </c>
      <c r="L22" s="18">
        <f t="shared" si="8"/>
        <v>263124</v>
      </c>
      <c r="M22" s="18">
        <f t="shared" si="8"/>
        <v>263124</v>
      </c>
      <c r="N22" s="18">
        <f t="shared" si="8"/>
        <v>263124</v>
      </c>
      <c r="O22" s="18">
        <f t="shared" si="8"/>
        <v>263124</v>
      </c>
      <c r="P22" s="18">
        <f t="shared" si="8"/>
        <v>394686</v>
      </c>
      <c r="Q22" s="18">
        <f t="shared" si="8"/>
        <v>394686</v>
      </c>
      <c r="R22" s="18">
        <f t="shared" si="8"/>
        <v>263124</v>
      </c>
      <c r="S22" s="18">
        <f t="shared" si="8"/>
        <v>394686</v>
      </c>
      <c r="T22" s="18">
        <f t="shared" si="8"/>
        <v>263124</v>
      </c>
      <c r="U22" s="18">
        <f t="shared" si="8"/>
        <v>263124</v>
      </c>
      <c r="V22" s="18">
        <f t="shared" si="8"/>
        <v>263124</v>
      </c>
      <c r="W22" s="18">
        <f t="shared" si="8"/>
        <v>263124</v>
      </c>
      <c r="X22" s="18">
        <f t="shared" si="8"/>
        <v>263124</v>
      </c>
      <c r="Y22" s="18">
        <f t="shared" si="8"/>
        <v>263124</v>
      </c>
    </row>
    <row r="23">
      <c r="A23" s="13" t="s">
        <v>125</v>
      </c>
      <c r="B23" s="18">
        <f t="shared" ref="B23:Y23" si="9">B5+B11-B17</f>
        <v>0</v>
      </c>
      <c r="C23" s="18">
        <f t="shared" si="9"/>
        <v>0</v>
      </c>
      <c r="D23" s="18">
        <f t="shared" si="9"/>
        <v>0</v>
      </c>
      <c r="E23" s="18">
        <f t="shared" si="9"/>
        <v>0</v>
      </c>
      <c r="F23" s="18">
        <f t="shared" si="9"/>
        <v>0</v>
      </c>
      <c r="G23" s="18">
        <f t="shared" si="9"/>
        <v>1743250</v>
      </c>
      <c r="H23" s="18">
        <f t="shared" si="9"/>
        <v>1743250</v>
      </c>
      <c r="I23" s="18">
        <f t="shared" si="9"/>
        <v>1743250</v>
      </c>
      <c r="J23" s="18">
        <f t="shared" si="9"/>
        <v>1743250</v>
      </c>
      <c r="K23" s="18">
        <f t="shared" si="9"/>
        <v>1743250</v>
      </c>
      <c r="L23" s="18">
        <f t="shared" si="9"/>
        <v>1743250</v>
      </c>
      <c r="M23" s="18">
        <f t="shared" si="9"/>
        <v>1743250</v>
      </c>
      <c r="N23" s="18">
        <f t="shared" si="9"/>
        <v>1743250</v>
      </c>
      <c r="O23" s="18">
        <f t="shared" si="9"/>
        <v>1743250</v>
      </c>
      <c r="P23" s="18">
        <f t="shared" si="9"/>
        <v>1743250</v>
      </c>
      <c r="Q23" s="18">
        <f t="shared" si="9"/>
        <v>1743250</v>
      </c>
      <c r="R23" s="18">
        <f t="shared" si="9"/>
        <v>1743250</v>
      </c>
      <c r="S23" s="18">
        <f t="shared" si="9"/>
        <v>1743250</v>
      </c>
      <c r="T23" s="18">
        <f t="shared" si="9"/>
        <v>1743250</v>
      </c>
      <c r="U23" s="18">
        <f t="shared" si="9"/>
        <v>1743250</v>
      </c>
      <c r="V23" s="18">
        <f t="shared" si="9"/>
        <v>1743250</v>
      </c>
      <c r="W23" s="18">
        <f t="shared" si="9"/>
        <v>1743250</v>
      </c>
      <c r="X23" s="18">
        <f t="shared" si="9"/>
        <v>3486500</v>
      </c>
      <c r="Y23" s="18">
        <f t="shared" si="9"/>
        <v>3486500</v>
      </c>
    </row>
    <row r="24">
      <c r="A24" s="13" t="s">
        <v>102</v>
      </c>
      <c r="B24" s="18">
        <f t="shared" ref="B24:Y24" si="10">SUM(B21:B23)</f>
        <v>6607382</v>
      </c>
      <c r="C24" s="18">
        <f t="shared" si="10"/>
        <v>6607382</v>
      </c>
      <c r="D24" s="18">
        <f t="shared" si="10"/>
        <v>6738944</v>
      </c>
      <c r="E24" s="18">
        <f t="shared" si="10"/>
        <v>6738944</v>
      </c>
      <c r="F24" s="18">
        <f t="shared" si="10"/>
        <v>6738944</v>
      </c>
      <c r="G24" s="18">
        <f t="shared" si="10"/>
        <v>8482194</v>
      </c>
      <c r="H24" s="18">
        <f t="shared" si="10"/>
        <v>8482194</v>
      </c>
      <c r="I24" s="18">
        <f t="shared" si="10"/>
        <v>8482194</v>
      </c>
      <c r="J24" s="18">
        <f t="shared" si="10"/>
        <v>8482194</v>
      </c>
      <c r="K24" s="18">
        <f t="shared" si="10"/>
        <v>8482194</v>
      </c>
      <c r="L24" s="18">
        <f t="shared" si="10"/>
        <v>8482194</v>
      </c>
      <c r="M24" s="18">
        <f t="shared" si="10"/>
        <v>8482194</v>
      </c>
      <c r="N24" s="18">
        <f t="shared" si="10"/>
        <v>8482194</v>
      </c>
      <c r="O24" s="18">
        <f t="shared" si="10"/>
        <v>8482194</v>
      </c>
      <c r="P24" s="18">
        <f t="shared" si="10"/>
        <v>8613756</v>
      </c>
      <c r="Q24" s="18">
        <f t="shared" si="10"/>
        <v>8613756</v>
      </c>
      <c r="R24" s="18">
        <f t="shared" si="10"/>
        <v>8482194</v>
      </c>
      <c r="S24" s="18">
        <f t="shared" si="10"/>
        <v>8613756</v>
      </c>
      <c r="T24" s="18">
        <f t="shared" si="10"/>
        <v>8482194</v>
      </c>
      <c r="U24" s="18">
        <f t="shared" si="10"/>
        <v>14958014</v>
      </c>
      <c r="V24" s="18">
        <f t="shared" si="10"/>
        <v>8482194</v>
      </c>
      <c r="W24" s="18">
        <f t="shared" si="10"/>
        <v>8482194</v>
      </c>
      <c r="X24" s="18">
        <f t="shared" si="10"/>
        <v>10225444</v>
      </c>
      <c r="Y24" s="18">
        <f t="shared" si="10"/>
        <v>10225444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13" t="s">
        <v>126</v>
      </c>
    </row>
    <row r="3">
      <c r="A3" s="13" t="s">
        <v>123</v>
      </c>
      <c r="B3" s="13">
        <v>0.0</v>
      </c>
      <c r="C3" s="17">
        <f t="shared" ref="C3:Y3" si="1">B21</f>
        <v>323791</v>
      </c>
      <c r="D3" s="17">
        <f t="shared" si="1"/>
        <v>647582</v>
      </c>
      <c r="E3" s="17">
        <f t="shared" si="1"/>
        <v>971373</v>
      </c>
      <c r="F3" s="17">
        <f t="shared" si="1"/>
        <v>1295164</v>
      </c>
      <c r="G3" s="17">
        <f t="shared" si="1"/>
        <v>1618955</v>
      </c>
      <c r="H3" s="17">
        <f t="shared" si="1"/>
        <v>1942746</v>
      </c>
      <c r="I3" s="17">
        <f t="shared" si="1"/>
        <v>2266537</v>
      </c>
      <c r="J3" s="17">
        <f t="shared" si="1"/>
        <v>2590328</v>
      </c>
      <c r="K3" s="17">
        <f t="shared" si="1"/>
        <v>2914119</v>
      </c>
      <c r="L3" s="17">
        <f t="shared" si="1"/>
        <v>3237910</v>
      </c>
      <c r="M3" s="17">
        <f t="shared" si="1"/>
        <v>3561701</v>
      </c>
      <c r="N3" s="17">
        <f t="shared" si="1"/>
        <v>3885492</v>
      </c>
      <c r="O3" s="17">
        <f t="shared" si="1"/>
        <v>4209283</v>
      </c>
      <c r="P3" s="17">
        <f t="shared" si="1"/>
        <v>4533074</v>
      </c>
      <c r="Q3" s="17">
        <f t="shared" si="1"/>
        <v>4856865</v>
      </c>
      <c r="R3" s="17">
        <f t="shared" si="1"/>
        <v>5180656</v>
      </c>
      <c r="S3" s="17">
        <f t="shared" si="1"/>
        <v>5504447</v>
      </c>
      <c r="T3" s="17">
        <f t="shared" si="1"/>
        <v>5828238</v>
      </c>
      <c r="U3" s="17">
        <f t="shared" si="1"/>
        <v>6152029</v>
      </c>
      <c r="V3" s="17">
        <f t="shared" si="1"/>
        <v>6799611</v>
      </c>
      <c r="W3" s="17">
        <f t="shared" si="1"/>
        <v>647582</v>
      </c>
      <c r="X3" s="17">
        <f t="shared" si="1"/>
        <v>971373</v>
      </c>
      <c r="Y3" s="17">
        <f t="shared" si="1"/>
        <v>1295164</v>
      </c>
    </row>
    <row r="4">
      <c r="A4" s="13" t="s">
        <v>124</v>
      </c>
      <c r="B4" s="13">
        <v>0.0</v>
      </c>
      <c r="C4" s="17">
        <f t="shared" ref="C4:Y4" si="2">B22</f>
        <v>8222.625</v>
      </c>
      <c r="D4" s="17">
        <f t="shared" si="2"/>
        <v>16445.25</v>
      </c>
      <c r="E4" s="17">
        <f t="shared" si="2"/>
        <v>32890.5</v>
      </c>
      <c r="F4" s="17">
        <f t="shared" si="2"/>
        <v>49335.75</v>
      </c>
      <c r="G4" s="17">
        <f t="shared" si="2"/>
        <v>65781</v>
      </c>
      <c r="H4" s="17">
        <f t="shared" si="2"/>
        <v>82226.25</v>
      </c>
      <c r="I4" s="17">
        <f t="shared" si="2"/>
        <v>98671.5</v>
      </c>
      <c r="J4" s="17">
        <f t="shared" si="2"/>
        <v>115116.75</v>
      </c>
      <c r="K4" s="17">
        <f t="shared" si="2"/>
        <v>131562</v>
      </c>
      <c r="L4" s="17">
        <f t="shared" si="2"/>
        <v>148007.25</v>
      </c>
      <c r="M4" s="17">
        <f t="shared" si="2"/>
        <v>164452.5</v>
      </c>
      <c r="N4" s="17">
        <f t="shared" si="2"/>
        <v>180897.75</v>
      </c>
      <c r="O4" s="17">
        <f t="shared" si="2"/>
        <v>197343</v>
      </c>
      <c r="P4" s="17">
        <f t="shared" si="2"/>
        <v>213788.25</v>
      </c>
      <c r="Q4" s="17">
        <f t="shared" si="2"/>
        <v>238456.125</v>
      </c>
      <c r="R4" s="17">
        <f t="shared" si="2"/>
        <v>263124</v>
      </c>
      <c r="S4" s="17">
        <f t="shared" si="2"/>
        <v>148007.25</v>
      </c>
      <c r="T4" s="17">
        <f t="shared" si="2"/>
        <v>172675.125</v>
      </c>
      <c r="U4" s="17">
        <f t="shared" si="2"/>
        <v>57558.375</v>
      </c>
      <c r="V4" s="17">
        <f t="shared" si="2"/>
        <v>74003.625</v>
      </c>
      <c r="W4" s="17">
        <f t="shared" si="2"/>
        <v>90448.875</v>
      </c>
      <c r="X4" s="17">
        <f t="shared" si="2"/>
        <v>106894.125</v>
      </c>
      <c r="Y4" s="17">
        <f t="shared" si="2"/>
        <v>123339.375</v>
      </c>
    </row>
    <row r="5">
      <c r="A5" s="13" t="s">
        <v>125</v>
      </c>
      <c r="B5" s="13">
        <v>0.0</v>
      </c>
      <c r="C5" s="17">
        <f t="shared" ref="C5:Y5" si="3">B23</f>
        <v>0</v>
      </c>
      <c r="D5" s="17">
        <f t="shared" si="3"/>
        <v>0</v>
      </c>
      <c r="E5" s="17">
        <f t="shared" si="3"/>
        <v>0</v>
      </c>
      <c r="F5" s="17">
        <f t="shared" si="3"/>
        <v>0</v>
      </c>
      <c r="G5" s="17">
        <f t="shared" si="3"/>
        <v>0</v>
      </c>
      <c r="H5" s="17">
        <f t="shared" si="3"/>
        <v>124517.8571</v>
      </c>
      <c r="I5" s="17">
        <f t="shared" si="3"/>
        <v>249035.7143</v>
      </c>
      <c r="J5" s="17">
        <f t="shared" si="3"/>
        <v>373553.5714</v>
      </c>
      <c r="K5" s="17">
        <f t="shared" si="3"/>
        <v>498071.4286</v>
      </c>
      <c r="L5" s="17">
        <f t="shared" si="3"/>
        <v>622589.2857</v>
      </c>
      <c r="M5" s="17">
        <f t="shared" si="3"/>
        <v>747107.1429</v>
      </c>
      <c r="N5" s="17">
        <f t="shared" si="3"/>
        <v>871625</v>
      </c>
      <c r="O5" s="17">
        <f t="shared" si="3"/>
        <v>996142.8571</v>
      </c>
      <c r="P5" s="17">
        <f t="shared" si="3"/>
        <v>1120660.714</v>
      </c>
      <c r="Q5" s="17">
        <f t="shared" si="3"/>
        <v>1245178.571</v>
      </c>
      <c r="R5" s="17">
        <f t="shared" si="3"/>
        <v>1369696.429</v>
      </c>
      <c r="S5" s="17">
        <f t="shared" si="3"/>
        <v>1494214.286</v>
      </c>
      <c r="T5" s="17">
        <f t="shared" si="3"/>
        <v>1618732.143</v>
      </c>
      <c r="U5" s="17">
        <f t="shared" si="3"/>
        <v>1743250</v>
      </c>
      <c r="V5" s="17">
        <f t="shared" si="3"/>
        <v>124517.8571</v>
      </c>
      <c r="W5" s="17">
        <f t="shared" si="3"/>
        <v>249035.7143</v>
      </c>
      <c r="X5" s="17">
        <f t="shared" si="3"/>
        <v>373553.5714</v>
      </c>
      <c r="Y5" s="17">
        <f t="shared" si="3"/>
        <v>622589.2857</v>
      </c>
    </row>
    <row r="6">
      <c r="A6" s="13" t="s">
        <v>102</v>
      </c>
      <c r="B6" s="18">
        <f t="shared" ref="B6:Y6" si="4">SUM(B3:B5)</f>
        <v>0</v>
      </c>
      <c r="C6" s="17">
        <f t="shared" si="4"/>
        <v>332013.625</v>
      </c>
      <c r="D6" s="17">
        <f t="shared" si="4"/>
        <v>664027.25</v>
      </c>
      <c r="E6" s="17">
        <f t="shared" si="4"/>
        <v>1004263.5</v>
      </c>
      <c r="F6" s="17">
        <f t="shared" si="4"/>
        <v>1344499.75</v>
      </c>
      <c r="G6" s="17">
        <f t="shared" si="4"/>
        <v>1684736</v>
      </c>
      <c r="H6" s="17">
        <f t="shared" si="4"/>
        <v>2149490.107</v>
      </c>
      <c r="I6" s="17">
        <f t="shared" si="4"/>
        <v>2614244.214</v>
      </c>
      <c r="J6" s="17">
        <f t="shared" si="4"/>
        <v>3078998.321</v>
      </c>
      <c r="K6" s="17">
        <f t="shared" si="4"/>
        <v>3543752.429</v>
      </c>
      <c r="L6" s="17">
        <f t="shared" si="4"/>
        <v>4008506.536</v>
      </c>
      <c r="M6" s="17">
        <f t="shared" si="4"/>
        <v>4473260.643</v>
      </c>
      <c r="N6" s="17">
        <f t="shared" si="4"/>
        <v>4938014.75</v>
      </c>
      <c r="O6" s="17">
        <f t="shared" si="4"/>
        <v>5402768.857</v>
      </c>
      <c r="P6" s="17">
        <f t="shared" si="4"/>
        <v>5867522.964</v>
      </c>
      <c r="Q6" s="17">
        <f t="shared" si="4"/>
        <v>6340499.696</v>
      </c>
      <c r="R6" s="17">
        <f t="shared" si="4"/>
        <v>6813476.429</v>
      </c>
      <c r="S6" s="17">
        <f t="shared" si="4"/>
        <v>7146668.536</v>
      </c>
      <c r="T6" s="17">
        <f t="shared" si="4"/>
        <v>7619645.268</v>
      </c>
      <c r="U6" s="17">
        <f t="shared" si="4"/>
        <v>7952837.375</v>
      </c>
      <c r="V6" s="17">
        <f t="shared" si="4"/>
        <v>6998132.482</v>
      </c>
      <c r="W6" s="17">
        <f t="shared" si="4"/>
        <v>987066.5893</v>
      </c>
      <c r="X6" s="17">
        <f t="shared" si="4"/>
        <v>1451820.696</v>
      </c>
      <c r="Y6" s="17">
        <f t="shared" si="4"/>
        <v>2041092.661</v>
      </c>
    </row>
    <row r="8">
      <c r="A8" s="13" t="s">
        <v>129</v>
      </c>
    </row>
    <row r="9">
      <c r="A9" s="13" t="s">
        <v>123</v>
      </c>
      <c r="B9" s="17">
        <f>'Fixed Asset Balance'!B21/FAR!$F3</f>
        <v>323791</v>
      </c>
      <c r="C9" s="17">
        <f>'Fixed Asset Balance'!C21/FAR!$F3</f>
        <v>323791</v>
      </c>
      <c r="D9" s="17">
        <f>'Fixed Asset Balance'!D21/FAR!$F3</f>
        <v>323791</v>
      </c>
      <c r="E9" s="17">
        <f>'Fixed Asset Balance'!E21/FAR!$F3</f>
        <v>323791</v>
      </c>
      <c r="F9" s="17">
        <f>'Fixed Asset Balance'!F21/FAR!$F3</f>
        <v>323791</v>
      </c>
      <c r="G9" s="17">
        <f>'Fixed Asset Balance'!G21/FAR!$F3</f>
        <v>323791</v>
      </c>
      <c r="H9" s="17">
        <f>'Fixed Asset Balance'!H21/FAR!$F3</f>
        <v>323791</v>
      </c>
      <c r="I9" s="17">
        <f>'Fixed Asset Balance'!I21/FAR!$F3</f>
        <v>323791</v>
      </c>
      <c r="J9" s="17">
        <f>'Fixed Asset Balance'!J21/FAR!$F3</f>
        <v>323791</v>
      </c>
      <c r="K9" s="17">
        <f>'Fixed Asset Balance'!K21/FAR!$F3</f>
        <v>323791</v>
      </c>
      <c r="L9" s="17">
        <f>'Fixed Asset Balance'!L21/FAR!$F3</f>
        <v>323791</v>
      </c>
      <c r="M9" s="17">
        <f>'Fixed Asset Balance'!M21/FAR!$F3</f>
        <v>323791</v>
      </c>
      <c r="N9" s="17">
        <f>'Fixed Asset Balance'!N21/FAR!$F3</f>
        <v>323791</v>
      </c>
      <c r="O9" s="17">
        <f>'Fixed Asset Balance'!O21/FAR!$F3</f>
        <v>323791</v>
      </c>
      <c r="P9" s="17">
        <f>'Fixed Asset Balance'!P21/FAR!$F3</f>
        <v>323791</v>
      </c>
      <c r="Q9" s="17">
        <f>'Fixed Asset Balance'!Q21/FAR!$F3</f>
        <v>323791</v>
      </c>
      <c r="R9" s="17">
        <f>'Fixed Asset Balance'!R21/FAR!$F3</f>
        <v>323791</v>
      </c>
      <c r="S9" s="17">
        <f>'Fixed Asset Balance'!S21/FAR!$F3</f>
        <v>323791</v>
      </c>
      <c r="T9" s="17">
        <f>'Fixed Asset Balance'!T21/FAR!$F3</f>
        <v>323791</v>
      </c>
      <c r="U9" s="17">
        <f>'Fixed Asset Balance'!U21/FAR!$F3</f>
        <v>647582</v>
      </c>
      <c r="V9" s="17">
        <f>'Fixed Asset Balance'!V21/FAR!$F3</f>
        <v>323791</v>
      </c>
      <c r="W9" s="17">
        <f>'Fixed Asset Balance'!W21/FAR!$F3</f>
        <v>323791</v>
      </c>
      <c r="X9" s="17">
        <f>'Fixed Asset Balance'!X21/FAR!$F3</f>
        <v>323791</v>
      </c>
      <c r="Y9" s="17">
        <f>'Fixed Asset Balance'!Y21/FAR!$F3</f>
        <v>323791</v>
      </c>
    </row>
    <row r="10">
      <c r="A10" s="13" t="s">
        <v>124</v>
      </c>
      <c r="B10" s="17">
        <f>'Fixed Asset Balance'!B22/FAR!$F4</f>
        <v>8222.625</v>
      </c>
      <c r="C10" s="17">
        <f>'Fixed Asset Balance'!C22/FAR!$F4</f>
        <v>8222.625</v>
      </c>
      <c r="D10" s="17">
        <f>'Fixed Asset Balance'!D22/FAR!$F4</f>
        <v>16445.25</v>
      </c>
      <c r="E10" s="17">
        <f>'Fixed Asset Balance'!E22/FAR!$F4</f>
        <v>16445.25</v>
      </c>
      <c r="F10" s="17">
        <f>'Fixed Asset Balance'!F22/FAR!$F4</f>
        <v>16445.25</v>
      </c>
      <c r="G10" s="17">
        <f>'Fixed Asset Balance'!G22/FAR!$F4</f>
        <v>16445.25</v>
      </c>
      <c r="H10" s="17">
        <f>'Fixed Asset Balance'!H22/FAR!$F4</f>
        <v>16445.25</v>
      </c>
      <c r="I10" s="17">
        <f>'Fixed Asset Balance'!I22/FAR!$F4</f>
        <v>16445.25</v>
      </c>
      <c r="J10" s="17">
        <f>'Fixed Asset Balance'!J22/FAR!$F4</f>
        <v>16445.25</v>
      </c>
      <c r="K10" s="17">
        <f>'Fixed Asset Balance'!K22/FAR!$F4</f>
        <v>16445.25</v>
      </c>
      <c r="L10" s="17">
        <f>'Fixed Asset Balance'!L22/FAR!$F4</f>
        <v>16445.25</v>
      </c>
      <c r="M10" s="17">
        <f>'Fixed Asset Balance'!M22/FAR!$F4</f>
        <v>16445.25</v>
      </c>
      <c r="N10" s="17">
        <f>'Fixed Asset Balance'!N22/FAR!$F4</f>
        <v>16445.25</v>
      </c>
      <c r="O10" s="17">
        <f>'Fixed Asset Balance'!O22/FAR!$F4</f>
        <v>16445.25</v>
      </c>
      <c r="P10" s="17">
        <f>'Fixed Asset Balance'!P22/FAR!$F4</f>
        <v>24667.875</v>
      </c>
      <c r="Q10" s="17">
        <f>'Fixed Asset Balance'!Q22/FAR!$F4</f>
        <v>24667.875</v>
      </c>
      <c r="R10" s="17">
        <f>'Fixed Asset Balance'!R22/FAR!$F4</f>
        <v>16445.25</v>
      </c>
      <c r="S10" s="17">
        <f>'Fixed Asset Balance'!S22/FAR!$F4</f>
        <v>24667.875</v>
      </c>
      <c r="T10" s="17">
        <f>'Fixed Asset Balance'!T22/FAR!$F4</f>
        <v>16445.25</v>
      </c>
      <c r="U10" s="17">
        <f>'Fixed Asset Balance'!U22/FAR!$F4</f>
        <v>16445.25</v>
      </c>
      <c r="V10" s="17">
        <f>'Fixed Asset Balance'!V22/FAR!$F4</f>
        <v>16445.25</v>
      </c>
      <c r="W10" s="17">
        <f>'Fixed Asset Balance'!W22/FAR!$F4</f>
        <v>16445.25</v>
      </c>
      <c r="X10" s="17">
        <f>'Fixed Asset Balance'!X22/FAR!$F4</f>
        <v>16445.25</v>
      </c>
      <c r="Y10" s="17">
        <f>'Fixed Asset Balance'!Y22/FAR!$F4</f>
        <v>16445.25</v>
      </c>
    </row>
    <row r="11">
      <c r="A11" s="13" t="s">
        <v>125</v>
      </c>
      <c r="B11" s="17">
        <f>'Fixed Asset Balance'!B23/FAR!$F8</f>
        <v>0</v>
      </c>
      <c r="C11" s="17">
        <f>'Fixed Asset Balance'!C23/FAR!$F8</f>
        <v>0</v>
      </c>
      <c r="D11" s="17">
        <f>'Fixed Asset Balance'!D23/FAR!$F8</f>
        <v>0</v>
      </c>
      <c r="E11" s="17">
        <f>'Fixed Asset Balance'!E23/FAR!$F8</f>
        <v>0</v>
      </c>
      <c r="F11" s="17">
        <f>'Fixed Asset Balance'!F23/FAR!$F8</f>
        <v>0</v>
      </c>
      <c r="G11" s="17">
        <f>'Fixed Asset Balance'!G23/FAR!$F8</f>
        <v>124517.8571</v>
      </c>
      <c r="H11" s="17">
        <f>'Fixed Asset Balance'!H23/FAR!$F8</f>
        <v>124517.8571</v>
      </c>
      <c r="I11" s="17">
        <f>'Fixed Asset Balance'!I23/FAR!$F8</f>
        <v>124517.8571</v>
      </c>
      <c r="J11" s="17">
        <f>'Fixed Asset Balance'!J23/FAR!$F8</f>
        <v>124517.8571</v>
      </c>
      <c r="K11" s="17">
        <f>'Fixed Asset Balance'!K23/FAR!$F8</f>
        <v>124517.8571</v>
      </c>
      <c r="L11" s="17">
        <f>'Fixed Asset Balance'!L23/FAR!$F8</f>
        <v>124517.8571</v>
      </c>
      <c r="M11" s="17">
        <f>'Fixed Asset Balance'!M23/FAR!$F8</f>
        <v>124517.8571</v>
      </c>
      <c r="N11" s="17">
        <f>'Fixed Asset Balance'!N23/FAR!$F8</f>
        <v>124517.8571</v>
      </c>
      <c r="O11" s="17">
        <f>'Fixed Asset Balance'!O23/FAR!$F8</f>
        <v>124517.8571</v>
      </c>
      <c r="P11" s="17">
        <f>'Fixed Asset Balance'!P23/FAR!$F8</f>
        <v>124517.8571</v>
      </c>
      <c r="Q11" s="17">
        <f>'Fixed Asset Balance'!Q23/FAR!$F8</f>
        <v>124517.8571</v>
      </c>
      <c r="R11" s="17">
        <f>'Fixed Asset Balance'!R23/FAR!$F8</f>
        <v>124517.8571</v>
      </c>
      <c r="S11" s="17">
        <f>'Fixed Asset Balance'!S23/FAR!$F8</f>
        <v>124517.8571</v>
      </c>
      <c r="T11" s="17">
        <f>'Fixed Asset Balance'!T23/FAR!$F8</f>
        <v>124517.8571</v>
      </c>
      <c r="U11" s="17">
        <f>'Fixed Asset Balance'!U23/FAR!$F8</f>
        <v>124517.8571</v>
      </c>
      <c r="V11" s="17">
        <f>'Fixed Asset Balance'!V23/FAR!$F8</f>
        <v>124517.8571</v>
      </c>
      <c r="W11" s="17">
        <f>'Fixed Asset Balance'!W23/FAR!$F8</f>
        <v>124517.8571</v>
      </c>
      <c r="X11" s="17">
        <f>'Fixed Asset Balance'!X23/FAR!$F8</f>
        <v>249035.7143</v>
      </c>
      <c r="Y11" s="17">
        <f>'Fixed Asset Balance'!Y23/FAR!$F8</f>
        <v>249035.7143</v>
      </c>
    </row>
    <row r="12">
      <c r="A12" s="13" t="s">
        <v>102</v>
      </c>
      <c r="B12" s="17">
        <f t="shared" ref="B12:Y12" si="5">SUM(B9:B11)</f>
        <v>332013.625</v>
      </c>
      <c r="C12" s="17">
        <f t="shared" si="5"/>
        <v>332013.625</v>
      </c>
      <c r="D12" s="17">
        <f t="shared" si="5"/>
        <v>340236.25</v>
      </c>
      <c r="E12" s="17">
        <f t="shared" si="5"/>
        <v>340236.25</v>
      </c>
      <c r="F12" s="17">
        <f t="shared" si="5"/>
        <v>340236.25</v>
      </c>
      <c r="G12" s="17">
        <f t="shared" si="5"/>
        <v>464754.1071</v>
      </c>
      <c r="H12" s="17">
        <f t="shared" si="5"/>
        <v>464754.1071</v>
      </c>
      <c r="I12" s="17">
        <f t="shared" si="5"/>
        <v>464754.1071</v>
      </c>
      <c r="J12" s="17">
        <f t="shared" si="5"/>
        <v>464754.1071</v>
      </c>
      <c r="K12" s="17">
        <f t="shared" si="5"/>
        <v>464754.1071</v>
      </c>
      <c r="L12" s="17">
        <f t="shared" si="5"/>
        <v>464754.1071</v>
      </c>
      <c r="M12" s="17">
        <f t="shared" si="5"/>
        <v>464754.1071</v>
      </c>
      <c r="N12" s="17">
        <f t="shared" si="5"/>
        <v>464754.1071</v>
      </c>
      <c r="O12" s="17">
        <f t="shared" si="5"/>
        <v>464754.1071</v>
      </c>
      <c r="P12" s="17">
        <f t="shared" si="5"/>
        <v>472976.7321</v>
      </c>
      <c r="Q12" s="17">
        <f t="shared" si="5"/>
        <v>472976.7321</v>
      </c>
      <c r="R12" s="17">
        <f t="shared" si="5"/>
        <v>464754.1071</v>
      </c>
      <c r="S12" s="17">
        <f t="shared" si="5"/>
        <v>472976.7321</v>
      </c>
      <c r="T12" s="17">
        <f t="shared" si="5"/>
        <v>464754.1071</v>
      </c>
      <c r="U12" s="17">
        <f t="shared" si="5"/>
        <v>788545.1071</v>
      </c>
      <c r="V12" s="17">
        <f t="shared" si="5"/>
        <v>464754.1071</v>
      </c>
      <c r="W12" s="17">
        <f t="shared" si="5"/>
        <v>464754.1071</v>
      </c>
      <c r="X12" s="17">
        <f t="shared" si="5"/>
        <v>589271.9643</v>
      </c>
      <c r="Y12" s="17">
        <f t="shared" si="5"/>
        <v>589271.9643</v>
      </c>
    </row>
    <row r="14">
      <c r="A14" s="13" t="s">
        <v>127</v>
      </c>
    </row>
    <row r="15">
      <c r="A15" s="13" t="s">
        <v>123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3">
        <v>0.0</v>
      </c>
      <c r="P15" s="13">
        <v>0.0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8">
        <f>FAR!H2</f>
        <v>6475820</v>
      </c>
      <c r="W15" s="13">
        <v>0.0</v>
      </c>
      <c r="X15" s="13">
        <v>0.0</v>
      </c>
      <c r="Y15" s="13">
        <v>0.0</v>
      </c>
    </row>
    <row r="16">
      <c r="A16" s="13" t="s">
        <v>124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R16" s="18">
        <f>FAR!H4</f>
        <v>131562</v>
      </c>
      <c r="S16" s="13">
        <v>0.0</v>
      </c>
      <c r="T16" s="18">
        <f>FAR!H5</f>
        <v>131562</v>
      </c>
      <c r="U16" s="13">
        <v>0.0</v>
      </c>
      <c r="V16" s="13">
        <v>0.0</v>
      </c>
      <c r="W16" s="13">
        <v>0.0</v>
      </c>
      <c r="X16" s="13">
        <v>0.0</v>
      </c>
      <c r="Y16" s="13">
        <v>0.0</v>
      </c>
    </row>
    <row r="17">
      <c r="A17" s="13" t="s">
        <v>125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8">
        <f>FAR!H8</f>
        <v>1743250</v>
      </c>
      <c r="V17" s="13">
        <v>0.0</v>
      </c>
      <c r="W17" s="13">
        <v>0.0</v>
      </c>
      <c r="X17" s="13">
        <v>0.0</v>
      </c>
      <c r="Y17" s="13">
        <v>0.0</v>
      </c>
    </row>
    <row r="18">
      <c r="A18" s="13" t="s">
        <v>102</v>
      </c>
      <c r="B18" s="18">
        <f t="shared" ref="B18:Y18" si="6">SUM(B15:B17)</f>
        <v>0</v>
      </c>
      <c r="C18" s="18">
        <f t="shared" si="6"/>
        <v>0</v>
      </c>
      <c r="D18" s="18">
        <f t="shared" si="6"/>
        <v>0</v>
      </c>
      <c r="E18" s="18">
        <f t="shared" si="6"/>
        <v>0</v>
      </c>
      <c r="F18" s="18">
        <f t="shared" si="6"/>
        <v>0</v>
      </c>
      <c r="G18" s="18">
        <f t="shared" si="6"/>
        <v>0</v>
      </c>
      <c r="H18" s="18">
        <f t="shared" si="6"/>
        <v>0</v>
      </c>
      <c r="I18" s="18">
        <f t="shared" si="6"/>
        <v>0</v>
      </c>
      <c r="J18" s="18">
        <f t="shared" si="6"/>
        <v>0</v>
      </c>
      <c r="K18" s="18">
        <f t="shared" si="6"/>
        <v>0</v>
      </c>
      <c r="L18" s="18">
        <f t="shared" si="6"/>
        <v>0</v>
      </c>
      <c r="M18" s="18">
        <f t="shared" si="6"/>
        <v>0</v>
      </c>
      <c r="N18" s="18">
        <f t="shared" si="6"/>
        <v>0</v>
      </c>
      <c r="O18" s="18">
        <f t="shared" si="6"/>
        <v>0</v>
      </c>
      <c r="P18" s="18">
        <f t="shared" si="6"/>
        <v>0</v>
      </c>
      <c r="Q18" s="18">
        <f t="shared" si="6"/>
        <v>0</v>
      </c>
      <c r="R18" s="18">
        <f t="shared" si="6"/>
        <v>131562</v>
      </c>
      <c r="S18" s="18">
        <f t="shared" si="6"/>
        <v>0</v>
      </c>
      <c r="T18" s="18">
        <f t="shared" si="6"/>
        <v>131562</v>
      </c>
      <c r="U18" s="18">
        <f t="shared" si="6"/>
        <v>1743250</v>
      </c>
      <c r="V18" s="18">
        <f t="shared" si="6"/>
        <v>6475820</v>
      </c>
      <c r="W18" s="18">
        <f t="shared" si="6"/>
        <v>0</v>
      </c>
      <c r="X18" s="18">
        <f t="shared" si="6"/>
        <v>0</v>
      </c>
      <c r="Y18" s="18">
        <f t="shared" si="6"/>
        <v>0</v>
      </c>
    </row>
    <row r="20">
      <c r="A20" s="13" t="s">
        <v>128</v>
      </c>
    </row>
    <row r="21">
      <c r="A21" s="13" t="s">
        <v>123</v>
      </c>
      <c r="B21" s="17">
        <f t="shared" ref="B21:Y21" si="7">B3+B9-B15</f>
        <v>323791</v>
      </c>
      <c r="C21" s="17">
        <f t="shared" si="7"/>
        <v>647582</v>
      </c>
      <c r="D21" s="17">
        <f t="shared" si="7"/>
        <v>971373</v>
      </c>
      <c r="E21" s="17">
        <f t="shared" si="7"/>
        <v>1295164</v>
      </c>
      <c r="F21" s="17">
        <f t="shared" si="7"/>
        <v>1618955</v>
      </c>
      <c r="G21" s="17">
        <f t="shared" si="7"/>
        <v>1942746</v>
      </c>
      <c r="H21" s="17">
        <f t="shared" si="7"/>
        <v>2266537</v>
      </c>
      <c r="I21" s="17">
        <f t="shared" si="7"/>
        <v>2590328</v>
      </c>
      <c r="J21" s="17">
        <f t="shared" si="7"/>
        <v>2914119</v>
      </c>
      <c r="K21" s="17">
        <f t="shared" si="7"/>
        <v>3237910</v>
      </c>
      <c r="L21" s="17">
        <f t="shared" si="7"/>
        <v>3561701</v>
      </c>
      <c r="M21" s="17">
        <f t="shared" si="7"/>
        <v>3885492</v>
      </c>
      <c r="N21" s="17">
        <f t="shared" si="7"/>
        <v>4209283</v>
      </c>
      <c r="O21" s="17">
        <f t="shared" si="7"/>
        <v>4533074</v>
      </c>
      <c r="P21" s="17">
        <f t="shared" si="7"/>
        <v>4856865</v>
      </c>
      <c r="Q21" s="17">
        <f t="shared" si="7"/>
        <v>5180656</v>
      </c>
      <c r="R21" s="17">
        <f t="shared" si="7"/>
        <v>5504447</v>
      </c>
      <c r="S21" s="17">
        <f t="shared" si="7"/>
        <v>5828238</v>
      </c>
      <c r="T21" s="17">
        <f t="shared" si="7"/>
        <v>6152029</v>
      </c>
      <c r="U21" s="17">
        <f t="shared" si="7"/>
        <v>6799611</v>
      </c>
      <c r="V21" s="17">
        <f t="shared" si="7"/>
        <v>647582</v>
      </c>
      <c r="W21" s="17">
        <f t="shared" si="7"/>
        <v>971373</v>
      </c>
      <c r="X21" s="17">
        <f t="shared" si="7"/>
        <v>1295164</v>
      </c>
      <c r="Y21" s="17">
        <f t="shared" si="7"/>
        <v>1618955</v>
      </c>
    </row>
    <row r="22">
      <c r="A22" s="13" t="s">
        <v>124</v>
      </c>
      <c r="B22" s="17">
        <f t="shared" ref="B22:Y22" si="8">B4+B10-B16</f>
        <v>8222.625</v>
      </c>
      <c r="C22" s="17">
        <f t="shared" si="8"/>
        <v>16445.25</v>
      </c>
      <c r="D22" s="17">
        <f t="shared" si="8"/>
        <v>32890.5</v>
      </c>
      <c r="E22" s="17">
        <f t="shared" si="8"/>
        <v>49335.75</v>
      </c>
      <c r="F22" s="17">
        <f t="shared" si="8"/>
        <v>65781</v>
      </c>
      <c r="G22" s="17">
        <f t="shared" si="8"/>
        <v>82226.25</v>
      </c>
      <c r="H22" s="17">
        <f t="shared" si="8"/>
        <v>98671.5</v>
      </c>
      <c r="I22" s="17">
        <f t="shared" si="8"/>
        <v>115116.75</v>
      </c>
      <c r="J22" s="17">
        <f t="shared" si="8"/>
        <v>131562</v>
      </c>
      <c r="K22" s="17">
        <f t="shared" si="8"/>
        <v>148007.25</v>
      </c>
      <c r="L22" s="17">
        <f t="shared" si="8"/>
        <v>164452.5</v>
      </c>
      <c r="M22" s="17">
        <f t="shared" si="8"/>
        <v>180897.75</v>
      </c>
      <c r="N22" s="17">
        <f t="shared" si="8"/>
        <v>197343</v>
      </c>
      <c r="O22" s="17">
        <f t="shared" si="8"/>
        <v>213788.25</v>
      </c>
      <c r="P22" s="17">
        <f t="shared" si="8"/>
        <v>238456.125</v>
      </c>
      <c r="Q22" s="17">
        <f t="shared" si="8"/>
        <v>263124</v>
      </c>
      <c r="R22" s="17">
        <f t="shared" si="8"/>
        <v>148007.25</v>
      </c>
      <c r="S22" s="17">
        <f t="shared" si="8"/>
        <v>172675.125</v>
      </c>
      <c r="T22" s="17">
        <f t="shared" si="8"/>
        <v>57558.375</v>
      </c>
      <c r="U22" s="17">
        <f t="shared" si="8"/>
        <v>74003.625</v>
      </c>
      <c r="V22" s="17">
        <f t="shared" si="8"/>
        <v>90448.875</v>
      </c>
      <c r="W22" s="17">
        <f t="shared" si="8"/>
        <v>106894.125</v>
      </c>
      <c r="X22" s="17">
        <f t="shared" si="8"/>
        <v>123339.375</v>
      </c>
      <c r="Y22" s="17">
        <f t="shared" si="8"/>
        <v>139784.625</v>
      </c>
    </row>
    <row r="23">
      <c r="A23" s="13" t="s">
        <v>125</v>
      </c>
      <c r="B23" s="17">
        <f t="shared" ref="B23:Y23" si="9">B5+B11-B17</f>
        <v>0</v>
      </c>
      <c r="C23" s="17">
        <f t="shared" si="9"/>
        <v>0</v>
      </c>
      <c r="D23" s="17">
        <f t="shared" si="9"/>
        <v>0</v>
      </c>
      <c r="E23" s="17">
        <f t="shared" si="9"/>
        <v>0</v>
      </c>
      <c r="F23" s="17">
        <f t="shared" si="9"/>
        <v>0</v>
      </c>
      <c r="G23" s="17">
        <f t="shared" si="9"/>
        <v>124517.8571</v>
      </c>
      <c r="H23" s="17">
        <f t="shared" si="9"/>
        <v>249035.7143</v>
      </c>
      <c r="I23" s="17">
        <f t="shared" si="9"/>
        <v>373553.5714</v>
      </c>
      <c r="J23" s="17">
        <f t="shared" si="9"/>
        <v>498071.4286</v>
      </c>
      <c r="K23" s="17">
        <f t="shared" si="9"/>
        <v>622589.2857</v>
      </c>
      <c r="L23" s="17">
        <f t="shared" si="9"/>
        <v>747107.1429</v>
      </c>
      <c r="M23" s="17">
        <f t="shared" si="9"/>
        <v>871625</v>
      </c>
      <c r="N23" s="17">
        <f t="shared" si="9"/>
        <v>996142.8571</v>
      </c>
      <c r="O23" s="17">
        <f t="shared" si="9"/>
        <v>1120660.714</v>
      </c>
      <c r="P23" s="17">
        <f t="shared" si="9"/>
        <v>1245178.571</v>
      </c>
      <c r="Q23" s="17">
        <f t="shared" si="9"/>
        <v>1369696.429</v>
      </c>
      <c r="R23" s="17">
        <f t="shared" si="9"/>
        <v>1494214.286</v>
      </c>
      <c r="S23" s="17">
        <f t="shared" si="9"/>
        <v>1618732.143</v>
      </c>
      <c r="T23" s="17">
        <f t="shared" si="9"/>
        <v>1743250</v>
      </c>
      <c r="U23" s="17">
        <f t="shared" si="9"/>
        <v>124517.8571</v>
      </c>
      <c r="V23" s="17">
        <f t="shared" si="9"/>
        <v>249035.7143</v>
      </c>
      <c r="W23" s="17">
        <f t="shared" si="9"/>
        <v>373553.5714</v>
      </c>
      <c r="X23" s="17">
        <f t="shared" si="9"/>
        <v>622589.2857</v>
      </c>
      <c r="Y23" s="17">
        <f t="shared" si="9"/>
        <v>871625</v>
      </c>
    </row>
    <row r="24">
      <c r="A24" s="13" t="s">
        <v>102</v>
      </c>
      <c r="B24" s="17">
        <f t="shared" ref="B24:Y24" si="10">SUM(B21:B23)</f>
        <v>332013.625</v>
      </c>
      <c r="C24" s="17">
        <f t="shared" si="10"/>
        <v>664027.25</v>
      </c>
      <c r="D24" s="17">
        <f t="shared" si="10"/>
        <v>1004263.5</v>
      </c>
      <c r="E24" s="17">
        <f t="shared" si="10"/>
        <v>1344499.75</v>
      </c>
      <c r="F24" s="17">
        <f t="shared" si="10"/>
        <v>1684736</v>
      </c>
      <c r="G24" s="17">
        <f t="shared" si="10"/>
        <v>2149490.107</v>
      </c>
      <c r="H24" s="17">
        <f t="shared" si="10"/>
        <v>2614244.214</v>
      </c>
      <c r="I24" s="17">
        <f t="shared" si="10"/>
        <v>3078998.321</v>
      </c>
      <c r="J24" s="17">
        <f t="shared" si="10"/>
        <v>3543752.429</v>
      </c>
      <c r="K24" s="17">
        <f t="shared" si="10"/>
        <v>4008506.536</v>
      </c>
      <c r="L24" s="17">
        <f t="shared" si="10"/>
        <v>4473260.643</v>
      </c>
      <c r="M24" s="17">
        <f t="shared" si="10"/>
        <v>4938014.75</v>
      </c>
      <c r="N24" s="17">
        <f t="shared" si="10"/>
        <v>5402768.857</v>
      </c>
      <c r="O24" s="17">
        <f t="shared" si="10"/>
        <v>5867522.964</v>
      </c>
      <c r="P24" s="17">
        <f t="shared" si="10"/>
        <v>6340499.696</v>
      </c>
      <c r="Q24" s="17">
        <f t="shared" si="10"/>
        <v>6813476.429</v>
      </c>
      <c r="R24" s="17">
        <f t="shared" si="10"/>
        <v>7146668.536</v>
      </c>
      <c r="S24" s="17">
        <f t="shared" si="10"/>
        <v>7619645.268</v>
      </c>
      <c r="T24" s="17">
        <f t="shared" si="10"/>
        <v>7952837.375</v>
      </c>
      <c r="U24" s="17">
        <f t="shared" si="10"/>
        <v>6998132.482</v>
      </c>
      <c r="V24" s="17">
        <f t="shared" si="10"/>
        <v>987066.5893</v>
      </c>
      <c r="W24" s="17">
        <f t="shared" si="10"/>
        <v>1451820.696</v>
      </c>
      <c r="X24" s="17">
        <f t="shared" si="10"/>
        <v>2041092.661</v>
      </c>
      <c r="Y24" s="17">
        <f t="shared" si="10"/>
        <v>2630364.625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130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131</v>
      </c>
      <c r="B3" s="9">
        <v>0.0</v>
      </c>
      <c r="C3" s="14">
        <f>Assumptions!B23</f>
        <v>11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f>Assumptions!C23</f>
        <v>9</v>
      </c>
      <c r="P3" s="14">
        <v>0.0</v>
      </c>
      <c r="Q3" s="14">
        <v>0.0</v>
      </c>
      <c r="R3" s="14">
        <v>0.0</v>
      </c>
      <c r="S3" s="9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</row>
    <row r="4">
      <c r="A4" s="2" t="s">
        <v>58</v>
      </c>
      <c r="B4" s="14">
        <f>0</f>
        <v>0</v>
      </c>
      <c r="C4" s="14">
        <f>Assumptions!B24</f>
        <v>187637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f>Assumptions!C24</f>
        <v>192451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5" t="s">
        <v>132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133</v>
      </c>
      <c r="B7" s="14">
        <v>0.0</v>
      </c>
      <c r="C7" s="14">
        <f t="shared" ref="C7:Y7" si="1">B9</f>
        <v>0</v>
      </c>
      <c r="D7" s="14">
        <f t="shared" si="1"/>
        <v>187637</v>
      </c>
      <c r="E7" s="14">
        <f t="shared" si="1"/>
        <v>187637</v>
      </c>
      <c r="F7" s="14">
        <f t="shared" si="1"/>
        <v>187637</v>
      </c>
      <c r="G7" s="14">
        <f t="shared" si="1"/>
        <v>187637</v>
      </c>
      <c r="H7" s="14">
        <f t="shared" si="1"/>
        <v>187637</v>
      </c>
      <c r="I7" s="14">
        <f t="shared" si="1"/>
        <v>187637</v>
      </c>
      <c r="J7" s="14">
        <f t="shared" si="1"/>
        <v>187637</v>
      </c>
      <c r="K7" s="14">
        <f t="shared" si="1"/>
        <v>187637</v>
      </c>
      <c r="L7" s="14">
        <f t="shared" si="1"/>
        <v>187637</v>
      </c>
      <c r="M7" s="14">
        <f t="shared" si="1"/>
        <v>187637</v>
      </c>
      <c r="N7" s="14">
        <f t="shared" si="1"/>
        <v>187637</v>
      </c>
      <c r="O7" s="14">
        <f t="shared" si="1"/>
        <v>187637</v>
      </c>
      <c r="P7" s="14">
        <f t="shared" si="1"/>
        <v>380088</v>
      </c>
      <c r="Q7" s="14">
        <f t="shared" si="1"/>
        <v>380088</v>
      </c>
      <c r="R7" s="14">
        <f t="shared" si="1"/>
        <v>380088</v>
      </c>
      <c r="S7" s="14">
        <f t="shared" si="1"/>
        <v>380088</v>
      </c>
      <c r="T7" s="14">
        <f t="shared" si="1"/>
        <v>380088</v>
      </c>
      <c r="U7" s="14">
        <f t="shared" si="1"/>
        <v>380088</v>
      </c>
      <c r="V7" s="14">
        <f t="shared" si="1"/>
        <v>380088</v>
      </c>
      <c r="W7" s="14">
        <f t="shared" si="1"/>
        <v>380088</v>
      </c>
      <c r="X7" s="14">
        <f t="shared" si="1"/>
        <v>380088</v>
      </c>
      <c r="Y7" s="14">
        <f t="shared" si="1"/>
        <v>380088</v>
      </c>
    </row>
    <row r="8">
      <c r="A8" s="2" t="s">
        <v>134</v>
      </c>
      <c r="B8" s="14">
        <f t="shared" ref="B8:Y8" si="2">B4</f>
        <v>0</v>
      </c>
      <c r="C8" s="14">
        <f t="shared" si="2"/>
        <v>187637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192451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</row>
    <row r="9">
      <c r="A9" s="2" t="s">
        <v>135</v>
      </c>
      <c r="B9" s="14">
        <f t="shared" ref="B9:Y9" si="3">B7+B8</f>
        <v>0</v>
      </c>
      <c r="C9" s="14">
        <f t="shared" si="3"/>
        <v>187637</v>
      </c>
      <c r="D9" s="14">
        <f t="shared" si="3"/>
        <v>187637</v>
      </c>
      <c r="E9" s="14">
        <f t="shared" si="3"/>
        <v>187637</v>
      </c>
      <c r="F9" s="14">
        <f t="shared" si="3"/>
        <v>187637</v>
      </c>
      <c r="G9" s="14">
        <f t="shared" si="3"/>
        <v>187637</v>
      </c>
      <c r="H9" s="14">
        <f t="shared" si="3"/>
        <v>187637</v>
      </c>
      <c r="I9" s="14">
        <f t="shared" si="3"/>
        <v>187637</v>
      </c>
      <c r="J9" s="14">
        <f t="shared" si="3"/>
        <v>187637</v>
      </c>
      <c r="K9" s="14">
        <f t="shared" si="3"/>
        <v>187637</v>
      </c>
      <c r="L9" s="14">
        <f t="shared" si="3"/>
        <v>187637</v>
      </c>
      <c r="M9" s="14">
        <f t="shared" si="3"/>
        <v>187637</v>
      </c>
      <c r="N9" s="14">
        <f t="shared" si="3"/>
        <v>187637</v>
      </c>
      <c r="O9" s="14">
        <f t="shared" si="3"/>
        <v>380088</v>
      </c>
      <c r="P9" s="14">
        <f t="shared" si="3"/>
        <v>380088</v>
      </c>
      <c r="Q9" s="14">
        <f t="shared" si="3"/>
        <v>380088</v>
      </c>
      <c r="R9" s="14">
        <f t="shared" si="3"/>
        <v>380088</v>
      </c>
      <c r="S9" s="14">
        <f t="shared" si="3"/>
        <v>380088</v>
      </c>
      <c r="T9" s="14">
        <f t="shared" si="3"/>
        <v>380088</v>
      </c>
      <c r="U9" s="14">
        <f t="shared" si="3"/>
        <v>380088</v>
      </c>
      <c r="V9" s="14">
        <f t="shared" si="3"/>
        <v>380088</v>
      </c>
      <c r="W9" s="14">
        <f t="shared" si="3"/>
        <v>380088</v>
      </c>
      <c r="X9" s="14">
        <f t="shared" si="3"/>
        <v>380088</v>
      </c>
      <c r="Y9" s="14">
        <f t="shared" si="3"/>
        <v>380088</v>
      </c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5" t="s">
        <v>136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 t="s">
        <v>126</v>
      </c>
      <c r="B12" s="14">
        <v>0.0</v>
      </c>
      <c r="C12" s="14">
        <f t="shared" ref="C12:Y12" si="4">B14</f>
        <v>0</v>
      </c>
      <c r="D12" s="14">
        <f t="shared" si="4"/>
        <v>2064007</v>
      </c>
      <c r="E12" s="14">
        <f t="shared" si="4"/>
        <v>2064007</v>
      </c>
      <c r="F12" s="14">
        <f t="shared" si="4"/>
        <v>2064007</v>
      </c>
      <c r="G12" s="14">
        <f t="shared" si="4"/>
        <v>2064007</v>
      </c>
      <c r="H12" s="14">
        <f t="shared" si="4"/>
        <v>2064007</v>
      </c>
      <c r="I12" s="14">
        <f t="shared" si="4"/>
        <v>2064007</v>
      </c>
      <c r="J12" s="14">
        <f t="shared" si="4"/>
        <v>2064007</v>
      </c>
      <c r="K12" s="14">
        <f t="shared" si="4"/>
        <v>2064007</v>
      </c>
      <c r="L12" s="14">
        <f t="shared" si="4"/>
        <v>2064007</v>
      </c>
      <c r="M12" s="14">
        <f t="shared" si="4"/>
        <v>2064007</v>
      </c>
      <c r="N12" s="14">
        <f t="shared" si="4"/>
        <v>2064007</v>
      </c>
      <c r="O12" s="14">
        <f t="shared" si="4"/>
        <v>2064007</v>
      </c>
      <c r="P12" s="14">
        <f t="shared" si="4"/>
        <v>3796066</v>
      </c>
      <c r="Q12" s="14">
        <f t="shared" si="4"/>
        <v>3796066</v>
      </c>
      <c r="R12" s="14">
        <f t="shared" si="4"/>
        <v>3796066</v>
      </c>
      <c r="S12" s="14">
        <f t="shared" si="4"/>
        <v>3796066</v>
      </c>
      <c r="T12" s="14">
        <f t="shared" si="4"/>
        <v>3796066</v>
      </c>
      <c r="U12" s="14">
        <f t="shared" si="4"/>
        <v>3796066</v>
      </c>
      <c r="V12" s="14">
        <f t="shared" si="4"/>
        <v>3796066</v>
      </c>
      <c r="W12" s="14">
        <f t="shared" si="4"/>
        <v>3796066</v>
      </c>
      <c r="X12" s="14">
        <f t="shared" si="4"/>
        <v>3796066</v>
      </c>
      <c r="Y12" s="14">
        <f t="shared" si="4"/>
        <v>3796066</v>
      </c>
    </row>
    <row r="13">
      <c r="A13" s="2" t="s">
        <v>137</v>
      </c>
      <c r="B13" s="14">
        <f t="shared" ref="B13:Y13" si="5">B3*B8</f>
        <v>0</v>
      </c>
      <c r="C13" s="14">
        <f t="shared" si="5"/>
        <v>2064007</v>
      </c>
      <c r="D13" s="14">
        <f t="shared" si="5"/>
        <v>0</v>
      </c>
      <c r="E13" s="14">
        <f t="shared" si="5"/>
        <v>0</v>
      </c>
      <c r="F13" s="14">
        <f t="shared" si="5"/>
        <v>0</v>
      </c>
      <c r="G13" s="14">
        <f t="shared" si="5"/>
        <v>0</v>
      </c>
      <c r="H13" s="14">
        <f t="shared" si="5"/>
        <v>0</v>
      </c>
      <c r="I13" s="14">
        <f t="shared" si="5"/>
        <v>0</v>
      </c>
      <c r="J13" s="14">
        <f t="shared" si="5"/>
        <v>0</v>
      </c>
      <c r="K13" s="14">
        <f t="shared" si="5"/>
        <v>0</v>
      </c>
      <c r="L13" s="14">
        <f t="shared" si="5"/>
        <v>0</v>
      </c>
      <c r="M13" s="14">
        <f t="shared" si="5"/>
        <v>0</v>
      </c>
      <c r="N13" s="14">
        <f t="shared" si="5"/>
        <v>0</v>
      </c>
      <c r="O13" s="14">
        <f t="shared" si="5"/>
        <v>1732059</v>
      </c>
      <c r="P13" s="14">
        <f t="shared" si="5"/>
        <v>0</v>
      </c>
      <c r="Q13" s="14">
        <f t="shared" si="5"/>
        <v>0</v>
      </c>
      <c r="R13" s="14">
        <f t="shared" si="5"/>
        <v>0</v>
      </c>
      <c r="S13" s="14">
        <f t="shared" si="5"/>
        <v>0</v>
      </c>
      <c r="T13" s="14">
        <f t="shared" si="5"/>
        <v>0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14">
        <f t="shared" si="5"/>
        <v>0</v>
      </c>
      <c r="Y13" s="14">
        <f t="shared" si="5"/>
        <v>0</v>
      </c>
    </row>
    <row r="14">
      <c r="A14" s="2" t="s">
        <v>138</v>
      </c>
      <c r="B14" s="14">
        <f t="shared" ref="B14:Y14" si="6">B12+B13</f>
        <v>0</v>
      </c>
      <c r="C14" s="14">
        <f t="shared" si="6"/>
        <v>2064007</v>
      </c>
      <c r="D14" s="14">
        <f t="shared" si="6"/>
        <v>2064007</v>
      </c>
      <c r="E14" s="14">
        <f t="shared" si="6"/>
        <v>2064007</v>
      </c>
      <c r="F14" s="14">
        <f t="shared" si="6"/>
        <v>2064007</v>
      </c>
      <c r="G14" s="14">
        <f t="shared" si="6"/>
        <v>2064007</v>
      </c>
      <c r="H14" s="14">
        <f t="shared" si="6"/>
        <v>2064007</v>
      </c>
      <c r="I14" s="14">
        <f t="shared" si="6"/>
        <v>2064007</v>
      </c>
      <c r="J14" s="14">
        <f t="shared" si="6"/>
        <v>2064007</v>
      </c>
      <c r="K14" s="14">
        <f t="shared" si="6"/>
        <v>2064007</v>
      </c>
      <c r="L14" s="14">
        <f t="shared" si="6"/>
        <v>2064007</v>
      </c>
      <c r="M14" s="14">
        <f t="shared" si="6"/>
        <v>2064007</v>
      </c>
      <c r="N14" s="14">
        <f t="shared" si="6"/>
        <v>2064007</v>
      </c>
      <c r="O14" s="14">
        <f t="shared" si="6"/>
        <v>3796066</v>
      </c>
      <c r="P14" s="14">
        <f t="shared" si="6"/>
        <v>3796066</v>
      </c>
      <c r="Q14" s="14">
        <f t="shared" si="6"/>
        <v>3796066</v>
      </c>
      <c r="R14" s="14">
        <f t="shared" si="6"/>
        <v>3796066</v>
      </c>
      <c r="S14" s="14">
        <f t="shared" si="6"/>
        <v>3796066</v>
      </c>
      <c r="T14" s="14">
        <f t="shared" si="6"/>
        <v>3796066</v>
      </c>
      <c r="U14" s="14">
        <f t="shared" si="6"/>
        <v>3796066</v>
      </c>
      <c r="V14" s="14">
        <f t="shared" si="6"/>
        <v>3796066</v>
      </c>
      <c r="W14" s="14">
        <f t="shared" si="6"/>
        <v>3796066</v>
      </c>
      <c r="X14" s="14">
        <f t="shared" si="6"/>
        <v>3796066</v>
      </c>
      <c r="Y14" s="14">
        <f t="shared" si="6"/>
        <v>3796066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 t="s">
        <v>59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 t="s">
        <v>61</v>
      </c>
      <c r="B17" s="14">
        <v>0.0</v>
      </c>
      <c r="C17" s="14">
        <v>0.0</v>
      </c>
      <c r="D17" s="14">
        <v>0.0</v>
      </c>
      <c r="E17" s="14">
        <v>0.0</v>
      </c>
      <c r="F17" s="14">
        <v>0.0</v>
      </c>
      <c r="G17" s="14">
        <v>0.0</v>
      </c>
      <c r="H17" s="14">
        <v>0.0</v>
      </c>
      <c r="I17" s="14">
        <v>0.0</v>
      </c>
      <c r="J17" s="14">
        <f>Assumptions!B28</f>
        <v>13</v>
      </c>
      <c r="K17" s="14">
        <v>0.0</v>
      </c>
      <c r="L17" s="14">
        <v>0.0</v>
      </c>
      <c r="M17" s="14">
        <v>0.0</v>
      </c>
      <c r="N17" s="14">
        <v>0.0</v>
      </c>
      <c r="O17" s="14">
        <v>0.0</v>
      </c>
      <c r="P17" s="14">
        <v>0.0</v>
      </c>
      <c r="Q17" s="14">
        <v>0.0</v>
      </c>
      <c r="R17" s="14">
        <v>0.0</v>
      </c>
      <c r="S17" s="14">
        <f>Assumptions!C28</f>
        <v>13.5</v>
      </c>
      <c r="T17" s="14">
        <v>0.0</v>
      </c>
      <c r="U17" s="14">
        <v>0.0</v>
      </c>
      <c r="V17" s="14">
        <v>0.0</v>
      </c>
      <c r="W17" s="14">
        <v>0.0</v>
      </c>
      <c r="X17" s="14">
        <v>0.0</v>
      </c>
      <c r="Y17" s="14">
        <v>0.0</v>
      </c>
    </row>
    <row r="18">
      <c r="A18" s="2" t="s">
        <v>139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f>J17*J9</f>
        <v>2439281</v>
      </c>
      <c r="K18" s="14">
        <v>0.0</v>
      </c>
      <c r="L18" s="14">
        <v>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f>S17*S9</f>
        <v>5131188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140</v>
      </c>
    </row>
    <row r="3">
      <c r="A3" s="15" t="s">
        <v>126</v>
      </c>
    </row>
    <row r="4">
      <c r="A4" s="8" t="s">
        <v>69</v>
      </c>
      <c r="B4" s="13">
        <v>0.0</v>
      </c>
      <c r="C4" s="18">
        <f t="shared" ref="C4:Y4" si="1">B19</f>
        <v>0</v>
      </c>
      <c r="D4" s="18">
        <f t="shared" si="1"/>
        <v>8678500</v>
      </c>
      <c r="E4" s="18">
        <f t="shared" si="1"/>
        <v>8678500</v>
      </c>
      <c r="F4" s="18">
        <f t="shared" si="1"/>
        <v>8678500</v>
      </c>
      <c r="G4" s="18">
        <f t="shared" si="1"/>
        <v>8678500</v>
      </c>
      <c r="H4" s="18">
        <f t="shared" si="1"/>
        <v>8678500</v>
      </c>
      <c r="I4" s="18">
        <f t="shared" si="1"/>
        <v>8678500</v>
      </c>
      <c r="J4" s="18">
        <f t="shared" si="1"/>
        <v>8678500</v>
      </c>
      <c r="K4" s="18">
        <f t="shared" si="1"/>
        <v>8678500</v>
      </c>
      <c r="L4" s="18">
        <f t="shared" si="1"/>
        <v>8678500</v>
      </c>
      <c r="M4" s="18">
        <f t="shared" si="1"/>
        <v>8678500</v>
      </c>
      <c r="N4" s="18">
        <f t="shared" si="1"/>
        <v>8678500</v>
      </c>
      <c r="O4" s="18">
        <f t="shared" si="1"/>
        <v>8678500</v>
      </c>
      <c r="P4" s="18">
        <f t="shared" si="1"/>
        <v>8678500</v>
      </c>
      <c r="Q4" s="18">
        <f t="shared" si="1"/>
        <v>8678500</v>
      </c>
      <c r="R4" s="18">
        <f t="shared" si="1"/>
        <v>8678500</v>
      </c>
      <c r="S4" s="18">
        <f t="shared" si="1"/>
        <v>8678500</v>
      </c>
      <c r="T4" s="18">
        <f t="shared" si="1"/>
        <v>8678500</v>
      </c>
      <c r="U4" s="18">
        <f t="shared" si="1"/>
        <v>8678500</v>
      </c>
      <c r="V4" s="18">
        <f t="shared" si="1"/>
        <v>8678500</v>
      </c>
      <c r="W4" s="18">
        <f t="shared" si="1"/>
        <v>0</v>
      </c>
      <c r="X4" s="18">
        <f t="shared" si="1"/>
        <v>0</v>
      </c>
      <c r="Y4" s="18">
        <f t="shared" si="1"/>
        <v>0</v>
      </c>
    </row>
    <row r="5">
      <c r="A5" s="8" t="s">
        <v>71</v>
      </c>
      <c r="B5" s="13">
        <v>0.0</v>
      </c>
      <c r="C5" s="18">
        <f t="shared" ref="C5:Y5" si="2">B20</f>
        <v>0</v>
      </c>
      <c r="D5" s="18">
        <f t="shared" si="2"/>
        <v>0</v>
      </c>
      <c r="E5" s="18">
        <f t="shared" si="2"/>
        <v>0</v>
      </c>
      <c r="F5" s="18">
        <f t="shared" si="2"/>
        <v>0</v>
      </c>
      <c r="G5" s="18">
        <f t="shared" si="2"/>
        <v>0</v>
      </c>
      <c r="H5" s="18">
        <f t="shared" si="2"/>
        <v>7346220</v>
      </c>
      <c r="I5" s="18">
        <f t="shared" si="2"/>
        <v>7346220</v>
      </c>
      <c r="J5" s="18">
        <f t="shared" si="2"/>
        <v>7346220</v>
      </c>
      <c r="K5" s="18">
        <f t="shared" si="2"/>
        <v>7346220</v>
      </c>
      <c r="L5" s="18">
        <f t="shared" si="2"/>
        <v>7346220</v>
      </c>
      <c r="M5" s="18">
        <f t="shared" si="2"/>
        <v>7346220</v>
      </c>
      <c r="N5" s="18">
        <f t="shared" si="2"/>
        <v>7346220</v>
      </c>
      <c r="O5" s="18">
        <f t="shared" si="2"/>
        <v>7346220</v>
      </c>
      <c r="P5" s="18">
        <f t="shared" si="2"/>
        <v>7346220</v>
      </c>
      <c r="Q5" s="18">
        <f t="shared" si="2"/>
        <v>7346220</v>
      </c>
      <c r="R5" s="18">
        <f t="shared" si="2"/>
        <v>7346220</v>
      </c>
      <c r="S5" s="18">
        <f t="shared" si="2"/>
        <v>7346220</v>
      </c>
      <c r="T5" s="18">
        <f t="shared" si="2"/>
        <v>7346220</v>
      </c>
      <c r="U5" s="18">
        <f t="shared" si="2"/>
        <v>7346220</v>
      </c>
      <c r="V5" s="18">
        <f t="shared" si="2"/>
        <v>7346220</v>
      </c>
      <c r="W5" s="18">
        <f t="shared" si="2"/>
        <v>7346220</v>
      </c>
      <c r="X5" s="18">
        <f t="shared" si="2"/>
        <v>7346220</v>
      </c>
      <c r="Y5" s="18">
        <f t="shared" si="2"/>
        <v>7346220</v>
      </c>
    </row>
    <row r="6">
      <c r="A6" s="2" t="s">
        <v>102</v>
      </c>
      <c r="B6" s="18">
        <f t="shared" ref="B6:Y6" si="3">SUM(B4:B5)</f>
        <v>0</v>
      </c>
      <c r="C6" s="18">
        <f t="shared" si="3"/>
        <v>0</v>
      </c>
      <c r="D6" s="18">
        <f t="shared" si="3"/>
        <v>8678500</v>
      </c>
      <c r="E6" s="18">
        <f t="shared" si="3"/>
        <v>8678500</v>
      </c>
      <c r="F6" s="18">
        <f t="shared" si="3"/>
        <v>8678500</v>
      </c>
      <c r="G6" s="18">
        <f t="shared" si="3"/>
        <v>8678500</v>
      </c>
      <c r="H6" s="18">
        <f t="shared" si="3"/>
        <v>16024720</v>
      </c>
      <c r="I6" s="18">
        <f t="shared" si="3"/>
        <v>16024720</v>
      </c>
      <c r="J6" s="18">
        <f t="shared" si="3"/>
        <v>16024720</v>
      </c>
      <c r="K6" s="18">
        <f t="shared" si="3"/>
        <v>16024720</v>
      </c>
      <c r="L6" s="18">
        <f t="shared" si="3"/>
        <v>16024720</v>
      </c>
      <c r="M6" s="18">
        <f t="shared" si="3"/>
        <v>16024720</v>
      </c>
      <c r="N6" s="18">
        <f t="shared" si="3"/>
        <v>16024720</v>
      </c>
      <c r="O6" s="18">
        <f t="shared" si="3"/>
        <v>16024720</v>
      </c>
      <c r="P6" s="18">
        <f t="shared" si="3"/>
        <v>16024720</v>
      </c>
      <c r="Q6" s="18">
        <f t="shared" si="3"/>
        <v>16024720</v>
      </c>
      <c r="R6" s="18">
        <f t="shared" si="3"/>
        <v>16024720</v>
      </c>
      <c r="S6" s="18">
        <f t="shared" si="3"/>
        <v>16024720</v>
      </c>
      <c r="T6" s="18">
        <f t="shared" si="3"/>
        <v>16024720</v>
      </c>
      <c r="U6" s="18">
        <f t="shared" si="3"/>
        <v>16024720</v>
      </c>
      <c r="V6" s="18">
        <f t="shared" si="3"/>
        <v>16024720</v>
      </c>
      <c r="W6" s="18">
        <f t="shared" si="3"/>
        <v>7346220</v>
      </c>
      <c r="X6" s="18">
        <f t="shared" si="3"/>
        <v>7346220</v>
      </c>
      <c r="Y6" s="18">
        <f t="shared" si="3"/>
        <v>7346220</v>
      </c>
    </row>
    <row r="7">
      <c r="A7" s="2"/>
    </row>
    <row r="8">
      <c r="A8" s="2" t="s">
        <v>141</v>
      </c>
    </row>
    <row r="9">
      <c r="A9" s="8" t="s">
        <v>69</v>
      </c>
      <c r="B9" s="13">
        <v>0.0</v>
      </c>
      <c r="C9" s="18">
        <f>Assumptions!C31</f>
        <v>8678500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3">
        <v>0.0</v>
      </c>
      <c r="V9" s="13">
        <v>0.0</v>
      </c>
      <c r="W9" s="13">
        <v>0.0</v>
      </c>
      <c r="X9" s="13">
        <v>0.0</v>
      </c>
      <c r="Y9" s="13">
        <v>0.0</v>
      </c>
    </row>
    <row r="10">
      <c r="A10" s="8" t="s">
        <v>71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8">
        <f>Assumptions!C32</f>
        <v>7346220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0.0</v>
      </c>
    </row>
    <row r="11">
      <c r="A11" s="2" t="s">
        <v>102</v>
      </c>
      <c r="B11" s="18">
        <f t="shared" ref="B11:Y11" si="4">SUM(B9:B10)</f>
        <v>0</v>
      </c>
      <c r="C11" s="18">
        <f t="shared" si="4"/>
        <v>8678500</v>
      </c>
      <c r="D11" s="18">
        <f t="shared" si="4"/>
        <v>0</v>
      </c>
      <c r="E11" s="18">
        <f t="shared" si="4"/>
        <v>0</v>
      </c>
      <c r="F11" s="18">
        <f t="shared" si="4"/>
        <v>0</v>
      </c>
      <c r="G11" s="18">
        <f t="shared" si="4"/>
        <v>7346220</v>
      </c>
      <c r="H11" s="18">
        <f t="shared" si="4"/>
        <v>0</v>
      </c>
      <c r="I11" s="18">
        <f t="shared" si="4"/>
        <v>0</v>
      </c>
      <c r="J11" s="18">
        <f t="shared" si="4"/>
        <v>0</v>
      </c>
      <c r="K11" s="18">
        <f t="shared" si="4"/>
        <v>0</v>
      </c>
      <c r="L11" s="18">
        <f t="shared" si="4"/>
        <v>0</v>
      </c>
      <c r="M11" s="18">
        <f t="shared" si="4"/>
        <v>0</v>
      </c>
      <c r="N11" s="18">
        <f t="shared" si="4"/>
        <v>0</v>
      </c>
      <c r="O11" s="18">
        <f t="shared" si="4"/>
        <v>0</v>
      </c>
      <c r="P11" s="18">
        <f t="shared" si="4"/>
        <v>0</v>
      </c>
      <c r="Q11" s="18">
        <f t="shared" si="4"/>
        <v>0</v>
      </c>
      <c r="R11" s="18">
        <f t="shared" si="4"/>
        <v>0</v>
      </c>
      <c r="S11" s="18">
        <f t="shared" si="4"/>
        <v>0</v>
      </c>
      <c r="T11" s="18">
        <f t="shared" si="4"/>
        <v>0</v>
      </c>
      <c r="U11" s="18">
        <f t="shared" si="4"/>
        <v>0</v>
      </c>
      <c r="V11" s="18">
        <f t="shared" si="4"/>
        <v>0</v>
      </c>
      <c r="W11" s="18">
        <f t="shared" si="4"/>
        <v>0</v>
      </c>
      <c r="X11" s="18">
        <f t="shared" si="4"/>
        <v>0</v>
      </c>
      <c r="Y11" s="18">
        <f t="shared" si="4"/>
        <v>0</v>
      </c>
    </row>
    <row r="12">
      <c r="A12" s="2"/>
    </row>
    <row r="13">
      <c r="A13" s="2" t="s">
        <v>68</v>
      </c>
    </row>
    <row r="14">
      <c r="A14" s="8" t="s">
        <v>69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13">
        <v>0.0</v>
      </c>
      <c r="O14" s="13">
        <v>0.0</v>
      </c>
      <c r="P14" s="13">
        <v>0.0</v>
      </c>
      <c r="Q14" s="13">
        <v>0.0</v>
      </c>
      <c r="R14" s="13">
        <v>0.0</v>
      </c>
      <c r="S14" s="13">
        <v>0.0</v>
      </c>
      <c r="T14" s="13">
        <v>0.0</v>
      </c>
      <c r="U14" s="13">
        <v>0.0</v>
      </c>
      <c r="V14" s="18">
        <f>Assumptions!C31</f>
        <v>8678500</v>
      </c>
      <c r="W14" s="13">
        <v>0.0</v>
      </c>
      <c r="X14" s="13">
        <v>0.0</v>
      </c>
      <c r="Y14" s="13">
        <v>0.0</v>
      </c>
    </row>
    <row r="15">
      <c r="A15" s="8" t="s">
        <v>71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3">
        <v>0.0</v>
      </c>
      <c r="P15" s="13">
        <v>0.0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3">
        <v>0.0</v>
      </c>
      <c r="W15" s="13">
        <v>0.0</v>
      </c>
      <c r="X15" s="13">
        <v>0.0</v>
      </c>
      <c r="Y15" s="18">
        <f>Assumptions!C32</f>
        <v>7346220</v>
      </c>
    </row>
    <row r="16">
      <c r="A16" s="2" t="s">
        <v>102</v>
      </c>
      <c r="B16" s="18">
        <f t="shared" ref="B16:Y16" si="5">SUM(B14:B15)</f>
        <v>0</v>
      </c>
      <c r="C16" s="18">
        <f t="shared" si="5"/>
        <v>0</v>
      </c>
      <c r="D16" s="18">
        <f t="shared" si="5"/>
        <v>0</v>
      </c>
      <c r="E16" s="18">
        <f t="shared" si="5"/>
        <v>0</v>
      </c>
      <c r="F16" s="18">
        <f t="shared" si="5"/>
        <v>0</v>
      </c>
      <c r="G16" s="18">
        <f t="shared" si="5"/>
        <v>0</v>
      </c>
      <c r="H16" s="18">
        <f t="shared" si="5"/>
        <v>0</v>
      </c>
      <c r="I16" s="18">
        <f t="shared" si="5"/>
        <v>0</v>
      </c>
      <c r="J16" s="18">
        <f t="shared" si="5"/>
        <v>0</v>
      </c>
      <c r="K16" s="18">
        <f t="shared" si="5"/>
        <v>0</v>
      </c>
      <c r="L16" s="18">
        <f t="shared" si="5"/>
        <v>0</v>
      </c>
      <c r="M16" s="18">
        <f t="shared" si="5"/>
        <v>0</v>
      </c>
      <c r="N16" s="18">
        <f t="shared" si="5"/>
        <v>0</v>
      </c>
      <c r="O16" s="18">
        <f t="shared" si="5"/>
        <v>0</v>
      </c>
      <c r="P16" s="18">
        <f t="shared" si="5"/>
        <v>0</v>
      </c>
      <c r="Q16" s="18">
        <f t="shared" si="5"/>
        <v>0</v>
      </c>
      <c r="R16" s="18">
        <f t="shared" si="5"/>
        <v>0</v>
      </c>
      <c r="S16" s="18">
        <f t="shared" si="5"/>
        <v>0</v>
      </c>
      <c r="T16" s="18">
        <f t="shared" si="5"/>
        <v>0</v>
      </c>
      <c r="U16" s="18">
        <f t="shared" si="5"/>
        <v>0</v>
      </c>
      <c r="V16" s="18">
        <f t="shared" si="5"/>
        <v>8678500</v>
      </c>
      <c r="W16" s="18">
        <f t="shared" si="5"/>
        <v>0</v>
      </c>
      <c r="X16" s="18">
        <f t="shared" si="5"/>
        <v>0</v>
      </c>
      <c r="Y16" s="18">
        <f t="shared" si="5"/>
        <v>7346220</v>
      </c>
    </row>
    <row r="17">
      <c r="A17" s="2"/>
    </row>
    <row r="18">
      <c r="A18" s="2" t="s">
        <v>128</v>
      </c>
    </row>
    <row r="19">
      <c r="A19" s="8" t="s">
        <v>69</v>
      </c>
      <c r="B19" s="18">
        <f t="shared" ref="B19:Y19" si="6">B4+B9-B14</f>
        <v>0</v>
      </c>
      <c r="C19" s="18">
        <f t="shared" si="6"/>
        <v>8678500</v>
      </c>
      <c r="D19" s="18">
        <f t="shared" si="6"/>
        <v>8678500</v>
      </c>
      <c r="E19" s="18">
        <f t="shared" si="6"/>
        <v>8678500</v>
      </c>
      <c r="F19" s="18">
        <f t="shared" si="6"/>
        <v>8678500</v>
      </c>
      <c r="G19" s="18">
        <f t="shared" si="6"/>
        <v>8678500</v>
      </c>
      <c r="H19" s="18">
        <f t="shared" si="6"/>
        <v>8678500</v>
      </c>
      <c r="I19" s="18">
        <f t="shared" si="6"/>
        <v>8678500</v>
      </c>
      <c r="J19" s="18">
        <f t="shared" si="6"/>
        <v>8678500</v>
      </c>
      <c r="K19" s="18">
        <f t="shared" si="6"/>
        <v>8678500</v>
      </c>
      <c r="L19" s="18">
        <f t="shared" si="6"/>
        <v>8678500</v>
      </c>
      <c r="M19" s="18">
        <f t="shared" si="6"/>
        <v>8678500</v>
      </c>
      <c r="N19" s="18">
        <f t="shared" si="6"/>
        <v>8678500</v>
      </c>
      <c r="O19" s="18">
        <f t="shared" si="6"/>
        <v>8678500</v>
      </c>
      <c r="P19" s="18">
        <f t="shared" si="6"/>
        <v>8678500</v>
      </c>
      <c r="Q19" s="18">
        <f t="shared" si="6"/>
        <v>8678500</v>
      </c>
      <c r="R19" s="18">
        <f t="shared" si="6"/>
        <v>8678500</v>
      </c>
      <c r="S19" s="18">
        <f t="shared" si="6"/>
        <v>8678500</v>
      </c>
      <c r="T19" s="18">
        <f t="shared" si="6"/>
        <v>8678500</v>
      </c>
      <c r="U19" s="18">
        <f t="shared" si="6"/>
        <v>8678500</v>
      </c>
      <c r="V19" s="18">
        <f t="shared" si="6"/>
        <v>0</v>
      </c>
      <c r="W19" s="18">
        <f t="shared" si="6"/>
        <v>0</v>
      </c>
      <c r="X19" s="18">
        <f t="shared" si="6"/>
        <v>0</v>
      </c>
      <c r="Y19" s="18">
        <f t="shared" si="6"/>
        <v>0</v>
      </c>
    </row>
    <row r="20">
      <c r="A20" s="8" t="s">
        <v>71</v>
      </c>
      <c r="B20" s="18">
        <f t="shared" ref="B20:Y20" si="7">B5+B10-B15</f>
        <v>0</v>
      </c>
      <c r="C20" s="18">
        <f t="shared" si="7"/>
        <v>0</v>
      </c>
      <c r="D20" s="18">
        <f t="shared" si="7"/>
        <v>0</v>
      </c>
      <c r="E20" s="18">
        <f t="shared" si="7"/>
        <v>0</v>
      </c>
      <c r="F20" s="18">
        <f t="shared" si="7"/>
        <v>0</v>
      </c>
      <c r="G20" s="18">
        <f t="shared" si="7"/>
        <v>7346220</v>
      </c>
      <c r="H20" s="18">
        <f t="shared" si="7"/>
        <v>7346220</v>
      </c>
      <c r="I20" s="18">
        <f t="shared" si="7"/>
        <v>7346220</v>
      </c>
      <c r="J20" s="18">
        <f t="shared" si="7"/>
        <v>7346220</v>
      </c>
      <c r="K20" s="18">
        <f t="shared" si="7"/>
        <v>7346220</v>
      </c>
      <c r="L20" s="18">
        <f t="shared" si="7"/>
        <v>7346220</v>
      </c>
      <c r="M20" s="18">
        <f t="shared" si="7"/>
        <v>7346220</v>
      </c>
      <c r="N20" s="18">
        <f t="shared" si="7"/>
        <v>7346220</v>
      </c>
      <c r="O20" s="18">
        <f t="shared" si="7"/>
        <v>7346220</v>
      </c>
      <c r="P20" s="18">
        <f t="shared" si="7"/>
        <v>7346220</v>
      </c>
      <c r="Q20" s="18">
        <f t="shared" si="7"/>
        <v>7346220</v>
      </c>
      <c r="R20" s="18">
        <f t="shared" si="7"/>
        <v>7346220</v>
      </c>
      <c r="S20" s="18">
        <f t="shared" si="7"/>
        <v>7346220</v>
      </c>
      <c r="T20" s="18">
        <f t="shared" si="7"/>
        <v>7346220</v>
      </c>
      <c r="U20" s="18">
        <f t="shared" si="7"/>
        <v>7346220</v>
      </c>
      <c r="V20" s="18">
        <f t="shared" si="7"/>
        <v>7346220</v>
      </c>
      <c r="W20" s="18">
        <f t="shared" si="7"/>
        <v>7346220</v>
      </c>
      <c r="X20" s="18">
        <f t="shared" si="7"/>
        <v>7346220</v>
      </c>
      <c r="Y20" s="18">
        <f t="shared" si="7"/>
        <v>0</v>
      </c>
    </row>
    <row r="21">
      <c r="A21" s="2" t="s">
        <v>102</v>
      </c>
      <c r="B21" s="18">
        <f t="shared" ref="B21:Y21" si="8">SUM(B19:B20)</f>
        <v>0</v>
      </c>
      <c r="C21" s="18">
        <f t="shared" si="8"/>
        <v>8678500</v>
      </c>
      <c r="D21" s="18">
        <f t="shared" si="8"/>
        <v>8678500</v>
      </c>
      <c r="E21" s="18">
        <f t="shared" si="8"/>
        <v>8678500</v>
      </c>
      <c r="F21" s="18">
        <f t="shared" si="8"/>
        <v>8678500</v>
      </c>
      <c r="G21" s="18">
        <f t="shared" si="8"/>
        <v>16024720</v>
      </c>
      <c r="H21" s="18">
        <f t="shared" si="8"/>
        <v>16024720</v>
      </c>
      <c r="I21" s="18">
        <f t="shared" si="8"/>
        <v>16024720</v>
      </c>
      <c r="J21" s="18">
        <f t="shared" si="8"/>
        <v>16024720</v>
      </c>
      <c r="K21" s="18">
        <f t="shared" si="8"/>
        <v>16024720</v>
      </c>
      <c r="L21" s="18">
        <f t="shared" si="8"/>
        <v>16024720</v>
      </c>
      <c r="M21" s="18">
        <f t="shared" si="8"/>
        <v>16024720</v>
      </c>
      <c r="N21" s="18">
        <f t="shared" si="8"/>
        <v>16024720</v>
      </c>
      <c r="O21" s="18">
        <f t="shared" si="8"/>
        <v>16024720</v>
      </c>
      <c r="P21" s="18">
        <f t="shared" si="8"/>
        <v>16024720</v>
      </c>
      <c r="Q21" s="18">
        <f t="shared" si="8"/>
        <v>16024720</v>
      </c>
      <c r="R21" s="18">
        <f t="shared" si="8"/>
        <v>16024720</v>
      </c>
      <c r="S21" s="18">
        <f t="shared" si="8"/>
        <v>16024720</v>
      </c>
      <c r="T21" s="18">
        <f t="shared" si="8"/>
        <v>16024720</v>
      </c>
      <c r="U21" s="18">
        <f t="shared" si="8"/>
        <v>16024720</v>
      </c>
      <c r="V21" s="18">
        <f t="shared" si="8"/>
        <v>7346220</v>
      </c>
      <c r="W21" s="18">
        <f t="shared" si="8"/>
        <v>7346220</v>
      </c>
      <c r="X21" s="18">
        <f t="shared" si="8"/>
        <v>7346220</v>
      </c>
      <c r="Y21" s="18">
        <f t="shared" si="8"/>
        <v>0</v>
      </c>
    </row>
    <row r="22">
      <c r="A22" s="2"/>
    </row>
    <row r="23">
      <c r="A23" s="2" t="s">
        <v>65</v>
      </c>
    </row>
    <row r="24">
      <c r="A24" s="8" t="s">
        <v>69</v>
      </c>
      <c r="B24" s="18">
        <f>B19*Assumptions!$D31/12</f>
        <v>0</v>
      </c>
      <c r="C24" s="17">
        <f>C19*Assumptions!$D31/12</f>
        <v>110940.1583</v>
      </c>
      <c r="D24" s="17">
        <f>D19*Assumptions!$D31/12</f>
        <v>110940.1583</v>
      </c>
      <c r="E24" s="17">
        <f>E19*Assumptions!$D31/12</f>
        <v>110940.1583</v>
      </c>
      <c r="F24" s="17">
        <f>F19*Assumptions!$D31/12</f>
        <v>110940.1583</v>
      </c>
      <c r="G24" s="17">
        <f>G19*Assumptions!$D31/12</f>
        <v>110940.1583</v>
      </c>
      <c r="H24" s="17">
        <f>H19*Assumptions!$D31/12</f>
        <v>110940.1583</v>
      </c>
      <c r="I24" s="17">
        <f>I19*Assumptions!$D31/12</f>
        <v>110940.1583</v>
      </c>
      <c r="J24" s="17">
        <f>J19*Assumptions!$D31/12</f>
        <v>110940.1583</v>
      </c>
      <c r="K24" s="17">
        <f>K19*Assumptions!$D31/12</f>
        <v>110940.1583</v>
      </c>
      <c r="L24" s="17">
        <f>L19*Assumptions!$D31/12</f>
        <v>110940.1583</v>
      </c>
      <c r="M24" s="17">
        <f>M19*Assumptions!$D31/12</f>
        <v>110940.1583</v>
      </c>
      <c r="N24" s="17">
        <f>N19*Assumptions!$D31/12</f>
        <v>110940.1583</v>
      </c>
      <c r="O24" s="17">
        <f>O19*Assumptions!$D31/12</f>
        <v>110940.1583</v>
      </c>
      <c r="P24" s="17">
        <f>P19*Assumptions!$D31/12</f>
        <v>110940.1583</v>
      </c>
      <c r="Q24" s="17">
        <f>Q19*Assumptions!$D31/12</f>
        <v>110940.1583</v>
      </c>
      <c r="R24" s="17">
        <f>R19*Assumptions!$D31/12</f>
        <v>110940.1583</v>
      </c>
      <c r="S24" s="17">
        <f>S19*Assumptions!$D31/12</f>
        <v>110940.1583</v>
      </c>
      <c r="T24" s="17">
        <f>T19*Assumptions!$D31/12</f>
        <v>110940.1583</v>
      </c>
      <c r="U24" s="17">
        <f>U19*Assumptions!$D31/12</f>
        <v>110940.1583</v>
      </c>
      <c r="V24" s="17">
        <f>V19*Assumptions!$D31/12</f>
        <v>0</v>
      </c>
      <c r="W24" s="17">
        <f>W19*Assumptions!$D31/12</f>
        <v>0</v>
      </c>
      <c r="X24" s="17">
        <f>X19*Assumptions!$D31/12</f>
        <v>0</v>
      </c>
      <c r="Y24" s="17">
        <f>Y19*Assumptions!$D31/12</f>
        <v>0</v>
      </c>
    </row>
    <row r="25">
      <c r="A25" s="8" t="s">
        <v>71</v>
      </c>
      <c r="B25" s="18">
        <f>B20*Assumptions!$D32/12</f>
        <v>0</v>
      </c>
      <c r="C25" s="17">
        <f>C20*Assumptions!$D32/12</f>
        <v>0</v>
      </c>
      <c r="D25" s="17">
        <f>D20*Assumptions!$D32/12</f>
        <v>0</v>
      </c>
      <c r="E25" s="17">
        <f>E20*Assumptions!$D32/12</f>
        <v>0</v>
      </c>
      <c r="F25" s="17">
        <f>F20*Assumptions!$D32/12</f>
        <v>0</v>
      </c>
      <c r="G25" s="17">
        <f>G20*Assumptions!$D32/12</f>
        <v>107805.7785</v>
      </c>
      <c r="H25" s="17">
        <f>H20*Assumptions!$D32/12</f>
        <v>107805.7785</v>
      </c>
      <c r="I25" s="17">
        <f>I20*Assumptions!$D32/12</f>
        <v>107805.7785</v>
      </c>
      <c r="J25" s="17">
        <f>J20*Assumptions!$D32/12</f>
        <v>107805.7785</v>
      </c>
      <c r="K25" s="17">
        <f>K20*Assumptions!$D32/12</f>
        <v>107805.7785</v>
      </c>
      <c r="L25" s="17">
        <f>L20*Assumptions!$D32/12</f>
        <v>107805.7785</v>
      </c>
      <c r="M25" s="17">
        <f>M20*Assumptions!$D32/12</f>
        <v>107805.7785</v>
      </c>
      <c r="N25" s="17">
        <f>N20*Assumptions!$D32/12</f>
        <v>107805.7785</v>
      </c>
      <c r="O25" s="17">
        <f>O20*Assumptions!$D32/12</f>
        <v>107805.7785</v>
      </c>
      <c r="P25" s="17">
        <f>P20*Assumptions!$D32/12</f>
        <v>107805.7785</v>
      </c>
      <c r="Q25" s="17">
        <f>Q20*Assumptions!$D32/12</f>
        <v>107805.7785</v>
      </c>
      <c r="R25" s="17">
        <f>R20*Assumptions!$D32/12</f>
        <v>107805.7785</v>
      </c>
      <c r="S25" s="17">
        <f>S20*Assumptions!$D32/12</f>
        <v>107805.7785</v>
      </c>
      <c r="T25" s="17">
        <f>T20*Assumptions!$D32/12</f>
        <v>107805.7785</v>
      </c>
      <c r="U25" s="17">
        <f>U20*Assumptions!$D32/12</f>
        <v>107805.7785</v>
      </c>
      <c r="V25" s="17">
        <f>V20*Assumptions!$D32/12</f>
        <v>107805.7785</v>
      </c>
      <c r="W25" s="17">
        <f>W20*Assumptions!$D32/12</f>
        <v>107805.7785</v>
      </c>
      <c r="X25" s="17">
        <f>X20*Assumptions!$D32/12</f>
        <v>107805.7785</v>
      </c>
      <c r="Y25" s="17">
        <f>Y20*Assumptions!$D32/12</f>
        <v>0</v>
      </c>
    </row>
    <row r="26">
      <c r="A26" s="2" t="s">
        <v>102</v>
      </c>
      <c r="B26" s="18">
        <f t="shared" ref="B26:Y26" si="9">SUM(B24:B25)</f>
        <v>0</v>
      </c>
      <c r="C26" s="17">
        <f t="shared" si="9"/>
        <v>110940.1583</v>
      </c>
      <c r="D26" s="17">
        <f t="shared" si="9"/>
        <v>110940.1583</v>
      </c>
      <c r="E26" s="17">
        <f t="shared" si="9"/>
        <v>110940.1583</v>
      </c>
      <c r="F26" s="17">
        <f t="shared" si="9"/>
        <v>110940.1583</v>
      </c>
      <c r="G26" s="17">
        <f t="shared" si="9"/>
        <v>218745.9368</v>
      </c>
      <c r="H26" s="17">
        <f t="shared" si="9"/>
        <v>218745.9368</v>
      </c>
      <c r="I26" s="17">
        <f t="shared" si="9"/>
        <v>218745.9368</v>
      </c>
      <c r="J26" s="17">
        <f t="shared" si="9"/>
        <v>218745.9368</v>
      </c>
      <c r="K26" s="17">
        <f t="shared" si="9"/>
        <v>218745.9368</v>
      </c>
      <c r="L26" s="17">
        <f t="shared" si="9"/>
        <v>218745.9368</v>
      </c>
      <c r="M26" s="17">
        <f t="shared" si="9"/>
        <v>218745.9368</v>
      </c>
      <c r="N26" s="17">
        <f t="shared" si="9"/>
        <v>218745.9368</v>
      </c>
      <c r="O26" s="17">
        <f t="shared" si="9"/>
        <v>218745.9368</v>
      </c>
      <c r="P26" s="17">
        <f t="shared" si="9"/>
        <v>218745.9368</v>
      </c>
      <c r="Q26" s="17">
        <f t="shared" si="9"/>
        <v>218745.9368</v>
      </c>
      <c r="R26" s="17">
        <f t="shared" si="9"/>
        <v>218745.9368</v>
      </c>
      <c r="S26" s="17">
        <f t="shared" si="9"/>
        <v>218745.9368</v>
      </c>
      <c r="T26" s="17">
        <f t="shared" si="9"/>
        <v>218745.9368</v>
      </c>
      <c r="U26" s="17">
        <f t="shared" si="9"/>
        <v>218745.9368</v>
      </c>
      <c r="V26" s="17">
        <f t="shared" si="9"/>
        <v>107805.7785</v>
      </c>
      <c r="W26" s="17">
        <f t="shared" si="9"/>
        <v>107805.7785</v>
      </c>
      <c r="X26" s="17">
        <f t="shared" si="9"/>
        <v>107805.7785</v>
      </c>
      <c r="Y26" s="17">
        <f t="shared" si="9"/>
        <v>0</v>
      </c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27</v>
      </c>
      <c r="B2" s="16">
        <f>Sales!B5</f>
        <v>3096330407</v>
      </c>
      <c r="C2" s="16">
        <f>Sales!C5</f>
        <v>3174362646</v>
      </c>
      <c r="D2" s="16">
        <f>Sales!D5</f>
        <v>3254402784</v>
      </c>
      <c r="E2" s="16">
        <f>Sales!E5</f>
        <v>3336503410</v>
      </c>
      <c r="F2" s="16">
        <f>Sales!F5</f>
        <v>3420718513</v>
      </c>
      <c r="G2" s="16">
        <f>Sales!G5</f>
        <v>3507103515</v>
      </c>
      <c r="H2" s="16">
        <f>Sales!H5</f>
        <v>3595715314</v>
      </c>
      <c r="I2" s="16">
        <f>Sales!I5</f>
        <v>3686612319</v>
      </c>
      <c r="J2" s="16">
        <f>Sales!J5</f>
        <v>3779854495</v>
      </c>
      <c r="K2" s="16">
        <f>Sales!K5</f>
        <v>3875503403</v>
      </c>
      <c r="L2" s="16">
        <f>Sales!L5</f>
        <v>3973622241</v>
      </c>
      <c r="M2" s="16">
        <f>Sales!M5</f>
        <v>4074275893</v>
      </c>
      <c r="N2" s="16">
        <f>Sales!N5</f>
        <v>4177530969</v>
      </c>
      <c r="O2" s="16">
        <f>Sales!O5</f>
        <v>4283455854</v>
      </c>
      <c r="P2" s="16">
        <f>Sales!P5</f>
        <v>4392120758</v>
      </c>
      <c r="Q2" s="16">
        <f>Sales!Q5</f>
        <v>4503597761</v>
      </c>
      <c r="R2" s="16">
        <f>Sales!R5</f>
        <v>4617960866</v>
      </c>
      <c r="S2" s="16">
        <f>Sales!S5</f>
        <v>4735286049</v>
      </c>
      <c r="T2" s="16">
        <f>Sales!T5</f>
        <v>4855651316</v>
      </c>
      <c r="U2" s="16">
        <f>Sales!U5</f>
        <v>4979136752</v>
      </c>
      <c r="V2" s="16">
        <f>Sales!V5</f>
        <v>5105824583</v>
      </c>
      <c r="W2" s="16">
        <f>Sales!W5</f>
        <v>5235799229</v>
      </c>
      <c r="X2" s="16">
        <f>Sales!X5</f>
        <v>5369147366</v>
      </c>
      <c r="Y2" s="16">
        <f>Sales!Y5</f>
        <v>5505957987</v>
      </c>
    </row>
    <row r="3">
      <c r="A3" s="2" t="s">
        <v>142</v>
      </c>
      <c r="B3" s="16">
        <f>COGS!B13</f>
        <v>1906449714</v>
      </c>
      <c r="C3" s="16">
        <f>COGS!C13</f>
        <v>1940331648</v>
      </c>
      <c r="D3" s="16">
        <f>COGS!D13</f>
        <v>1974818629</v>
      </c>
      <c r="E3" s="16">
        <f>COGS!E13</f>
        <v>2009921510</v>
      </c>
      <c r="F3" s="16">
        <f>COGS!F13</f>
        <v>2045651342</v>
      </c>
      <c r="G3" s="16">
        <f>COGS!G13</f>
        <v>2082019371</v>
      </c>
      <c r="H3" s="16">
        <f>COGS!H13</f>
        <v>2119037050</v>
      </c>
      <c r="I3" s="16">
        <f>COGS!I13</f>
        <v>2156716034</v>
      </c>
      <c r="J3" s="16">
        <f>COGS!J13</f>
        <v>2195068193</v>
      </c>
      <c r="K3" s="16">
        <f>COGS!K13</f>
        <v>2234105606</v>
      </c>
      <c r="L3" s="16">
        <f>COGS!L13</f>
        <v>2273840574</v>
      </c>
      <c r="M3" s="16">
        <f>COGS!M13</f>
        <v>2314285615</v>
      </c>
      <c r="N3" s="16">
        <f>COGS!N13</f>
        <v>2355453478</v>
      </c>
      <c r="O3" s="16">
        <f>COGS!O13</f>
        <v>2397357137</v>
      </c>
      <c r="P3" s="16">
        <f>COGS!P13</f>
        <v>2440009802</v>
      </c>
      <c r="Q3" s="16">
        <f>COGS!Q13</f>
        <v>2483424923</v>
      </c>
      <c r="R3" s="16">
        <f>COGS!R13</f>
        <v>2527616189</v>
      </c>
      <c r="S3" s="16">
        <f>COGS!S13</f>
        <v>2572597538</v>
      </c>
      <c r="T3" s="16">
        <f>COGS!T13</f>
        <v>2618383159</v>
      </c>
      <c r="U3" s="16">
        <f>COGS!U13</f>
        <v>2664987496</v>
      </c>
      <c r="V3" s="16">
        <f>COGS!V13</f>
        <v>2712425255</v>
      </c>
      <c r="W3" s="16">
        <f>COGS!W13</f>
        <v>2760711406</v>
      </c>
      <c r="X3" s="16">
        <f>COGS!X13</f>
        <v>2809861189</v>
      </c>
      <c r="Y3" s="16">
        <f>COGS!Y13</f>
        <v>2859890120</v>
      </c>
    </row>
    <row r="4">
      <c r="A4" s="19" t="s">
        <v>143</v>
      </c>
      <c r="B4" s="16">
        <f t="shared" ref="B4:Y4" si="1">B2-B3</f>
        <v>1189880693</v>
      </c>
      <c r="C4" s="16">
        <f t="shared" si="1"/>
        <v>1234030998</v>
      </c>
      <c r="D4" s="16">
        <f t="shared" si="1"/>
        <v>1279584155</v>
      </c>
      <c r="E4" s="16">
        <f t="shared" si="1"/>
        <v>1326581900</v>
      </c>
      <c r="F4" s="16">
        <f t="shared" si="1"/>
        <v>1375067171</v>
      </c>
      <c r="G4" s="16">
        <f t="shared" si="1"/>
        <v>1425084144</v>
      </c>
      <c r="H4" s="16">
        <f t="shared" si="1"/>
        <v>1476678264</v>
      </c>
      <c r="I4" s="16">
        <f t="shared" si="1"/>
        <v>1529896284</v>
      </c>
      <c r="J4" s="16">
        <f t="shared" si="1"/>
        <v>1584786302</v>
      </c>
      <c r="K4" s="16">
        <f t="shared" si="1"/>
        <v>1641397796</v>
      </c>
      <c r="L4" s="16">
        <f t="shared" si="1"/>
        <v>1699781667</v>
      </c>
      <c r="M4" s="16">
        <f t="shared" si="1"/>
        <v>1759990278</v>
      </c>
      <c r="N4" s="16">
        <f t="shared" si="1"/>
        <v>1822077491</v>
      </c>
      <c r="O4" s="16">
        <f t="shared" si="1"/>
        <v>1886098718</v>
      </c>
      <c r="P4" s="16">
        <f t="shared" si="1"/>
        <v>1952110956</v>
      </c>
      <c r="Q4" s="16">
        <f t="shared" si="1"/>
        <v>2020172838</v>
      </c>
      <c r="R4" s="16">
        <f t="shared" si="1"/>
        <v>2090344677</v>
      </c>
      <c r="S4" s="16">
        <f t="shared" si="1"/>
        <v>2162688511</v>
      </c>
      <c r="T4" s="16">
        <f t="shared" si="1"/>
        <v>2237268157</v>
      </c>
      <c r="U4" s="16">
        <f t="shared" si="1"/>
        <v>2314149256</v>
      </c>
      <c r="V4" s="16">
        <f t="shared" si="1"/>
        <v>2393399328</v>
      </c>
      <c r="W4" s="16">
        <f t="shared" si="1"/>
        <v>2475087823</v>
      </c>
      <c r="X4" s="16">
        <f t="shared" si="1"/>
        <v>2559286177</v>
      </c>
      <c r="Y4" s="16">
        <f t="shared" si="1"/>
        <v>2646067867</v>
      </c>
    </row>
    <row r="5">
      <c r="A5" s="2" t="s">
        <v>144</v>
      </c>
      <c r="B5" s="14">
        <f>Expenses!B7</f>
        <v>8628943</v>
      </c>
      <c r="C5" s="14">
        <f>Expenses!C7</f>
        <v>8628943</v>
      </c>
      <c r="D5" s="14">
        <f>Expenses!D7</f>
        <v>8628943</v>
      </c>
      <c r="E5" s="14">
        <f>Expenses!E7</f>
        <v>8628943</v>
      </c>
      <c r="F5" s="14">
        <f>Expenses!F7</f>
        <v>8628943</v>
      </c>
      <c r="G5" s="14">
        <f>Expenses!G7</f>
        <v>8628943</v>
      </c>
      <c r="H5" s="14">
        <f>Expenses!H7</f>
        <v>8628943</v>
      </c>
      <c r="I5" s="14">
        <f>Expenses!I7</f>
        <v>8628943</v>
      </c>
      <c r="J5" s="14">
        <f>Expenses!J7</f>
        <v>8628943</v>
      </c>
      <c r="K5" s="14">
        <f>Expenses!K7</f>
        <v>8628943</v>
      </c>
      <c r="L5" s="14">
        <f>Expenses!L7</f>
        <v>8628943</v>
      </c>
      <c r="M5" s="14">
        <f>Expenses!M7</f>
        <v>8628943</v>
      </c>
      <c r="N5" s="14">
        <f>Expenses!N7</f>
        <v>8628943</v>
      </c>
      <c r="O5" s="14">
        <f>Expenses!O7</f>
        <v>8628943</v>
      </c>
      <c r="P5" s="14">
        <f>Expenses!P7</f>
        <v>8628943</v>
      </c>
      <c r="Q5" s="14">
        <f>Expenses!Q7</f>
        <v>8628943</v>
      </c>
      <c r="R5" s="14">
        <f>Expenses!R7</f>
        <v>8628943</v>
      </c>
      <c r="S5" s="14">
        <f>Expenses!S7</f>
        <v>8628943</v>
      </c>
      <c r="T5" s="14">
        <f>Expenses!T7</f>
        <v>8628943</v>
      </c>
      <c r="U5" s="14">
        <f>Expenses!U7</f>
        <v>8628943</v>
      </c>
      <c r="V5" s="14">
        <f>Expenses!V7</f>
        <v>8628943</v>
      </c>
      <c r="W5" s="14">
        <f>Expenses!W7</f>
        <v>8628943</v>
      </c>
      <c r="X5" s="14">
        <f>Expenses!X7</f>
        <v>8628943</v>
      </c>
      <c r="Y5" s="14">
        <f>Expenses!Y7</f>
        <v>8628943</v>
      </c>
    </row>
    <row r="6">
      <c r="A6" s="19" t="s">
        <v>145</v>
      </c>
      <c r="B6" s="16">
        <f t="shared" ref="B6:Y6" si="2">B4-B5</f>
        <v>1181251750</v>
      </c>
      <c r="C6" s="16">
        <f t="shared" si="2"/>
        <v>1225402055</v>
      </c>
      <c r="D6" s="16">
        <f t="shared" si="2"/>
        <v>1270955212</v>
      </c>
      <c r="E6" s="16">
        <f t="shared" si="2"/>
        <v>1317952957</v>
      </c>
      <c r="F6" s="16">
        <f t="shared" si="2"/>
        <v>1366438228</v>
      </c>
      <c r="G6" s="16">
        <f t="shared" si="2"/>
        <v>1416455201</v>
      </c>
      <c r="H6" s="16">
        <f t="shared" si="2"/>
        <v>1468049321</v>
      </c>
      <c r="I6" s="16">
        <f t="shared" si="2"/>
        <v>1521267341</v>
      </c>
      <c r="J6" s="16">
        <f t="shared" si="2"/>
        <v>1576157359</v>
      </c>
      <c r="K6" s="16">
        <f t="shared" si="2"/>
        <v>1632768853</v>
      </c>
      <c r="L6" s="16">
        <f t="shared" si="2"/>
        <v>1691152724</v>
      </c>
      <c r="M6" s="16">
        <f t="shared" si="2"/>
        <v>1751361335</v>
      </c>
      <c r="N6" s="16">
        <f t="shared" si="2"/>
        <v>1813448548</v>
      </c>
      <c r="O6" s="16">
        <f t="shared" si="2"/>
        <v>1877469775</v>
      </c>
      <c r="P6" s="16">
        <f t="shared" si="2"/>
        <v>1943482013</v>
      </c>
      <c r="Q6" s="16">
        <f t="shared" si="2"/>
        <v>2011543895</v>
      </c>
      <c r="R6" s="16">
        <f t="shared" si="2"/>
        <v>2081715734</v>
      </c>
      <c r="S6" s="16">
        <f t="shared" si="2"/>
        <v>2154059568</v>
      </c>
      <c r="T6" s="16">
        <f t="shared" si="2"/>
        <v>2228639214</v>
      </c>
      <c r="U6" s="16">
        <f t="shared" si="2"/>
        <v>2305520313</v>
      </c>
      <c r="V6" s="16">
        <f t="shared" si="2"/>
        <v>2384770385</v>
      </c>
      <c r="W6" s="16">
        <f t="shared" si="2"/>
        <v>2466458880</v>
      </c>
      <c r="X6" s="16">
        <f t="shared" si="2"/>
        <v>2550657234</v>
      </c>
      <c r="Y6" s="16">
        <f t="shared" si="2"/>
        <v>2637438924</v>
      </c>
    </row>
    <row r="7">
      <c r="A7" s="2" t="s">
        <v>129</v>
      </c>
      <c r="B7" s="16">
        <f>Depreciation!B12</f>
        <v>332013.625</v>
      </c>
      <c r="C7" s="16">
        <f>Depreciation!C12</f>
        <v>332013.625</v>
      </c>
      <c r="D7" s="16">
        <f>Depreciation!D12</f>
        <v>340236.25</v>
      </c>
      <c r="E7" s="16">
        <f>Depreciation!E12</f>
        <v>340236.25</v>
      </c>
      <c r="F7" s="16">
        <f>Depreciation!F12</f>
        <v>340236.25</v>
      </c>
      <c r="G7" s="16">
        <f>Depreciation!G12</f>
        <v>464754.1071</v>
      </c>
      <c r="H7" s="16">
        <f>Depreciation!H12</f>
        <v>464754.1071</v>
      </c>
      <c r="I7" s="16">
        <f>Depreciation!I12</f>
        <v>464754.1071</v>
      </c>
      <c r="J7" s="16">
        <f>Depreciation!J12</f>
        <v>464754.1071</v>
      </c>
      <c r="K7" s="16">
        <f>Depreciation!K12</f>
        <v>464754.1071</v>
      </c>
      <c r="L7" s="16">
        <f>Depreciation!L12</f>
        <v>464754.1071</v>
      </c>
      <c r="M7" s="16">
        <f>Depreciation!M12</f>
        <v>464754.1071</v>
      </c>
      <c r="N7" s="16">
        <f>Depreciation!N12</f>
        <v>464754.1071</v>
      </c>
      <c r="O7" s="16">
        <f>Depreciation!O12</f>
        <v>464754.1071</v>
      </c>
      <c r="P7" s="16">
        <f>Depreciation!P12</f>
        <v>472976.7321</v>
      </c>
      <c r="Q7" s="16">
        <f>Depreciation!Q12</f>
        <v>472976.7321</v>
      </c>
      <c r="R7" s="16">
        <f>Depreciation!R12</f>
        <v>464754.1071</v>
      </c>
      <c r="S7" s="16">
        <f>Depreciation!S12</f>
        <v>472976.7321</v>
      </c>
      <c r="T7" s="16">
        <f>Depreciation!T12</f>
        <v>464754.1071</v>
      </c>
      <c r="U7" s="16">
        <f>Depreciation!U12</f>
        <v>788545.1071</v>
      </c>
      <c r="V7" s="16">
        <f>Depreciation!V12</f>
        <v>464754.1071</v>
      </c>
      <c r="W7" s="16">
        <f>Depreciation!W12</f>
        <v>464754.1071</v>
      </c>
      <c r="X7" s="16">
        <f>Depreciation!X12</f>
        <v>589271.9643</v>
      </c>
      <c r="Y7" s="16">
        <f>Depreciation!Y12</f>
        <v>589271.9643</v>
      </c>
    </row>
    <row r="8">
      <c r="A8" s="19" t="s">
        <v>146</v>
      </c>
      <c r="B8" s="16">
        <f t="shared" ref="B8:Y8" si="3">B6-B7</f>
        <v>1180919736</v>
      </c>
      <c r="C8" s="16">
        <f t="shared" si="3"/>
        <v>1225070042</v>
      </c>
      <c r="D8" s="16">
        <f t="shared" si="3"/>
        <v>1270614976</v>
      </c>
      <c r="E8" s="16">
        <f t="shared" si="3"/>
        <v>1317612721</v>
      </c>
      <c r="F8" s="16">
        <f t="shared" si="3"/>
        <v>1366097992</v>
      </c>
      <c r="G8" s="16">
        <f t="shared" si="3"/>
        <v>1415990447</v>
      </c>
      <c r="H8" s="16">
        <f t="shared" si="3"/>
        <v>1467584567</v>
      </c>
      <c r="I8" s="16">
        <f t="shared" si="3"/>
        <v>1520802587</v>
      </c>
      <c r="J8" s="16">
        <f t="shared" si="3"/>
        <v>1575692605</v>
      </c>
      <c r="K8" s="16">
        <f t="shared" si="3"/>
        <v>1632304099</v>
      </c>
      <c r="L8" s="16">
        <f t="shared" si="3"/>
        <v>1690687970</v>
      </c>
      <c r="M8" s="16">
        <f t="shared" si="3"/>
        <v>1750896580</v>
      </c>
      <c r="N8" s="16">
        <f t="shared" si="3"/>
        <v>1812983794</v>
      </c>
      <c r="O8" s="16">
        <f t="shared" si="3"/>
        <v>1877005020</v>
      </c>
      <c r="P8" s="16">
        <f t="shared" si="3"/>
        <v>1943009036</v>
      </c>
      <c r="Q8" s="16">
        <f t="shared" si="3"/>
        <v>2011070918</v>
      </c>
      <c r="R8" s="16">
        <f t="shared" si="3"/>
        <v>2081250980</v>
      </c>
      <c r="S8" s="16">
        <f t="shared" si="3"/>
        <v>2153586591</v>
      </c>
      <c r="T8" s="16">
        <f t="shared" si="3"/>
        <v>2228174460</v>
      </c>
      <c r="U8" s="16">
        <f t="shared" si="3"/>
        <v>2304731768</v>
      </c>
      <c r="V8" s="16">
        <f t="shared" si="3"/>
        <v>2384305631</v>
      </c>
      <c r="W8" s="16">
        <f t="shared" si="3"/>
        <v>2465994126</v>
      </c>
      <c r="X8" s="16">
        <f t="shared" si="3"/>
        <v>2550067962</v>
      </c>
      <c r="Y8" s="16">
        <f t="shared" si="3"/>
        <v>2636849652</v>
      </c>
    </row>
    <row r="9">
      <c r="A9" s="2" t="s">
        <v>147</v>
      </c>
      <c r="B9" s="16">
        <f>'Loan and Interest'!B26</f>
        <v>0</v>
      </c>
      <c r="C9" s="16">
        <f>'Loan and Interest'!C26</f>
        <v>110940.1583</v>
      </c>
      <c r="D9" s="16">
        <f>'Loan and Interest'!D26</f>
        <v>110940.1583</v>
      </c>
      <c r="E9" s="16">
        <f>'Loan and Interest'!E26</f>
        <v>110940.1583</v>
      </c>
      <c r="F9" s="16">
        <f>'Loan and Interest'!F26</f>
        <v>110940.1583</v>
      </c>
      <c r="G9" s="16">
        <f>'Loan and Interest'!G26</f>
        <v>218745.9368</v>
      </c>
      <c r="H9" s="16">
        <f>'Loan and Interest'!H26</f>
        <v>218745.9368</v>
      </c>
      <c r="I9" s="16">
        <f>'Loan and Interest'!I26</f>
        <v>218745.9368</v>
      </c>
      <c r="J9" s="16">
        <f>'Loan and Interest'!J26</f>
        <v>218745.9368</v>
      </c>
      <c r="K9" s="16">
        <f>'Loan and Interest'!K26</f>
        <v>218745.9368</v>
      </c>
      <c r="L9" s="16">
        <f>'Loan and Interest'!L26</f>
        <v>218745.9368</v>
      </c>
      <c r="M9" s="16">
        <f>'Loan and Interest'!M26</f>
        <v>218745.9368</v>
      </c>
      <c r="N9" s="16">
        <f>'Loan and Interest'!N26</f>
        <v>218745.9368</v>
      </c>
      <c r="O9" s="16">
        <f>'Loan and Interest'!O26</f>
        <v>218745.9368</v>
      </c>
      <c r="P9" s="16">
        <f>'Loan and Interest'!P26</f>
        <v>218745.9368</v>
      </c>
      <c r="Q9" s="16">
        <f>'Loan and Interest'!Q26</f>
        <v>218745.9368</v>
      </c>
      <c r="R9" s="16">
        <f>'Loan and Interest'!R26</f>
        <v>218745.9368</v>
      </c>
      <c r="S9" s="16">
        <f>'Loan and Interest'!S26</f>
        <v>218745.9368</v>
      </c>
      <c r="T9" s="16">
        <f>'Loan and Interest'!T26</f>
        <v>218745.9368</v>
      </c>
      <c r="U9" s="16">
        <f>'Loan and Interest'!U26</f>
        <v>218745.9368</v>
      </c>
      <c r="V9" s="16">
        <f>'Loan and Interest'!V26</f>
        <v>107805.7785</v>
      </c>
      <c r="W9" s="16">
        <f>'Loan and Interest'!W26</f>
        <v>107805.7785</v>
      </c>
      <c r="X9" s="16">
        <f>'Loan and Interest'!X26</f>
        <v>107805.7785</v>
      </c>
      <c r="Y9" s="16">
        <f>'Loan and Interest'!Y26</f>
        <v>0</v>
      </c>
    </row>
    <row r="10">
      <c r="A10" s="19" t="s">
        <v>148</v>
      </c>
      <c r="B10" s="16">
        <f t="shared" ref="B10:Y10" si="4">B8-B9</f>
        <v>1180919736</v>
      </c>
      <c r="C10" s="16">
        <f t="shared" si="4"/>
        <v>1224959102</v>
      </c>
      <c r="D10" s="16">
        <f t="shared" si="4"/>
        <v>1270504036</v>
      </c>
      <c r="E10" s="16">
        <f t="shared" si="4"/>
        <v>1317501781</v>
      </c>
      <c r="F10" s="16">
        <f t="shared" si="4"/>
        <v>1365987052</v>
      </c>
      <c r="G10" s="16">
        <f t="shared" si="4"/>
        <v>1415771701</v>
      </c>
      <c r="H10" s="16">
        <f t="shared" si="4"/>
        <v>1467365821</v>
      </c>
      <c r="I10" s="16">
        <f t="shared" si="4"/>
        <v>1520583841</v>
      </c>
      <c r="J10" s="16">
        <f t="shared" si="4"/>
        <v>1575473859</v>
      </c>
      <c r="K10" s="16">
        <f t="shared" si="4"/>
        <v>1632085353</v>
      </c>
      <c r="L10" s="16">
        <f t="shared" si="4"/>
        <v>1690469224</v>
      </c>
      <c r="M10" s="16">
        <f t="shared" si="4"/>
        <v>1750677835</v>
      </c>
      <c r="N10" s="16">
        <f t="shared" si="4"/>
        <v>1812765048</v>
      </c>
      <c r="O10" s="16">
        <f t="shared" si="4"/>
        <v>1876786274</v>
      </c>
      <c r="P10" s="16">
        <f t="shared" si="4"/>
        <v>1942790290</v>
      </c>
      <c r="Q10" s="16">
        <f t="shared" si="4"/>
        <v>2010852172</v>
      </c>
      <c r="R10" s="16">
        <f t="shared" si="4"/>
        <v>2081032234</v>
      </c>
      <c r="S10" s="16">
        <f t="shared" si="4"/>
        <v>2153367845</v>
      </c>
      <c r="T10" s="16">
        <f t="shared" si="4"/>
        <v>2227955714</v>
      </c>
      <c r="U10" s="16">
        <f t="shared" si="4"/>
        <v>2304513022</v>
      </c>
      <c r="V10" s="16">
        <f t="shared" si="4"/>
        <v>2384197825</v>
      </c>
      <c r="W10" s="16">
        <f t="shared" si="4"/>
        <v>2465886320</v>
      </c>
      <c r="X10" s="16">
        <f t="shared" si="4"/>
        <v>2549960156</v>
      </c>
      <c r="Y10" s="16">
        <f t="shared" si="4"/>
        <v>2636849652</v>
      </c>
    </row>
    <row r="11">
      <c r="A11" s="2" t="s">
        <v>149</v>
      </c>
      <c r="B11" s="16">
        <f>B10*Assumptions!$B34</f>
        <v>330657526.2</v>
      </c>
      <c r="C11" s="16">
        <f>C10*Assumptions!$B34</f>
        <v>342988548.4</v>
      </c>
      <c r="D11" s="16">
        <f>D10*Assumptions!$B34</f>
        <v>355741130</v>
      </c>
      <c r="E11" s="16">
        <f>E10*Assumptions!$B34</f>
        <v>368900498.6</v>
      </c>
      <c r="F11" s="16">
        <f>F10*Assumptions!$B34</f>
        <v>382476374.5</v>
      </c>
      <c r="G11" s="16">
        <f>G10*Assumptions!$B34</f>
        <v>396416076.3</v>
      </c>
      <c r="H11" s="16">
        <f>H10*Assumptions!$B34</f>
        <v>410862429.9</v>
      </c>
      <c r="I11" s="16">
        <f>I10*Assumptions!$B34</f>
        <v>425763475.6</v>
      </c>
      <c r="J11" s="16">
        <f>J10*Assumptions!$B34</f>
        <v>441132680.5</v>
      </c>
      <c r="K11" s="16">
        <f>K10*Assumptions!$B34</f>
        <v>456983898.9</v>
      </c>
      <c r="L11" s="16">
        <f>L10*Assumptions!$B34</f>
        <v>473331382.8</v>
      </c>
      <c r="M11" s="16">
        <f>M10*Assumptions!$B34</f>
        <v>490189793.7</v>
      </c>
      <c r="N11" s="16">
        <f>N10*Assumptions!$B34</f>
        <v>507574213.4</v>
      </c>
      <c r="O11" s="16">
        <f>O10*Assumptions!$B34</f>
        <v>525500156.9</v>
      </c>
      <c r="P11" s="16">
        <f>P10*Assumptions!$B34</f>
        <v>543981281.2</v>
      </c>
      <c r="Q11" s="16">
        <f>Q10*Assumptions!$B34</f>
        <v>563038608.3</v>
      </c>
      <c r="R11" s="16">
        <f>R10*Assumptions!$B34</f>
        <v>582689025.4</v>
      </c>
      <c r="S11" s="16">
        <f>S10*Assumptions!$B34</f>
        <v>602942996.7</v>
      </c>
      <c r="T11" s="16">
        <f>T10*Assumptions!$B34</f>
        <v>623827599.8</v>
      </c>
      <c r="U11" s="16">
        <f>U10*Assumptions!$B34</f>
        <v>645263646.1</v>
      </c>
      <c r="V11" s="16">
        <f>V10*Assumptions!$B34</f>
        <v>667575390.9</v>
      </c>
      <c r="W11" s="16">
        <f>W10*Assumptions!$B34</f>
        <v>690448169.6</v>
      </c>
      <c r="X11" s="16">
        <f>X10*Assumptions!$B34</f>
        <v>713988843.8</v>
      </c>
      <c r="Y11" s="16">
        <f>Y10*Assumptions!$B34</f>
        <v>738317902.6</v>
      </c>
    </row>
    <row r="12">
      <c r="A12" s="19" t="s">
        <v>150</v>
      </c>
      <c r="B12" s="16">
        <f t="shared" ref="B12:Y12" si="5">B10-B11</f>
        <v>850262210.2</v>
      </c>
      <c r="C12" s="16">
        <f t="shared" si="5"/>
        <v>881970553.1</v>
      </c>
      <c r="D12" s="16">
        <f t="shared" si="5"/>
        <v>914762905.7</v>
      </c>
      <c r="E12" s="16">
        <f t="shared" si="5"/>
        <v>948601282</v>
      </c>
      <c r="F12" s="16">
        <f t="shared" si="5"/>
        <v>983510677.4</v>
      </c>
      <c r="G12" s="16">
        <f t="shared" si="5"/>
        <v>1019355625</v>
      </c>
      <c r="H12" s="16">
        <f t="shared" si="5"/>
        <v>1056503391</v>
      </c>
      <c r="I12" s="16">
        <f t="shared" si="5"/>
        <v>1094820366</v>
      </c>
      <c r="J12" s="16">
        <f t="shared" si="5"/>
        <v>1134341179</v>
      </c>
      <c r="K12" s="16">
        <f t="shared" si="5"/>
        <v>1175101454</v>
      </c>
      <c r="L12" s="16">
        <f t="shared" si="5"/>
        <v>1217137842</v>
      </c>
      <c r="M12" s="16">
        <f t="shared" si="5"/>
        <v>1260488041</v>
      </c>
      <c r="N12" s="16">
        <f t="shared" si="5"/>
        <v>1305190835</v>
      </c>
      <c r="O12" s="16">
        <f t="shared" si="5"/>
        <v>1351286118</v>
      </c>
      <c r="P12" s="16">
        <f t="shared" si="5"/>
        <v>1398809009</v>
      </c>
      <c r="Q12" s="16">
        <f t="shared" si="5"/>
        <v>1447813564</v>
      </c>
      <c r="R12" s="16">
        <f t="shared" si="5"/>
        <v>1498343208</v>
      </c>
      <c r="S12" s="16">
        <f t="shared" si="5"/>
        <v>1550424849</v>
      </c>
      <c r="T12" s="16">
        <f t="shared" si="5"/>
        <v>1604128114</v>
      </c>
      <c r="U12" s="16">
        <f t="shared" si="5"/>
        <v>1659249376</v>
      </c>
      <c r="V12" s="16">
        <f t="shared" si="5"/>
        <v>1716622434</v>
      </c>
      <c r="W12" s="16">
        <f t="shared" si="5"/>
        <v>1775438150</v>
      </c>
      <c r="X12" s="16">
        <f t="shared" si="5"/>
        <v>1835971313</v>
      </c>
      <c r="Y12" s="16">
        <f t="shared" si="5"/>
        <v>1898531750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151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152</v>
      </c>
      <c r="B3" s="16">
        <f>Sales!B34</f>
        <v>802434368.4</v>
      </c>
      <c r="C3" s="16">
        <f>Sales!C34</f>
        <v>3139670376</v>
      </c>
      <c r="D3" s="16">
        <f>Sales!D34</f>
        <v>3757401525</v>
      </c>
      <c r="E3" s="16">
        <f>Sales!E34</f>
        <v>3300579860</v>
      </c>
      <c r="F3" s="16">
        <f>Sales!F34</f>
        <v>2149731466</v>
      </c>
      <c r="G3" s="16">
        <f>Sales!G34</f>
        <v>5315250670</v>
      </c>
      <c r="H3" s="16">
        <f>Sales!H34</f>
        <v>2258390866</v>
      </c>
      <c r="I3" s="16">
        <f>Sales!I34</f>
        <v>3648105667</v>
      </c>
      <c r="J3" s="16">
        <f>Sales!J34</f>
        <v>4363119985</v>
      </c>
      <c r="K3" s="16">
        <f>Sales!K34</f>
        <v>3835642844</v>
      </c>
      <c r="L3" s="16">
        <f>Sales!L34</f>
        <v>2492857946</v>
      </c>
      <c r="M3" s="16">
        <f>Sales!M34</f>
        <v>6180219564</v>
      </c>
      <c r="N3" s="16">
        <f>Sales!N34</f>
        <v>2619273712</v>
      </c>
      <c r="O3" s="16">
        <f>Sales!O34</f>
        <v>4240757499</v>
      </c>
      <c r="P3" s="16">
        <f>Sales!P34</f>
        <v>5068780596</v>
      </c>
      <c r="Q3" s="16">
        <f>Sales!Q34</f>
        <v>4459413391</v>
      </c>
      <c r="R3" s="16">
        <f>Sales!R34</f>
        <v>2892114096</v>
      </c>
      <c r="S3" s="16">
        <f>Sales!S34</f>
        <v>7189056476</v>
      </c>
      <c r="T3" s="16">
        <f>Sales!T34</f>
        <v>3039249967</v>
      </c>
      <c r="U3" s="16">
        <f>Sales!U34</f>
        <v>4931840788</v>
      </c>
      <c r="V3" s="16">
        <f>Sales!V34</f>
        <v>5891199046</v>
      </c>
      <c r="W3" s="16">
        <f>Sales!W34</f>
        <v>5186875556</v>
      </c>
      <c r="X3" s="16">
        <f>Sales!X34</f>
        <v>3356876748</v>
      </c>
      <c r="Y3" s="16">
        <f>Sales!Y34</f>
        <v>8366127079</v>
      </c>
    </row>
    <row r="4">
      <c r="A4" s="2" t="s">
        <v>153</v>
      </c>
      <c r="B4" s="14">
        <f>Capital!B13</f>
        <v>0</v>
      </c>
      <c r="C4" s="14">
        <f>Capital!C13</f>
        <v>2064007</v>
      </c>
      <c r="D4" s="14">
        <f>Capital!D13</f>
        <v>0</v>
      </c>
      <c r="E4" s="14">
        <f>Capital!E13</f>
        <v>0</v>
      </c>
      <c r="F4" s="14">
        <f>Capital!F13</f>
        <v>0</v>
      </c>
      <c r="G4" s="14">
        <f>Capital!G13</f>
        <v>0</v>
      </c>
      <c r="H4" s="14">
        <f>Capital!H13</f>
        <v>0</v>
      </c>
      <c r="I4" s="14">
        <f>Capital!I13</f>
        <v>0</v>
      </c>
      <c r="J4" s="14">
        <f>Capital!J13</f>
        <v>0</v>
      </c>
      <c r="K4" s="14">
        <f>Capital!K13</f>
        <v>0</v>
      </c>
      <c r="L4" s="14">
        <f>Capital!L13</f>
        <v>0</v>
      </c>
      <c r="M4" s="14">
        <f>Capital!M13</f>
        <v>0</v>
      </c>
      <c r="N4" s="14">
        <f>Capital!N13</f>
        <v>0</v>
      </c>
      <c r="O4" s="14">
        <f>Capital!O13</f>
        <v>1732059</v>
      </c>
      <c r="P4" s="14">
        <f>Capital!P13</f>
        <v>0</v>
      </c>
      <c r="Q4" s="14">
        <f>Capital!Q13</f>
        <v>0</v>
      </c>
      <c r="R4" s="14">
        <f>Capital!R13</f>
        <v>0</v>
      </c>
      <c r="S4" s="14">
        <f>Capital!S13</f>
        <v>0</v>
      </c>
      <c r="T4" s="14">
        <f>Capital!T13</f>
        <v>0</v>
      </c>
      <c r="U4" s="14">
        <f>Capital!U13</f>
        <v>0</v>
      </c>
      <c r="V4" s="14">
        <f>Capital!V13</f>
        <v>0</v>
      </c>
      <c r="W4" s="14">
        <f>Capital!W13</f>
        <v>0</v>
      </c>
      <c r="X4" s="14">
        <f>Capital!X13</f>
        <v>0</v>
      </c>
      <c r="Y4" s="14">
        <f>Capital!Y13</f>
        <v>0</v>
      </c>
    </row>
    <row r="5">
      <c r="A5" s="2" t="s">
        <v>141</v>
      </c>
      <c r="B5" s="14">
        <f>'Loan and Interest'!B11</f>
        <v>0</v>
      </c>
      <c r="C5" s="14">
        <f>'Loan and Interest'!C11</f>
        <v>8678500</v>
      </c>
      <c r="D5" s="14">
        <f>'Loan and Interest'!D11</f>
        <v>0</v>
      </c>
      <c r="E5" s="14">
        <f>'Loan and Interest'!E11</f>
        <v>0</v>
      </c>
      <c r="F5" s="14">
        <f>'Loan and Interest'!F11</f>
        <v>0</v>
      </c>
      <c r="G5" s="14">
        <f>'Loan and Interest'!G11</f>
        <v>7346220</v>
      </c>
      <c r="H5" s="14">
        <f>'Loan and Interest'!H11</f>
        <v>0</v>
      </c>
      <c r="I5" s="14">
        <f>'Loan and Interest'!I11</f>
        <v>0</v>
      </c>
      <c r="J5" s="14">
        <f>'Loan and Interest'!J11</f>
        <v>0</v>
      </c>
      <c r="K5" s="14">
        <f>'Loan and Interest'!K11</f>
        <v>0</v>
      </c>
      <c r="L5" s="14">
        <f>'Loan and Interest'!L11</f>
        <v>0</v>
      </c>
      <c r="M5" s="14">
        <f>'Loan and Interest'!M11</f>
        <v>0</v>
      </c>
      <c r="N5" s="14">
        <f>'Loan and Interest'!N11</f>
        <v>0</v>
      </c>
      <c r="O5" s="14">
        <f>'Loan and Interest'!O11</f>
        <v>0</v>
      </c>
      <c r="P5" s="14">
        <f>'Loan and Interest'!P11</f>
        <v>0</v>
      </c>
      <c r="Q5" s="14">
        <f>'Loan and Interest'!Q11</f>
        <v>0</v>
      </c>
      <c r="R5" s="14">
        <f>'Loan and Interest'!R11</f>
        <v>0</v>
      </c>
      <c r="S5" s="14">
        <f>'Loan and Interest'!S11</f>
        <v>0</v>
      </c>
      <c r="T5" s="14">
        <f>'Loan and Interest'!T11</f>
        <v>0</v>
      </c>
      <c r="U5" s="14">
        <f>'Loan and Interest'!U11</f>
        <v>0</v>
      </c>
      <c r="V5" s="14">
        <f>'Loan and Interest'!V11</f>
        <v>0</v>
      </c>
      <c r="W5" s="14">
        <f>'Loan and Interest'!W11</f>
        <v>0</v>
      </c>
      <c r="X5" s="14">
        <f>'Loan and Interest'!X11</f>
        <v>0</v>
      </c>
      <c r="Y5" s="14">
        <f>'Loan and Interest'!Y11</f>
        <v>0</v>
      </c>
    </row>
    <row r="6">
      <c r="A6" s="2" t="s">
        <v>102</v>
      </c>
      <c r="B6" s="16">
        <f t="shared" ref="B6:Y6" si="1">SUM(B3:B5)</f>
        <v>802434368.4</v>
      </c>
      <c r="C6" s="16">
        <f t="shared" si="1"/>
        <v>3150412883</v>
      </c>
      <c r="D6" s="16">
        <f t="shared" si="1"/>
        <v>3757401525</v>
      </c>
      <c r="E6" s="16">
        <f t="shared" si="1"/>
        <v>3300579860</v>
      </c>
      <c r="F6" s="16">
        <f t="shared" si="1"/>
        <v>2149731466</v>
      </c>
      <c r="G6" s="16">
        <f t="shared" si="1"/>
        <v>5322596890</v>
      </c>
      <c r="H6" s="16">
        <f t="shared" si="1"/>
        <v>2258390866</v>
      </c>
      <c r="I6" s="16">
        <f t="shared" si="1"/>
        <v>3648105667</v>
      </c>
      <c r="J6" s="16">
        <f t="shared" si="1"/>
        <v>4363119985</v>
      </c>
      <c r="K6" s="16">
        <f t="shared" si="1"/>
        <v>3835642844</v>
      </c>
      <c r="L6" s="16">
        <f t="shared" si="1"/>
        <v>2492857946</v>
      </c>
      <c r="M6" s="16">
        <f t="shared" si="1"/>
        <v>6180219564</v>
      </c>
      <c r="N6" s="16">
        <f t="shared" si="1"/>
        <v>2619273712</v>
      </c>
      <c r="O6" s="16">
        <f t="shared" si="1"/>
        <v>4242489558</v>
      </c>
      <c r="P6" s="16">
        <f t="shared" si="1"/>
        <v>5068780596</v>
      </c>
      <c r="Q6" s="16">
        <f t="shared" si="1"/>
        <v>4459413391</v>
      </c>
      <c r="R6" s="16">
        <f t="shared" si="1"/>
        <v>2892114096</v>
      </c>
      <c r="S6" s="16">
        <f t="shared" si="1"/>
        <v>7189056476</v>
      </c>
      <c r="T6" s="16">
        <f t="shared" si="1"/>
        <v>3039249967</v>
      </c>
      <c r="U6" s="16">
        <f t="shared" si="1"/>
        <v>4931840788</v>
      </c>
      <c r="V6" s="16">
        <f t="shared" si="1"/>
        <v>5891199046</v>
      </c>
      <c r="W6" s="16">
        <f t="shared" si="1"/>
        <v>5186875556</v>
      </c>
      <c r="X6" s="16">
        <f t="shared" si="1"/>
        <v>3356876748</v>
      </c>
      <c r="Y6" s="16">
        <f t="shared" si="1"/>
        <v>8366127079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 t="s">
        <v>154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 t="s">
        <v>155</v>
      </c>
      <c r="B9" s="14">
        <f>'Fixed Asset Balance'!B12</f>
        <v>6607382</v>
      </c>
      <c r="C9" s="14">
        <f>'Fixed Asset Balance'!C12</f>
        <v>0</v>
      </c>
      <c r="D9" s="14">
        <f>'Fixed Asset Balance'!D12</f>
        <v>131562</v>
      </c>
      <c r="E9" s="14">
        <f>'Fixed Asset Balance'!E12</f>
        <v>0</v>
      </c>
      <c r="F9" s="14">
        <f>'Fixed Asset Balance'!F12</f>
        <v>0</v>
      </c>
      <c r="G9" s="14">
        <f>'Fixed Asset Balance'!G12</f>
        <v>1743250</v>
      </c>
      <c r="H9" s="14">
        <f>'Fixed Asset Balance'!H12</f>
        <v>0</v>
      </c>
      <c r="I9" s="14">
        <f>'Fixed Asset Balance'!I12</f>
        <v>0</v>
      </c>
      <c r="J9" s="14">
        <f>'Fixed Asset Balance'!J12</f>
        <v>0</v>
      </c>
      <c r="K9" s="14">
        <f>'Fixed Asset Balance'!K12</f>
        <v>0</v>
      </c>
      <c r="L9" s="14">
        <f>'Fixed Asset Balance'!L12</f>
        <v>0</v>
      </c>
      <c r="M9" s="14">
        <f>'Fixed Asset Balance'!M12</f>
        <v>0</v>
      </c>
      <c r="N9" s="14">
        <f>'Fixed Asset Balance'!N12</f>
        <v>0</v>
      </c>
      <c r="O9" s="14">
        <f>'Fixed Asset Balance'!O12</f>
        <v>0</v>
      </c>
      <c r="P9" s="14">
        <f>'Fixed Asset Balance'!P12</f>
        <v>131562</v>
      </c>
      <c r="Q9" s="14">
        <f>'Fixed Asset Balance'!Q12</f>
        <v>0</v>
      </c>
      <c r="R9" s="14">
        <f>'Fixed Asset Balance'!R12</f>
        <v>0</v>
      </c>
      <c r="S9" s="14">
        <f>'Fixed Asset Balance'!S12</f>
        <v>131562</v>
      </c>
      <c r="T9" s="14">
        <f>'Fixed Asset Balance'!T12</f>
        <v>0</v>
      </c>
      <c r="U9" s="14">
        <f>'Fixed Asset Balance'!U12</f>
        <v>8219070</v>
      </c>
      <c r="V9" s="14">
        <f>'Fixed Asset Balance'!V12</f>
        <v>0</v>
      </c>
      <c r="W9" s="14">
        <f>'Fixed Asset Balance'!W12</f>
        <v>0</v>
      </c>
      <c r="X9" s="14">
        <f>'Fixed Asset Balance'!X12</f>
        <v>1743250</v>
      </c>
      <c r="Y9" s="14">
        <f>'Fixed Asset Balance'!Y12</f>
        <v>0</v>
      </c>
    </row>
    <row r="10">
      <c r="A10" s="2" t="s">
        <v>108</v>
      </c>
      <c r="B10" s="16">
        <f>Purchases!B10</f>
        <v>0</v>
      </c>
      <c r="C10" s="16">
        <f>Purchases!C10</f>
        <v>2706003834</v>
      </c>
      <c r="D10" s="16">
        <f>Purchases!D10</f>
        <v>1346029891</v>
      </c>
      <c r="E10" s="16">
        <f>Purchases!E10</f>
        <v>2817271304</v>
      </c>
      <c r="F10" s="16">
        <f>Purchases!F10</f>
        <v>1413620836</v>
      </c>
      <c r="G10" s="16">
        <f>Purchases!G10</f>
        <v>2933325138</v>
      </c>
      <c r="H10" s="16">
        <f>Purchases!H10</f>
        <v>1484605863</v>
      </c>
      <c r="I10" s="16">
        <f>Purchases!I10</f>
        <v>3054379620</v>
      </c>
      <c r="J10" s="16">
        <f>Purchases!J10</f>
        <v>1559155406</v>
      </c>
      <c r="K10" s="16">
        <f>Purchases!K10</f>
        <v>3180658950</v>
      </c>
      <c r="L10" s="16">
        <f>Purchases!L10</f>
        <v>1637448457</v>
      </c>
      <c r="M10" s="16">
        <f>Purchases!M10</f>
        <v>3312397707</v>
      </c>
      <c r="N10" s="16">
        <f>Purchases!N10</f>
        <v>1719672996</v>
      </c>
      <c r="O10" s="16">
        <f>Purchases!O10</f>
        <v>3449841348</v>
      </c>
      <c r="P10" s="16">
        <f>Purchases!P10</f>
        <v>1806026445</v>
      </c>
      <c r="Q10" s="16">
        <f>Purchases!Q10</f>
        <v>3593246720</v>
      </c>
      <c r="R10" s="16">
        <f>Purchases!R10</f>
        <v>1896716135</v>
      </c>
      <c r="S10" s="16">
        <f>Purchases!S10</f>
        <v>3742882605</v>
      </c>
      <c r="T10" s="16">
        <f>Purchases!T10</f>
        <v>1991959812</v>
      </c>
      <c r="U10" s="16">
        <f>Purchases!U10</f>
        <v>3899030286</v>
      </c>
      <c r="V10" s="16">
        <f>Purchases!V10</f>
        <v>2091986153</v>
      </c>
      <c r="W10" s="16">
        <f>Purchases!W10</f>
        <v>4061984144</v>
      </c>
      <c r="X10" s="16">
        <f>Purchases!X10</f>
        <v>2197035321</v>
      </c>
      <c r="Y10" s="16">
        <f>Purchases!Y10</f>
        <v>4232052280</v>
      </c>
    </row>
    <row r="11">
      <c r="A11" s="2" t="s">
        <v>105</v>
      </c>
      <c r="B11" s="14">
        <f>Expenses!B14</f>
        <v>346520</v>
      </c>
      <c r="C11" s="14">
        <f>Expenses!C14</f>
        <v>9505466</v>
      </c>
      <c r="D11" s="14">
        <f>Expenses!D14</f>
        <v>7752420</v>
      </c>
      <c r="E11" s="14">
        <f>Expenses!E14</f>
        <v>9505466</v>
      </c>
      <c r="F11" s="14">
        <f>Expenses!F14</f>
        <v>7752420</v>
      </c>
      <c r="G11" s="14">
        <f>Expenses!G14</f>
        <v>9505466</v>
      </c>
      <c r="H11" s="14">
        <f>Expenses!H14</f>
        <v>7752420</v>
      </c>
      <c r="I11" s="14">
        <f>Expenses!I14</f>
        <v>9505466</v>
      </c>
      <c r="J11" s="14">
        <f>Expenses!J14</f>
        <v>7752420</v>
      </c>
      <c r="K11" s="14">
        <f>Expenses!K14</f>
        <v>9505466</v>
      </c>
      <c r="L11" s="14">
        <f>Expenses!L14</f>
        <v>7752420</v>
      </c>
      <c r="M11" s="14">
        <f>Expenses!M14</f>
        <v>9505466</v>
      </c>
      <c r="N11" s="14">
        <f>Expenses!N14</f>
        <v>7752420</v>
      </c>
      <c r="O11" s="14">
        <f>Expenses!O14</f>
        <v>9505466</v>
      </c>
      <c r="P11" s="14">
        <f>Expenses!P14</f>
        <v>7752420</v>
      </c>
      <c r="Q11" s="14">
        <f>Expenses!Q14</f>
        <v>9505466</v>
      </c>
      <c r="R11" s="14">
        <f>Expenses!R14</f>
        <v>7752420</v>
      </c>
      <c r="S11" s="14">
        <f>Expenses!S14</f>
        <v>9505466</v>
      </c>
      <c r="T11" s="14">
        <f>Expenses!T14</f>
        <v>7752420</v>
      </c>
      <c r="U11" s="14">
        <f>Expenses!U14</f>
        <v>9505466</v>
      </c>
      <c r="V11" s="14">
        <f>Expenses!V14</f>
        <v>7752420</v>
      </c>
      <c r="W11" s="14">
        <f>Expenses!W14</f>
        <v>9505466</v>
      </c>
      <c r="X11" s="14">
        <f>Expenses!X14</f>
        <v>7752420</v>
      </c>
      <c r="Y11" s="14">
        <f>Expenses!Y14</f>
        <v>9505466</v>
      </c>
    </row>
    <row r="12">
      <c r="A12" s="2" t="s">
        <v>68</v>
      </c>
      <c r="B12" s="14">
        <f>'Loan and Interest'!B16</f>
        <v>0</v>
      </c>
      <c r="C12" s="14">
        <f>'Loan and Interest'!C16</f>
        <v>0</v>
      </c>
      <c r="D12" s="14">
        <f>'Loan and Interest'!D16</f>
        <v>0</v>
      </c>
      <c r="E12" s="14">
        <f>'Loan and Interest'!E16</f>
        <v>0</v>
      </c>
      <c r="F12" s="14">
        <f>'Loan and Interest'!F16</f>
        <v>0</v>
      </c>
      <c r="G12" s="14">
        <f>'Loan and Interest'!G16</f>
        <v>0</v>
      </c>
      <c r="H12" s="14">
        <f>'Loan and Interest'!H16</f>
        <v>0</v>
      </c>
      <c r="I12" s="14">
        <f>'Loan and Interest'!I16</f>
        <v>0</v>
      </c>
      <c r="J12" s="14">
        <f>'Loan and Interest'!J16</f>
        <v>0</v>
      </c>
      <c r="K12" s="14">
        <f>'Loan and Interest'!K16</f>
        <v>0</v>
      </c>
      <c r="L12" s="14">
        <f>'Loan and Interest'!L16</f>
        <v>0</v>
      </c>
      <c r="M12" s="14">
        <f>'Loan and Interest'!M16</f>
        <v>0</v>
      </c>
      <c r="N12" s="14">
        <f>'Loan and Interest'!N16</f>
        <v>0</v>
      </c>
      <c r="O12" s="14">
        <f>'Loan and Interest'!O16</f>
        <v>0</v>
      </c>
      <c r="P12" s="14">
        <f>'Loan and Interest'!P16</f>
        <v>0</v>
      </c>
      <c r="Q12" s="14">
        <f>'Loan and Interest'!Q16</f>
        <v>0</v>
      </c>
      <c r="R12" s="14">
        <f>'Loan and Interest'!R16</f>
        <v>0</v>
      </c>
      <c r="S12" s="14">
        <f>'Loan and Interest'!S16</f>
        <v>0</v>
      </c>
      <c r="T12" s="14">
        <f>'Loan and Interest'!T16</f>
        <v>0</v>
      </c>
      <c r="U12" s="14">
        <f>'Loan and Interest'!U16</f>
        <v>0</v>
      </c>
      <c r="V12" s="14">
        <f>'Loan and Interest'!V16</f>
        <v>8678500</v>
      </c>
      <c r="W12" s="14">
        <f>'Loan and Interest'!W16</f>
        <v>0</v>
      </c>
      <c r="X12" s="14">
        <f>'Loan and Interest'!X16</f>
        <v>0</v>
      </c>
      <c r="Y12" s="14">
        <f>'Loan and Interest'!Y16</f>
        <v>7346220</v>
      </c>
    </row>
    <row r="13">
      <c r="A13" s="2" t="s">
        <v>156</v>
      </c>
      <c r="B13" s="16">
        <f>'Loan and Interest'!B26</f>
        <v>0</v>
      </c>
      <c r="C13" s="16">
        <f>'Loan and Interest'!C26</f>
        <v>110940.1583</v>
      </c>
      <c r="D13" s="16">
        <f>'Loan and Interest'!D26</f>
        <v>110940.1583</v>
      </c>
      <c r="E13" s="16">
        <f>'Loan and Interest'!E26</f>
        <v>110940.1583</v>
      </c>
      <c r="F13" s="16">
        <f>'Loan and Interest'!F26</f>
        <v>110940.1583</v>
      </c>
      <c r="G13" s="16">
        <f>'Loan and Interest'!G26</f>
        <v>218745.9368</v>
      </c>
      <c r="H13" s="16">
        <f>'Loan and Interest'!H26</f>
        <v>218745.9368</v>
      </c>
      <c r="I13" s="16">
        <f>'Loan and Interest'!I26</f>
        <v>218745.9368</v>
      </c>
      <c r="J13" s="16">
        <f>'Loan and Interest'!J26</f>
        <v>218745.9368</v>
      </c>
      <c r="K13" s="16">
        <f>'Loan and Interest'!K26</f>
        <v>218745.9368</v>
      </c>
      <c r="L13" s="16">
        <f>'Loan and Interest'!L26</f>
        <v>218745.9368</v>
      </c>
      <c r="M13" s="16">
        <f>'Loan and Interest'!M26</f>
        <v>218745.9368</v>
      </c>
      <c r="N13" s="16">
        <f>'Loan and Interest'!N26</f>
        <v>218745.9368</v>
      </c>
      <c r="O13" s="16">
        <f>'Loan and Interest'!O26</f>
        <v>218745.9368</v>
      </c>
      <c r="P13" s="16">
        <f>'Loan and Interest'!P26</f>
        <v>218745.9368</v>
      </c>
      <c r="Q13" s="16">
        <f>'Loan and Interest'!Q26</f>
        <v>218745.9368</v>
      </c>
      <c r="R13" s="16">
        <f>'Loan and Interest'!R26</f>
        <v>218745.9368</v>
      </c>
      <c r="S13" s="16">
        <f>'Loan and Interest'!S26</f>
        <v>218745.9368</v>
      </c>
      <c r="T13" s="16">
        <f>'Loan and Interest'!T26</f>
        <v>218745.9368</v>
      </c>
      <c r="U13" s="16">
        <f>'Loan and Interest'!U26</f>
        <v>218745.9368</v>
      </c>
      <c r="V13" s="16">
        <f>'Loan and Interest'!V26</f>
        <v>107805.7785</v>
      </c>
      <c r="W13" s="16">
        <f>'Loan and Interest'!W26</f>
        <v>107805.7785</v>
      </c>
      <c r="X13" s="16">
        <f>'Loan and Interest'!X26</f>
        <v>107805.7785</v>
      </c>
      <c r="Y13" s="16">
        <f>'Loan and Interest'!Y26</f>
        <v>0</v>
      </c>
    </row>
    <row r="14">
      <c r="A14" s="2" t="s">
        <v>157</v>
      </c>
      <c r="B14" s="16">
        <f>'Profit &amp; Loss'!B11</f>
        <v>330657526.2</v>
      </c>
      <c r="C14" s="16">
        <f>'Profit &amp; Loss'!C11</f>
        <v>342988548.4</v>
      </c>
      <c r="D14" s="16">
        <f>'Profit &amp; Loss'!D11</f>
        <v>355741130</v>
      </c>
      <c r="E14" s="16">
        <f>'Profit &amp; Loss'!E11</f>
        <v>368900498.6</v>
      </c>
      <c r="F14" s="16">
        <f>'Profit &amp; Loss'!F11</f>
        <v>382476374.5</v>
      </c>
      <c r="G14" s="16">
        <f>'Profit &amp; Loss'!G11</f>
        <v>396416076.3</v>
      </c>
      <c r="H14" s="16">
        <f>'Profit &amp; Loss'!H11</f>
        <v>410862429.9</v>
      </c>
      <c r="I14" s="16">
        <f>'Profit &amp; Loss'!I11</f>
        <v>425763475.6</v>
      </c>
      <c r="J14" s="16">
        <f>'Profit &amp; Loss'!J11</f>
        <v>441132680.5</v>
      </c>
      <c r="K14" s="16">
        <f>'Profit &amp; Loss'!K11</f>
        <v>456983898.9</v>
      </c>
      <c r="L14" s="16">
        <f>'Profit &amp; Loss'!L11</f>
        <v>473331382.8</v>
      </c>
      <c r="M14" s="16">
        <f>'Profit &amp; Loss'!M11</f>
        <v>490189793.7</v>
      </c>
      <c r="N14" s="16">
        <f>'Profit &amp; Loss'!N11</f>
        <v>507574213.4</v>
      </c>
      <c r="O14" s="16">
        <f>'Profit &amp; Loss'!O11</f>
        <v>525500156.9</v>
      </c>
      <c r="P14" s="16">
        <f>'Profit &amp; Loss'!P11</f>
        <v>543981281.2</v>
      </c>
      <c r="Q14" s="16">
        <f>'Profit &amp; Loss'!Q11</f>
        <v>563038608.3</v>
      </c>
      <c r="R14" s="16">
        <f>'Profit &amp; Loss'!R11</f>
        <v>582689025.4</v>
      </c>
      <c r="S14" s="16">
        <f>'Profit &amp; Loss'!S11</f>
        <v>602942996.7</v>
      </c>
      <c r="T14" s="16">
        <f>'Profit &amp; Loss'!T11</f>
        <v>623827599.8</v>
      </c>
      <c r="U14" s="16">
        <f>'Profit &amp; Loss'!U11</f>
        <v>645263646.1</v>
      </c>
      <c r="V14" s="16">
        <f>'Profit &amp; Loss'!V11</f>
        <v>667575390.9</v>
      </c>
      <c r="W14" s="16">
        <f>'Profit &amp; Loss'!W11</f>
        <v>690448169.6</v>
      </c>
      <c r="X14" s="16">
        <f>'Profit &amp; Loss'!X11</f>
        <v>713988843.8</v>
      </c>
      <c r="Y14" s="16">
        <f>'Profit &amp; Loss'!Y11</f>
        <v>738317902.6</v>
      </c>
    </row>
    <row r="15">
      <c r="A15" s="2" t="s">
        <v>139</v>
      </c>
      <c r="B15" s="14">
        <f>Capital!B18</f>
        <v>0</v>
      </c>
      <c r="C15" s="14">
        <f>Capital!C18</f>
        <v>0</v>
      </c>
      <c r="D15" s="14">
        <f>Capital!D18</f>
        <v>0</v>
      </c>
      <c r="E15" s="14">
        <f>Capital!E18</f>
        <v>0</v>
      </c>
      <c r="F15" s="14">
        <f>Capital!F18</f>
        <v>0</v>
      </c>
      <c r="G15" s="14">
        <f>Capital!G18</f>
        <v>0</v>
      </c>
      <c r="H15" s="14">
        <f>Capital!H18</f>
        <v>0</v>
      </c>
      <c r="I15" s="14">
        <f>Capital!I18</f>
        <v>0</v>
      </c>
      <c r="J15" s="14">
        <f>Capital!J18</f>
        <v>2439281</v>
      </c>
      <c r="K15" s="14">
        <f>Capital!K18</f>
        <v>0</v>
      </c>
      <c r="L15" s="14">
        <f>Capital!L18</f>
        <v>0</v>
      </c>
      <c r="M15" s="14">
        <f>Capital!M18</f>
        <v>0</v>
      </c>
      <c r="N15" s="14">
        <f>Capital!N18</f>
        <v>0</v>
      </c>
      <c r="O15" s="14">
        <f>Capital!O18</f>
        <v>0</v>
      </c>
      <c r="P15" s="14">
        <f>Capital!P18</f>
        <v>0</v>
      </c>
      <c r="Q15" s="14">
        <f>Capital!Q18</f>
        <v>0</v>
      </c>
      <c r="R15" s="14">
        <f>Capital!R18</f>
        <v>0</v>
      </c>
      <c r="S15" s="14">
        <f>Capital!S18</f>
        <v>5131188</v>
      </c>
      <c r="T15" s="14">
        <f>Capital!T18</f>
        <v>0</v>
      </c>
      <c r="U15" s="14">
        <f>Capital!U18</f>
        <v>0</v>
      </c>
      <c r="V15" s="14">
        <f>Capital!V18</f>
        <v>0</v>
      </c>
      <c r="W15" s="14">
        <f>Capital!W18</f>
        <v>0</v>
      </c>
      <c r="X15" s="14">
        <f>Capital!X18</f>
        <v>0</v>
      </c>
      <c r="Y15" s="14">
        <f>Capital!Y18</f>
        <v>0</v>
      </c>
    </row>
    <row r="16">
      <c r="A16" s="2" t="s">
        <v>102</v>
      </c>
      <c r="B16" s="16">
        <f t="shared" ref="B16:Y16" si="2">SUM(B9:B15)</f>
        <v>337611428.2</v>
      </c>
      <c r="C16" s="16">
        <f t="shared" si="2"/>
        <v>3058608789</v>
      </c>
      <c r="D16" s="16">
        <f t="shared" si="2"/>
        <v>1709765943</v>
      </c>
      <c r="E16" s="16">
        <f t="shared" si="2"/>
        <v>3195788209</v>
      </c>
      <c r="F16" s="16">
        <f t="shared" si="2"/>
        <v>1803960571</v>
      </c>
      <c r="G16" s="16">
        <f t="shared" si="2"/>
        <v>3341208676</v>
      </c>
      <c r="H16" s="16">
        <f t="shared" si="2"/>
        <v>1903439459</v>
      </c>
      <c r="I16" s="16">
        <f t="shared" si="2"/>
        <v>3489867308</v>
      </c>
      <c r="J16" s="16">
        <f t="shared" si="2"/>
        <v>2010698533</v>
      </c>
      <c r="K16" s="16">
        <f t="shared" si="2"/>
        <v>3647367061</v>
      </c>
      <c r="L16" s="16">
        <f t="shared" si="2"/>
        <v>2118751006</v>
      </c>
      <c r="M16" s="16">
        <f t="shared" si="2"/>
        <v>3812311712</v>
      </c>
      <c r="N16" s="16">
        <f t="shared" si="2"/>
        <v>2235218376</v>
      </c>
      <c r="O16" s="16">
        <f t="shared" si="2"/>
        <v>3985065716</v>
      </c>
      <c r="P16" s="16">
        <f t="shared" si="2"/>
        <v>2358110454</v>
      </c>
      <c r="Q16" s="16">
        <f t="shared" si="2"/>
        <v>4166009540</v>
      </c>
      <c r="R16" s="16">
        <f t="shared" si="2"/>
        <v>2487376326</v>
      </c>
      <c r="S16" s="16">
        <f t="shared" si="2"/>
        <v>4360812563</v>
      </c>
      <c r="T16" s="16">
        <f t="shared" si="2"/>
        <v>2623758577</v>
      </c>
      <c r="U16" s="16">
        <f t="shared" si="2"/>
        <v>4562237214</v>
      </c>
      <c r="V16" s="16">
        <f t="shared" si="2"/>
        <v>2776100270</v>
      </c>
      <c r="W16" s="16">
        <f t="shared" si="2"/>
        <v>4762045585</v>
      </c>
      <c r="X16" s="16">
        <f t="shared" si="2"/>
        <v>2920627641</v>
      </c>
      <c r="Y16" s="16">
        <f t="shared" si="2"/>
        <v>4987221868</v>
      </c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 t="s">
        <v>158</v>
      </c>
      <c r="B18" s="16">
        <f t="shared" ref="B18:Y18" si="3">B6-B16</f>
        <v>464822940.2</v>
      </c>
      <c r="C18" s="16">
        <f t="shared" si="3"/>
        <v>91804094.27</v>
      </c>
      <c r="D18" s="16">
        <f t="shared" si="3"/>
        <v>2047635582</v>
      </c>
      <c r="E18" s="16">
        <f t="shared" si="3"/>
        <v>104791651.3</v>
      </c>
      <c r="F18" s="16">
        <f t="shared" si="3"/>
        <v>345770895.3</v>
      </c>
      <c r="G18" s="16">
        <f t="shared" si="3"/>
        <v>1981388214</v>
      </c>
      <c r="H18" s="16">
        <f t="shared" si="3"/>
        <v>354951407</v>
      </c>
      <c r="I18" s="16">
        <f t="shared" si="3"/>
        <v>158238359.2</v>
      </c>
      <c r="J18" s="16">
        <f t="shared" si="3"/>
        <v>2352421452</v>
      </c>
      <c r="K18" s="16">
        <f t="shared" si="3"/>
        <v>188275783.2</v>
      </c>
      <c r="L18" s="16">
        <f t="shared" si="3"/>
        <v>374106940.6</v>
      </c>
      <c r="M18" s="16">
        <f t="shared" si="3"/>
        <v>2367907851</v>
      </c>
      <c r="N18" s="16">
        <f t="shared" si="3"/>
        <v>384055336</v>
      </c>
      <c r="O18" s="16">
        <f t="shared" si="3"/>
        <v>257423841.3</v>
      </c>
      <c r="P18" s="16">
        <f t="shared" si="3"/>
        <v>2710670142</v>
      </c>
      <c r="Q18" s="16">
        <f t="shared" si="3"/>
        <v>293403851.1</v>
      </c>
      <c r="R18" s="16">
        <f t="shared" si="3"/>
        <v>404737769.3</v>
      </c>
      <c r="S18" s="16">
        <f t="shared" si="3"/>
        <v>2828243913</v>
      </c>
      <c r="T18" s="16">
        <f t="shared" si="3"/>
        <v>415491389.4</v>
      </c>
      <c r="U18" s="16">
        <f t="shared" si="3"/>
        <v>369603574.3</v>
      </c>
      <c r="V18" s="16">
        <f t="shared" si="3"/>
        <v>3115098776</v>
      </c>
      <c r="W18" s="16">
        <f t="shared" si="3"/>
        <v>424829970.7</v>
      </c>
      <c r="X18" s="16">
        <f t="shared" si="3"/>
        <v>436249107.3</v>
      </c>
      <c r="Y18" s="16">
        <f t="shared" si="3"/>
        <v>3378905211</v>
      </c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 t="s">
        <v>159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 t="s">
        <v>160</v>
      </c>
      <c r="B21" s="14">
        <v>0.0</v>
      </c>
      <c r="C21" s="16">
        <f t="shared" ref="C21:Y21" si="4">B23</f>
        <v>464822940.2</v>
      </c>
      <c r="D21" s="16">
        <f t="shared" si="4"/>
        <v>556627034.4</v>
      </c>
      <c r="E21" s="16">
        <f t="shared" si="4"/>
        <v>2604262616</v>
      </c>
      <c r="F21" s="16">
        <f t="shared" si="4"/>
        <v>2709054268</v>
      </c>
      <c r="G21" s="16">
        <f t="shared" si="4"/>
        <v>3054825163</v>
      </c>
      <c r="H21" s="16">
        <f t="shared" si="4"/>
        <v>5036213377</v>
      </c>
      <c r="I21" s="16">
        <f t="shared" si="4"/>
        <v>5391164784</v>
      </c>
      <c r="J21" s="16">
        <f t="shared" si="4"/>
        <v>5549403143</v>
      </c>
      <c r="K21" s="16">
        <f t="shared" si="4"/>
        <v>7901824596</v>
      </c>
      <c r="L21" s="16">
        <f t="shared" si="4"/>
        <v>8090100379</v>
      </c>
      <c r="M21" s="16">
        <f t="shared" si="4"/>
        <v>8464207319</v>
      </c>
      <c r="N21" s="16">
        <f t="shared" si="4"/>
        <v>10832115171</v>
      </c>
      <c r="O21" s="16">
        <f t="shared" si="4"/>
        <v>11216170507</v>
      </c>
      <c r="P21" s="16">
        <f t="shared" si="4"/>
        <v>11473594348</v>
      </c>
      <c r="Q21" s="16">
        <f t="shared" si="4"/>
        <v>14184264490</v>
      </c>
      <c r="R21" s="16">
        <f t="shared" si="4"/>
        <v>14477668342</v>
      </c>
      <c r="S21" s="16">
        <f t="shared" si="4"/>
        <v>14882406111</v>
      </c>
      <c r="T21" s="16">
        <f t="shared" si="4"/>
        <v>17710650024</v>
      </c>
      <c r="U21" s="16">
        <f t="shared" si="4"/>
        <v>18126141413</v>
      </c>
      <c r="V21" s="16">
        <f t="shared" si="4"/>
        <v>18495744987</v>
      </c>
      <c r="W21" s="16">
        <f t="shared" si="4"/>
        <v>21610843764</v>
      </c>
      <c r="X21" s="16">
        <f t="shared" si="4"/>
        <v>22035673734</v>
      </c>
      <c r="Y21" s="16">
        <f t="shared" si="4"/>
        <v>22471922842</v>
      </c>
    </row>
    <row r="22">
      <c r="A22" s="2" t="s">
        <v>158</v>
      </c>
      <c r="B22" s="16">
        <f t="shared" ref="B22:Y22" si="5">B18</f>
        <v>464822940.2</v>
      </c>
      <c r="C22" s="16">
        <f t="shared" si="5"/>
        <v>91804094.27</v>
      </c>
      <c r="D22" s="16">
        <f t="shared" si="5"/>
        <v>2047635582</v>
      </c>
      <c r="E22" s="16">
        <f t="shared" si="5"/>
        <v>104791651.3</v>
      </c>
      <c r="F22" s="16">
        <f t="shared" si="5"/>
        <v>345770895.3</v>
      </c>
      <c r="G22" s="16">
        <f t="shared" si="5"/>
        <v>1981388214</v>
      </c>
      <c r="H22" s="16">
        <f t="shared" si="5"/>
        <v>354951407</v>
      </c>
      <c r="I22" s="16">
        <f t="shared" si="5"/>
        <v>158238359.2</v>
      </c>
      <c r="J22" s="16">
        <f t="shared" si="5"/>
        <v>2352421452</v>
      </c>
      <c r="K22" s="16">
        <f t="shared" si="5"/>
        <v>188275783.2</v>
      </c>
      <c r="L22" s="16">
        <f t="shared" si="5"/>
        <v>374106940.6</v>
      </c>
      <c r="M22" s="16">
        <f t="shared" si="5"/>
        <v>2367907851</v>
      </c>
      <c r="N22" s="16">
        <f t="shared" si="5"/>
        <v>384055336</v>
      </c>
      <c r="O22" s="16">
        <f t="shared" si="5"/>
        <v>257423841.3</v>
      </c>
      <c r="P22" s="16">
        <f t="shared" si="5"/>
        <v>2710670142</v>
      </c>
      <c r="Q22" s="16">
        <f t="shared" si="5"/>
        <v>293403851.1</v>
      </c>
      <c r="R22" s="16">
        <f t="shared" si="5"/>
        <v>404737769.3</v>
      </c>
      <c r="S22" s="16">
        <f t="shared" si="5"/>
        <v>2828243913</v>
      </c>
      <c r="T22" s="16">
        <f t="shared" si="5"/>
        <v>415491389.4</v>
      </c>
      <c r="U22" s="16">
        <f t="shared" si="5"/>
        <v>369603574.3</v>
      </c>
      <c r="V22" s="16">
        <f t="shared" si="5"/>
        <v>3115098776</v>
      </c>
      <c r="W22" s="16">
        <f t="shared" si="5"/>
        <v>424829970.7</v>
      </c>
      <c r="X22" s="16">
        <f t="shared" si="5"/>
        <v>436249107.3</v>
      </c>
      <c r="Y22" s="16">
        <f t="shared" si="5"/>
        <v>3378905211</v>
      </c>
    </row>
    <row r="23">
      <c r="A23" s="2" t="s">
        <v>161</v>
      </c>
      <c r="B23" s="16">
        <f t="shared" ref="B23:Y23" si="6">B21+B22</f>
        <v>464822940.2</v>
      </c>
      <c r="C23" s="16">
        <f t="shared" si="6"/>
        <v>556627034.4</v>
      </c>
      <c r="D23" s="16">
        <f t="shared" si="6"/>
        <v>2604262616</v>
      </c>
      <c r="E23" s="16">
        <f t="shared" si="6"/>
        <v>2709054268</v>
      </c>
      <c r="F23" s="16">
        <f t="shared" si="6"/>
        <v>3054825163</v>
      </c>
      <c r="G23" s="16">
        <f t="shared" si="6"/>
        <v>5036213377</v>
      </c>
      <c r="H23" s="16">
        <f t="shared" si="6"/>
        <v>5391164784</v>
      </c>
      <c r="I23" s="16">
        <f t="shared" si="6"/>
        <v>5549403143</v>
      </c>
      <c r="J23" s="16">
        <f t="shared" si="6"/>
        <v>7901824596</v>
      </c>
      <c r="K23" s="16">
        <f t="shared" si="6"/>
        <v>8090100379</v>
      </c>
      <c r="L23" s="16">
        <f t="shared" si="6"/>
        <v>8464207319</v>
      </c>
      <c r="M23" s="16">
        <f t="shared" si="6"/>
        <v>10832115171</v>
      </c>
      <c r="N23" s="16">
        <f t="shared" si="6"/>
        <v>11216170507</v>
      </c>
      <c r="O23" s="16">
        <f t="shared" si="6"/>
        <v>11473594348</v>
      </c>
      <c r="P23" s="16">
        <f t="shared" si="6"/>
        <v>14184264490</v>
      </c>
      <c r="Q23" s="16">
        <f t="shared" si="6"/>
        <v>14477668342</v>
      </c>
      <c r="R23" s="16">
        <f t="shared" si="6"/>
        <v>14882406111</v>
      </c>
      <c r="S23" s="16">
        <f t="shared" si="6"/>
        <v>17710650024</v>
      </c>
      <c r="T23" s="16">
        <f t="shared" si="6"/>
        <v>18126141413</v>
      </c>
      <c r="U23" s="16">
        <f t="shared" si="6"/>
        <v>18495744987</v>
      </c>
      <c r="V23" s="16">
        <f t="shared" si="6"/>
        <v>21610843764</v>
      </c>
      <c r="W23" s="16">
        <f t="shared" si="6"/>
        <v>22035673734</v>
      </c>
      <c r="X23" s="16">
        <f t="shared" si="6"/>
        <v>22471922842</v>
      </c>
      <c r="Y23" s="16">
        <f t="shared" si="6"/>
        <v>25850828052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162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5" t="s">
        <v>163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164</v>
      </c>
      <c r="B4" s="16">
        <f>'Fixed Asset Balance'!B24-Depreciation!B24</f>
        <v>6275368.375</v>
      </c>
      <c r="C4" s="16">
        <f>'Fixed Asset Balance'!C24-Depreciation!C24</f>
        <v>5943354.75</v>
      </c>
      <c r="D4" s="16">
        <f>'Fixed Asset Balance'!D24-Depreciation!D24</f>
        <v>5734680.5</v>
      </c>
      <c r="E4" s="16">
        <f>'Fixed Asset Balance'!E24-Depreciation!E24</f>
        <v>5394444.25</v>
      </c>
      <c r="F4" s="16">
        <f>'Fixed Asset Balance'!F24-Depreciation!F24</f>
        <v>5054208</v>
      </c>
      <c r="G4" s="16">
        <f>'Fixed Asset Balance'!G24-Depreciation!G24</f>
        <v>6332703.893</v>
      </c>
      <c r="H4" s="16">
        <f>'Fixed Asset Balance'!H24-Depreciation!H24</f>
        <v>5867949.786</v>
      </c>
      <c r="I4" s="16">
        <f>'Fixed Asset Balance'!I24-Depreciation!I24</f>
        <v>5403195.679</v>
      </c>
      <c r="J4" s="16">
        <f>'Fixed Asset Balance'!J24-Depreciation!J24</f>
        <v>4938441.571</v>
      </c>
      <c r="K4" s="16">
        <f>'Fixed Asset Balance'!K24-Depreciation!K24</f>
        <v>4473687.464</v>
      </c>
      <c r="L4" s="16">
        <f>'Fixed Asset Balance'!L24-Depreciation!L24</f>
        <v>4008933.357</v>
      </c>
      <c r="M4" s="16">
        <f>'Fixed Asset Balance'!M24-Depreciation!M24</f>
        <v>3544179.25</v>
      </c>
      <c r="N4" s="16">
        <f>'Fixed Asset Balance'!N24-Depreciation!N24</f>
        <v>3079425.143</v>
      </c>
      <c r="O4" s="16">
        <f>'Fixed Asset Balance'!O24-Depreciation!O24</f>
        <v>2614671.036</v>
      </c>
      <c r="P4" s="16">
        <f>'Fixed Asset Balance'!P24-Depreciation!P24</f>
        <v>2273256.304</v>
      </c>
      <c r="Q4" s="16">
        <f>'Fixed Asset Balance'!Q24-Depreciation!Q24</f>
        <v>1800279.571</v>
      </c>
      <c r="R4" s="16">
        <f>'Fixed Asset Balance'!R24-Depreciation!R24</f>
        <v>1335525.464</v>
      </c>
      <c r="S4" s="16">
        <f>'Fixed Asset Balance'!S24-Depreciation!S24</f>
        <v>994110.7321</v>
      </c>
      <c r="T4" s="16">
        <f>'Fixed Asset Balance'!T24-Depreciation!T24</f>
        <v>529356.625</v>
      </c>
      <c r="U4" s="16">
        <f>'Fixed Asset Balance'!U24-Depreciation!U24</f>
        <v>7959881.518</v>
      </c>
      <c r="V4" s="16">
        <f>'Fixed Asset Balance'!V24-Depreciation!V24</f>
        <v>7495127.411</v>
      </c>
      <c r="W4" s="16">
        <f>'Fixed Asset Balance'!W24-Depreciation!W24</f>
        <v>7030373.304</v>
      </c>
      <c r="X4" s="16">
        <f>'Fixed Asset Balance'!X24-Depreciation!X24</f>
        <v>8184351.339</v>
      </c>
      <c r="Y4" s="16">
        <f>'Fixed Asset Balance'!Y24-Depreciation!Y24</f>
        <v>7595079.375</v>
      </c>
    </row>
    <row r="5">
      <c r="A5" s="2" t="s">
        <v>165</v>
      </c>
      <c r="B5" s="16">
        <f t="shared" ref="B5:Y5" si="1">B4</f>
        <v>6275368.375</v>
      </c>
      <c r="C5" s="16">
        <f t="shared" si="1"/>
        <v>5943354.75</v>
      </c>
      <c r="D5" s="16">
        <f t="shared" si="1"/>
        <v>5734680.5</v>
      </c>
      <c r="E5" s="16">
        <f t="shared" si="1"/>
        <v>5394444.25</v>
      </c>
      <c r="F5" s="16">
        <f t="shared" si="1"/>
        <v>5054208</v>
      </c>
      <c r="G5" s="16">
        <f t="shared" si="1"/>
        <v>6332703.893</v>
      </c>
      <c r="H5" s="16">
        <f t="shared" si="1"/>
        <v>5867949.786</v>
      </c>
      <c r="I5" s="16">
        <f t="shared" si="1"/>
        <v>5403195.679</v>
      </c>
      <c r="J5" s="16">
        <f t="shared" si="1"/>
        <v>4938441.571</v>
      </c>
      <c r="K5" s="16">
        <f t="shared" si="1"/>
        <v>4473687.464</v>
      </c>
      <c r="L5" s="16">
        <f t="shared" si="1"/>
        <v>4008933.357</v>
      </c>
      <c r="M5" s="16">
        <f t="shared" si="1"/>
        <v>3544179.25</v>
      </c>
      <c r="N5" s="16">
        <f t="shared" si="1"/>
        <v>3079425.143</v>
      </c>
      <c r="O5" s="16">
        <f t="shared" si="1"/>
        <v>2614671.036</v>
      </c>
      <c r="P5" s="16">
        <f t="shared" si="1"/>
        <v>2273256.304</v>
      </c>
      <c r="Q5" s="16">
        <f t="shared" si="1"/>
        <v>1800279.571</v>
      </c>
      <c r="R5" s="16">
        <f t="shared" si="1"/>
        <v>1335525.464</v>
      </c>
      <c r="S5" s="16">
        <f t="shared" si="1"/>
        <v>994110.7321</v>
      </c>
      <c r="T5" s="16">
        <f t="shared" si="1"/>
        <v>529356.625</v>
      </c>
      <c r="U5" s="16">
        <f t="shared" si="1"/>
        <v>7959881.518</v>
      </c>
      <c r="V5" s="16">
        <f t="shared" si="1"/>
        <v>7495127.411</v>
      </c>
      <c r="W5" s="16">
        <f t="shared" si="1"/>
        <v>7030373.304</v>
      </c>
      <c r="X5" s="16">
        <f t="shared" si="1"/>
        <v>8184351.339</v>
      </c>
      <c r="Y5" s="16">
        <f t="shared" si="1"/>
        <v>7595079.375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166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 t="s">
        <v>167</v>
      </c>
      <c r="B8" s="16">
        <f>Stock!B17</f>
        <v>97706584</v>
      </c>
      <c r="C8" s="16">
        <f>Stock!C17</f>
        <v>205252363.8</v>
      </c>
      <c r="D8" s="16">
        <f>Stock!D17</f>
        <v>323020032</v>
      </c>
      <c r="E8" s="16">
        <f>Stock!E17</f>
        <v>451404365.4</v>
      </c>
      <c r="F8" s="16">
        <f>Stock!F17</f>
        <v>590812572.9</v>
      </c>
      <c r="G8" s="16">
        <f>Stock!G17</f>
        <v>741664653.5</v>
      </c>
      <c r="H8" s="16">
        <f>Stock!H17</f>
        <v>904393763.8</v>
      </c>
      <c r="I8" s="16">
        <f>Stock!I17</f>
        <v>1079446595</v>
      </c>
      <c r="J8" s="16">
        <f>Stock!J17</f>
        <v>1267283763</v>
      </c>
      <c r="K8" s="16">
        <f>Stock!K17</f>
        <v>1468380203</v>
      </c>
      <c r="L8" s="16">
        <f>Stock!L17</f>
        <v>1683225581</v>
      </c>
      <c r="M8" s="16">
        <f>Stock!M17</f>
        <v>1912324717</v>
      </c>
      <c r="N8" s="16">
        <f>Stock!N17</f>
        <v>2156198012</v>
      </c>
      <c r="O8" s="16">
        <f>Stock!O17</f>
        <v>2415381895</v>
      </c>
      <c r="P8" s="16">
        <f>Stock!P17</f>
        <v>2690429278</v>
      </c>
      <c r="Q8" s="16">
        <f>Stock!Q17</f>
        <v>2981910024</v>
      </c>
      <c r="R8" s="16">
        <f>Stock!R17</f>
        <v>3290411429</v>
      </c>
      <c r="S8" s="16">
        <f>Stock!S17</f>
        <v>3616538713</v>
      </c>
      <c r="T8" s="16">
        <f>Stock!T17</f>
        <v>3960915533</v>
      </c>
      <c r="U8" s="16">
        <f>Stock!U17</f>
        <v>4324184497</v>
      </c>
      <c r="V8" s="16">
        <f>Stock!V17</f>
        <v>4707007707</v>
      </c>
      <c r="W8" s="16">
        <f>Stock!W17</f>
        <v>5110067301</v>
      </c>
      <c r="X8" s="16">
        <f>Stock!X17</f>
        <v>5534066026</v>
      </c>
      <c r="Y8" s="16">
        <f>Stock!Y17</f>
        <v>5979727810</v>
      </c>
    </row>
    <row r="9">
      <c r="A9" s="2" t="s">
        <v>168</v>
      </c>
      <c r="B9" s="16">
        <f>Sales!B41</f>
        <v>2293896039</v>
      </c>
      <c r="C9" s="16">
        <f>Sales!C41</f>
        <v>2328588309</v>
      </c>
      <c r="D9" s="16">
        <f>Sales!D41</f>
        <v>1825589567</v>
      </c>
      <c r="E9" s="16">
        <f>Sales!E41</f>
        <v>1861513117</v>
      </c>
      <c r="F9" s="16">
        <f>Sales!F41</f>
        <v>3132500164</v>
      </c>
      <c r="G9" s="16">
        <f>Sales!G41</f>
        <v>1324353008</v>
      </c>
      <c r="H9" s="16">
        <f>Sales!H41</f>
        <v>2661677456</v>
      </c>
      <c r="I9" s="16">
        <f>Sales!I41</f>
        <v>2700184108</v>
      </c>
      <c r="J9" s="16">
        <f>Sales!J41</f>
        <v>2116918618</v>
      </c>
      <c r="K9" s="16">
        <f>Sales!K41</f>
        <v>2156779177</v>
      </c>
      <c r="L9" s="16">
        <f>Sales!L41</f>
        <v>3637543472</v>
      </c>
      <c r="M9" s="16">
        <f>Sales!M41</f>
        <v>1531599801</v>
      </c>
      <c r="N9" s="16">
        <f>Sales!N41</f>
        <v>3089857058</v>
      </c>
      <c r="O9" s="16">
        <f>Sales!O41</f>
        <v>3132555413</v>
      </c>
      <c r="P9" s="16">
        <f>Sales!P41</f>
        <v>2455895575</v>
      </c>
      <c r="Q9" s="16">
        <f>Sales!Q41</f>
        <v>2500079945</v>
      </c>
      <c r="R9" s="16">
        <f>Sales!R41</f>
        <v>4225926715</v>
      </c>
      <c r="S9" s="16">
        <f>Sales!S41</f>
        <v>1772156288</v>
      </c>
      <c r="T9" s="16">
        <f>Sales!T41</f>
        <v>3588557637</v>
      </c>
      <c r="U9" s="16">
        <f>Sales!U41</f>
        <v>3635853601</v>
      </c>
      <c r="V9" s="16">
        <f>Sales!V41</f>
        <v>2850479138</v>
      </c>
      <c r="W9" s="16">
        <f>Sales!W41</f>
        <v>2899402811</v>
      </c>
      <c r="X9" s="16">
        <f>Sales!X41</f>
        <v>4911673429</v>
      </c>
      <c r="Y9" s="16">
        <f>Sales!Y41</f>
        <v>2051504337</v>
      </c>
    </row>
    <row r="10">
      <c r="A10" s="2" t="s">
        <v>169</v>
      </c>
      <c r="B10" s="16">
        <f>'Cash Details'!B23</f>
        <v>464822940.2</v>
      </c>
      <c r="C10" s="16">
        <f>'Cash Details'!C23</f>
        <v>556627034.4</v>
      </c>
      <c r="D10" s="16">
        <f>'Cash Details'!D23</f>
        <v>2604262616</v>
      </c>
      <c r="E10" s="16">
        <f>'Cash Details'!E23</f>
        <v>2709054268</v>
      </c>
      <c r="F10" s="16">
        <f>'Cash Details'!F23</f>
        <v>3054825163</v>
      </c>
      <c r="G10" s="16">
        <f>'Cash Details'!G23</f>
        <v>5036213377</v>
      </c>
      <c r="H10" s="16">
        <f>'Cash Details'!H23</f>
        <v>5391164784</v>
      </c>
      <c r="I10" s="16">
        <f>'Cash Details'!I23</f>
        <v>5549403143</v>
      </c>
      <c r="J10" s="16">
        <f>'Cash Details'!J23</f>
        <v>7901824596</v>
      </c>
      <c r="K10" s="16">
        <f>'Cash Details'!K23</f>
        <v>8090100379</v>
      </c>
      <c r="L10" s="16">
        <f>'Cash Details'!L23</f>
        <v>8464207319</v>
      </c>
      <c r="M10" s="16">
        <f>'Cash Details'!M23</f>
        <v>10832115171</v>
      </c>
      <c r="N10" s="16">
        <f>'Cash Details'!N23</f>
        <v>11216170507</v>
      </c>
      <c r="O10" s="16">
        <f>'Cash Details'!O23</f>
        <v>11473594348</v>
      </c>
      <c r="P10" s="16">
        <f>'Cash Details'!P23</f>
        <v>14184264490</v>
      </c>
      <c r="Q10" s="16">
        <f>'Cash Details'!Q23</f>
        <v>14477668342</v>
      </c>
      <c r="R10" s="16">
        <f>'Cash Details'!R23</f>
        <v>14882406111</v>
      </c>
      <c r="S10" s="16">
        <f>'Cash Details'!S23</f>
        <v>17710650024</v>
      </c>
      <c r="T10" s="16">
        <f>'Cash Details'!T23</f>
        <v>18126141413</v>
      </c>
      <c r="U10" s="16">
        <f>'Cash Details'!U23</f>
        <v>18495744987</v>
      </c>
      <c r="V10" s="16">
        <f>'Cash Details'!V23</f>
        <v>21610843764</v>
      </c>
      <c r="W10" s="16">
        <f>'Cash Details'!W23</f>
        <v>22035673734</v>
      </c>
      <c r="X10" s="16">
        <f>'Cash Details'!X23</f>
        <v>22471922842</v>
      </c>
      <c r="Y10" s="16">
        <f>'Cash Details'!Y23</f>
        <v>25850828052</v>
      </c>
    </row>
    <row r="11">
      <c r="A11" s="2" t="s">
        <v>170</v>
      </c>
      <c r="B11" s="16">
        <f t="shared" ref="B11:Y11" si="2">SUM(B8:B10)</f>
        <v>2856425563</v>
      </c>
      <c r="C11" s="16">
        <f t="shared" si="2"/>
        <v>3090467707</v>
      </c>
      <c r="D11" s="16">
        <f t="shared" si="2"/>
        <v>4752872215</v>
      </c>
      <c r="E11" s="16">
        <f t="shared" si="2"/>
        <v>5021971750</v>
      </c>
      <c r="F11" s="16">
        <f t="shared" si="2"/>
        <v>6778137899</v>
      </c>
      <c r="G11" s="16">
        <f t="shared" si="2"/>
        <v>7102231039</v>
      </c>
      <c r="H11" s="16">
        <f t="shared" si="2"/>
        <v>8957236004</v>
      </c>
      <c r="I11" s="16">
        <f t="shared" si="2"/>
        <v>9329033847</v>
      </c>
      <c r="J11" s="16">
        <f t="shared" si="2"/>
        <v>11286026977</v>
      </c>
      <c r="K11" s="16">
        <f t="shared" si="2"/>
        <v>11715259758</v>
      </c>
      <c r="L11" s="16">
        <f t="shared" si="2"/>
        <v>13784976373</v>
      </c>
      <c r="M11" s="16">
        <f t="shared" si="2"/>
        <v>14276039689</v>
      </c>
      <c r="N11" s="16">
        <f t="shared" si="2"/>
        <v>16462225577</v>
      </c>
      <c r="O11" s="16">
        <f t="shared" si="2"/>
        <v>17021531656</v>
      </c>
      <c r="P11" s="16">
        <f t="shared" si="2"/>
        <v>19330589344</v>
      </c>
      <c r="Q11" s="16">
        <f t="shared" si="2"/>
        <v>19959658311</v>
      </c>
      <c r="R11" s="16">
        <f t="shared" si="2"/>
        <v>22398744255</v>
      </c>
      <c r="S11" s="16">
        <f t="shared" si="2"/>
        <v>23099345025</v>
      </c>
      <c r="T11" s="16">
        <f t="shared" si="2"/>
        <v>25675614583</v>
      </c>
      <c r="U11" s="16">
        <f t="shared" si="2"/>
        <v>26455783086</v>
      </c>
      <c r="V11" s="16">
        <f t="shared" si="2"/>
        <v>29168330608</v>
      </c>
      <c r="W11" s="16">
        <f t="shared" si="2"/>
        <v>30045143846</v>
      </c>
      <c r="X11" s="16">
        <f t="shared" si="2"/>
        <v>32917662296</v>
      </c>
      <c r="Y11" s="16">
        <f t="shared" si="2"/>
        <v>33882060199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 t="s">
        <v>171</v>
      </c>
      <c r="B13" s="16">
        <f t="shared" ref="B13:Y13" si="3">B11+B5</f>
        <v>2862700931</v>
      </c>
      <c r="C13" s="16">
        <f t="shared" si="3"/>
        <v>3096411062</v>
      </c>
      <c r="D13" s="16">
        <f t="shared" si="3"/>
        <v>4758606896</v>
      </c>
      <c r="E13" s="16">
        <f t="shared" si="3"/>
        <v>5027366194</v>
      </c>
      <c r="F13" s="16">
        <f t="shared" si="3"/>
        <v>6783192107</v>
      </c>
      <c r="G13" s="16">
        <f t="shared" si="3"/>
        <v>7108563743</v>
      </c>
      <c r="H13" s="16">
        <f t="shared" si="3"/>
        <v>8963103954</v>
      </c>
      <c r="I13" s="16">
        <f t="shared" si="3"/>
        <v>9334437043</v>
      </c>
      <c r="J13" s="16">
        <f t="shared" si="3"/>
        <v>11290965418</v>
      </c>
      <c r="K13" s="16">
        <f t="shared" si="3"/>
        <v>11719733446</v>
      </c>
      <c r="L13" s="16">
        <f t="shared" si="3"/>
        <v>13788985306</v>
      </c>
      <c r="M13" s="16">
        <f t="shared" si="3"/>
        <v>14279583868</v>
      </c>
      <c r="N13" s="16">
        <f t="shared" si="3"/>
        <v>16465305002</v>
      </c>
      <c r="O13" s="16">
        <f t="shared" si="3"/>
        <v>17024146327</v>
      </c>
      <c r="P13" s="16">
        <f t="shared" si="3"/>
        <v>19332862600</v>
      </c>
      <c r="Q13" s="16">
        <f t="shared" si="3"/>
        <v>19961458591</v>
      </c>
      <c r="R13" s="16">
        <f t="shared" si="3"/>
        <v>22400079780</v>
      </c>
      <c r="S13" s="16">
        <f t="shared" si="3"/>
        <v>23100339136</v>
      </c>
      <c r="T13" s="16">
        <f t="shared" si="3"/>
        <v>25676143940</v>
      </c>
      <c r="U13" s="16">
        <f t="shared" si="3"/>
        <v>26463742967</v>
      </c>
      <c r="V13" s="16">
        <f t="shared" si="3"/>
        <v>29175825735</v>
      </c>
      <c r="W13" s="16">
        <f t="shared" si="3"/>
        <v>30052174220</v>
      </c>
      <c r="X13" s="16">
        <f t="shared" si="3"/>
        <v>32925846648</v>
      </c>
      <c r="Y13" s="16">
        <f t="shared" si="3"/>
        <v>33889655278</v>
      </c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 t="s">
        <v>172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 t="s">
        <v>173</v>
      </c>
      <c r="B16" s="14">
        <f>Capital!B14</f>
        <v>0</v>
      </c>
      <c r="C16" s="14">
        <f>Capital!C14</f>
        <v>2064007</v>
      </c>
      <c r="D16" s="14">
        <f>Capital!D14</f>
        <v>2064007</v>
      </c>
      <c r="E16" s="14">
        <f>Capital!E14</f>
        <v>2064007</v>
      </c>
      <c r="F16" s="14">
        <f>Capital!F14</f>
        <v>2064007</v>
      </c>
      <c r="G16" s="14">
        <f>Capital!G14</f>
        <v>2064007</v>
      </c>
      <c r="H16" s="14">
        <f>Capital!H14</f>
        <v>2064007</v>
      </c>
      <c r="I16" s="14">
        <f>Capital!I14</f>
        <v>2064007</v>
      </c>
      <c r="J16" s="14">
        <f>Capital!J14</f>
        <v>2064007</v>
      </c>
      <c r="K16" s="14">
        <f>Capital!K14</f>
        <v>2064007</v>
      </c>
      <c r="L16" s="14">
        <f>Capital!L14</f>
        <v>2064007</v>
      </c>
      <c r="M16" s="14">
        <f>Capital!M14</f>
        <v>2064007</v>
      </c>
      <c r="N16" s="14">
        <f>Capital!N14</f>
        <v>2064007</v>
      </c>
      <c r="O16" s="14">
        <f>Capital!O14</f>
        <v>3796066</v>
      </c>
      <c r="P16" s="14">
        <f>Capital!P14</f>
        <v>3796066</v>
      </c>
      <c r="Q16" s="14">
        <f>Capital!Q14</f>
        <v>3796066</v>
      </c>
      <c r="R16" s="14">
        <f>Capital!R14</f>
        <v>3796066</v>
      </c>
      <c r="S16" s="14">
        <f>Capital!S14</f>
        <v>3796066</v>
      </c>
      <c r="T16" s="14">
        <f>Capital!T14</f>
        <v>3796066</v>
      </c>
      <c r="U16" s="14">
        <f>Capital!U14</f>
        <v>3796066</v>
      </c>
      <c r="V16" s="14">
        <f>Capital!V14</f>
        <v>3796066</v>
      </c>
      <c r="W16" s="14">
        <f>Capital!W14</f>
        <v>3796066</v>
      </c>
      <c r="X16" s="14">
        <f>Capital!X14</f>
        <v>3796066</v>
      </c>
      <c r="Y16" s="14">
        <f>Capital!Y14</f>
        <v>3796066</v>
      </c>
    </row>
    <row r="17">
      <c r="A17" s="15" t="s">
        <v>174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 t="s">
        <v>126</v>
      </c>
      <c r="B18" s="14">
        <v>0.0</v>
      </c>
      <c r="C18" s="16">
        <f t="shared" ref="C18:Y18" si="4">B21</f>
        <v>850262210.2</v>
      </c>
      <c r="D18" s="16">
        <f t="shared" si="4"/>
        <v>1732232763</v>
      </c>
      <c r="E18" s="16">
        <f t="shared" si="4"/>
        <v>2646995669</v>
      </c>
      <c r="F18" s="16">
        <f t="shared" si="4"/>
        <v>3595596951</v>
      </c>
      <c r="G18" s="16">
        <f t="shared" si="4"/>
        <v>4579107628</v>
      </c>
      <c r="H18" s="16">
        <f t="shared" si="4"/>
        <v>5598463253</v>
      </c>
      <c r="I18" s="16">
        <f t="shared" si="4"/>
        <v>6654966644</v>
      </c>
      <c r="J18" s="16">
        <f t="shared" si="4"/>
        <v>7749787010</v>
      </c>
      <c r="K18" s="16">
        <f t="shared" si="4"/>
        <v>8881688908</v>
      </c>
      <c r="L18" s="16">
        <f t="shared" si="4"/>
        <v>10056790362</v>
      </c>
      <c r="M18" s="16">
        <f t="shared" si="4"/>
        <v>11273928204</v>
      </c>
      <c r="N18" s="16">
        <f t="shared" si="4"/>
        <v>12534416245</v>
      </c>
      <c r="O18" s="16">
        <f t="shared" si="4"/>
        <v>13839607079</v>
      </c>
      <c r="P18" s="16">
        <f t="shared" si="4"/>
        <v>15190893197</v>
      </c>
      <c r="Q18" s="16">
        <f t="shared" si="4"/>
        <v>16589702206</v>
      </c>
      <c r="R18" s="16">
        <f t="shared" si="4"/>
        <v>18037515770</v>
      </c>
      <c r="S18" s="16">
        <f t="shared" si="4"/>
        <v>19535858978</v>
      </c>
      <c r="T18" s="16">
        <f t="shared" si="4"/>
        <v>21081152638</v>
      </c>
      <c r="U18" s="16">
        <f t="shared" si="4"/>
        <v>22685280752</v>
      </c>
      <c r="V18" s="16">
        <f t="shared" si="4"/>
        <v>24344530128</v>
      </c>
      <c r="W18" s="16">
        <f t="shared" si="4"/>
        <v>26061152562</v>
      </c>
      <c r="X18" s="16">
        <f t="shared" si="4"/>
        <v>27836590712</v>
      </c>
      <c r="Y18" s="16">
        <f t="shared" si="4"/>
        <v>29672562025</v>
      </c>
    </row>
    <row r="19">
      <c r="A19" s="2" t="s">
        <v>175</v>
      </c>
      <c r="B19" s="16">
        <f>'Profit &amp; Loss'!B12</f>
        <v>850262210.2</v>
      </c>
      <c r="C19" s="16">
        <f>'Profit &amp; Loss'!C12</f>
        <v>881970553.1</v>
      </c>
      <c r="D19" s="16">
        <f>'Profit &amp; Loss'!D12</f>
        <v>914762905.7</v>
      </c>
      <c r="E19" s="16">
        <f>'Profit &amp; Loss'!E12</f>
        <v>948601282</v>
      </c>
      <c r="F19" s="16">
        <f>'Profit &amp; Loss'!F12</f>
        <v>983510677.4</v>
      </c>
      <c r="G19" s="16">
        <f>'Profit &amp; Loss'!G12</f>
        <v>1019355625</v>
      </c>
      <c r="H19" s="16">
        <f>'Profit &amp; Loss'!H12</f>
        <v>1056503391</v>
      </c>
      <c r="I19" s="16">
        <f>'Profit &amp; Loss'!I12</f>
        <v>1094820366</v>
      </c>
      <c r="J19" s="16">
        <f>'Profit &amp; Loss'!J12</f>
        <v>1134341179</v>
      </c>
      <c r="K19" s="16">
        <f>'Profit &amp; Loss'!K12</f>
        <v>1175101454</v>
      </c>
      <c r="L19" s="16">
        <f>'Profit &amp; Loss'!L12</f>
        <v>1217137842</v>
      </c>
      <c r="M19" s="16">
        <f>'Profit &amp; Loss'!M12</f>
        <v>1260488041</v>
      </c>
      <c r="N19" s="16">
        <f>'Profit &amp; Loss'!N12</f>
        <v>1305190835</v>
      </c>
      <c r="O19" s="16">
        <f>'Profit &amp; Loss'!O12</f>
        <v>1351286118</v>
      </c>
      <c r="P19" s="16">
        <f>'Profit &amp; Loss'!P12</f>
        <v>1398809009</v>
      </c>
      <c r="Q19" s="16">
        <f>'Profit &amp; Loss'!Q12</f>
        <v>1447813564</v>
      </c>
      <c r="R19" s="16">
        <f>'Profit &amp; Loss'!R12</f>
        <v>1498343208</v>
      </c>
      <c r="S19" s="16">
        <f>'Profit &amp; Loss'!S12</f>
        <v>1550424849</v>
      </c>
      <c r="T19" s="16">
        <f>'Profit &amp; Loss'!T12</f>
        <v>1604128114</v>
      </c>
      <c r="U19" s="16">
        <f>'Profit &amp; Loss'!U12</f>
        <v>1659249376</v>
      </c>
      <c r="V19" s="16">
        <f>'Profit &amp; Loss'!V12</f>
        <v>1716622434</v>
      </c>
      <c r="W19" s="16">
        <f>'Profit &amp; Loss'!W12</f>
        <v>1775438150</v>
      </c>
      <c r="X19" s="16">
        <f>'Profit &amp; Loss'!X12</f>
        <v>1835971313</v>
      </c>
      <c r="Y19" s="16">
        <f>'Profit &amp; Loss'!Y12</f>
        <v>1898531750</v>
      </c>
    </row>
    <row r="20">
      <c r="A20" s="2" t="s">
        <v>139</v>
      </c>
      <c r="B20" s="14">
        <f>Capital!B18</f>
        <v>0</v>
      </c>
      <c r="C20" s="14">
        <f>Capital!C18</f>
        <v>0</v>
      </c>
      <c r="D20" s="14">
        <f>Capital!D18</f>
        <v>0</v>
      </c>
      <c r="E20" s="14">
        <f>Capital!E18</f>
        <v>0</v>
      </c>
      <c r="F20" s="14">
        <f>Capital!F18</f>
        <v>0</v>
      </c>
      <c r="G20" s="14">
        <f>Capital!G18</f>
        <v>0</v>
      </c>
      <c r="H20" s="14">
        <f>Capital!H18</f>
        <v>0</v>
      </c>
      <c r="I20" s="14">
        <f>Capital!I18</f>
        <v>0</v>
      </c>
      <c r="J20" s="14">
        <f>Capital!J18</f>
        <v>2439281</v>
      </c>
      <c r="K20" s="14">
        <f>Capital!K18</f>
        <v>0</v>
      </c>
      <c r="L20" s="14">
        <f>Capital!L18</f>
        <v>0</v>
      </c>
      <c r="M20" s="14">
        <f>Capital!M18</f>
        <v>0</v>
      </c>
      <c r="N20" s="14">
        <f>Capital!N18</f>
        <v>0</v>
      </c>
      <c r="O20" s="14">
        <f>Capital!O18</f>
        <v>0</v>
      </c>
      <c r="P20" s="14">
        <f>Capital!P18</f>
        <v>0</v>
      </c>
      <c r="Q20" s="14">
        <f>Capital!Q18</f>
        <v>0</v>
      </c>
      <c r="R20" s="14">
        <f>Capital!R18</f>
        <v>0</v>
      </c>
      <c r="S20" s="14">
        <f>Capital!S18</f>
        <v>5131188</v>
      </c>
      <c r="T20" s="14">
        <f>Capital!T18</f>
        <v>0</v>
      </c>
      <c r="U20" s="14">
        <f>Capital!U18</f>
        <v>0</v>
      </c>
      <c r="V20" s="14">
        <f>Capital!V18</f>
        <v>0</v>
      </c>
      <c r="W20" s="14">
        <f>Capital!W18</f>
        <v>0</v>
      </c>
      <c r="X20" s="14">
        <f>Capital!X18</f>
        <v>0</v>
      </c>
      <c r="Y20" s="14">
        <f>Capital!Y18</f>
        <v>0</v>
      </c>
    </row>
    <row r="21">
      <c r="A21" s="2" t="s">
        <v>128</v>
      </c>
      <c r="B21" s="16">
        <f t="shared" ref="B21:Y21" si="5">B18+B19-B20</f>
        <v>850262210.2</v>
      </c>
      <c r="C21" s="16">
        <f t="shared" si="5"/>
        <v>1732232763</v>
      </c>
      <c r="D21" s="16">
        <f t="shared" si="5"/>
        <v>2646995669</v>
      </c>
      <c r="E21" s="16">
        <f t="shared" si="5"/>
        <v>3595596951</v>
      </c>
      <c r="F21" s="16">
        <f t="shared" si="5"/>
        <v>4579107628</v>
      </c>
      <c r="G21" s="16">
        <f t="shared" si="5"/>
        <v>5598463253</v>
      </c>
      <c r="H21" s="16">
        <f t="shared" si="5"/>
        <v>6654966644</v>
      </c>
      <c r="I21" s="16">
        <f t="shared" si="5"/>
        <v>7749787010</v>
      </c>
      <c r="J21" s="16">
        <f t="shared" si="5"/>
        <v>8881688908</v>
      </c>
      <c r="K21" s="16">
        <f t="shared" si="5"/>
        <v>10056790362</v>
      </c>
      <c r="L21" s="16">
        <f t="shared" si="5"/>
        <v>11273928204</v>
      </c>
      <c r="M21" s="16">
        <f t="shared" si="5"/>
        <v>12534416245</v>
      </c>
      <c r="N21" s="16">
        <f t="shared" si="5"/>
        <v>13839607079</v>
      </c>
      <c r="O21" s="16">
        <f t="shared" si="5"/>
        <v>15190893197</v>
      </c>
      <c r="P21" s="16">
        <f t="shared" si="5"/>
        <v>16589702206</v>
      </c>
      <c r="Q21" s="16">
        <f t="shared" si="5"/>
        <v>18037515770</v>
      </c>
      <c r="R21" s="16">
        <f t="shared" si="5"/>
        <v>19535858978</v>
      </c>
      <c r="S21" s="16">
        <f t="shared" si="5"/>
        <v>21081152638</v>
      </c>
      <c r="T21" s="16">
        <f t="shared" si="5"/>
        <v>22685280752</v>
      </c>
      <c r="U21" s="16">
        <f t="shared" si="5"/>
        <v>24344530128</v>
      </c>
      <c r="V21" s="16">
        <f t="shared" si="5"/>
        <v>26061152562</v>
      </c>
      <c r="W21" s="16">
        <f t="shared" si="5"/>
        <v>27836590712</v>
      </c>
      <c r="X21" s="16">
        <f t="shared" si="5"/>
        <v>29672562025</v>
      </c>
      <c r="Y21" s="16">
        <f t="shared" si="5"/>
        <v>31571093774</v>
      </c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 t="s">
        <v>176</v>
      </c>
      <c r="B23" s="16">
        <f t="shared" ref="B23:Y23" si="6">B16+B21</f>
        <v>850262210.2</v>
      </c>
      <c r="C23" s="16">
        <f t="shared" si="6"/>
        <v>1734296770</v>
      </c>
      <c r="D23" s="16">
        <f t="shared" si="6"/>
        <v>2649059676</v>
      </c>
      <c r="E23" s="16">
        <f t="shared" si="6"/>
        <v>3597660958</v>
      </c>
      <c r="F23" s="16">
        <f t="shared" si="6"/>
        <v>4581171635</v>
      </c>
      <c r="G23" s="16">
        <f t="shared" si="6"/>
        <v>5600527260</v>
      </c>
      <c r="H23" s="16">
        <f t="shared" si="6"/>
        <v>6657030651</v>
      </c>
      <c r="I23" s="16">
        <f t="shared" si="6"/>
        <v>7751851017</v>
      </c>
      <c r="J23" s="16">
        <f t="shared" si="6"/>
        <v>8883752915</v>
      </c>
      <c r="K23" s="16">
        <f t="shared" si="6"/>
        <v>10058854369</v>
      </c>
      <c r="L23" s="16">
        <f t="shared" si="6"/>
        <v>11275992211</v>
      </c>
      <c r="M23" s="16">
        <f t="shared" si="6"/>
        <v>12536480252</v>
      </c>
      <c r="N23" s="16">
        <f t="shared" si="6"/>
        <v>13841671086</v>
      </c>
      <c r="O23" s="16">
        <f t="shared" si="6"/>
        <v>15194689263</v>
      </c>
      <c r="P23" s="16">
        <f t="shared" si="6"/>
        <v>16593498272</v>
      </c>
      <c r="Q23" s="16">
        <f t="shared" si="6"/>
        <v>18041311836</v>
      </c>
      <c r="R23" s="16">
        <f t="shared" si="6"/>
        <v>19539655044</v>
      </c>
      <c r="S23" s="16">
        <f t="shared" si="6"/>
        <v>21084948704</v>
      </c>
      <c r="T23" s="16">
        <f t="shared" si="6"/>
        <v>22689076818</v>
      </c>
      <c r="U23" s="16">
        <f t="shared" si="6"/>
        <v>24348326194</v>
      </c>
      <c r="V23" s="16">
        <f t="shared" si="6"/>
        <v>26064948628</v>
      </c>
      <c r="W23" s="16">
        <f t="shared" si="6"/>
        <v>27840386778</v>
      </c>
      <c r="X23" s="16">
        <f t="shared" si="6"/>
        <v>29676358091</v>
      </c>
      <c r="Y23" s="16">
        <f t="shared" si="6"/>
        <v>31574889840</v>
      </c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 t="s">
        <v>177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5" t="s">
        <v>178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 t="s">
        <v>62</v>
      </c>
      <c r="B27" s="14">
        <f>'Loan and Interest'!B21</f>
        <v>0</v>
      </c>
      <c r="C27" s="14">
        <f>'Loan and Interest'!C21</f>
        <v>8678500</v>
      </c>
      <c r="D27" s="14">
        <f>'Loan and Interest'!D21</f>
        <v>8678500</v>
      </c>
      <c r="E27" s="14">
        <f>'Loan and Interest'!E21</f>
        <v>8678500</v>
      </c>
      <c r="F27" s="14">
        <f>'Loan and Interest'!F21</f>
        <v>8678500</v>
      </c>
      <c r="G27" s="14">
        <f>'Loan and Interest'!G21</f>
        <v>16024720</v>
      </c>
      <c r="H27" s="14">
        <f>'Loan and Interest'!H21</f>
        <v>16024720</v>
      </c>
      <c r="I27" s="14">
        <f>'Loan and Interest'!I21</f>
        <v>16024720</v>
      </c>
      <c r="J27" s="14">
        <f>'Loan and Interest'!J21</f>
        <v>16024720</v>
      </c>
      <c r="K27" s="14">
        <f>'Loan and Interest'!K21</f>
        <v>16024720</v>
      </c>
      <c r="L27" s="14">
        <f>'Loan and Interest'!L21</f>
        <v>16024720</v>
      </c>
      <c r="M27" s="14">
        <f>'Loan and Interest'!M21</f>
        <v>16024720</v>
      </c>
      <c r="N27" s="14">
        <f>'Loan and Interest'!N21</f>
        <v>16024720</v>
      </c>
      <c r="O27" s="14">
        <f>'Loan and Interest'!O21</f>
        <v>16024720</v>
      </c>
      <c r="P27" s="14">
        <f>'Loan and Interest'!P21</f>
        <v>16024720</v>
      </c>
      <c r="Q27" s="14">
        <f>'Loan and Interest'!Q21</f>
        <v>16024720</v>
      </c>
      <c r="R27" s="14">
        <f>'Loan and Interest'!R21</f>
        <v>16024720</v>
      </c>
      <c r="S27" s="14">
        <f>'Loan and Interest'!S21</f>
        <v>16024720</v>
      </c>
      <c r="T27" s="14">
        <f>'Loan and Interest'!T21</f>
        <v>16024720</v>
      </c>
      <c r="U27" s="14">
        <f>'Loan and Interest'!U21</f>
        <v>16024720</v>
      </c>
      <c r="V27" s="14">
        <f>'Loan and Interest'!V21</f>
        <v>7346220</v>
      </c>
      <c r="W27" s="14">
        <f>'Loan and Interest'!W21</f>
        <v>7346220</v>
      </c>
      <c r="X27" s="14">
        <f>'Loan and Interest'!X21</f>
        <v>7346220</v>
      </c>
      <c r="Y27" s="14">
        <f>'Loan and Interest'!Y21</f>
        <v>0</v>
      </c>
    </row>
    <row r="28">
      <c r="A28" s="2" t="s">
        <v>179</v>
      </c>
      <c r="B28" s="14">
        <f t="shared" ref="B28:Y28" si="7">B27</f>
        <v>0</v>
      </c>
      <c r="C28" s="14">
        <f t="shared" si="7"/>
        <v>8678500</v>
      </c>
      <c r="D28" s="14">
        <f t="shared" si="7"/>
        <v>8678500</v>
      </c>
      <c r="E28" s="14">
        <f t="shared" si="7"/>
        <v>8678500</v>
      </c>
      <c r="F28" s="14">
        <f t="shared" si="7"/>
        <v>8678500</v>
      </c>
      <c r="G28" s="14">
        <f t="shared" si="7"/>
        <v>16024720</v>
      </c>
      <c r="H28" s="14">
        <f t="shared" si="7"/>
        <v>16024720</v>
      </c>
      <c r="I28" s="14">
        <f t="shared" si="7"/>
        <v>16024720</v>
      </c>
      <c r="J28" s="14">
        <f t="shared" si="7"/>
        <v>16024720</v>
      </c>
      <c r="K28" s="14">
        <f t="shared" si="7"/>
        <v>16024720</v>
      </c>
      <c r="L28" s="14">
        <f t="shared" si="7"/>
        <v>16024720</v>
      </c>
      <c r="M28" s="14">
        <f t="shared" si="7"/>
        <v>16024720</v>
      </c>
      <c r="N28" s="14">
        <f t="shared" si="7"/>
        <v>16024720</v>
      </c>
      <c r="O28" s="14">
        <f t="shared" si="7"/>
        <v>16024720</v>
      </c>
      <c r="P28" s="14">
        <f t="shared" si="7"/>
        <v>16024720</v>
      </c>
      <c r="Q28" s="14">
        <f t="shared" si="7"/>
        <v>16024720</v>
      </c>
      <c r="R28" s="14">
        <f t="shared" si="7"/>
        <v>16024720</v>
      </c>
      <c r="S28" s="14">
        <f t="shared" si="7"/>
        <v>16024720</v>
      </c>
      <c r="T28" s="14">
        <f t="shared" si="7"/>
        <v>16024720</v>
      </c>
      <c r="U28" s="14">
        <f t="shared" si="7"/>
        <v>16024720</v>
      </c>
      <c r="V28" s="14">
        <f t="shared" si="7"/>
        <v>7346220</v>
      </c>
      <c r="W28" s="14">
        <f t="shared" si="7"/>
        <v>7346220</v>
      </c>
      <c r="X28" s="14">
        <f t="shared" si="7"/>
        <v>7346220</v>
      </c>
      <c r="Y28" s="14">
        <f t="shared" si="7"/>
        <v>0</v>
      </c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5" t="s">
        <v>180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 t="s">
        <v>106</v>
      </c>
      <c r="B31" s="14">
        <f>Expenses!B21</f>
        <v>8282423</v>
      </c>
      <c r="C31" s="14">
        <f>Expenses!C21</f>
        <v>7405900</v>
      </c>
      <c r="D31" s="14">
        <f>Expenses!D21</f>
        <v>8282423</v>
      </c>
      <c r="E31" s="14">
        <f>Expenses!E21</f>
        <v>7405900</v>
      </c>
      <c r="F31" s="14">
        <f>Expenses!F21</f>
        <v>8282423</v>
      </c>
      <c r="G31" s="14">
        <f>Expenses!G21</f>
        <v>7405900</v>
      </c>
      <c r="H31" s="14">
        <f>Expenses!H21</f>
        <v>8282423</v>
      </c>
      <c r="I31" s="14">
        <f>Expenses!I21</f>
        <v>7405900</v>
      </c>
      <c r="J31" s="14">
        <f>Expenses!J21</f>
        <v>8282423</v>
      </c>
      <c r="K31" s="14">
        <f>Expenses!K21</f>
        <v>7405900</v>
      </c>
      <c r="L31" s="14">
        <f>Expenses!L21</f>
        <v>8282423</v>
      </c>
      <c r="M31" s="14">
        <f>Expenses!M21</f>
        <v>7405900</v>
      </c>
      <c r="N31" s="14">
        <f>Expenses!N21</f>
        <v>8282423</v>
      </c>
      <c r="O31" s="14">
        <f>Expenses!O21</f>
        <v>7405900</v>
      </c>
      <c r="P31" s="14">
        <f>Expenses!P21</f>
        <v>8282423</v>
      </c>
      <c r="Q31" s="14">
        <f>Expenses!Q21</f>
        <v>7405900</v>
      </c>
      <c r="R31" s="14">
        <f>Expenses!R21</f>
        <v>8282423</v>
      </c>
      <c r="S31" s="14">
        <f>Expenses!S21</f>
        <v>7405900</v>
      </c>
      <c r="T31" s="14">
        <f>Expenses!T21</f>
        <v>8282423</v>
      </c>
      <c r="U31" s="14">
        <f>Expenses!U21</f>
        <v>7405900</v>
      </c>
      <c r="V31" s="14">
        <f>Expenses!V21</f>
        <v>8282423</v>
      </c>
      <c r="W31" s="14">
        <f>Expenses!W21</f>
        <v>7405900</v>
      </c>
      <c r="X31" s="14">
        <f>Expenses!X21</f>
        <v>8282423</v>
      </c>
      <c r="Y31" s="14">
        <f>Expenses!Y21</f>
        <v>7405900</v>
      </c>
    </row>
    <row r="32">
      <c r="A32" s="2" t="s">
        <v>109</v>
      </c>
      <c r="B32" s="16">
        <f>Purchases!B15</f>
        <v>2004156298</v>
      </c>
      <c r="C32" s="16">
        <f>Purchases!C15</f>
        <v>1346029891</v>
      </c>
      <c r="D32" s="16">
        <f>Purchases!D15</f>
        <v>2092586297</v>
      </c>
      <c r="E32" s="16">
        <f>Purchases!E15</f>
        <v>1413620836</v>
      </c>
      <c r="F32" s="16">
        <f>Purchases!F15</f>
        <v>2185059549</v>
      </c>
      <c r="G32" s="16">
        <f>Purchases!G15</f>
        <v>1484605863</v>
      </c>
      <c r="H32" s="16">
        <f>Purchases!H15</f>
        <v>2281766160</v>
      </c>
      <c r="I32" s="16">
        <f>Purchases!I15</f>
        <v>1559155406</v>
      </c>
      <c r="J32" s="16">
        <f>Purchases!J15</f>
        <v>2382905360</v>
      </c>
      <c r="K32" s="16">
        <f>Purchases!K15</f>
        <v>1637448457</v>
      </c>
      <c r="L32" s="16">
        <f>Purchases!L15</f>
        <v>2488685952</v>
      </c>
      <c r="M32" s="16">
        <f>Purchases!M15</f>
        <v>1719672996</v>
      </c>
      <c r="N32" s="16">
        <f>Purchases!N15</f>
        <v>2599326773</v>
      </c>
      <c r="O32" s="16">
        <f>Purchases!O15</f>
        <v>1806026445</v>
      </c>
      <c r="P32" s="16">
        <f>Purchases!P15</f>
        <v>2715057185</v>
      </c>
      <c r="Q32" s="16">
        <f>Purchases!Q15</f>
        <v>1896716135</v>
      </c>
      <c r="R32" s="16">
        <f>Purchases!R15</f>
        <v>2836117594</v>
      </c>
      <c r="S32" s="16">
        <f>Purchases!S15</f>
        <v>1991959812</v>
      </c>
      <c r="T32" s="16">
        <f>Purchases!T15</f>
        <v>2962759978</v>
      </c>
      <c r="U32" s="16">
        <f>Purchases!U15</f>
        <v>2091986153</v>
      </c>
      <c r="V32" s="16">
        <f>Purchases!V15</f>
        <v>3095248465</v>
      </c>
      <c r="W32" s="16">
        <f>Purchases!W15</f>
        <v>2197035321</v>
      </c>
      <c r="X32" s="16">
        <f>Purchases!X15</f>
        <v>3233859914</v>
      </c>
      <c r="Y32" s="16">
        <f>Purchases!Y15</f>
        <v>2307359538</v>
      </c>
    </row>
    <row r="33">
      <c r="A33" s="2" t="s">
        <v>181</v>
      </c>
      <c r="B33" s="14">
        <f t="shared" ref="B33:Y33" si="8">SUM(B31:B32)</f>
        <v>2012438721</v>
      </c>
      <c r="C33" s="16">
        <f t="shared" si="8"/>
        <v>1353435791</v>
      </c>
      <c r="D33" s="16">
        <f t="shared" si="8"/>
        <v>2100868720</v>
      </c>
      <c r="E33" s="16">
        <f t="shared" si="8"/>
        <v>1421026736</v>
      </c>
      <c r="F33" s="16">
        <f t="shared" si="8"/>
        <v>2193341972</v>
      </c>
      <c r="G33" s="16">
        <f t="shared" si="8"/>
        <v>1492011763</v>
      </c>
      <c r="H33" s="16">
        <f t="shared" si="8"/>
        <v>2290048583</v>
      </c>
      <c r="I33" s="16">
        <f t="shared" si="8"/>
        <v>1566561306</v>
      </c>
      <c r="J33" s="16">
        <f t="shared" si="8"/>
        <v>2391187783</v>
      </c>
      <c r="K33" s="16">
        <f t="shared" si="8"/>
        <v>1644854357</v>
      </c>
      <c r="L33" s="16">
        <f t="shared" si="8"/>
        <v>2496968375</v>
      </c>
      <c r="M33" s="16">
        <f t="shared" si="8"/>
        <v>1727078896</v>
      </c>
      <c r="N33" s="16">
        <f t="shared" si="8"/>
        <v>2607609196</v>
      </c>
      <c r="O33" s="16">
        <f t="shared" si="8"/>
        <v>1813432345</v>
      </c>
      <c r="P33" s="16">
        <f t="shared" si="8"/>
        <v>2723339608</v>
      </c>
      <c r="Q33" s="16">
        <f t="shared" si="8"/>
        <v>1904122035</v>
      </c>
      <c r="R33" s="16">
        <f t="shared" si="8"/>
        <v>2844400017</v>
      </c>
      <c r="S33" s="16">
        <f t="shared" si="8"/>
        <v>1999365712</v>
      </c>
      <c r="T33" s="16">
        <f t="shared" si="8"/>
        <v>2971042401</v>
      </c>
      <c r="U33" s="16">
        <f t="shared" si="8"/>
        <v>2099392053</v>
      </c>
      <c r="V33" s="16">
        <f t="shared" si="8"/>
        <v>3103530888</v>
      </c>
      <c r="W33" s="16">
        <f t="shared" si="8"/>
        <v>2204441221</v>
      </c>
      <c r="X33" s="16">
        <f t="shared" si="8"/>
        <v>3242142337</v>
      </c>
      <c r="Y33" s="16">
        <f t="shared" si="8"/>
        <v>2314765438</v>
      </c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 t="s">
        <v>182</v>
      </c>
      <c r="B35" s="16">
        <f t="shared" ref="B35:Y35" si="9">B33+B28</f>
        <v>2012438721</v>
      </c>
      <c r="C35" s="16">
        <f t="shared" si="9"/>
        <v>1362114291</v>
      </c>
      <c r="D35" s="16">
        <f t="shared" si="9"/>
        <v>2109547220</v>
      </c>
      <c r="E35" s="16">
        <f t="shared" si="9"/>
        <v>1429705236</v>
      </c>
      <c r="F35" s="16">
        <f t="shared" si="9"/>
        <v>2202020472</v>
      </c>
      <c r="G35" s="16">
        <f t="shared" si="9"/>
        <v>1508036483</v>
      </c>
      <c r="H35" s="16">
        <f t="shared" si="9"/>
        <v>2306073303</v>
      </c>
      <c r="I35" s="16">
        <f t="shared" si="9"/>
        <v>1582586026</v>
      </c>
      <c r="J35" s="16">
        <f t="shared" si="9"/>
        <v>2407212503</v>
      </c>
      <c r="K35" s="16">
        <f t="shared" si="9"/>
        <v>1660879077</v>
      </c>
      <c r="L35" s="16">
        <f t="shared" si="9"/>
        <v>2512993095</v>
      </c>
      <c r="M35" s="16">
        <f t="shared" si="9"/>
        <v>1743103616</v>
      </c>
      <c r="N35" s="16">
        <f t="shared" si="9"/>
        <v>2623633916</v>
      </c>
      <c r="O35" s="16">
        <f t="shared" si="9"/>
        <v>1829457065</v>
      </c>
      <c r="P35" s="16">
        <f t="shared" si="9"/>
        <v>2739364328</v>
      </c>
      <c r="Q35" s="16">
        <f t="shared" si="9"/>
        <v>1920146755</v>
      </c>
      <c r="R35" s="16">
        <f t="shared" si="9"/>
        <v>2860424737</v>
      </c>
      <c r="S35" s="16">
        <f t="shared" si="9"/>
        <v>2015390432</v>
      </c>
      <c r="T35" s="16">
        <f t="shared" si="9"/>
        <v>2987067121</v>
      </c>
      <c r="U35" s="16">
        <f t="shared" si="9"/>
        <v>2115416773</v>
      </c>
      <c r="V35" s="16">
        <f t="shared" si="9"/>
        <v>3110877108</v>
      </c>
      <c r="W35" s="16">
        <f t="shared" si="9"/>
        <v>2211787441</v>
      </c>
      <c r="X35" s="16">
        <f t="shared" si="9"/>
        <v>3249488557</v>
      </c>
      <c r="Y35" s="16">
        <f t="shared" si="9"/>
        <v>2314765438</v>
      </c>
    </row>
    <row r="36">
      <c r="A36" s="2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" t="s">
        <v>183</v>
      </c>
      <c r="B37" s="16">
        <f t="shared" ref="B37:Y37" si="10">B35+B23</f>
        <v>2862700931</v>
      </c>
      <c r="C37" s="16">
        <f t="shared" si="10"/>
        <v>3096411062</v>
      </c>
      <c r="D37" s="16">
        <f t="shared" si="10"/>
        <v>4758606896</v>
      </c>
      <c r="E37" s="16">
        <f t="shared" si="10"/>
        <v>5027366194</v>
      </c>
      <c r="F37" s="16">
        <f t="shared" si="10"/>
        <v>6783192107</v>
      </c>
      <c r="G37" s="16">
        <f t="shared" si="10"/>
        <v>7108563743</v>
      </c>
      <c r="H37" s="16">
        <f t="shared" si="10"/>
        <v>8963103954</v>
      </c>
      <c r="I37" s="16">
        <f t="shared" si="10"/>
        <v>9334437043</v>
      </c>
      <c r="J37" s="16">
        <f t="shared" si="10"/>
        <v>11290965418</v>
      </c>
      <c r="K37" s="16">
        <f t="shared" si="10"/>
        <v>11719733446</v>
      </c>
      <c r="L37" s="16">
        <f t="shared" si="10"/>
        <v>13788985306</v>
      </c>
      <c r="M37" s="16">
        <f t="shared" si="10"/>
        <v>14279583868</v>
      </c>
      <c r="N37" s="16">
        <f t="shared" si="10"/>
        <v>16465305002</v>
      </c>
      <c r="O37" s="16">
        <f t="shared" si="10"/>
        <v>17024146327</v>
      </c>
      <c r="P37" s="16">
        <f t="shared" si="10"/>
        <v>19332862600</v>
      </c>
      <c r="Q37" s="16">
        <f t="shared" si="10"/>
        <v>19961458591</v>
      </c>
      <c r="R37" s="16">
        <f t="shared" si="10"/>
        <v>22400079780</v>
      </c>
      <c r="S37" s="16">
        <f t="shared" si="10"/>
        <v>23100339136</v>
      </c>
      <c r="T37" s="16">
        <f t="shared" si="10"/>
        <v>25676143940</v>
      </c>
      <c r="U37" s="16">
        <f t="shared" si="10"/>
        <v>26463742967</v>
      </c>
      <c r="V37" s="16">
        <f t="shared" si="10"/>
        <v>29175825735</v>
      </c>
      <c r="W37" s="16">
        <f t="shared" si="10"/>
        <v>30052174220</v>
      </c>
      <c r="X37" s="16">
        <f t="shared" si="10"/>
        <v>32925846648</v>
      </c>
      <c r="Y37" s="16">
        <f t="shared" si="10"/>
        <v>33889655278</v>
      </c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 t="s">
        <v>184</v>
      </c>
      <c r="B39" s="16">
        <f t="shared" ref="B39:Y39" si="11">B37-B13</f>
        <v>-0.0000004768371582</v>
      </c>
      <c r="C39" s="16">
        <f t="shared" si="11"/>
        <v>0.0000004768371582</v>
      </c>
      <c r="D39" s="16">
        <f t="shared" si="11"/>
        <v>0</v>
      </c>
      <c r="E39" s="16">
        <f t="shared" si="11"/>
        <v>0</v>
      </c>
      <c r="F39" s="16">
        <f t="shared" si="11"/>
        <v>0</v>
      </c>
      <c r="G39" s="16">
        <f t="shared" si="11"/>
        <v>-0.0000009536743164</v>
      </c>
      <c r="H39" s="16">
        <f t="shared" si="11"/>
        <v>0</v>
      </c>
      <c r="I39" s="16">
        <f t="shared" si="11"/>
        <v>0.000001907348633</v>
      </c>
      <c r="J39" s="16">
        <f t="shared" si="11"/>
        <v>0.000001907348633</v>
      </c>
      <c r="K39" s="16">
        <f t="shared" si="11"/>
        <v>0.000001907348633</v>
      </c>
      <c r="L39" s="16">
        <f t="shared" si="11"/>
        <v>-0.000001907348633</v>
      </c>
      <c r="M39" s="16">
        <f t="shared" si="11"/>
        <v>0</v>
      </c>
      <c r="N39" s="16">
        <f t="shared" si="11"/>
        <v>0</v>
      </c>
      <c r="O39" s="16">
        <f t="shared" si="11"/>
        <v>-0.000001907348633</v>
      </c>
      <c r="P39" s="16">
        <f t="shared" si="11"/>
        <v>0.000003814697266</v>
      </c>
      <c r="Q39" s="16">
        <f t="shared" si="11"/>
        <v>-0.000003814697266</v>
      </c>
      <c r="R39" s="16">
        <f t="shared" si="11"/>
        <v>-0.000003814697266</v>
      </c>
      <c r="S39" s="16">
        <f t="shared" si="11"/>
        <v>-0.000003814697266</v>
      </c>
      <c r="T39" s="16">
        <f t="shared" si="11"/>
        <v>-0.000003814697266</v>
      </c>
      <c r="U39" s="16">
        <f t="shared" si="11"/>
        <v>-0.000003814697266</v>
      </c>
      <c r="V39" s="16">
        <f t="shared" si="11"/>
        <v>-0.000003814697266</v>
      </c>
      <c r="W39" s="16">
        <f t="shared" si="11"/>
        <v>-0.000007629394531</v>
      </c>
      <c r="X39" s="16">
        <f t="shared" si="11"/>
        <v>-0.00001525878906</v>
      </c>
      <c r="Y39" s="16">
        <f t="shared" si="11"/>
        <v>-0.0000114440918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27</v>
      </c>
      <c r="B1" s="2"/>
      <c r="C1" s="2"/>
      <c r="D1" s="2"/>
      <c r="E1" s="2"/>
      <c r="F1" s="2"/>
      <c r="G1" s="2"/>
      <c r="H1" s="2"/>
    </row>
    <row r="2">
      <c r="A2" s="2"/>
      <c r="B2" s="2" t="s">
        <v>28</v>
      </c>
      <c r="C2" s="2" t="s">
        <v>29</v>
      </c>
      <c r="D2" s="2" t="s">
        <v>30</v>
      </c>
      <c r="E2" s="2" t="s">
        <v>29</v>
      </c>
      <c r="F2" s="2"/>
      <c r="G2" s="2"/>
      <c r="H2" s="2"/>
    </row>
    <row r="3">
      <c r="A3" s="8" t="s">
        <v>31</v>
      </c>
      <c r="B3" s="9">
        <v>682510.0</v>
      </c>
      <c r="C3" s="10">
        <v>0.0131</v>
      </c>
      <c r="D3" s="9">
        <v>1576.0</v>
      </c>
      <c r="E3" s="10">
        <v>0.007</v>
      </c>
      <c r="F3" s="2"/>
      <c r="G3" s="2"/>
      <c r="H3" s="2"/>
    </row>
    <row r="4">
      <c r="A4" s="8" t="s">
        <v>32</v>
      </c>
      <c r="B4" s="9">
        <v>724523.0</v>
      </c>
      <c r="C4" s="10">
        <v>0.0187</v>
      </c>
      <c r="D4" s="9">
        <v>2789.0</v>
      </c>
      <c r="E4" s="10">
        <v>0.009</v>
      </c>
      <c r="F4" s="2"/>
      <c r="G4" s="2"/>
      <c r="H4" s="2"/>
    </row>
    <row r="5">
      <c r="A5" s="2"/>
      <c r="B5" s="2"/>
      <c r="C5" s="2"/>
      <c r="D5" s="2"/>
      <c r="E5" s="2"/>
      <c r="F5" s="2"/>
      <c r="G5" s="2"/>
      <c r="H5" s="2"/>
    </row>
    <row r="6">
      <c r="A6" s="2" t="s">
        <v>27</v>
      </c>
      <c r="B6" s="8" t="s">
        <v>31</v>
      </c>
      <c r="C6" s="8" t="s">
        <v>32</v>
      </c>
      <c r="D6" s="2" t="s">
        <v>33</v>
      </c>
      <c r="E6" s="2"/>
      <c r="F6" s="2"/>
      <c r="G6" s="2"/>
      <c r="H6" s="2"/>
    </row>
    <row r="7">
      <c r="A7" s="2" t="s">
        <v>34</v>
      </c>
      <c r="B7" s="11">
        <v>0.13</v>
      </c>
      <c r="C7" s="11">
        <v>0.21</v>
      </c>
      <c r="D7" s="8" t="s">
        <v>35</v>
      </c>
      <c r="E7" s="2"/>
      <c r="F7" s="2"/>
      <c r="G7" s="2"/>
      <c r="H7" s="2"/>
    </row>
    <row r="8">
      <c r="A8" s="2" t="s">
        <v>36</v>
      </c>
      <c r="B8" s="11">
        <v>0.22</v>
      </c>
      <c r="C8" s="11">
        <v>0.28</v>
      </c>
      <c r="D8" s="8" t="s">
        <v>37</v>
      </c>
      <c r="E8" s="2"/>
      <c r="F8" s="2"/>
      <c r="G8" s="2"/>
      <c r="H8" s="2"/>
    </row>
    <row r="9">
      <c r="A9" s="2" t="s">
        <v>38</v>
      </c>
      <c r="B9" s="11">
        <v>0.16</v>
      </c>
      <c r="C9" s="11">
        <v>0.19</v>
      </c>
      <c r="D9" s="8" t="s">
        <v>39</v>
      </c>
      <c r="E9" s="2"/>
      <c r="F9" s="2"/>
      <c r="G9" s="2"/>
      <c r="H9" s="2"/>
    </row>
    <row r="10">
      <c r="A10" s="8" t="s">
        <v>40</v>
      </c>
      <c r="B10" s="12">
        <v>0.49</v>
      </c>
      <c r="C10" s="12">
        <v>0.32</v>
      </c>
      <c r="D10" s="8" t="s">
        <v>41</v>
      </c>
      <c r="E10" s="2"/>
      <c r="F10" s="2"/>
      <c r="G10" s="2"/>
      <c r="H10" s="2"/>
    </row>
    <row r="11">
      <c r="A11" s="2" t="s">
        <v>42</v>
      </c>
      <c r="B11" s="2"/>
      <c r="C11" s="2"/>
      <c r="D11" s="2"/>
      <c r="E11" s="2"/>
      <c r="F11" s="2"/>
      <c r="G11" s="2"/>
      <c r="H11" s="2"/>
    </row>
    <row r="12">
      <c r="A12" s="2"/>
      <c r="B12" s="2" t="s">
        <v>28</v>
      </c>
      <c r="C12" s="2" t="s">
        <v>29</v>
      </c>
      <c r="D12" s="2" t="s">
        <v>43</v>
      </c>
      <c r="E12" s="2" t="s">
        <v>29</v>
      </c>
      <c r="F12" s="8" t="s">
        <v>44</v>
      </c>
      <c r="G12" s="2"/>
      <c r="H12" s="2"/>
    </row>
    <row r="13">
      <c r="A13" s="8" t="s">
        <v>31</v>
      </c>
      <c r="B13" s="9">
        <v>682510.0</v>
      </c>
      <c r="C13" s="10">
        <v>0.0131</v>
      </c>
      <c r="D13" s="9">
        <v>1012.0</v>
      </c>
      <c r="E13" s="10">
        <v>0.003</v>
      </c>
      <c r="F13" s="8" t="s">
        <v>45</v>
      </c>
      <c r="G13" s="2"/>
      <c r="H13" s="2"/>
    </row>
    <row r="14">
      <c r="A14" s="8" t="s">
        <v>32</v>
      </c>
      <c r="B14" s="9">
        <v>782751.0</v>
      </c>
      <c r="C14" s="10">
        <v>0.0248</v>
      </c>
      <c r="D14" s="9">
        <v>1678.0</v>
      </c>
      <c r="E14" s="10">
        <v>0.0</v>
      </c>
      <c r="F14" s="8" t="s">
        <v>46</v>
      </c>
      <c r="G14" s="2"/>
      <c r="H14" s="2"/>
    </row>
    <row r="15">
      <c r="A15" s="2"/>
      <c r="B15" s="2"/>
      <c r="C15" s="2"/>
      <c r="D15" s="2"/>
      <c r="E15" s="2"/>
      <c r="F15" s="2"/>
      <c r="G15" s="2"/>
      <c r="H15" s="2"/>
    </row>
    <row r="16">
      <c r="A16" s="2" t="s">
        <v>47</v>
      </c>
      <c r="B16" s="2" t="s">
        <v>48</v>
      </c>
      <c r="C16" s="2" t="s">
        <v>44</v>
      </c>
      <c r="D16" s="2"/>
      <c r="E16" s="2"/>
      <c r="F16" s="2"/>
      <c r="G16" s="2"/>
      <c r="H16" s="2"/>
    </row>
    <row r="17">
      <c r="A17" s="2" t="s">
        <v>49</v>
      </c>
      <c r="B17" s="9">
        <v>1623450.0</v>
      </c>
      <c r="C17" s="8" t="s">
        <v>41</v>
      </c>
      <c r="D17" s="2"/>
      <c r="E17" s="2"/>
      <c r="F17" s="2"/>
      <c r="G17" s="2"/>
      <c r="H17" s="2"/>
    </row>
    <row r="18">
      <c r="A18" s="2" t="s">
        <v>50</v>
      </c>
      <c r="B18" s="9">
        <v>876523.0</v>
      </c>
      <c r="C18" s="8" t="s">
        <v>35</v>
      </c>
      <c r="D18" s="2"/>
      <c r="E18" s="2"/>
      <c r="F18" s="2"/>
      <c r="G18" s="2"/>
      <c r="H18" s="2"/>
    </row>
    <row r="19">
      <c r="A19" s="2" t="s">
        <v>51</v>
      </c>
      <c r="B19" s="13">
        <v>5782450.0</v>
      </c>
      <c r="C19" s="8" t="s">
        <v>41</v>
      </c>
      <c r="D19" s="2"/>
      <c r="E19" s="2"/>
      <c r="F19" s="2"/>
      <c r="G19" s="2"/>
      <c r="H19" s="2"/>
    </row>
    <row r="20">
      <c r="A20" s="2" t="s">
        <v>52</v>
      </c>
      <c r="B20" s="9">
        <v>346520.0</v>
      </c>
      <c r="C20" s="8" t="s">
        <v>53</v>
      </c>
      <c r="D20" s="2"/>
      <c r="E20" s="2"/>
      <c r="F20" s="2"/>
      <c r="G20" s="2"/>
      <c r="H20" s="2"/>
    </row>
    <row r="21">
      <c r="A21" s="2"/>
      <c r="B21" s="2"/>
      <c r="C21" s="2"/>
      <c r="D21" s="2"/>
      <c r="E21" s="2"/>
      <c r="F21" s="2"/>
      <c r="G21" s="2"/>
      <c r="H21" s="2"/>
    </row>
    <row r="22">
      <c r="A22" s="2" t="s">
        <v>54</v>
      </c>
      <c r="B22" s="8" t="s">
        <v>55</v>
      </c>
      <c r="C22" s="8" t="s">
        <v>56</v>
      </c>
      <c r="D22" s="2"/>
      <c r="E22" s="2"/>
      <c r="F22" s="2"/>
      <c r="G22" s="2"/>
      <c r="H22" s="2"/>
    </row>
    <row r="23">
      <c r="A23" s="2" t="s">
        <v>57</v>
      </c>
      <c r="B23" s="9">
        <v>11.0</v>
      </c>
      <c r="C23" s="9">
        <v>9.0</v>
      </c>
      <c r="D23" s="2"/>
      <c r="E23" s="2"/>
      <c r="F23" s="2"/>
      <c r="G23" s="2"/>
      <c r="H23" s="2"/>
    </row>
    <row r="24">
      <c r="A24" s="2" t="s">
        <v>58</v>
      </c>
      <c r="B24" s="9">
        <v>187637.0</v>
      </c>
      <c r="C24" s="9">
        <v>192451.0</v>
      </c>
      <c r="D24" s="2"/>
      <c r="E24" s="2"/>
      <c r="F24" s="2"/>
      <c r="G24" s="2"/>
      <c r="H24" s="2"/>
    </row>
    <row r="25">
      <c r="A25" s="2"/>
      <c r="B25" s="2"/>
      <c r="C25" s="2"/>
      <c r="D25" s="2"/>
      <c r="E25" s="2"/>
      <c r="F25" s="2"/>
      <c r="G25" s="2"/>
      <c r="H25" s="2"/>
    </row>
    <row r="26">
      <c r="A26" s="2" t="s">
        <v>59</v>
      </c>
      <c r="B26" s="2"/>
      <c r="C26" s="2"/>
      <c r="D26" s="2"/>
      <c r="E26" s="2"/>
      <c r="F26" s="2"/>
      <c r="G26" s="2"/>
      <c r="H26" s="2"/>
    </row>
    <row r="27">
      <c r="A27" s="2" t="s">
        <v>60</v>
      </c>
      <c r="B27" s="9">
        <v>9.0</v>
      </c>
      <c r="C27" s="9">
        <v>18.0</v>
      </c>
      <c r="D27" s="2"/>
      <c r="E27" s="2"/>
      <c r="F27" s="2"/>
      <c r="G27" s="2"/>
      <c r="H27" s="2"/>
    </row>
    <row r="28">
      <c r="A28" s="2" t="s">
        <v>61</v>
      </c>
      <c r="B28" s="9">
        <v>13.0</v>
      </c>
      <c r="C28" s="9">
        <v>13.5</v>
      </c>
      <c r="D28" s="2"/>
      <c r="E28" s="2"/>
      <c r="F28" s="2"/>
      <c r="G28" s="2"/>
      <c r="H28" s="2"/>
    </row>
    <row r="29">
      <c r="A29" s="2"/>
      <c r="B29" s="2"/>
      <c r="C29" s="2"/>
      <c r="D29" s="2"/>
      <c r="E29" s="2"/>
      <c r="F29" s="2"/>
      <c r="G29" s="2"/>
      <c r="H29" s="2"/>
    </row>
    <row r="30">
      <c r="A30" s="2" t="s">
        <v>62</v>
      </c>
      <c r="B30" s="2" t="s">
        <v>63</v>
      </c>
      <c r="C30" s="2" t="s">
        <v>64</v>
      </c>
      <c r="D30" s="2" t="s">
        <v>65</v>
      </c>
      <c r="E30" s="2" t="s">
        <v>66</v>
      </c>
      <c r="F30" s="2" t="s">
        <v>67</v>
      </c>
      <c r="G30" s="2" t="s">
        <v>68</v>
      </c>
      <c r="H30" s="2"/>
    </row>
    <row r="31">
      <c r="A31" s="8" t="s">
        <v>69</v>
      </c>
      <c r="B31" s="9">
        <v>2.0</v>
      </c>
      <c r="C31" s="9">
        <v>8678500.0</v>
      </c>
      <c r="D31" s="10">
        <v>0.1534</v>
      </c>
      <c r="E31" s="8" t="s">
        <v>70</v>
      </c>
      <c r="F31" s="9">
        <v>19.0</v>
      </c>
      <c r="G31" s="14">
        <f t="shared" ref="G31:G32" si="1">F31+B31</f>
        <v>21</v>
      </c>
      <c r="H31" s="2"/>
    </row>
    <row r="32">
      <c r="A32" s="8" t="s">
        <v>71</v>
      </c>
      <c r="B32" s="9">
        <v>6.0</v>
      </c>
      <c r="C32" s="9">
        <v>7346220.0</v>
      </c>
      <c r="D32" s="10">
        <v>0.1761</v>
      </c>
      <c r="E32" s="8" t="s">
        <v>70</v>
      </c>
      <c r="F32" s="9">
        <v>18.0</v>
      </c>
      <c r="G32" s="14">
        <f t="shared" si="1"/>
        <v>24</v>
      </c>
      <c r="H32" s="2"/>
    </row>
    <row r="33">
      <c r="A33" s="2"/>
      <c r="B33" s="2"/>
      <c r="C33" s="2"/>
      <c r="D33" s="2"/>
      <c r="E33" s="2"/>
      <c r="F33" s="2"/>
      <c r="G33" s="2"/>
      <c r="H33" s="2"/>
    </row>
    <row r="34">
      <c r="A34" s="2" t="s">
        <v>72</v>
      </c>
      <c r="B34" s="11">
        <v>0.28</v>
      </c>
      <c r="C34" s="15" t="s">
        <v>73</v>
      </c>
      <c r="D34" s="2"/>
      <c r="E34" s="2"/>
      <c r="F34" s="2"/>
      <c r="G34" s="2"/>
      <c r="H34" s="2"/>
    </row>
    <row r="35">
      <c r="A35" s="2"/>
      <c r="B35" s="2"/>
      <c r="C35" s="2"/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98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8" t="s">
        <v>31</v>
      </c>
      <c r="B3" s="14">
        <f>Assumptions!$B3</f>
        <v>682510</v>
      </c>
      <c r="C3" s="16">
        <f>B3*(1+Assumptions!$C3)</f>
        <v>691450.881</v>
      </c>
      <c r="D3" s="16">
        <f>C3*(1+Assumptions!$C3)</f>
        <v>700508.8875</v>
      </c>
      <c r="E3" s="16">
        <f>D3*(1+Assumptions!$C3)</f>
        <v>709685.554</v>
      </c>
      <c r="F3" s="16">
        <f>E3*(1+Assumptions!$C3)</f>
        <v>718982.4347</v>
      </c>
      <c r="G3" s="16">
        <f>F3*(1+Assumptions!$C3)</f>
        <v>728401.1046</v>
      </c>
      <c r="H3" s="16">
        <f>G3*(1+Assumptions!$C3)</f>
        <v>737943.1591</v>
      </c>
      <c r="I3" s="16">
        <f>H3*(1+Assumptions!$C3)</f>
        <v>747610.2145</v>
      </c>
      <c r="J3" s="16">
        <f>I3*(1+Assumptions!$C3)</f>
        <v>757403.9083</v>
      </c>
      <c r="K3" s="16">
        <f>J3*(1+Assumptions!$C3)</f>
        <v>767325.8995</v>
      </c>
      <c r="L3" s="16">
        <f>K3*(1+Assumptions!$C3)</f>
        <v>777377.8688</v>
      </c>
      <c r="M3" s="16">
        <f>L3*(1+Assumptions!$C3)</f>
        <v>787561.5188</v>
      </c>
      <c r="N3" s="16">
        <f>M3*(1+Assumptions!$C3)</f>
        <v>797878.5747</v>
      </c>
      <c r="O3" s="16">
        <f>N3*(1+Assumptions!$C3)</f>
        <v>808330.7841</v>
      </c>
      <c r="P3" s="16">
        <f>O3*(1+Assumptions!$C3)</f>
        <v>818919.9173</v>
      </c>
      <c r="Q3" s="16">
        <f>P3*(1+Assumptions!$C3)</f>
        <v>829647.7683</v>
      </c>
      <c r="R3" s="16">
        <f>Q3*(1+Assumptions!$C3)</f>
        <v>840516.154</v>
      </c>
      <c r="S3" s="16">
        <f>R3*(1+Assumptions!$C3)</f>
        <v>851526.9156</v>
      </c>
      <c r="T3" s="16">
        <f>S3*(1+Assumptions!$C3)</f>
        <v>862681.9182</v>
      </c>
      <c r="U3" s="16">
        <f>T3*(1+Assumptions!$C3)</f>
        <v>873983.0514</v>
      </c>
      <c r="V3" s="16">
        <f>U3*(1+Assumptions!$C3)</f>
        <v>885432.2293</v>
      </c>
      <c r="W3" s="16">
        <f>V3*(1+Assumptions!$C3)</f>
        <v>897031.3915</v>
      </c>
      <c r="X3" s="16">
        <f>W3*(1+Assumptions!$C3)</f>
        <v>908782.5028</v>
      </c>
      <c r="Y3" s="16">
        <f>X3*(1+Assumptions!$C3)</f>
        <v>920687.5536</v>
      </c>
    </row>
    <row r="4">
      <c r="A4" s="8" t="s">
        <v>32</v>
      </c>
      <c r="B4" s="14">
        <f>Assumptions!$B4</f>
        <v>724523</v>
      </c>
      <c r="C4" s="16">
        <f>B4*(1+Assumptions!$C4)</f>
        <v>738071.5801</v>
      </c>
      <c r="D4" s="16">
        <f>C4*(1+Assumptions!$C4)</f>
        <v>751873.5186</v>
      </c>
      <c r="E4" s="16">
        <f>D4*(1+Assumptions!$C4)</f>
        <v>765933.5534</v>
      </c>
      <c r="F4" s="16">
        <f>E4*(1+Assumptions!$C4)</f>
        <v>780256.5109</v>
      </c>
      <c r="G4" s="16">
        <f>F4*(1+Assumptions!$C4)</f>
        <v>794847.3076</v>
      </c>
      <c r="H4" s="16">
        <f>G4*(1+Assumptions!$C4)</f>
        <v>809710.9523</v>
      </c>
      <c r="I4" s="16">
        <f>H4*(1+Assumptions!$C4)</f>
        <v>824852.5471</v>
      </c>
      <c r="J4" s="16">
        <f>I4*(1+Assumptions!$C4)</f>
        <v>840277.2897</v>
      </c>
      <c r="K4" s="16">
        <f>J4*(1+Assumptions!$C4)</f>
        <v>855990.4751</v>
      </c>
      <c r="L4" s="16">
        <f>K4*(1+Assumptions!$C4)</f>
        <v>871997.4969</v>
      </c>
      <c r="M4" s="16">
        <f>L4*(1+Assumptions!$C4)</f>
        <v>888303.8501</v>
      </c>
      <c r="N4" s="16">
        <f>M4*(1+Assumptions!$C4)</f>
        <v>904915.1321</v>
      </c>
      <c r="O4" s="16">
        <f>N4*(1+Assumptions!$C4)</f>
        <v>921837.0451</v>
      </c>
      <c r="P4" s="16">
        <f>O4*(1+Assumptions!$C4)</f>
        <v>939075.3978</v>
      </c>
      <c r="Q4" s="16">
        <f>P4*(1+Assumptions!$C4)</f>
        <v>956636.1078</v>
      </c>
      <c r="R4" s="16">
        <f>Q4*(1+Assumptions!$C4)</f>
        <v>974525.203</v>
      </c>
      <c r="S4" s="16">
        <f>R4*(1+Assumptions!$C4)</f>
        <v>992748.8243</v>
      </c>
      <c r="T4" s="16">
        <f>S4*(1+Assumptions!$C4)</f>
        <v>1011313.227</v>
      </c>
      <c r="U4" s="16">
        <f>T4*(1+Assumptions!$C4)</f>
        <v>1030224.785</v>
      </c>
      <c r="V4" s="16">
        <f>U4*(1+Assumptions!$C4)</f>
        <v>1049489.988</v>
      </c>
      <c r="W4" s="16">
        <f>V4*(1+Assumptions!$C4)</f>
        <v>1069115.451</v>
      </c>
      <c r="X4" s="16">
        <f>W4*(1+Assumptions!$C4)</f>
        <v>1089107.91</v>
      </c>
      <c r="Y4" s="16">
        <f>X4*(1+Assumptions!$C4)</f>
        <v>1109474.228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 t="s">
        <v>99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8" t="s">
        <v>31</v>
      </c>
      <c r="B7" s="14">
        <f>Assumptions!$D3</f>
        <v>1576</v>
      </c>
      <c r="C7" s="16">
        <f>B7*(1+Assumptions!$E3)</f>
        <v>1587.032</v>
      </c>
      <c r="D7" s="16">
        <f>C7*(1+Assumptions!$E3)</f>
        <v>1598.141224</v>
      </c>
      <c r="E7" s="16">
        <f>D7*(1+Assumptions!$E3)</f>
        <v>1609.328213</v>
      </c>
      <c r="F7" s="16">
        <f>E7*(1+Assumptions!$E3)</f>
        <v>1620.59351</v>
      </c>
      <c r="G7" s="16">
        <f>F7*(1+Assumptions!$E3)</f>
        <v>1631.937665</v>
      </c>
      <c r="H7" s="16">
        <f>G7*(1+Assumptions!$E3)</f>
        <v>1643.361228</v>
      </c>
      <c r="I7" s="16">
        <f>H7*(1+Assumptions!$E3)</f>
        <v>1654.864757</v>
      </c>
      <c r="J7" s="16">
        <f>I7*(1+Assumptions!$E3)</f>
        <v>1666.44881</v>
      </c>
      <c r="K7" s="16">
        <f>J7*(1+Assumptions!$E3)</f>
        <v>1678.113952</v>
      </c>
      <c r="L7" s="16">
        <f>K7*(1+Assumptions!$E3)</f>
        <v>1689.86075</v>
      </c>
      <c r="M7" s="16">
        <f>L7*(1+Assumptions!$E3)</f>
        <v>1701.689775</v>
      </c>
      <c r="N7" s="16">
        <f>M7*(1+Assumptions!$E3)</f>
        <v>1713.601603</v>
      </c>
      <c r="O7" s="16">
        <f>N7*(1+Assumptions!$E3)</f>
        <v>1725.596814</v>
      </c>
      <c r="P7" s="16">
        <f>O7*(1+Assumptions!$E3)</f>
        <v>1737.675992</v>
      </c>
      <c r="Q7" s="16">
        <f>P7*(1+Assumptions!$E3)</f>
        <v>1749.839724</v>
      </c>
      <c r="R7" s="16">
        <f>Q7*(1+Assumptions!$E3)</f>
        <v>1762.088602</v>
      </c>
      <c r="S7" s="16">
        <f>R7*(1+Assumptions!$E3)</f>
        <v>1774.423222</v>
      </c>
      <c r="T7" s="16">
        <f>S7*(1+Assumptions!$E3)</f>
        <v>1786.844185</v>
      </c>
      <c r="U7" s="16">
        <f>T7*(1+Assumptions!$E3)</f>
        <v>1799.352094</v>
      </c>
      <c r="V7" s="16">
        <f>U7*(1+Assumptions!$E3)</f>
        <v>1811.947559</v>
      </c>
      <c r="W7" s="16">
        <f>V7*(1+Assumptions!$E3)</f>
        <v>1824.631192</v>
      </c>
      <c r="X7" s="16">
        <f>W7*(1+Assumptions!$E3)</f>
        <v>1837.40361</v>
      </c>
      <c r="Y7" s="16">
        <f>X7*(1+Assumptions!$E3)</f>
        <v>1850.265435</v>
      </c>
    </row>
    <row r="8">
      <c r="A8" s="8" t="s">
        <v>32</v>
      </c>
      <c r="B8" s="14">
        <f>Assumptions!$D4</f>
        <v>2789</v>
      </c>
      <c r="C8" s="16">
        <f>B8*(1+Assumptions!$E4)</f>
        <v>2814.101</v>
      </c>
      <c r="D8" s="16">
        <f>C8*(1+Assumptions!$E4)</f>
        <v>2839.427909</v>
      </c>
      <c r="E8" s="16">
        <f>D8*(1+Assumptions!$E4)</f>
        <v>2864.98276</v>
      </c>
      <c r="F8" s="16">
        <f>E8*(1+Assumptions!$E4)</f>
        <v>2890.767605</v>
      </c>
      <c r="G8" s="16">
        <f>F8*(1+Assumptions!$E4)</f>
        <v>2916.784513</v>
      </c>
      <c r="H8" s="16">
        <f>G8*(1+Assumptions!$E4)</f>
        <v>2943.035574</v>
      </c>
      <c r="I8" s="16">
        <f>H8*(1+Assumptions!$E4)</f>
        <v>2969.522894</v>
      </c>
      <c r="J8" s="16">
        <f>I8*(1+Assumptions!$E4)</f>
        <v>2996.2486</v>
      </c>
      <c r="K8" s="16">
        <f>J8*(1+Assumptions!$E4)</f>
        <v>3023.214838</v>
      </c>
      <c r="L8" s="16">
        <f>K8*(1+Assumptions!$E4)</f>
        <v>3050.423771</v>
      </c>
      <c r="M8" s="16">
        <f>L8*(1+Assumptions!$E4)</f>
        <v>3077.877585</v>
      </c>
      <c r="N8" s="16">
        <f>M8*(1+Assumptions!$E4)</f>
        <v>3105.578483</v>
      </c>
      <c r="O8" s="16">
        <f>N8*(1+Assumptions!$E4)</f>
        <v>3133.52869</v>
      </c>
      <c r="P8" s="16">
        <f>O8*(1+Assumptions!$E4)</f>
        <v>3161.730448</v>
      </c>
      <c r="Q8" s="16">
        <f>P8*(1+Assumptions!$E4)</f>
        <v>3190.186022</v>
      </c>
      <c r="R8" s="16">
        <f>Q8*(1+Assumptions!$E4)</f>
        <v>3218.897696</v>
      </c>
      <c r="S8" s="16">
        <f>R8*(1+Assumptions!$E4)</f>
        <v>3247.867776</v>
      </c>
      <c r="T8" s="16">
        <f>S8*(1+Assumptions!$E4)</f>
        <v>3277.098585</v>
      </c>
      <c r="U8" s="16">
        <f>T8*(1+Assumptions!$E4)</f>
        <v>3306.592473</v>
      </c>
      <c r="V8" s="16">
        <f>U8*(1+Assumptions!$E4)</f>
        <v>3336.351805</v>
      </c>
      <c r="W8" s="16">
        <f>V8*(1+Assumptions!$E4)</f>
        <v>3366.378971</v>
      </c>
      <c r="X8" s="16">
        <f>W8*(1+Assumptions!$E4)</f>
        <v>3396.676382</v>
      </c>
      <c r="Y8" s="16">
        <f>X8*(1+Assumptions!$E4)</f>
        <v>3427.246469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8" t="s">
        <v>31</v>
      </c>
      <c r="B11" s="14">
        <f>Assumptions!$B13</f>
        <v>682510</v>
      </c>
      <c r="C11" s="16">
        <f>B11*(1+Assumptions!$C13)</f>
        <v>691450.881</v>
      </c>
      <c r="D11" s="16">
        <f>C11*(1+Assumptions!$C13)</f>
        <v>700508.8875</v>
      </c>
      <c r="E11" s="16">
        <f>D11*(1+Assumptions!$C13)</f>
        <v>709685.554</v>
      </c>
      <c r="F11" s="16">
        <f>E11*(1+Assumptions!$C13)</f>
        <v>718982.4347</v>
      </c>
      <c r="G11" s="16">
        <f>F11*(1+Assumptions!$C13)</f>
        <v>728401.1046</v>
      </c>
      <c r="H11" s="16">
        <f>G11*(1+Assumptions!$C13)</f>
        <v>737943.1591</v>
      </c>
      <c r="I11" s="16">
        <f>H11*(1+Assumptions!$C13)</f>
        <v>747610.2145</v>
      </c>
      <c r="J11" s="16">
        <f>I11*(1+Assumptions!$C13)</f>
        <v>757403.9083</v>
      </c>
      <c r="K11" s="16">
        <f>J11*(1+Assumptions!$C13)</f>
        <v>767325.8995</v>
      </c>
      <c r="L11" s="16">
        <f>K11*(1+Assumptions!$C13)</f>
        <v>777377.8688</v>
      </c>
      <c r="M11" s="16">
        <f>L11*(1+Assumptions!$C13)</f>
        <v>787561.5188</v>
      </c>
      <c r="N11" s="16">
        <f>M11*(1+Assumptions!$C13)</f>
        <v>797878.5747</v>
      </c>
      <c r="O11" s="16">
        <f>N11*(1+Assumptions!$C13)</f>
        <v>808330.7841</v>
      </c>
      <c r="P11" s="16">
        <f>O11*(1+Assumptions!$C13)</f>
        <v>818919.9173</v>
      </c>
      <c r="Q11" s="16">
        <f>P11*(1+Assumptions!$C13)</f>
        <v>829647.7683</v>
      </c>
      <c r="R11" s="16">
        <f>Q11*(1+Assumptions!$C13)</f>
        <v>840516.154</v>
      </c>
      <c r="S11" s="16">
        <f>R11*(1+Assumptions!$C13)</f>
        <v>851526.9156</v>
      </c>
      <c r="T11" s="16">
        <f>S11*(1+Assumptions!$C13)</f>
        <v>862681.9182</v>
      </c>
      <c r="U11" s="16">
        <f>T11*(1+Assumptions!$C13)</f>
        <v>873983.0514</v>
      </c>
      <c r="V11" s="16">
        <f>U11*(1+Assumptions!$C13)</f>
        <v>885432.2293</v>
      </c>
      <c r="W11" s="16">
        <f>V11*(1+Assumptions!$C13)</f>
        <v>897031.3915</v>
      </c>
      <c r="X11" s="16">
        <f>W11*(1+Assumptions!$C13)</f>
        <v>908782.5028</v>
      </c>
      <c r="Y11" s="16">
        <f>X11*(1+Assumptions!$C13)</f>
        <v>920687.5536</v>
      </c>
    </row>
    <row r="12">
      <c r="A12" s="8" t="s">
        <v>32</v>
      </c>
      <c r="B12" s="14">
        <f>Assumptions!$B14</f>
        <v>782751</v>
      </c>
      <c r="C12" s="16">
        <f>B12*(1+Assumptions!$C14)</f>
        <v>802163.2248</v>
      </c>
      <c r="D12" s="16">
        <f>C12*(1+Assumptions!$C14)</f>
        <v>822056.8728</v>
      </c>
      <c r="E12" s="16">
        <f>D12*(1+Assumptions!$C14)</f>
        <v>842443.8832</v>
      </c>
      <c r="F12" s="16">
        <f>E12*(1+Assumptions!$C14)</f>
        <v>863336.4915</v>
      </c>
      <c r="G12" s="16">
        <f>F12*(1+Assumptions!$C14)</f>
        <v>884747.2365</v>
      </c>
      <c r="H12" s="16">
        <f>G12*(1+Assumptions!$C14)</f>
        <v>906688.968</v>
      </c>
      <c r="I12" s="16">
        <f>H12*(1+Assumptions!$C14)</f>
        <v>929174.8544</v>
      </c>
      <c r="J12" s="16">
        <f>I12*(1+Assumptions!$C14)</f>
        <v>952218.3908</v>
      </c>
      <c r="K12" s="16">
        <f>J12*(1+Assumptions!$C14)</f>
        <v>975833.4069</v>
      </c>
      <c r="L12" s="16">
        <f>K12*(1+Assumptions!$C14)</f>
        <v>1000034.075</v>
      </c>
      <c r="M12" s="16">
        <f>L12*(1+Assumptions!$C14)</f>
        <v>1024834.92</v>
      </c>
      <c r="N12" s="16">
        <f>M12*(1+Assumptions!$C14)</f>
        <v>1050250.826</v>
      </c>
      <c r="O12" s="16">
        <f>N12*(1+Assumptions!$C14)</f>
        <v>1076297.047</v>
      </c>
      <c r="P12" s="16">
        <f>O12*(1+Assumptions!$C14)</f>
        <v>1102989.214</v>
      </c>
      <c r="Q12" s="16">
        <f>P12*(1+Assumptions!$C14)</f>
        <v>1130343.346</v>
      </c>
      <c r="R12" s="16">
        <f>Q12*(1+Assumptions!$C14)</f>
        <v>1158375.861</v>
      </c>
      <c r="S12" s="16">
        <f>R12*(1+Assumptions!$C14)</f>
        <v>1187103.583</v>
      </c>
      <c r="T12" s="16">
        <f>S12*(1+Assumptions!$C14)</f>
        <v>1216543.751</v>
      </c>
      <c r="U12" s="16">
        <f>T12*(1+Assumptions!$C14)</f>
        <v>1246714.036</v>
      </c>
      <c r="V12" s="16">
        <f>U12*(1+Assumptions!$C14)</f>
        <v>1277632.545</v>
      </c>
      <c r="W12" s="16">
        <f>V12*(1+Assumptions!$C14)</f>
        <v>1309317.832</v>
      </c>
      <c r="X12" s="16">
        <f>W12*(1+Assumptions!$C14)</f>
        <v>1341788.914</v>
      </c>
      <c r="Y12" s="16">
        <f>X12*(1+Assumptions!$C14)</f>
        <v>1375065.279</v>
      </c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 t="s">
        <v>42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8" t="s">
        <v>31</v>
      </c>
      <c r="B15" s="14">
        <f>Assumptions!$D13</f>
        <v>1012</v>
      </c>
      <c r="C15" s="16">
        <f>B15*(1+Assumptions!$E13)</f>
        <v>1015.036</v>
      </c>
      <c r="D15" s="16">
        <f>C15*(1+Assumptions!$E13)</f>
        <v>1018.081108</v>
      </c>
      <c r="E15" s="16">
        <f>D15*(1+Assumptions!$E13)</f>
        <v>1021.135351</v>
      </c>
      <c r="F15" s="16">
        <f>E15*(1+Assumptions!$E13)</f>
        <v>1024.198757</v>
      </c>
      <c r="G15" s="16">
        <f>F15*(1+Assumptions!$E13)</f>
        <v>1027.271354</v>
      </c>
      <c r="H15" s="16">
        <f>G15*(1+Assumptions!$E13)</f>
        <v>1030.353168</v>
      </c>
      <c r="I15" s="16">
        <f>H15*(1+Assumptions!$E13)</f>
        <v>1033.444227</v>
      </c>
      <c r="J15" s="16">
        <f>I15*(1+Assumptions!$E13)</f>
        <v>1036.54456</v>
      </c>
      <c r="K15" s="16">
        <f>J15*(1+Assumptions!$E13)</f>
        <v>1039.654194</v>
      </c>
      <c r="L15" s="16">
        <f>K15*(1+Assumptions!$E13)</f>
        <v>1042.773156</v>
      </c>
      <c r="M15" s="16">
        <f>L15*(1+Assumptions!$E13)</f>
        <v>1045.901476</v>
      </c>
      <c r="N15" s="16">
        <f>M15*(1+Assumptions!$E13)</f>
        <v>1049.03918</v>
      </c>
      <c r="O15" s="16">
        <f>N15*(1+Assumptions!$E13)</f>
        <v>1052.186298</v>
      </c>
      <c r="P15" s="16">
        <f>O15*(1+Assumptions!$E13)</f>
        <v>1055.342856</v>
      </c>
      <c r="Q15" s="16">
        <f>P15*(1+Assumptions!$E13)</f>
        <v>1058.508885</v>
      </c>
      <c r="R15" s="16">
        <f>Q15*(1+Assumptions!$E13)</f>
        <v>1061.684412</v>
      </c>
      <c r="S15" s="16">
        <f>R15*(1+Assumptions!$E13)</f>
        <v>1064.869465</v>
      </c>
      <c r="T15" s="16">
        <f>S15*(1+Assumptions!$E13)</f>
        <v>1068.064073</v>
      </c>
      <c r="U15" s="16">
        <f>T15*(1+Assumptions!$E13)</f>
        <v>1071.268266</v>
      </c>
      <c r="V15" s="16">
        <f>U15*(1+Assumptions!$E13)</f>
        <v>1074.48207</v>
      </c>
      <c r="W15" s="16">
        <f>V15*(1+Assumptions!$E13)</f>
        <v>1077.705517</v>
      </c>
      <c r="X15" s="16">
        <f>W15*(1+Assumptions!$E13)</f>
        <v>1080.938633</v>
      </c>
      <c r="Y15" s="16">
        <f>X15*(1+Assumptions!$E13)</f>
        <v>1084.181449</v>
      </c>
    </row>
    <row r="16">
      <c r="A16" s="8" t="s">
        <v>32</v>
      </c>
      <c r="B16" s="14">
        <f>Assumptions!$D14</f>
        <v>1678</v>
      </c>
      <c r="C16" s="16">
        <f>B16*(1+Assumptions!$E14)</f>
        <v>1678</v>
      </c>
      <c r="D16" s="16">
        <f>C16*(1+Assumptions!$E14)</f>
        <v>1678</v>
      </c>
      <c r="E16" s="16">
        <f>D16*(1+Assumptions!$E14)</f>
        <v>1678</v>
      </c>
      <c r="F16" s="16">
        <f>E16*(1+Assumptions!$E14)</f>
        <v>1678</v>
      </c>
      <c r="G16" s="16">
        <f>F16*(1+Assumptions!$E14)</f>
        <v>1678</v>
      </c>
      <c r="H16" s="16">
        <f>G16*(1+Assumptions!$E14)</f>
        <v>1678</v>
      </c>
      <c r="I16" s="16">
        <f>H16*(1+Assumptions!$E14)</f>
        <v>1678</v>
      </c>
      <c r="J16" s="16">
        <f>I16*(1+Assumptions!$E14)</f>
        <v>1678</v>
      </c>
      <c r="K16" s="16">
        <f>J16*(1+Assumptions!$E14)</f>
        <v>1678</v>
      </c>
      <c r="L16" s="16">
        <f>K16*(1+Assumptions!$E14)</f>
        <v>1678</v>
      </c>
      <c r="M16" s="16">
        <f>L16*(1+Assumptions!$E14)</f>
        <v>1678</v>
      </c>
      <c r="N16" s="16">
        <f>M16*(1+Assumptions!$E14)</f>
        <v>1678</v>
      </c>
      <c r="O16" s="16">
        <f>N16*(1+Assumptions!$E14)</f>
        <v>1678</v>
      </c>
      <c r="P16" s="16">
        <f>O16*(1+Assumptions!$E14)</f>
        <v>1678</v>
      </c>
      <c r="Q16" s="16">
        <f>P16*(1+Assumptions!$E14)</f>
        <v>1678</v>
      </c>
      <c r="R16" s="16">
        <f>Q16*(1+Assumptions!$E14)</f>
        <v>1678</v>
      </c>
      <c r="S16" s="16">
        <f>R16*(1+Assumptions!$E14)</f>
        <v>1678</v>
      </c>
      <c r="T16" s="16">
        <f>S16*(1+Assumptions!$E14)</f>
        <v>1678</v>
      </c>
      <c r="U16" s="16">
        <f>T16*(1+Assumptions!$E14)</f>
        <v>1678</v>
      </c>
      <c r="V16" s="16">
        <f>U16*(1+Assumptions!$E14)</f>
        <v>1678</v>
      </c>
      <c r="W16" s="16">
        <f>V16*(1+Assumptions!$E14)</f>
        <v>1678</v>
      </c>
      <c r="X16" s="16">
        <f>W16*(1+Assumptions!$E14)</f>
        <v>1678</v>
      </c>
      <c r="Y16" s="16">
        <f>X16*(1+Assumptions!$E14)</f>
        <v>1678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27</v>
      </c>
    </row>
    <row r="3">
      <c r="A3" s="8" t="s">
        <v>100</v>
      </c>
      <c r="B3" s="16">
        <f>'Calcs-1'!B3*'Calcs-1'!B7</f>
        <v>1075635760</v>
      </c>
      <c r="C3" s="16">
        <f>'Calcs-1'!C3*'Calcs-1'!C7</f>
        <v>1097354675</v>
      </c>
      <c r="D3" s="16">
        <f>'Calcs-1'!D3*'Calcs-1'!D7</f>
        <v>1119512131</v>
      </c>
      <c r="E3" s="16">
        <f>'Calcs-1'!E3*'Calcs-1'!E7</f>
        <v>1142116984</v>
      </c>
      <c r="F3" s="16">
        <f>'Calcs-1'!F3*'Calcs-1'!F7</f>
        <v>1165178268</v>
      </c>
      <c r="G3" s="16">
        <f>'Calcs-1'!G3*'Calcs-1'!G7</f>
        <v>1188705198</v>
      </c>
      <c r="H3" s="16">
        <f>'Calcs-1'!H3*'Calcs-1'!H7</f>
        <v>1212707176</v>
      </c>
      <c r="I3" s="16">
        <f>'Calcs-1'!I3*'Calcs-1'!I7</f>
        <v>1237193796</v>
      </c>
      <c r="J3" s="16">
        <f>'Calcs-1'!J3*'Calcs-1'!J7</f>
        <v>1262174842</v>
      </c>
      <c r="K3" s="16">
        <f>'Calcs-1'!K3*'Calcs-1'!K7</f>
        <v>1287660298</v>
      </c>
      <c r="L3" s="16">
        <f>'Calcs-1'!L3*'Calcs-1'!L7</f>
        <v>1313660348</v>
      </c>
      <c r="M3" s="16">
        <f>'Calcs-1'!M3*'Calcs-1'!M7</f>
        <v>1340185384</v>
      </c>
      <c r="N3" s="16">
        <f>'Calcs-1'!N3*'Calcs-1'!N7</f>
        <v>1367246005</v>
      </c>
      <c r="O3" s="16">
        <f>'Calcs-1'!O3*'Calcs-1'!O7</f>
        <v>1394853026</v>
      </c>
      <c r="P3" s="16">
        <f>'Calcs-1'!P3*'Calcs-1'!P7</f>
        <v>1423017480</v>
      </c>
      <c r="Q3" s="16">
        <f>'Calcs-1'!Q3*'Calcs-1'!Q7</f>
        <v>1451750622</v>
      </c>
      <c r="R3" s="16">
        <f>'Calcs-1'!R3*'Calcs-1'!R7</f>
        <v>1481063935</v>
      </c>
      <c r="S3" s="16">
        <f>'Calcs-1'!S3*'Calcs-1'!S7</f>
        <v>1510969134</v>
      </c>
      <c r="T3" s="16">
        <f>'Calcs-1'!T3*'Calcs-1'!T7</f>
        <v>1541478169</v>
      </c>
      <c r="U3" s="16">
        <f>'Calcs-1'!U3*'Calcs-1'!U7</f>
        <v>1572603234</v>
      </c>
      <c r="V3" s="16">
        <f>'Calcs-1'!V3*'Calcs-1'!V7</f>
        <v>1604356766</v>
      </c>
      <c r="W3" s="16">
        <f>'Calcs-1'!W3*'Calcs-1'!W7</f>
        <v>1636751457</v>
      </c>
      <c r="X3" s="16">
        <f>'Calcs-1'!X3*'Calcs-1'!X7</f>
        <v>1669800251</v>
      </c>
      <c r="Y3" s="16">
        <f>'Calcs-1'!Y3*'Calcs-1'!Y7</f>
        <v>1703516357</v>
      </c>
    </row>
    <row r="4">
      <c r="A4" s="8" t="s">
        <v>101</v>
      </c>
      <c r="B4" s="16">
        <f>'Calcs-1'!B4*'Calcs-1'!B8</f>
        <v>2020694647</v>
      </c>
      <c r="C4" s="16">
        <f>'Calcs-1'!C4*'Calcs-1'!C8</f>
        <v>2077007972</v>
      </c>
      <c r="D4" s="16">
        <f>'Calcs-1'!D4*'Calcs-1'!D8</f>
        <v>2134890653</v>
      </c>
      <c r="E4" s="16">
        <f>'Calcs-1'!E4*'Calcs-1'!E8</f>
        <v>2194386426</v>
      </c>
      <c r="F4" s="16">
        <f>'Calcs-1'!F4*'Calcs-1'!F8</f>
        <v>2255540245</v>
      </c>
      <c r="G4" s="16">
        <f>'Calcs-1'!G4*'Calcs-1'!G8</f>
        <v>2318398318</v>
      </c>
      <c r="H4" s="16">
        <f>'Calcs-1'!H4*'Calcs-1'!H8</f>
        <v>2383008137</v>
      </c>
      <c r="I4" s="16">
        <f>'Calcs-1'!I4*'Calcs-1'!I8</f>
        <v>2449418523</v>
      </c>
      <c r="J4" s="16">
        <f>'Calcs-1'!J4*'Calcs-1'!J8</f>
        <v>2517679653</v>
      </c>
      <c r="K4" s="16">
        <f>'Calcs-1'!K4*'Calcs-1'!K8</f>
        <v>2587843105</v>
      </c>
      <c r="L4" s="16">
        <f>'Calcs-1'!L4*'Calcs-1'!L8</f>
        <v>2659961893</v>
      </c>
      <c r="M4" s="16">
        <f>'Calcs-1'!M4*'Calcs-1'!M8</f>
        <v>2734090509</v>
      </c>
      <c r="N4" s="16">
        <f>'Calcs-1'!N4*'Calcs-1'!N8</f>
        <v>2810284964</v>
      </c>
      <c r="O4" s="16">
        <f>'Calcs-1'!O4*'Calcs-1'!O8</f>
        <v>2888602828</v>
      </c>
      <c r="P4" s="16">
        <f>'Calcs-1'!P4*'Calcs-1'!P8</f>
        <v>2969103278</v>
      </c>
      <c r="Q4" s="16">
        <f>'Calcs-1'!Q4*'Calcs-1'!Q8</f>
        <v>3051847139</v>
      </c>
      <c r="R4" s="16">
        <f>'Calcs-1'!R4*'Calcs-1'!R8</f>
        <v>3136896931</v>
      </c>
      <c r="S4" s="16">
        <f>'Calcs-1'!S4*'Calcs-1'!S8</f>
        <v>3224316916</v>
      </c>
      <c r="T4" s="16">
        <f>'Calcs-1'!T4*'Calcs-1'!T8</f>
        <v>3314173147</v>
      </c>
      <c r="U4" s="16">
        <f>'Calcs-1'!U4*'Calcs-1'!U8</f>
        <v>3406533518</v>
      </c>
      <c r="V4" s="16">
        <f>'Calcs-1'!V4*'Calcs-1'!V8</f>
        <v>3501467816</v>
      </c>
      <c r="W4" s="16">
        <f>'Calcs-1'!W4*'Calcs-1'!W8</f>
        <v>3599047772</v>
      </c>
      <c r="X4" s="16">
        <f>'Calcs-1'!X4*'Calcs-1'!X8</f>
        <v>3699347115</v>
      </c>
      <c r="Y4" s="16">
        <f>'Calcs-1'!Y4*'Calcs-1'!Y8</f>
        <v>3802441630</v>
      </c>
    </row>
    <row r="5">
      <c r="A5" s="2" t="s">
        <v>102</v>
      </c>
      <c r="B5" s="16">
        <f t="shared" ref="B5:Y5" si="1">SUM(B3:B4)</f>
        <v>3096330407</v>
      </c>
      <c r="C5" s="16">
        <f t="shared" si="1"/>
        <v>3174362646</v>
      </c>
      <c r="D5" s="16">
        <f t="shared" si="1"/>
        <v>3254402784</v>
      </c>
      <c r="E5" s="16">
        <f t="shared" si="1"/>
        <v>3336503410</v>
      </c>
      <c r="F5" s="16">
        <f t="shared" si="1"/>
        <v>3420718513</v>
      </c>
      <c r="G5" s="16">
        <f t="shared" si="1"/>
        <v>3507103515</v>
      </c>
      <c r="H5" s="16">
        <f t="shared" si="1"/>
        <v>3595715314</v>
      </c>
      <c r="I5" s="16">
        <f t="shared" si="1"/>
        <v>3686612319</v>
      </c>
      <c r="J5" s="16">
        <f t="shared" si="1"/>
        <v>3779854495</v>
      </c>
      <c r="K5" s="16">
        <f t="shared" si="1"/>
        <v>3875503403</v>
      </c>
      <c r="L5" s="16">
        <f t="shared" si="1"/>
        <v>3973622241</v>
      </c>
      <c r="M5" s="16">
        <f t="shared" si="1"/>
        <v>4074275893</v>
      </c>
      <c r="N5" s="16">
        <f t="shared" si="1"/>
        <v>4177530969</v>
      </c>
      <c r="O5" s="16">
        <f t="shared" si="1"/>
        <v>4283455854</v>
      </c>
      <c r="P5" s="16">
        <f t="shared" si="1"/>
        <v>4392120758</v>
      </c>
      <c r="Q5" s="16">
        <f t="shared" si="1"/>
        <v>4503597761</v>
      </c>
      <c r="R5" s="16">
        <f t="shared" si="1"/>
        <v>4617960866</v>
      </c>
      <c r="S5" s="16">
        <f t="shared" si="1"/>
        <v>4735286049</v>
      </c>
      <c r="T5" s="16">
        <f t="shared" si="1"/>
        <v>4855651316</v>
      </c>
      <c r="U5" s="16">
        <f t="shared" si="1"/>
        <v>4979136752</v>
      </c>
      <c r="V5" s="16">
        <f t="shared" si="1"/>
        <v>5105824583</v>
      </c>
      <c r="W5" s="16">
        <f t="shared" si="1"/>
        <v>5235799229</v>
      </c>
      <c r="X5" s="16">
        <f t="shared" si="1"/>
        <v>5369147366</v>
      </c>
      <c r="Y5" s="16">
        <f t="shared" si="1"/>
        <v>5505957987</v>
      </c>
    </row>
    <row r="6">
      <c r="A6" s="2"/>
    </row>
    <row r="7">
      <c r="A7" s="2" t="s">
        <v>27</v>
      </c>
    </row>
    <row r="8">
      <c r="A8" s="8" t="s">
        <v>100</v>
      </c>
    </row>
    <row r="9">
      <c r="A9" s="2" t="s">
        <v>34</v>
      </c>
      <c r="B9" s="17">
        <f>B$3*Assumptions!$B7</f>
        <v>139832648.8</v>
      </c>
      <c r="C9" s="17">
        <f>C$3*Assumptions!$B7</f>
        <v>142656107.7</v>
      </c>
      <c r="D9" s="17">
        <f>D$3*Assumptions!$B7</f>
        <v>145536577</v>
      </c>
      <c r="E9" s="17">
        <f>E$3*Assumptions!$B7</f>
        <v>148475207.9</v>
      </c>
      <c r="F9" s="17">
        <f>F$3*Assumptions!$B7</f>
        <v>151473174.8</v>
      </c>
      <c r="G9" s="17">
        <f>G$3*Assumptions!$B7</f>
        <v>154531675.7</v>
      </c>
      <c r="H9" s="17">
        <f>H$3*Assumptions!$B7</f>
        <v>157651932.9</v>
      </c>
      <c r="I9" s="17">
        <f>I$3*Assumptions!$B7</f>
        <v>160835193.5</v>
      </c>
      <c r="J9" s="17">
        <f>J$3*Assumptions!$B7</f>
        <v>164082729.4</v>
      </c>
      <c r="K9" s="17">
        <f>K$3*Assumptions!$B7</f>
        <v>167395838.7</v>
      </c>
      <c r="L9" s="17">
        <f>L$3*Assumptions!$B7</f>
        <v>170775845.2</v>
      </c>
      <c r="M9" s="17">
        <f>M$3*Assumptions!$B7</f>
        <v>174224099.9</v>
      </c>
      <c r="N9" s="17">
        <f>N$3*Assumptions!$B7</f>
        <v>177741980.6</v>
      </c>
      <c r="O9" s="17">
        <f>O$3*Assumptions!$B7</f>
        <v>181330893.4</v>
      </c>
      <c r="P9" s="17">
        <f>P$3*Assumptions!$B7</f>
        <v>184992272.4</v>
      </c>
      <c r="Q9" s="17">
        <f>Q$3*Assumptions!$B7</f>
        <v>188727580.8</v>
      </c>
      <c r="R9" s="17">
        <f>R$3*Assumptions!$B7</f>
        <v>192538311.5</v>
      </c>
      <c r="S9" s="17">
        <f>S$3*Assumptions!$B7</f>
        <v>196425987.4</v>
      </c>
      <c r="T9" s="17">
        <f>T$3*Assumptions!$B7</f>
        <v>200392162</v>
      </c>
      <c r="U9" s="17">
        <f>U$3*Assumptions!$B7</f>
        <v>204438420.4</v>
      </c>
      <c r="V9" s="17">
        <f>V$3*Assumptions!$B7</f>
        <v>208566379.6</v>
      </c>
      <c r="W9" s="17">
        <f>W$3*Assumptions!$B7</f>
        <v>212777689.4</v>
      </c>
      <c r="X9" s="17">
        <f>X$3*Assumptions!$B7</f>
        <v>217074032.7</v>
      </c>
      <c r="Y9" s="17">
        <f>Y$3*Assumptions!$B7</f>
        <v>221457126.4</v>
      </c>
    </row>
    <row r="10">
      <c r="A10" s="2" t="s">
        <v>36</v>
      </c>
      <c r="B10" s="17">
        <f>B$3*Assumptions!$B8</f>
        <v>236639867.2</v>
      </c>
      <c r="C10" s="17">
        <f>C$3*Assumptions!$B8</f>
        <v>241418028.4</v>
      </c>
      <c r="D10" s="17">
        <f>D$3*Assumptions!$B8</f>
        <v>246292668.8</v>
      </c>
      <c r="E10" s="17">
        <f>E$3*Assumptions!$B8</f>
        <v>251265736.5</v>
      </c>
      <c r="F10" s="17">
        <f>F$3*Assumptions!$B8</f>
        <v>256339218.9</v>
      </c>
      <c r="G10" s="17">
        <f>G$3*Assumptions!$B8</f>
        <v>261515143.5</v>
      </c>
      <c r="H10" s="17">
        <f>H$3*Assumptions!$B8</f>
        <v>266795578.8</v>
      </c>
      <c r="I10" s="17">
        <f>I$3*Assumptions!$B8</f>
        <v>272182635.1</v>
      </c>
      <c r="J10" s="17">
        <f>J$3*Assumptions!$B8</f>
        <v>277678465.2</v>
      </c>
      <c r="K10" s="17">
        <f>K$3*Assumptions!$B8</f>
        <v>283285265.5</v>
      </c>
      <c r="L10" s="17">
        <f>L$3*Assumptions!$B8</f>
        <v>289005276.6</v>
      </c>
      <c r="M10" s="17">
        <f>M$3*Assumptions!$B8</f>
        <v>294840784.4</v>
      </c>
      <c r="N10" s="17">
        <f>N$3*Assumptions!$B8</f>
        <v>300794121.1</v>
      </c>
      <c r="O10" s="17">
        <f>O$3*Assumptions!$B8</f>
        <v>306867665.7</v>
      </c>
      <c r="P10" s="17">
        <f>P$3*Assumptions!$B8</f>
        <v>313063845.6</v>
      </c>
      <c r="Q10" s="17">
        <f>Q$3*Assumptions!$B8</f>
        <v>319385136.8</v>
      </c>
      <c r="R10" s="17">
        <f>R$3*Assumptions!$B8</f>
        <v>325834065.7</v>
      </c>
      <c r="S10" s="17">
        <f>S$3*Assumptions!$B8</f>
        <v>332413209.4</v>
      </c>
      <c r="T10" s="17">
        <f>T$3*Assumptions!$B8</f>
        <v>339125197.2</v>
      </c>
      <c r="U10" s="17">
        <f>U$3*Assumptions!$B8</f>
        <v>345972711.4</v>
      </c>
      <c r="V10" s="17">
        <f>V$3*Assumptions!$B8</f>
        <v>352958488.6</v>
      </c>
      <c r="W10" s="17">
        <f>W$3*Assumptions!$B8</f>
        <v>360085320.5</v>
      </c>
      <c r="X10" s="17">
        <f>X$3*Assumptions!$B8</f>
        <v>367356055.3</v>
      </c>
      <c r="Y10" s="17">
        <f>Y$3*Assumptions!$B8</f>
        <v>374773598.6</v>
      </c>
    </row>
    <row r="11">
      <c r="A11" s="2" t="s">
        <v>38</v>
      </c>
      <c r="B11" s="17">
        <f>B$3*Assumptions!$B9</f>
        <v>172101721.6</v>
      </c>
      <c r="C11" s="17">
        <f>C$3*Assumptions!$B9</f>
        <v>175576747.9</v>
      </c>
      <c r="D11" s="17">
        <f>D$3*Assumptions!$B9</f>
        <v>179121941</v>
      </c>
      <c r="E11" s="17">
        <f>E$3*Assumptions!$B9</f>
        <v>182738717.4</v>
      </c>
      <c r="F11" s="17">
        <f>F$3*Assumptions!$B9</f>
        <v>186428522.8</v>
      </c>
      <c r="G11" s="17">
        <f>G$3*Assumptions!$B9</f>
        <v>190192831.6</v>
      </c>
      <c r="H11" s="17">
        <f>H$3*Assumptions!$B9</f>
        <v>194033148.2</v>
      </c>
      <c r="I11" s="17">
        <f>I$3*Assumptions!$B9</f>
        <v>197951007.3</v>
      </c>
      <c r="J11" s="17">
        <f>J$3*Assumptions!$B9</f>
        <v>201947974.7</v>
      </c>
      <c r="K11" s="17">
        <f>K$3*Assumptions!$B9</f>
        <v>206025647.6</v>
      </c>
      <c r="L11" s="17">
        <f>L$3*Assumptions!$B9</f>
        <v>210185655.7</v>
      </c>
      <c r="M11" s="17">
        <f>M$3*Assumptions!$B9</f>
        <v>214429661.4</v>
      </c>
      <c r="N11" s="17">
        <f>N$3*Assumptions!$B9</f>
        <v>218759360.8</v>
      </c>
      <c r="O11" s="17">
        <f>O$3*Assumptions!$B9</f>
        <v>223176484.2</v>
      </c>
      <c r="P11" s="17">
        <f>P$3*Assumptions!$B9</f>
        <v>227682796.8</v>
      </c>
      <c r="Q11" s="17">
        <f>Q$3*Assumptions!$B9</f>
        <v>232280099.5</v>
      </c>
      <c r="R11" s="17">
        <f>R$3*Assumptions!$B9</f>
        <v>236970229.6</v>
      </c>
      <c r="S11" s="17">
        <f>S$3*Assumptions!$B9</f>
        <v>241755061.4</v>
      </c>
      <c r="T11" s="17">
        <f>T$3*Assumptions!$B9</f>
        <v>246636507</v>
      </c>
      <c r="U11" s="17">
        <f>U$3*Assumptions!$B9</f>
        <v>251616517.4</v>
      </c>
      <c r="V11" s="17">
        <f>V$3*Assumptions!$B9</f>
        <v>256697082.6</v>
      </c>
      <c r="W11" s="17">
        <f>W$3*Assumptions!$B9</f>
        <v>261880233.1</v>
      </c>
      <c r="X11" s="17">
        <f>X$3*Assumptions!$B9</f>
        <v>267168040.2</v>
      </c>
      <c r="Y11" s="17">
        <f>Y$3*Assumptions!$B9</f>
        <v>272562617.1</v>
      </c>
    </row>
    <row r="12">
      <c r="A12" s="8" t="s">
        <v>40</v>
      </c>
      <c r="B12" s="17">
        <f>B$3*Assumptions!$B10</f>
        <v>527061522.4</v>
      </c>
      <c r="C12" s="17">
        <f>C$3*Assumptions!$B10</f>
        <v>537703790.5</v>
      </c>
      <c r="D12" s="17">
        <f>D$3*Assumptions!$B10</f>
        <v>548560944.2</v>
      </c>
      <c r="E12" s="17">
        <f>E$3*Assumptions!$B10</f>
        <v>559637322.2</v>
      </c>
      <c r="F12" s="17">
        <f>F$3*Assumptions!$B10</f>
        <v>570937351.1</v>
      </c>
      <c r="G12" s="17">
        <f>G$3*Assumptions!$B10</f>
        <v>582465546.8</v>
      </c>
      <c r="H12" s="17">
        <f>H$3*Assumptions!$B10</f>
        <v>594226516.4</v>
      </c>
      <c r="I12" s="17">
        <f>I$3*Assumptions!$B10</f>
        <v>606224959.9</v>
      </c>
      <c r="J12" s="17">
        <f>J$3*Assumptions!$B10</f>
        <v>618465672.5</v>
      </c>
      <c r="K12" s="17">
        <f>K$3*Assumptions!$B10</f>
        <v>630953545.8</v>
      </c>
      <c r="L12" s="17">
        <f>L$3*Assumptions!$B10</f>
        <v>643693570.5</v>
      </c>
      <c r="M12" s="17">
        <f>M$3*Assumptions!$B10</f>
        <v>656690838</v>
      </c>
      <c r="N12" s="17">
        <f>N$3*Assumptions!$B10</f>
        <v>669950542.4</v>
      </c>
      <c r="O12" s="17">
        <f>O$3*Assumptions!$B10</f>
        <v>683477982.7</v>
      </c>
      <c r="P12" s="17">
        <f>P$3*Assumptions!$B10</f>
        <v>697278565.1</v>
      </c>
      <c r="Q12" s="17">
        <f>Q$3*Assumptions!$B10</f>
        <v>711357804.7</v>
      </c>
      <c r="R12" s="17">
        <f>R$3*Assumptions!$B10</f>
        <v>725721328.1</v>
      </c>
      <c r="S12" s="17">
        <f>S$3*Assumptions!$B10</f>
        <v>740374875.4</v>
      </c>
      <c r="T12" s="17">
        <f>T$3*Assumptions!$B10</f>
        <v>755324302.8</v>
      </c>
      <c r="U12" s="17">
        <f>U$3*Assumptions!$B10</f>
        <v>770575584.5</v>
      </c>
      <c r="V12" s="17">
        <f>V$3*Assumptions!$B10</f>
        <v>786134815.6</v>
      </c>
      <c r="W12" s="17">
        <f>W$3*Assumptions!$B10</f>
        <v>802008213.9</v>
      </c>
      <c r="X12" s="17">
        <f>X$3*Assumptions!$B10</f>
        <v>818202123.2</v>
      </c>
      <c r="Y12" s="17">
        <f>Y$3*Assumptions!$B10</f>
        <v>834723015</v>
      </c>
    </row>
    <row r="13">
      <c r="A13" s="2" t="s">
        <v>102</v>
      </c>
      <c r="B13" s="17">
        <f t="shared" ref="B13:Y13" si="2">SUM(B9:B12)</f>
        <v>1075635760</v>
      </c>
      <c r="C13" s="17">
        <f t="shared" si="2"/>
        <v>1097354675</v>
      </c>
      <c r="D13" s="17">
        <f t="shared" si="2"/>
        <v>1119512131</v>
      </c>
      <c r="E13" s="17">
        <f t="shared" si="2"/>
        <v>1142116984</v>
      </c>
      <c r="F13" s="17">
        <f t="shared" si="2"/>
        <v>1165178268</v>
      </c>
      <c r="G13" s="17">
        <f t="shared" si="2"/>
        <v>1188705198</v>
      </c>
      <c r="H13" s="17">
        <f t="shared" si="2"/>
        <v>1212707176</v>
      </c>
      <c r="I13" s="17">
        <f t="shared" si="2"/>
        <v>1237193796</v>
      </c>
      <c r="J13" s="17">
        <f t="shared" si="2"/>
        <v>1262174842</v>
      </c>
      <c r="K13" s="17">
        <f t="shared" si="2"/>
        <v>1287660298</v>
      </c>
      <c r="L13" s="17">
        <f t="shared" si="2"/>
        <v>1313660348</v>
      </c>
      <c r="M13" s="17">
        <f t="shared" si="2"/>
        <v>1340185384</v>
      </c>
      <c r="N13" s="17">
        <f t="shared" si="2"/>
        <v>1367246005</v>
      </c>
      <c r="O13" s="17">
        <f t="shared" si="2"/>
        <v>1394853026</v>
      </c>
      <c r="P13" s="17">
        <f t="shared" si="2"/>
        <v>1423017480</v>
      </c>
      <c r="Q13" s="17">
        <f t="shared" si="2"/>
        <v>1451750622</v>
      </c>
      <c r="R13" s="17">
        <f t="shared" si="2"/>
        <v>1481063935</v>
      </c>
      <c r="S13" s="17">
        <f t="shared" si="2"/>
        <v>1510969134</v>
      </c>
      <c r="T13" s="17">
        <f t="shared" si="2"/>
        <v>1541478169</v>
      </c>
      <c r="U13" s="17">
        <f t="shared" si="2"/>
        <v>1572603234</v>
      </c>
      <c r="V13" s="17">
        <f t="shared" si="2"/>
        <v>1604356766</v>
      </c>
      <c r="W13" s="17">
        <f t="shared" si="2"/>
        <v>1636751457</v>
      </c>
      <c r="X13" s="17">
        <f t="shared" si="2"/>
        <v>1669800251</v>
      </c>
      <c r="Y13" s="17">
        <f t="shared" si="2"/>
        <v>1703516357</v>
      </c>
    </row>
    <row r="14">
      <c r="A14" s="2"/>
    </row>
    <row r="15">
      <c r="A15" s="8" t="s">
        <v>101</v>
      </c>
    </row>
    <row r="16">
      <c r="A16" s="2" t="s">
        <v>34</v>
      </c>
      <c r="B16" s="17">
        <f>B$4*Assumptions!$C7</f>
        <v>424345875.9</v>
      </c>
      <c r="C16" s="17">
        <f>C$4*Assumptions!$C7</f>
        <v>436171674</v>
      </c>
      <c r="D16" s="17">
        <f>D$4*Assumptions!$C7</f>
        <v>448327037.1</v>
      </c>
      <c r="E16" s="17">
        <f>E$4*Assumptions!$C7</f>
        <v>460821149.5</v>
      </c>
      <c r="F16" s="17">
        <f>F$4*Assumptions!$C7</f>
        <v>473663451.5</v>
      </c>
      <c r="G16" s="17">
        <f>G$4*Assumptions!$C7</f>
        <v>486863646.7</v>
      </c>
      <c r="H16" s="17">
        <f>H$4*Assumptions!$C7</f>
        <v>500431708.8</v>
      </c>
      <c r="I16" s="17">
        <f>I$4*Assumptions!$C7</f>
        <v>514377889.8</v>
      </c>
      <c r="J16" s="17">
        <f>J$4*Assumptions!$C7</f>
        <v>528712727.2</v>
      </c>
      <c r="K16" s="17">
        <f>K$4*Assumptions!$C7</f>
        <v>543447052.1</v>
      </c>
      <c r="L16" s="17">
        <f>L$4*Assumptions!$C7</f>
        <v>558591997.6</v>
      </c>
      <c r="M16" s="17">
        <f>M$4*Assumptions!$C7</f>
        <v>574159006.9</v>
      </c>
      <c r="N16" s="17">
        <f>N$4*Assumptions!$C7</f>
        <v>590159842.4</v>
      </c>
      <c r="O16" s="17">
        <f>O$4*Assumptions!$C7</f>
        <v>606606593.9</v>
      </c>
      <c r="P16" s="17">
        <f>P$4*Assumptions!$C7</f>
        <v>623511688.5</v>
      </c>
      <c r="Q16" s="17">
        <f>Q$4*Assumptions!$C7</f>
        <v>640887899.2</v>
      </c>
      <c r="R16" s="17">
        <f>R$4*Assumptions!$C7</f>
        <v>658748355.5</v>
      </c>
      <c r="S16" s="17">
        <f>S$4*Assumptions!$C7</f>
        <v>677106552.3</v>
      </c>
      <c r="T16" s="17">
        <f>T$4*Assumptions!$C7</f>
        <v>695976360.8</v>
      </c>
      <c r="U16" s="17">
        <f>U$4*Assumptions!$C7</f>
        <v>715372038.8</v>
      </c>
      <c r="V16" s="17">
        <f>V$4*Assumptions!$C7</f>
        <v>735308241.4</v>
      </c>
      <c r="W16" s="17">
        <f>W$4*Assumptions!$C7</f>
        <v>755800032.1</v>
      </c>
      <c r="X16" s="17">
        <f>X$4*Assumptions!$C7</f>
        <v>776862894.1</v>
      </c>
      <c r="Y16" s="17">
        <f>Y$4*Assumptions!$C7</f>
        <v>798512742.3</v>
      </c>
    </row>
    <row r="17">
      <c r="A17" s="2" t="s">
        <v>36</v>
      </c>
      <c r="B17" s="17">
        <f>B$4*Assumptions!$C8</f>
        <v>565794501.2</v>
      </c>
      <c r="C17" s="17">
        <f>C$4*Assumptions!$C8</f>
        <v>581562232.1</v>
      </c>
      <c r="D17" s="17">
        <f>D$4*Assumptions!$C8</f>
        <v>597769382.8</v>
      </c>
      <c r="E17" s="17">
        <f>E$4*Assumptions!$C8</f>
        <v>614428199.3</v>
      </c>
      <c r="F17" s="17">
        <f>F$4*Assumptions!$C8</f>
        <v>631551268.7</v>
      </c>
      <c r="G17" s="17">
        <f>G$4*Assumptions!$C8</f>
        <v>649151528.9</v>
      </c>
      <c r="H17" s="17">
        <f>H$4*Assumptions!$C8</f>
        <v>667242278.5</v>
      </c>
      <c r="I17" s="17">
        <f>I$4*Assumptions!$C8</f>
        <v>685837186.4</v>
      </c>
      <c r="J17" s="17">
        <f>J$4*Assumptions!$C8</f>
        <v>704950302.9</v>
      </c>
      <c r="K17" s="17">
        <f>K$4*Assumptions!$C8</f>
        <v>724596069.4</v>
      </c>
      <c r="L17" s="17">
        <f>L$4*Assumptions!$C8</f>
        <v>744789330.1</v>
      </c>
      <c r="M17" s="17">
        <f>M$4*Assumptions!$C8</f>
        <v>765545342.6</v>
      </c>
      <c r="N17" s="17">
        <f>N$4*Assumptions!$C8</f>
        <v>786879789.8</v>
      </c>
      <c r="O17" s="17">
        <f>O$4*Assumptions!$C8</f>
        <v>808808791.9</v>
      </c>
      <c r="P17" s="17">
        <f>P$4*Assumptions!$C8</f>
        <v>831348917.9</v>
      </c>
      <c r="Q17" s="17">
        <f>Q$4*Assumptions!$C8</f>
        <v>854517199</v>
      </c>
      <c r="R17" s="17">
        <f>R$4*Assumptions!$C8</f>
        <v>878331140.6</v>
      </c>
      <c r="S17" s="17">
        <f>S$4*Assumptions!$C8</f>
        <v>902808736.4</v>
      </c>
      <c r="T17" s="17">
        <f>T$4*Assumptions!$C8</f>
        <v>927968481.1</v>
      </c>
      <c r="U17" s="17">
        <f>U$4*Assumptions!$C8</f>
        <v>953829385.1</v>
      </c>
      <c r="V17" s="17">
        <f>V$4*Assumptions!$C8</f>
        <v>980410988.6</v>
      </c>
      <c r="W17" s="17">
        <f>W$4*Assumptions!$C8</f>
        <v>1007733376</v>
      </c>
      <c r="X17" s="17">
        <f>X$4*Assumptions!$C8</f>
        <v>1035817192</v>
      </c>
      <c r="Y17" s="17">
        <f>Y$4*Assumptions!$C8</f>
        <v>1064683656</v>
      </c>
    </row>
    <row r="18">
      <c r="A18" s="2" t="s">
        <v>38</v>
      </c>
      <c r="B18" s="17">
        <f>B$4*Assumptions!$C9</f>
        <v>383931982.9</v>
      </c>
      <c r="C18" s="17">
        <f>C$4*Assumptions!$C9</f>
        <v>394631514.6</v>
      </c>
      <c r="D18" s="17">
        <f>D$4*Assumptions!$C9</f>
        <v>405629224</v>
      </c>
      <c r="E18" s="17">
        <f>E$4*Assumptions!$C9</f>
        <v>416933421</v>
      </c>
      <c r="F18" s="17">
        <f>F$4*Assumptions!$C9</f>
        <v>428552646.6</v>
      </c>
      <c r="G18" s="17">
        <f>G$4*Assumptions!$C9</f>
        <v>440495680.3</v>
      </c>
      <c r="H18" s="17">
        <f>H$4*Assumptions!$C9</f>
        <v>452771546.1</v>
      </c>
      <c r="I18" s="17">
        <f>I$4*Assumptions!$C9</f>
        <v>465389519.4</v>
      </c>
      <c r="J18" s="17">
        <f>J$4*Assumptions!$C9</f>
        <v>478359134.1</v>
      </c>
      <c r="K18" s="17">
        <f>K$4*Assumptions!$C9</f>
        <v>491690190</v>
      </c>
      <c r="L18" s="17">
        <f>L$4*Assumptions!$C9</f>
        <v>505392759.7</v>
      </c>
      <c r="M18" s="17">
        <f>M$4*Assumptions!$C9</f>
        <v>519477196.7</v>
      </c>
      <c r="N18" s="17">
        <f>N$4*Assumptions!$C9</f>
        <v>533954143.1</v>
      </c>
      <c r="O18" s="17">
        <f>O$4*Assumptions!$C9</f>
        <v>548834537.4</v>
      </c>
      <c r="P18" s="17">
        <f>P$4*Assumptions!$C9</f>
        <v>564129622.9</v>
      </c>
      <c r="Q18" s="17">
        <f>Q$4*Assumptions!$C9</f>
        <v>579850956.5</v>
      </c>
      <c r="R18" s="17">
        <f>R$4*Assumptions!$C9</f>
        <v>596010416.9</v>
      </c>
      <c r="S18" s="17">
        <f>S$4*Assumptions!$C9</f>
        <v>612620214</v>
      </c>
      <c r="T18" s="17">
        <f>T$4*Assumptions!$C9</f>
        <v>629692897.9</v>
      </c>
      <c r="U18" s="17">
        <f>U$4*Assumptions!$C9</f>
        <v>647241368.5</v>
      </c>
      <c r="V18" s="17">
        <f>V$4*Assumptions!$C9</f>
        <v>665278885.1</v>
      </c>
      <c r="W18" s="17">
        <f>W$4*Assumptions!$C9</f>
        <v>683819076.6</v>
      </c>
      <c r="X18" s="17">
        <f>X$4*Assumptions!$C9</f>
        <v>702875951.8</v>
      </c>
      <c r="Y18" s="17">
        <f>Y$4*Assumptions!$C9</f>
        <v>722463909.7</v>
      </c>
    </row>
    <row r="19">
      <c r="A19" s="8" t="s">
        <v>40</v>
      </c>
      <c r="B19" s="17">
        <f>B$4*Assumptions!$C10</f>
        <v>646622287</v>
      </c>
      <c r="C19" s="17">
        <f>C$4*Assumptions!$C10</f>
        <v>664642550.9</v>
      </c>
      <c r="D19" s="17">
        <f>D$4*Assumptions!$C10</f>
        <v>683165008.9</v>
      </c>
      <c r="E19" s="17">
        <f>E$4*Assumptions!$C10</f>
        <v>702203656.3</v>
      </c>
      <c r="F19" s="17">
        <f>F$4*Assumptions!$C10</f>
        <v>721772878.5</v>
      </c>
      <c r="G19" s="17">
        <f>G$4*Assumptions!$C10</f>
        <v>741887461.6</v>
      </c>
      <c r="H19" s="17">
        <f>H$4*Assumptions!$C10</f>
        <v>762562604</v>
      </c>
      <c r="I19" s="17">
        <f>I$4*Assumptions!$C10</f>
        <v>783813927.4</v>
      </c>
      <c r="J19" s="17">
        <f>J$4*Assumptions!$C10</f>
        <v>805657489</v>
      </c>
      <c r="K19" s="17">
        <f>K$4*Assumptions!$C10</f>
        <v>828109793.6</v>
      </c>
      <c r="L19" s="17">
        <f>L$4*Assumptions!$C10</f>
        <v>851187805.8</v>
      </c>
      <c r="M19" s="17">
        <f>M$4*Assumptions!$C10</f>
        <v>874908962.9</v>
      </c>
      <c r="N19" s="17">
        <f>N$4*Assumptions!$C10</f>
        <v>899291188.4</v>
      </c>
      <c r="O19" s="17">
        <f>O$4*Assumptions!$C10</f>
        <v>924352905</v>
      </c>
      <c r="P19" s="17">
        <f>P$4*Assumptions!$C10</f>
        <v>950113049.1</v>
      </c>
      <c r="Q19" s="17">
        <f>Q$4*Assumptions!$C10</f>
        <v>976591084.6</v>
      </c>
      <c r="R19" s="17">
        <f>R$4*Assumptions!$C10</f>
        <v>1003807018</v>
      </c>
      <c r="S19" s="17">
        <f>S$4*Assumptions!$C10</f>
        <v>1031781413</v>
      </c>
      <c r="T19" s="17">
        <f>T$4*Assumptions!$C10</f>
        <v>1060535407</v>
      </c>
      <c r="U19" s="17">
        <f>U$4*Assumptions!$C10</f>
        <v>1090090726</v>
      </c>
      <c r="V19" s="17">
        <f>V$4*Assumptions!$C10</f>
        <v>1120469701</v>
      </c>
      <c r="W19" s="17">
        <f>W$4*Assumptions!$C10</f>
        <v>1151695287</v>
      </c>
      <c r="X19" s="17">
        <f>X$4*Assumptions!$C10</f>
        <v>1183791077</v>
      </c>
      <c r="Y19" s="17">
        <f>Y$4*Assumptions!$C10</f>
        <v>1216781322</v>
      </c>
    </row>
    <row r="20">
      <c r="A20" s="2" t="s">
        <v>102</v>
      </c>
      <c r="B20" s="17">
        <f t="shared" ref="B20:Y20" si="3">SUM(B16:B19)</f>
        <v>2020694647</v>
      </c>
      <c r="C20" s="17">
        <f t="shared" si="3"/>
        <v>2077007972</v>
      </c>
      <c r="D20" s="17">
        <f t="shared" si="3"/>
        <v>2134890653</v>
      </c>
      <c r="E20" s="17">
        <f t="shared" si="3"/>
        <v>2194386426</v>
      </c>
      <c r="F20" s="17">
        <f t="shared" si="3"/>
        <v>2255540245</v>
      </c>
      <c r="G20" s="17">
        <f t="shared" si="3"/>
        <v>2318398318</v>
      </c>
      <c r="H20" s="17">
        <f t="shared" si="3"/>
        <v>2383008137</v>
      </c>
      <c r="I20" s="17">
        <f t="shared" si="3"/>
        <v>2449418523</v>
      </c>
      <c r="J20" s="17">
        <f t="shared" si="3"/>
        <v>2517679653</v>
      </c>
      <c r="K20" s="17">
        <f t="shared" si="3"/>
        <v>2587843105</v>
      </c>
      <c r="L20" s="17">
        <f t="shared" si="3"/>
        <v>2659961893</v>
      </c>
      <c r="M20" s="17">
        <f t="shared" si="3"/>
        <v>2734090509</v>
      </c>
      <c r="N20" s="17">
        <f t="shared" si="3"/>
        <v>2810284964</v>
      </c>
      <c r="O20" s="17">
        <f t="shared" si="3"/>
        <v>2888602828</v>
      </c>
      <c r="P20" s="17">
        <f t="shared" si="3"/>
        <v>2969103278</v>
      </c>
      <c r="Q20" s="17">
        <f t="shared" si="3"/>
        <v>3051847139</v>
      </c>
      <c r="R20" s="17">
        <f t="shared" si="3"/>
        <v>3136896931</v>
      </c>
      <c r="S20" s="17">
        <f t="shared" si="3"/>
        <v>3224316916</v>
      </c>
      <c r="T20" s="17">
        <f t="shared" si="3"/>
        <v>3314173147</v>
      </c>
      <c r="U20" s="17">
        <f t="shared" si="3"/>
        <v>3406533518</v>
      </c>
      <c r="V20" s="17">
        <f t="shared" si="3"/>
        <v>3501467816</v>
      </c>
      <c r="W20" s="17">
        <f t="shared" si="3"/>
        <v>3599047772</v>
      </c>
      <c r="X20" s="17">
        <f t="shared" si="3"/>
        <v>3699347115</v>
      </c>
      <c r="Y20" s="17">
        <f t="shared" si="3"/>
        <v>3802441630</v>
      </c>
    </row>
    <row r="21">
      <c r="A21" s="2"/>
    </row>
    <row r="22">
      <c r="A22" s="2" t="s">
        <v>102</v>
      </c>
    </row>
    <row r="23">
      <c r="A23" s="2" t="s">
        <v>34</v>
      </c>
      <c r="B23" s="17">
        <f t="shared" ref="B23:Y23" si="4">B9+B16</f>
        <v>564178524.7</v>
      </c>
      <c r="C23" s="17">
        <f t="shared" si="4"/>
        <v>578827781.7</v>
      </c>
      <c r="D23" s="17">
        <f t="shared" si="4"/>
        <v>593863614.1</v>
      </c>
      <c r="E23" s="17">
        <f t="shared" si="4"/>
        <v>609296357.4</v>
      </c>
      <c r="F23" s="17">
        <f t="shared" si="4"/>
        <v>625136626.3</v>
      </c>
      <c r="G23" s="17">
        <f t="shared" si="4"/>
        <v>641395322.4</v>
      </c>
      <c r="H23" s="17">
        <f t="shared" si="4"/>
        <v>658083641.8</v>
      </c>
      <c r="I23" s="17">
        <f t="shared" si="4"/>
        <v>675213083.3</v>
      </c>
      <c r="J23" s="17">
        <f t="shared" si="4"/>
        <v>692795456.6</v>
      </c>
      <c r="K23" s="17">
        <f t="shared" si="4"/>
        <v>710842890.8</v>
      </c>
      <c r="L23" s="17">
        <f t="shared" si="4"/>
        <v>729367842.8</v>
      </c>
      <c r="M23" s="17">
        <f t="shared" si="4"/>
        <v>748383106.8</v>
      </c>
      <c r="N23" s="17">
        <f t="shared" si="4"/>
        <v>767901823</v>
      </c>
      <c r="O23" s="17">
        <f t="shared" si="4"/>
        <v>787937487.3</v>
      </c>
      <c r="P23" s="17">
        <f t="shared" si="4"/>
        <v>808503960.8</v>
      </c>
      <c r="Q23" s="17">
        <f t="shared" si="4"/>
        <v>829615480.1</v>
      </c>
      <c r="R23" s="17">
        <f t="shared" si="4"/>
        <v>851286667</v>
      </c>
      <c r="S23" s="17">
        <f t="shared" si="4"/>
        <v>873532539.6</v>
      </c>
      <c r="T23" s="17">
        <f t="shared" si="4"/>
        <v>896368522.8</v>
      </c>
      <c r="U23" s="17">
        <f t="shared" si="4"/>
        <v>919810459.2</v>
      </c>
      <c r="V23" s="17">
        <f t="shared" si="4"/>
        <v>943874621.1</v>
      </c>
      <c r="W23" s="17">
        <f t="shared" si="4"/>
        <v>968577721.5</v>
      </c>
      <c r="X23" s="17">
        <f t="shared" si="4"/>
        <v>993936926.8</v>
      </c>
      <c r="Y23" s="17">
        <f t="shared" si="4"/>
        <v>1019969869</v>
      </c>
    </row>
    <row r="24">
      <c r="A24" s="2" t="s">
        <v>36</v>
      </c>
      <c r="B24" s="17">
        <f t="shared" ref="B24:Y24" si="5">B10+B17</f>
        <v>802434368.4</v>
      </c>
      <c r="C24" s="17">
        <f t="shared" si="5"/>
        <v>822980260.5</v>
      </c>
      <c r="D24" s="17">
        <f t="shared" si="5"/>
        <v>844062051.6</v>
      </c>
      <c r="E24" s="17">
        <f t="shared" si="5"/>
        <v>865693935.8</v>
      </c>
      <c r="F24" s="17">
        <f t="shared" si="5"/>
        <v>887890487.5</v>
      </c>
      <c r="G24" s="17">
        <f t="shared" si="5"/>
        <v>910666672.4</v>
      </c>
      <c r="H24" s="17">
        <f t="shared" si="5"/>
        <v>934037857.3</v>
      </c>
      <c r="I24" s="17">
        <f t="shared" si="5"/>
        <v>958019821.5</v>
      </c>
      <c r="J24" s="17">
        <f t="shared" si="5"/>
        <v>982628768.1</v>
      </c>
      <c r="K24" s="17">
        <f t="shared" si="5"/>
        <v>1007881335</v>
      </c>
      <c r="L24" s="17">
        <f t="shared" si="5"/>
        <v>1033794607</v>
      </c>
      <c r="M24" s="17">
        <f t="shared" si="5"/>
        <v>1060386127</v>
      </c>
      <c r="N24" s="17">
        <f t="shared" si="5"/>
        <v>1087673911</v>
      </c>
      <c r="O24" s="17">
        <f t="shared" si="5"/>
        <v>1115676458</v>
      </c>
      <c r="P24" s="17">
        <f t="shared" si="5"/>
        <v>1144412764</v>
      </c>
      <c r="Q24" s="17">
        <f t="shared" si="5"/>
        <v>1173902336</v>
      </c>
      <c r="R24" s="17">
        <f t="shared" si="5"/>
        <v>1204165206</v>
      </c>
      <c r="S24" s="17">
        <f t="shared" si="5"/>
        <v>1235221946</v>
      </c>
      <c r="T24" s="17">
        <f t="shared" si="5"/>
        <v>1267093678</v>
      </c>
      <c r="U24" s="17">
        <f t="shared" si="5"/>
        <v>1299802097</v>
      </c>
      <c r="V24" s="17">
        <f t="shared" si="5"/>
        <v>1333369477</v>
      </c>
      <c r="W24" s="17">
        <f t="shared" si="5"/>
        <v>1367818697</v>
      </c>
      <c r="X24" s="17">
        <f t="shared" si="5"/>
        <v>1403173247</v>
      </c>
      <c r="Y24" s="17">
        <f t="shared" si="5"/>
        <v>1439457255</v>
      </c>
    </row>
    <row r="25">
      <c r="A25" s="2" t="s">
        <v>38</v>
      </c>
      <c r="B25" s="17">
        <f t="shared" ref="B25:Y25" si="6">B11+B18</f>
        <v>556033704.5</v>
      </c>
      <c r="C25" s="17">
        <f t="shared" si="6"/>
        <v>570208262.5</v>
      </c>
      <c r="D25" s="17">
        <f t="shared" si="6"/>
        <v>584751165</v>
      </c>
      <c r="E25" s="17">
        <f t="shared" si="6"/>
        <v>599672138.4</v>
      </c>
      <c r="F25" s="17">
        <f t="shared" si="6"/>
        <v>614981169.4</v>
      </c>
      <c r="G25" s="17">
        <f t="shared" si="6"/>
        <v>630688511.9</v>
      </c>
      <c r="H25" s="17">
        <f t="shared" si="6"/>
        <v>646804694.3</v>
      </c>
      <c r="I25" s="17">
        <f t="shared" si="6"/>
        <v>663340526.7</v>
      </c>
      <c r="J25" s="17">
        <f t="shared" si="6"/>
        <v>680307108.8</v>
      </c>
      <c r="K25" s="17">
        <f t="shared" si="6"/>
        <v>697715837.6</v>
      </c>
      <c r="L25" s="17">
        <f t="shared" si="6"/>
        <v>715578415.4</v>
      </c>
      <c r="M25" s="17">
        <f t="shared" si="6"/>
        <v>733906858.1</v>
      </c>
      <c r="N25" s="17">
        <f t="shared" si="6"/>
        <v>752713503.9</v>
      </c>
      <c r="O25" s="17">
        <f t="shared" si="6"/>
        <v>772011021.5</v>
      </c>
      <c r="P25" s="17">
        <f t="shared" si="6"/>
        <v>791812419.7</v>
      </c>
      <c r="Q25" s="17">
        <f t="shared" si="6"/>
        <v>812131056</v>
      </c>
      <c r="R25" s="17">
        <f t="shared" si="6"/>
        <v>832980646.5</v>
      </c>
      <c r="S25" s="17">
        <f t="shared" si="6"/>
        <v>854375275.3</v>
      </c>
      <c r="T25" s="17">
        <f t="shared" si="6"/>
        <v>876329404.9</v>
      </c>
      <c r="U25" s="17">
        <f t="shared" si="6"/>
        <v>898857885.9</v>
      </c>
      <c r="V25" s="17">
        <f t="shared" si="6"/>
        <v>921975967.7</v>
      </c>
      <c r="W25" s="17">
        <f t="shared" si="6"/>
        <v>945699309.8</v>
      </c>
      <c r="X25" s="17">
        <f t="shared" si="6"/>
        <v>970043992</v>
      </c>
      <c r="Y25" s="17">
        <f t="shared" si="6"/>
        <v>995026526.8</v>
      </c>
    </row>
    <row r="26">
      <c r="A26" s="8" t="s">
        <v>40</v>
      </c>
      <c r="B26" s="17">
        <f t="shared" ref="B26:Y26" si="7">B12+B19</f>
        <v>1173683809</v>
      </c>
      <c r="C26" s="17">
        <f t="shared" si="7"/>
        <v>1202346341</v>
      </c>
      <c r="D26" s="17">
        <f t="shared" si="7"/>
        <v>1231725953</v>
      </c>
      <c r="E26" s="17">
        <f t="shared" si="7"/>
        <v>1261840979</v>
      </c>
      <c r="F26" s="17">
        <f t="shared" si="7"/>
        <v>1292710230</v>
      </c>
      <c r="G26" s="17">
        <f t="shared" si="7"/>
        <v>1324353008</v>
      </c>
      <c r="H26" s="17">
        <f t="shared" si="7"/>
        <v>1356789120</v>
      </c>
      <c r="I26" s="17">
        <f t="shared" si="7"/>
        <v>1390038887</v>
      </c>
      <c r="J26" s="17">
        <f t="shared" si="7"/>
        <v>1424123162</v>
      </c>
      <c r="K26" s="17">
        <f t="shared" si="7"/>
        <v>1459063339</v>
      </c>
      <c r="L26" s="17">
        <f t="shared" si="7"/>
        <v>1494881376</v>
      </c>
      <c r="M26" s="17">
        <f t="shared" si="7"/>
        <v>1531599801</v>
      </c>
      <c r="N26" s="17">
        <f t="shared" si="7"/>
        <v>1569241731</v>
      </c>
      <c r="O26" s="17">
        <f t="shared" si="7"/>
        <v>1607830888</v>
      </c>
      <c r="P26" s="17">
        <f t="shared" si="7"/>
        <v>1647391614</v>
      </c>
      <c r="Q26" s="17">
        <f t="shared" si="7"/>
        <v>1687948889</v>
      </c>
      <c r="R26" s="17">
        <f t="shared" si="7"/>
        <v>1729528346</v>
      </c>
      <c r="S26" s="17">
        <f t="shared" si="7"/>
        <v>1772156288</v>
      </c>
      <c r="T26" s="17">
        <f t="shared" si="7"/>
        <v>1815859710</v>
      </c>
      <c r="U26" s="17">
        <f t="shared" si="7"/>
        <v>1860666310</v>
      </c>
      <c r="V26" s="17">
        <f t="shared" si="7"/>
        <v>1906604517</v>
      </c>
      <c r="W26" s="17">
        <f t="shared" si="7"/>
        <v>1953703501</v>
      </c>
      <c r="X26" s="17">
        <f t="shared" si="7"/>
        <v>2001993200</v>
      </c>
      <c r="Y26" s="17">
        <f t="shared" si="7"/>
        <v>2051504337</v>
      </c>
    </row>
    <row r="27">
      <c r="A27" s="2" t="s">
        <v>102</v>
      </c>
      <c r="B27" s="17">
        <f t="shared" ref="B27:Y27" si="8">B13+B20</f>
        <v>3096330407</v>
      </c>
      <c r="C27" s="17">
        <f t="shared" si="8"/>
        <v>3174362646</v>
      </c>
      <c r="D27" s="17">
        <f t="shared" si="8"/>
        <v>3254402784</v>
      </c>
      <c r="E27" s="17">
        <f t="shared" si="8"/>
        <v>3336503410</v>
      </c>
      <c r="F27" s="17">
        <f t="shared" si="8"/>
        <v>3420718513</v>
      </c>
      <c r="G27" s="17">
        <f t="shared" si="8"/>
        <v>3507103515</v>
      </c>
      <c r="H27" s="17">
        <f t="shared" si="8"/>
        <v>3595715314</v>
      </c>
      <c r="I27" s="17">
        <f t="shared" si="8"/>
        <v>3686612319</v>
      </c>
      <c r="J27" s="17">
        <f t="shared" si="8"/>
        <v>3779854495</v>
      </c>
      <c r="K27" s="17">
        <f t="shared" si="8"/>
        <v>3875503403</v>
      </c>
      <c r="L27" s="17">
        <f t="shared" si="8"/>
        <v>3973622241</v>
      </c>
      <c r="M27" s="17">
        <f t="shared" si="8"/>
        <v>4074275893</v>
      </c>
      <c r="N27" s="17">
        <f t="shared" si="8"/>
        <v>4177530969</v>
      </c>
      <c r="O27" s="17">
        <f t="shared" si="8"/>
        <v>4283455854</v>
      </c>
      <c r="P27" s="17">
        <f t="shared" si="8"/>
        <v>4392120758</v>
      </c>
      <c r="Q27" s="17">
        <f t="shared" si="8"/>
        <v>4503597761</v>
      </c>
      <c r="R27" s="17">
        <f t="shared" si="8"/>
        <v>4617960866</v>
      </c>
      <c r="S27" s="17">
        <f t="shared" si="8"/>
        <v>4735286049</v>
      </c>
      <c r="T27" s="17">
        <f t="shared" si="8"/>
        <v>4855651316</v>
      </c>
      <c r="U27" s="17">
        <f t="shared" si="8"/>
        <v>4979136752</v>
      </c>
      <c r="V27" s="17">
        <f t="shared" si="8"/>
        <v>5105824583</v>
      </c>
      <c r="W27" s="17">
        <f t="shared" si="8"/>
        <v>5235799229</v>
      </c>
      <c r="X27" s="17">
        <f t="shared" si="8"/>
        <v>5369147366</v>
      </c>
      <c r="Y27" s="17">
        <f t="shared" si="8"/>
        <v>5505957987</v>
      </c>
    </row>
    <row r="28">
      <c r="A28" s="2"/>
    </row>
    <row r="29">
      <c r="A29" s="2" t="s">
        <v>33</v>
      </c>
    </row>
    <row r="30">
      <c r="A30" s="2" t="s">
        <v>34</v>
      </c>
      <c r="B30" s="13">
        <v>0.0</v>
      </c>
      <c r="C30" s="17">
        <f>B23+C23</f>
        <v>1143006306</v>
      </c>
      <c r="D30" s="13">
        <v>0.0</v>
      </c>
      <c r="E30" s="17">
        <f>D23+E23</f>
        <v>1203159972</v>
      </c>
      <c r="F30" s="13">
        <v>0.0</v>
      </c>
      <c r="G30" s="17">
        <f>F23+G23</f>
        <v>1266531949</v>
      </c>
      <c r="H30" s="13">
        <v>0.0</v>
      </c>
      <c r="I30" s="17">
        <f>H23+I23</f>
        <v>1333296725</v>
      </c>
      <c r="J30" s="13">
        <v>0.0</v>
      </c>
      <c r="K30" s="17">
        <f>J23+K23</f>
        <v>1403638347</v>
      </c>
      <c r="L30" s="13">
        <v>0.0</v>
      </c>
      <c r="M30" s="17">
        <f>L23+M23</f>
        <v>1477750950</v>
      </c>
      <c r="N30" s="13">
        <v>0.0</v>
      </c>
      <c r="O30" s="17">
        <f>N23+O23</f>
        <v>1555839310</v>
      </c>
      <c r="P30" s="13">
        <v>0.0</v>
      </c>
      <c r="Q30" s="17">
        <f>P23+Q23</f>
        <v>1638119441</v>
      </c>
      <c r="R30" s="13">
        <v>0.0</v>
      </c>
      <c r="S30" s="17">
        <f>R23+S23</f>
        <v>1724819207</v>
      </c>
      <c r="T30" s="13">
        <v>0.0</v>
      </c>
      <c r="U30" s="17">
        <f>T23+U23</f>
        <v>1816178982</v>
      </c>
      <c r="V30" s="13">
        <v>0.0</v>
      </c>
      <c r="W30" s="17">
        <f>V23+W23</f>
        <v>1912452343</v>
      </c>
      <c r="X30" s="13">
        <v>0.0</v>
      </c>
      <c r="Y30" s="17">
        <f>X23+Y23</f>
        <v>2013906796</v>
      </c>
    </row>
    <row r="31">
      <c r="A31" s="2" t="s">
        <v>36</v>
      </c>
      <c r="B31" s="17">
        <f t="shared" ref="B31:Y31" si="9">B24</f>
        <v>802434368.4</v>
      </c>
      <c r="C31" s="17">
        <f t="shared" si="9"/>
        <v>822980260.5</v>
      </c>
      <c r="D31" s="17">
        <f t="shared" si="9"/>
        <v>844062051.6</v>
      </c>
      <c r="E31" s="17">
        <f t="shared" si="9"/>
        <v>865693935.8</v>
      </c>
      <c r="F31" s="17">
        <f t="shared" si="9"/>
        <v>887890487.5</v>
      </c>
      <c r="G31" s="17">
        <f t="shared" si="9"/>
        <v>910666672.4</v>
      </c>
      <c r="H31" s="17">
        <f t="shared" si="9"/>
        <v>934037857.3</v>
      </c>
      <c r="I31" s="17">
        <f t="shared" si="9"/>
        <v>958019821.5</v>
      </c>
      <c r="J31" s="17">
        <f t="shared" si="9"/>
        <v>982628768.1</v>
      </c>
      <c r="K31" s="17">
        <f t="shared" si="9"/>
        <v>1007881335</v>
      </c>
      <c r="L31" s="17">
        <f t="shared" si="9"/>
        <v>1033794607</v>
      </c>
      <c r="M31" s="17">
        <f t="shared" si="9"/>
        <v>1060386127</v>
      </c>
      <c r="N31" s="17">
        <f t="shared" si="9"/>
        <v>1087673911</v>
      </c>
      <c r="O31" s="17">
        <f t="shared" si="9"/>
        <v>1115676458</v>
      </c>
      <c r="P31" s="17">
        <f t="shared" si="9"/>
        <v>1144412764</v>
      </c>
      <c r="Q31" s="17">
        <f t="shared" si="9"/>
        <v>1173902336</v>
      </c>
      <c r="R31" s="17">
        <f t="shared" si="9"/>
        <v>1204165206</v>
      </c>
      <c r="S31" s="17">
        <f t="shared" si="9"/>
        <v>1235221946</v>
      </c>
      <c r="T31" s="17">
        <f t="shared" si="9"/>
        <v>1267093678</v>
      </c>
      <c r="U31" s="17">
        <f t="shared" si="9"/>
        <v>1299802097</v>
      </c>
      <c r="V31" s="17">
        <f t="shared" si="9"/>
        <v>1333369477</v>
      </c>
      <c r="W31" s="17">
        <f t="shared" si="9"/>
        <v>1367818697</v>
      </c>
      <c r="X31" s="17">
        <f t="shared" si="9"/>
        <v>1403173247</v>
      </c>
      <c r="Y31" s="17">
        <f t="shared" si="9"/>
        <v>1439457255</v>
      </c>
    </row>
    <row r="32">
      <c r="A32" s="2" t="s">
        <v>38</v>
      </c>
      <c r="B32" s="13">
        <v>0.0</v>
      </c>
      <c r="C32" s="13">
        <v>0.0</v>
      </c>
      <c r="D32" s="17">
        <f>B25+C25+D25</f>
        <v>1710993132</v>
      </c>
      <c r="E32" s="13">
        <v>0.0</v>
      </c>
      <c r="F32" s="13">
        <v>0.0</v>
      </c>
      <c r="G32" s="17">
        <f>E25+F25+G25</f>
        <v>1845341820</v>
      </c>
      <c r="H32" s="13">
        <v>0.0</v>
      </c>
      <c r="I32" s="13">
        <v>0.0</v>
      </c>
      <c r="J32" s="17">
        <f>H25+I25+J25</f>
        <v>1990452330</v>
      </c>
      <c r="K32" s="13">
        <v>0.0</v>
      </c>
      <c r="L32" s="13">
        <v>0.0</v>
      </c>
      <c r="M32" s="17">
        <f>K25+L25+M25</f>
        <v>2147201111</v>
      </c>
      <c r="N32" s="13">
        <v>0.0</v>
      </c>
      <c r="O32" s="13">
        <v>0.0</v>
      </c>
      <c r="P32" s="17">
        <f>N25+O25+P25</f>
        <v>2316536945</v>
      </c>
      <c r="Q32" s="13">
        <v>0.0</v>
      </c>
      <c r="R32" s="13">
        <v>0.0</v>
      </c>
      <c r="S32" s="17">
        <f>Q25+R25+S25</f>
        <v>2499486978</v>
      </c>
      <c r="T32" s="13">
        <v>0.0</v>
      </c>
      <c r="U32" s="13">
        <v>0.0</v>
      </c>
      <c r="V32" s="17">
        <f>T25+U25+V25</f>
        <v>2697163259</v>
      </c>
      <c r="W32" s="13">
        <v>0.0</v>
      </c>
      <c r="X32" s="13">
        <v>0.0</v>
      </c>
      <c r="Y32" s="17">
        <f>W25+X25+Y25</f>
        <v>2910769829</v>
      </c>
    </row>
    <row r="33">
      <c r="A33" s="8" t="s">
        <v>40</v>
      </c>
      <c r="B33" s="13">
        <v>0.0</v>
      </c>
      <c r="C33" s="17">
        <f t="shared" ref="C33:Y33" si="10">B26</f>
        <v>1173683809</v>
      </c>
      <c r="D33" s="17">
        <f t="shared" si="10"/>
        <v>1202346341</v>
      </c>
      <c r="E33" s="17">
        <f t="shared" si="10"/>
        <v>1231725953</v>
      </c>
      <c r="F33" s="17">
        <f t="shared" si="10"/>
        <v>1261840979</v>
      </c>
      <c r="G33" s="17">
        <f t="shared" si="10"/>
        <v>1292710230</v>
      </c>
      <c r="H33" s="17">
        <f t="shared" si="10"/>
        <v>1324353008</v>
      </c>
      <c r="I33" s="17">
        <f t="shared" si="10"/>
        <v>1356789120</v>
      </c>
      <c r="J33" s="17">
        <f t="shared" si="10"/>
        <v>1390038887</v>
      </c>
      <c r="K33" s="17">
        <f t="shared" si="10"/>
        <v>1424123162</v>
      </c>
      <c r="L33" s="17">
        <f t="shared" si="10"/>
        <v>1459063339</v>
      </c>
      <c r="M33" s="17">
        <f t="shared" si="10"/>
        <v>1494881376</v>
      </c>
      <c r="N33" s="17">
        <f t="shared" si="10"/>
        <v>1531599801</v>
      </c>
      <c r="O33" s="17">
        <f t="shared" si="10"/>
        <v>1569241731</v>
      </c>
      <c r="P33" s="17">
        <f t="shared" si="10"/>
        <v>1607830888</v>
      </c>
      <c r="Q33" s="17">
        <f t="shared" si="10"/>
        <v>1647391614</v>
      </c>
      <c r="R33" s="17">
        <f t="shared" si="10"/>
        <v>1687948889</v>
      </c>
      <c r="S33" s="17">
        <f t="shared" si="10"/>
        <v>1729528346</v>
      </c>
      <c r="T33" s="17">
        <f t="shared" si="10"/>
        <v>1772156288</v>
      </c>
      <c r="U33" s="17">
        <f t="shared" si="10"/>
        <v>1815859710</v>
      </c>
      <c r="V33" s="17">
        <f t="shared" si="10"/>
        <v>1860666310</v>
      </c>
      <c r="W33" s="17">
        <f t="shared" si="10"/>
        <v>1906604517</v>
      </c>
      <c r="X33" s="17">
        <f t="shared" si="10"/>
        <v>1953703501</v>
      </c>
      <c r="Y33" s="17">
        <f t="shared" si="10"/>
        <v>2001993200</v>
      </c>
    </row>
    <row r="34">
      <c r="A34" s="2" t="s">
        <v>102</v>
      </c>
      <c r="B34" s="17">
        <f t="shared" ref="B34:Y34" si="11">SUM(B30:B33)</f>
        <v>802434368.4</v>
      </c>
      <c r="C34" s="17">
        <f t="shared" si="11"/>
        <v>3139670376</v>
      </c>
      <c r="D34" s="17">
        <f t="shared" si="11"/>
        <v>3757401525</v>
      </c>
      <c r="E34" s="17">
        <f t="shared" si="11"/>
        <v>3300579860</v>
      </c>
      <c r="F34" s="17">
        <f t="shared" si="11"/>
        <v>2149731466</v>
      </c>
      <c r="G34" s="17">
        <f t="shared" si="11"/>
        <v>5315250670</v>
      </c>
      <c r="H34" s="17">
        <f t="shared" si="11"/>
        <v>2258390866</v>
      </c>
      <c r="I34" s="17">
        <f t="shared" si="11"/>
        <v>3648105667</v>
      </c>
      <c r="J34" s="17">
        <f t="shared" si="11"/>
        <v>4363119985</v>
      </c>
      <c r="K34" s="17">
        <f t="shared" si="11"/>
        <v>3835642844</v>
      </c>
      <c r="L34" s="17">
        <f t="shared" si="11"/>
        <v>2492857946</v>
      </c>
      <c r="M34" s="17">
        <f t="shared" si="11"/>
        <v>6180219564</v>
      </c>
      <c r="N34" s="17">
        <f t="shared" si="11"/>
        <v>2619273712</v>
      </c>
      <c r="O34" s="17">
        <f t="shared" si="11"/>
        <v>4240757499</v>
      </c>
      <c r="P34" s="17">
        <f t="shared" si="11"/>
        <v>5068780596</v>
      </c>
      <c r="Q34" s="17">
        <f t="shared" si="11"/>
        <v>4459413391</v>
      </c>
      <c r="R34" s="17">
        <f t="shared" si="11"/>
        <v>2892114096</v>
      </c>
      <c r="S34" s="17">
        <f t="shared" si="11"/>
        <v>7189056476</v>
      </c>
      <c r="T34" s="17">
        <f t="shared" si="11"/>
        <v>3039249967</v>
      </c>
      <c r="U34" s="17">
        <f t="shared" si="11"/>
        <v>4931840788</v>
      </c>
      <c r="V34" s="17">
        <f t="shared" si="11"/>
        <v>5891199046</v>
      </c>
      <c r="W34" s="17">
        <f t="shared" si="11"/>
        <v>5186875556</v>
      </c>
      <c r="X34" s="17">
        <f t="shared" si="11"/>
        <v>3356876748</v>
      </c>
      <c r="Y34" s="17">
        <f t="shared" si="11"/>
        <v>8366127079</v>
      </c>
    </row>
    <row r="35">
      <c r="A35" s="2"/>
    </row>
    <row r="36">
      <c r="A36" s="2" t="s">
        <v>103</v>
      </c>
    </row>
    <row r="37">
      <c r="A37" s="2" t="s">
        <v>34</v>
      </c>
      <c r="B37" s="17">
        <f t="shared" ref="B37:B40" si="13">B23-B30</f>
        <v>564178524.7</v>
      </c>
      <c r="C37" s="17">
        <f t="shared" ref="C37:Y37" si="12">B37+C23-C30</f>
        <v>0</v>
      </c>
      <c r="D37" s="17">
        <f t="shared" si="12"/>
        <v>593863614.1</v>
      </c>
      <c r="E37" s="17">
        <f t="shared" si="12"/>
        <v>0</v>
      </c>
      <c r="F37" s="17">
        <f t="shared" si="12"/>
        <v>625136626.3</v>
      </c>
      <c r="G37" s="17">
        <f t="shared" si="12"/>
        <v>0</v>
      </c>
      <c r="H37" s="17">
        <f t="shared" si="12"/>
        <v>658083641.8</v>
      </c>
      <c r="I37" s="17">
        <f t="shared" si="12"/>
        <v>0</v>
      </c>
      <c r="J37" s="17">
        <f t="shared" si="12"/>
        <v>692795456.6</v>
      </c>
      <c r="K37" s="17">
        <f t="shared" si="12"/>
        <v>0</v>
      </c>
      <c r="L37" s="17">
        <f t="shared" si="12"/>
        <v>729367842.8</v>
      </c>
      <c r="M37" s="17">
        <f t="shared" si="12"/>
        <v>0</v>
      </c>
      <c r="N37" s="17">
        <f t="shared" si="12"/>
        <v>767901823</v>
      </c>
      <c r="O37" s="17">
        <f t="shared" si="12"/>
        <v>0</v>
      </c>
      <c r="P37" s="17">
        <f t="shared" si="12"/>
        <v>808503960.8</v>
      </c>
      <c r="Q37" s="17">
        <f t="shared" si="12"/>
        <v>0</v>
      </c>
      <c r="R37" s="17">
        <f t="shared" si="12"/>
        <v>851286667</v>
      </c>
      <c r="S37" s="17">
        <f t="shared" si="12"/>
        <v>0</v>
      </c>
      <c r="T37" s="17">
        <f t="shared" si="12"/>
        <v>896368522.8</v>
      </c>
      <c r="U37" s="17">
        <f t="shared" si="12"/>
        <v>0</v>
      </c>
      <c r="V37" s="17">
        <f t="shared" si="12"/>
        <v>943874621.1</v>
      </c>
      <c r="W37" s="17">
        <f t="shared" si="12"/>
        <v>0</v>
      </c>
      <c r="X37" s="17">
        <f t="shared" si="12"/>
        <v>993936926.8</v>
      </c>
      <c r="Y37" s="17">
        <f t="shared" si="12"/>
        <v>0</v>
      </c>
    </row>
    <row r="38">
      <c r="A38" s="2" t="s">
        <v>36</v>
      </c>
      <c r="B38" s="17">
        <f t="shared" si="13"/>
        <v>0</v>
      </c>
      <c r="C38" s="17">
        <f t="shared" ref="C38:Y38" si="14">B38+C24-C31</f>
        <v>0</v>
      </c>
      <c r="D38" s="17">
        <f t="shared" si="14"/>
        <v>0</v>
      </c>
      <c r="E38" s="17">
        <f t="shared" si="14"/>
        <v>0</v>
      </c>
      <c r="F38" s="17">
        <f t="shared" si="14"/>
        <v>0</v>
      </c>
      <c r="G38" s="17">
        <f t="shared" si="14"/>
        <v>0</v>
      </c>
      <c r="H38" s="17">
        <f t="shared" si="14"/>
        <v>0</v>
      </c>
      <c r="I38" s="17">
        <f t="shared" si="14"/>
        <v>0</v>
      </c>
      <c r="J38" s="17">
        <f t="shared" si="14"/>
        <v>0</v>
      </c>
      <c r="K38" s="17">
        <f t="shared" si="14"/>
        <v>0</v>
      </c>
      <c r="L38" s="17">
        <f t="shared" si="14"/>
        <v>0</v>
      </c>
      <c r="M38" s="17">
        <f t="shared" si="14"/>
        <v>0</v>
      </c>
      <c r="N38" s="17">
        <f t="shared" si="14"/>
        <v>0</v>
      </c>
      <c r="O38" s="17">
        <f t="shared" si="14"/>
        <v>0</v>
      </c>
      <c r="P38" s="17">
        <f t="shared" si="14"/>
        <v>0</v>
      </c>
      <c r="Q38" s="17">
        <f t="shared" si="14"/>
        <v>0</v>
      </c>
      <c r="R38" s="17">
        <f t="shared" si="14"/>
        <v>0</v>
      </c>
      <c r="S38" s="17">
        <f t="shared" si="14"/>
        <v>0</v>
      </c>
      <c r="T38" s="17">
        <f t="shared" si="14"/>
        <v>0</v>
      </c>
      <c r="U38" s="17">
        <f t="shared" si="14"/>
        <v>0</v>
      </c>
      <c r="V38" s="17">
        <f t="shared" si="14"/>
        <v>0</v>
      </c>
      <c r="W38" s="17">
        <f t="shared" si="14"/>
        <v>0</v>
      </c>
      <c r="X38" s="17">
        <f t="shared" si="14"/>
        <v>0</v>
      </c>
      <c r="Y38" s="17">
        <f t="shared" si="14"/>
        <v>0</v>
      </c>
    </row>
    <row r="39">
      <c r="A39" s="2" t="s">
        <v>38</v>
      </c>
      <c r="B39" s="17">
        <f t="shared" si="13"/>
        <v>556033704.5</v>
      </c>
      <c r="C39" s="17">
        <f t="shared" ref="C39:Y39" si="15">B39+C25-C32</f>
        <v>1126241967</v>
      </c>
      <c r="D39" s="17">
        <f t="shared" si="15"/>
        <v>0</v>
      </c>
      <c r="E39" s="17">
        <f t="shared" si="15"/>
        <v>599672138.4</v>
      </c>
      <c r="F39" s="17">
        <f t="shared" si="15"/>
        <v>1214653308</v>
      </c>
      <c r="G39" s="17">
        <f t="shared" si="15"/>
        <v>0</v>
      </c>
      <c r="H39" s="17">
        <f t="shared" si="15"/>
        <v>646804694.3</v>
      </c>
      <c r="I39" s="17">
        <f t="shared" si="15"/>
        <v>1310145221</v>
      </c>
      <c r="J39" s="17">
        <f t="shared" si="15"/>
        <v>0</v>
      </c>
      <c r="K39" s="17">
        <f t="shared" si="15"/>
        <v>697715837.6</v>
      </c>
      <c r="L39" s="17">
        <f t="shared" si="15"/>
        <v>1413294253</v>
      </c>
      <c r="M39" s="17">
        <f t="shared" si="15"/>
        <v>0</v>
      </c>
      <c r="N39" s="17">
        <f t="shared" si="15"/>
        <v>752713503.9</v>
      </c>
      <c r="O39" s="17">
        <f t="shared" si="15"/>
        <v>1524724525</v>
      </c>
      <c r="P39" s="17">
        <f t="shared" si="15"/>
        <v>0</v>
      </c>
      <c r="Q39" s="17">
        <f t="shared" si="15"/>
        <v>812131056</v>
      </c>
      <c r="R39" s="17">
        <f t="shared" si="15"/>
        <v>1645111702</v>
      </c>
      <c r="S39" s="17">
        <f t="shared" si="15"/>
        <v>0</v>
      </c>
      <c r="T39" s="17">
        <f t="shared" si="15"/>
        <v>876329404.9</v>
      </c>
      <c r="U39" s="17">
        <f t="shared" si="15"/>
        <v>1775187291</v>
      </c>
      <c r="V39" s="17">
        <f t="shared" si="15"/>
        <v>0</v>
      </c>
      <c r="W39" s="17">
        <f t="shared" si="15"/>
        <v>945699309.8</v>
      </c>
      <c r="X39" s="17">
        <f t="shared" si="15"/>
        <v>1915743302</v>
      </c>
      <c r="Y39" s="17">
        <f t="shared" si="15"/>
        <v>0</v>
      </c>
    </row>
    <row r="40">
      <c r="A40" s="8" t="s">
        <v>40</v>
      </c>
      <c r="B40" s="17">
        <f t="shared" si="13"/>
        <v>1173683809</v>
      </c>
      <c r="C40" s="17">
        <f t="shared" ref="C40:Y40" si="16">B40+C26-C33</f>
        <v>1202346341</v>
      </c>
      <c r="D40" s="17">
        <f t="shared" si="16"/>
        <v>1231725953</v>
      </c>
      <c r="E40" s="17">
        <f t="shared" si="16"/>
        <v>1261840979</v>
      </c>
      <c r="F40" s="17">
        <f t="shared" si="16"/>
        <v>1292710230</v>
      </c>
      <c r="G40" s="17">
        <f t="shared" si="16"/>
        <v>1324353008</v>
      </c>
      <c r="H40" s="17">
        <f t="shared" si="16"/>
        <v>1356789120</v>
      </c>
      <c r="I40" s="17">
        <f t="shared" si="16"/>
        <v>1390038887</v>
      </c>
      <c r="J40" s="17">
        <f t="shared" si="16"/>
        <v>1424123162</v>
      </c>
      <c r="K40" s="17">
        <f t="shared" si="16"/>
        <v>1459063339</v>
      </c>
      <c r="L40" s="17">
        <f t="shared" si="16"/>
        <v>1494881376</v>
      </c>
      <c r="M40" s="17">
        <f t="shared" si="16"/>
        <v>1531599801</v>
      </c>
      <c r="N40" s="17">
        <f t="shared" si="16"/>
        <v>1569241731</v>
      </c>
      <c r="O40" s="17">
        <f t="shared" si="16"/>
        <v>1607830888</v>
      </c>
      <c r="P40" s="17">
        <f t="shared" si="16"/>
        <v>1647391614</v>
      </c>
      <c r="Q40" s="17">
        <f t="shared" si="16"/>
        <v>1687948889</v>
      </c>
      <c r="R40" s="17">
        <f t="shared" si="16"/>
        <v>1729528346</v>
      </c>
      <c r="S40" s="17">
        <f t="shared" si="16"/>
        <v>1772156288</v>
      </c>
      <c r="T40" s="17">
        <f t="shared" si="16"/>
        <v>1815859710</v>
      </c>
      <c r="U40" s="17">
        <f t="shared" si="16"/>
        <v>1860666310</v>
      </c>
      <c r="V40" s="17">
        <f t="shared" si="16"/>
        <v>1906604517</v>
      </c>
      <c r="W40" s="17">
        <f t="shared" si="16"/>
        <v>1953703501</v>
      </c>
      <c r="X40" s="17">
        <f t="shared" si="16"/>
        <v>2001993200</v>
      </c>
      <c r="Y40" s="17">
        <f t="shared" si="16"/>
        <v>2051504337</v>
      </c>
    </row>
    <row r="41">
      <c r="A41" s="2" t="s">
        <v>102</v>
      </c>
      <c r="B41" s="17">
        <f t="shared" ref="B41:Y41" si="17">SUM(B37:B40)</f>
        <v>2293896039</v>
      </c>
      <c r="C41" s="17">
        <f t="shared" si="17"/>
        <v>2328588309</v>
      </c>
      <c r="D41" s="17">
        <f t="shared" si="17"/>
        <v>1825589567</v>
      </c>
      <c r="E41" s="17">
        <f t="shared" si="17"/>
        <v>1861513117</v>
      </c>
      <c r="F41" s="17">
        <f t="shared" si="17"/>
        <v>3132500164</v>
      </c>
      <c r="G41" s="17">
        <f t="shared" si="17"/>
        <v>1324353008</v>
      </c>
      <c r="H41" s="17">
        <f t="shared" si="17"/>
        <v>2661677456</v>
      </c>
      <c r="I41" s="17">
        <f t="shared" si="17"/>
        <v>2700184108</v>
      </c>
      <c r="J41" s="17">
        <f t="shared" si="17"/>
        <v>2116918618</v>
      </c>
      <c r="K41" s="17">
        <f t="shared" si="17"/>
        <v>2156779177</v>
      </c>
      <c r="L41" s="17">
        <f t="shared" si="17"/>
        <v>3637543472</v>
      </c>
      <c r="M41" s="17">
        <f t="shared" si="17"/>
        <v>1531599801</v>
      </c>
      <c r="N41" s="17">
        <f t="shared" si="17"/>
        <v>3089857058</v>
      </c>
      <c r="O41" s="17">
        <f t="shared" si="17"/>
        <v>3132555413</v>
      </c>
      <c r="P41" s="17">
        <f t="shared" si="17"/>
        <v>2455895575</v>
      </c>
      <c r="Q41" s="17">
        <f t="shared" si="17"/>
        <v>2500079945</v>
      </c>
      <c r="R41" s="17">
        <f t="shared" si="17"/>
        <v>4225926715</v>
      </c>
      <c r="S41" s="17">
        <f t="shared" si="17"/>
        <v>1772156288</v>
      </c>
      <c r="T41" s="17">
        <f t="shared" si="17"/>
        <v>3588557637</v>
      </c>
      <c r="U41" s="17">
        <f t="shared" si="17"/>
        <v>3635853601</v>
      </c>
      <c r="V41" s="17">
        <f t="shared" si="17"/>
        <v>2850479138</v>
      </c>
      <c r="W41" s="17">
        <f t="shared" si="17"/>
        <v>2899402811</v>
      </c>
      <c r="X41" s="17">
        <f t="shared" si="17"/>
        <v>4911673429</v>
      </c>
      <c r="Y41" s="17">
        <f t="shared" si="17"/>
        <v>2051504337</v>
      </c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98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8" t="s">
        <v>100</v>
      </c>
      <c r="B3" s="14">
        <f>Assumptions!$B3</f>
        <v>682510</v>
      </c>
      <c r="C3" s="16">
        <f>B3*(1+Assumptions!$C3)</f>
        <v>691450.881</v>
      </c>
      <c r="D3" s="16">
        <f>C3*(1+Assumptions!$C3)</f>
        <v>700508.8875</v>
      </c>
      <c r="E3" s="16">
        <f>D3*(1+Assumptions!$C3)</f>
        <v>709685.554</v>
      </c>
      <c r="F3" s="16">
        <f>E3*(1+Assumptions!$C3)</f>
        <v>718982.4347</v>
      </c>
      <c r="G3" s="16">
        <f>F3*(1+Assumptions!$C3)</f>
        <v>728401.1046</v>
      </c>
      <c r="H3" s="16">
        <f>G3*(1+Assumptions!$C3)</f>
        <v>737943.1591</v>
      </c>
      <c r="I3" s="16">
        <f>H3*(1+Assumptions!$C3)</f>
        <v>747610.2145</v>
      </c>
      <c r="J3" s="16">
        <f>I3*(1+Assumptions!$C3)</f>
        <v>757403.9083</v>
      </c>
      <c r="K3" s="16">
        <f>J3*(1+Assumptions!$C3)</f>
        <v>767325.8995</v>
      </c>
      <c r="L3" s="16">
        <f>K3*(1+Assumptions!$C3)</f>
        <v>777377.8688</v>
      </c>
      <c r="M3" s="16">
        <f>L3*(1+Assumptions!$C3)</f>
        <v>787561.5188</v>
      </c>
      <c r="N3" s="16">
        <f>M3*(1+Assumptions!$C3)</f>
        <v>797878.5747</v>
      </c>
      <c r="O3" s="16">
        <f>N3*(1+Assumptions!$C3)</f>
        <v>808330.7841</v>
      </c>
      <c r="P3" s="16">
        <f>O3*(1+Assumptions!$C3)</f>
        <v>818919.9173</v>
      </c>
      <c r="Q3" s="16">
        <f>P3*(1+Assumptions!$C3)</f>
        <v>829647.7683</v>
      </c>
      <c r="R3" s="16">
        <f>Q3*(1+Assumptions!$C3)</f>
        <v>840516.154</v>
      </c>
      <c r="S3" s="16">
        <f>R3*(1+Assumptions!$C3)</f>
        <v>851526.9156</v>
      </c>
      <c r="T3" s="16">
        <f>S3*(1+Assumptions!$C3)</f>
        <v>862681.9182</v>
      </c>
      <c r="U3" s="16">
        <f>T3*(1+Assumptions!$C3)</f>
        <v>873983.0514</v>
      </c>
      <c r="V3" s="16">
        <f>U3*(1+Assumptions!$C3)</f>
        <v>885432.2293</v>
      </c>
      <c r="W3" s="16">
        <f>V3*(1+Assumptions!$C3)</f>
        <v>897031.3915</v>
      </c>
      <c r="X3" s="16">
        <f>W3*(1+Assumptions!$C3)</f>
        <v>908782.5028</v>
      </c>
      <c r="Y3" s="16">
        <f>X3*(1+Assumptions!$C3)</f>
        <v>920687.5536</v>
      </c>
    </row>
    <row r="4">
      <c r="A4" s="8" t="s">
        <v>101</v>
      </c>
      <c r="B4" s="14">
        <f>Assumptions!$B4</f>
        <v>724523</v>
      </c>
      <c r="C4" s="16">
        <f>B4*(1+Assumptions!$C4)</f>
        <v>738071.5801</v>
      </c>
      <c r="D4" s="16">
        <f>C4*(1+Assumptions!$C4)</f>
        <v>751873.5186</v>
      </c>
      <c r="E4" s="16">
        <f>D4*(1+Assumptions!$C4)</f>
        <v>765933.5534</v>
      </c>
      <c r="F4" s="16">
        <f>E4*(1+Assumptions!$C4)</f>
        <v>780256.5109</v>
      </c>
      <c r="G4" s="16">
        <f>F4*(1+Assumptions!$C4)</f>
        <v>794847.3076</v>
      </c>
      <c r="H4" s="16">
        <f>G4*(1+Assumptions!$C4)</f>
        <v>809710.9523</v>
      </c>
      <c r="I4" s="16">
        <f>H4*(1+Assumptions!$C4)</f>
        <v>824852.5471</v>
      </c>
      <c r="J4" s="16">
        <f>I4*(1+Assumptions!$C4)</f>
        <v>840277.2897</v>
      </c>
      <c r="K4" s="16">
        <f>J4*(1+Assumptions!$C4)</f>
        <v>855990.4751</v>
      </c>
      <c r="L4" s="16">
        <f>K4*(1+Assumptions!$C4)</f>
        <v>871997.4969</v>
      </c>
      <c r="M4" s="16">
        <f>L4*(1+Assumptions!$C4)</f>
        <v>888303.8501</v>
      </c>
      <c r="N4" s="16">
        <f>M4*(1+Assumptions!$C4)</f>
        <v>904915.1321</v>
      </c>
      <c r="O4" s="16">
        <f>N4*(1+Assumptions!$C4)</f>
        <v>921837.0451</v>
      </c>
      <c r="P4" s="16">
        <f>O4*(1+Assumptions!$C4)</f>
        <v>939075.3978</v>
      </c>
      <c r="Q4" s="16">
        <f>P4*(1+Assumptions!$C4)</f>
        <v>956636.1078</v>
      </c>
      <c r="R4" s="16">
        <f>Q4*(1+Assumptions!$C4)</f>
        <v>974525.203</v>
      </c>
      <c r="S4" s="16">
        <f>R4*(1+Assumptions!$C4)</f>
        <v>992748.8243</v>
      </c>
      <c r="T4" s="16">
        <f>S4*(1+Assumptions!$C4)</f>
        <v>1011313.227</v>
      </c>
      <c r="U4" s="16">
        <f>T4*(1+Assumptions!$C4)</f>
        <v>1030224.785</v>
      </c>
      <c r="V4" s="16">
        <f>U4*(1+Assumptions!$C4)</f>
        <v>1049489.988</v>
      </c>
      <c r="W4" s="16">
        <f>V4*(1+Assumptions!$C4)</f>
        <v>1069115.451</v>
      </c>
      <c r="X4" s="16">
        <f>W4*(1+Assumptions!$C4)</f>
        <v>1089107.91</v>
      </c>
      <c r="Y4" s="16">
        <f>X4*(1+Assumptions!$C4)</f>
        <v>1109474.228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8" t="s">
        <v>100</v>
      </c>
      <c r="B7" s="14">
        <f>'Calcs-1'!B15</f>
        <v>1012</v>
      </c>
      <c r="C7" s="16">
        <f>'Calcs-1'!C15</f>
        <v>1015.036</v>
      </c>
      <c r="D7" s="16">
        <f>'Calcs-1'!D15</f>
        <v>1018.081108</v>
      </c>
      <c r="E7" s="16">
        <f>'Calcs-1'!E15</f>
        <v>1021.135351</v>
      </c>
      <c r="F7" s="16">
        <f>'Calcs-1'!F15</f>
        <v>1024.198757</v>
      </c>
      <c r="G7" s="16">
        <f>'Calcs-1'!G15</f>
        <v>1027.271354</v>
      </c>
      <c r="H7" s="16">
        <f>'Calcs-1'!H15</f>
        <v>1030.353168</v>
      </c>
      <c r="I7" s="16">
        <f>'Calcs-1'!I15</f>
        <v>1033.444227</v>
      </c>
      <c r="J7" s="16">
        <f>'Calcs-1'!J15</f>
        <v>1036.54456</v>
      </c>
      <c r="K7" s="16">
        <f>'Calcs-1'!K15</f>
        <v>1039.654194</v>
      </c>
      <c r="L7" s="16">
        <f>'Calcs-1'!L15</f>
        <v>1042.773156</v>
      </c>
      <c r="M7" s="16">
        <f>'Calcs-1'!M15</f>
        <v>1045.901476</v>
      </c>
      <c r="N7" s="16">
        <f>'Calcs-1'!N15</f>
        <v>1049.03918</v>
      </c>
      <c r="O7" s="16">
        <f>'Calcs-1'!O15</f>
        <v>1052.186298</v>
      </c>
      <c r="P7" s="16">
        <f>'Calcs-1'!P15</f>
        <v>1055.342856</v>
      </c>
      <c r="Q7" s="16">
        <f>'Calcs-1'!Q15</f>
        <v>1058.508885</v>
      </c>
      <c r="R7" s="16">
        <f>'Calcs-1'!R15</f>
        <v>1061.684412</v>
      </c>
      <c r="S7" s="16">
        <f>'Calcs-1'!S15</f>
        <v>1064.869465</v>
      </c>
      <c r="T7" s="16">
        <f>'Calcs-1'!T15</f>
        <v>1068.064073</v>
      </c>
      <c r="U7" s="16">
        <f>'Calcs-1'!U15</f>
        <v>1071.268266</v>
      </c>
      <c r="V7" s="16">
        <f>'Calcs-1'!V15</f>
        <v>1074.48207</v>
      </c>
      <c r="W7" s="16">
        <f>'Calcs-1'!W15</f>
        <v>1077.705517</v>
      </c>
      <c r="X7" s="16">
        <f>'Calcs-1'!X15</f>
        <v>1080.938633</v>
      </c>
      <c r="Y7" s="16">
        <f>'Calcs-1'!Y15</f>
        <v>1084.181449</v>
      </c>
    </row>
    <row r="8">
      <c r="A8" s="8" t="s">
        <v>101</v>
      </c>
      <c r="B8" s="14">
        <f>'Calcs-1'!B16</f>
        <v>1678</v>
      </c>
      <c r="C8" s="16">
        <f>'Calcs-1'!C16</f>
        <v>1678</v>
      </c>
      <c r="D8" s="16">
        <f>'Calcs-1'!D16</f>
        <v>1678</v>
      </c>
      <c r="E8" s="16">
        <f>'Calcs-1'!E16</f>
        <v>1678</v>
      </c>
      <c r="F8" s="16">
        <f>'Calcs-1'!F16</f>
        <v>1678</v>
      </c>
      <c r="G8" s="16">
        <f>'Calcs-1'!G16</f>
        <v>1678</v>
      </c>
      <c r="H8" s="16">
        <f>'Calcs-1'!H16</f>
        <v>1678</v>
      </c>
      <c r="I8" s="16">
        <f>'Calcs-1'!I16</f>
        <v>1678</v>
      </c>
      <c r="J8" s="16">
        <f>'Calcs-1'!J16</f>
        <v>1678</v>
      </c>
      <c r="K8" s="16">
        <f>'Calcs-1'!K16</f>
        <v>1678</v>
      </c>
      <c r="L8" s="16">
        <f>'Calcs-1'!L16</f>
        <v>1678</v>
      </c>
      <c r="M8" s="16">
        <f>'Calcs-1'!M16</f>
        <v>1678</v>
      </c>
      <c r="N8" s="16">
        <f>'Calcs-1'!N16</f>
        <v>1678</v>
      </c>
      <c r="O8" s="16">
        <f>'Calcs-1'!O16</f>
        <v>1678</v>
      </c>
      <c r="P8" s="16">
        <f>'Calcs-1'!P16</f>
        <v>1678</v>
      </c>
      <c r="Q8" s="16">
        <f>'Calcs-1'!Q16</f>
        <v>1678</v>
      </c>
      <c r="R8" s="16">
        <f>'Calcs-1'!R16</f>
        <v>1678</v>
      </c>
      <c r="S8" s="16">
        <f>'Calcs-1'!S16</f>
        <v>1678</v>
      </c>
      <c r="T8" s="16">
        <f>'Calcs-1'!T16</f>
        <v>1678</v>
      </c>
      <c r="U8" s="16">
        <f>'Calcs-1'!U16</f>
        <v>1678</v>
      </c>
      <c r="V8" s="16">
        <f>'Calcs-1'!V16</f>
        <v>1678</v>
      </c>
      <c r="W8" s="16">
        <f>'Calcs-1'!W16</f>
        <v>1678</v>
      </c>
      <c r="X8" s="16">
        <f>'Calcs-1'!X16</f>
        <v>1678</v>
      </c>
      <c r="Y8" s="16">
        <f>'Calcs-1'!Y16</f>
        <v>1678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5" t="s">
        <v>104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8" t="s">
        <v>100</v>
      </c>
      <c r="B11" s="16">
        <f t="shared" ref="B11:Y11" si="1">B3*B7</f>
        <v>690700120</v>
      </c>
      <c r="C11" s="16">
        <f t="shared" si="1"/>
        <v>701847536.4</v>
      </c>
      <c r="D11" s="16">
        <f t="shared" si="1"/>
        <v>713174864.4</v>
      </c>
      <c r="E11" s="16">
        <f t="shared" si="1"/>
        <v>724685007.5</v>
      </c>
      <c r="F11" s="16">
        <f t="shared" si="1"/>
        <v>736380916.2</v>
      </c>
      <c r="G11" s="16">
        <f t="shared" si="1"/>
        <v>748265588.7</v>
      </c>
      <c r="H11" s="16">
        <f t="shared" si="1"/>
        <v>760342071.6</v>
      </c>
      <c r="I11" s="16">
        <f t="shared" si="1"/>
        <v>772613460.4</v>
      </c>
      <c r="J11" s="16">
        <f t="shared" si="1"/>
        <v>785082900.8</v>
      </c>
      <c r="K11" s="16">
        <f t="shared" si="1"/>
        <v>797753589.2</v>
      </c>
      <c r="L11" s="16">
        <f t="shared" si="1"/>
        <v>810628773.7</v>
      </c>
      <c r="M11" s="16">
        <f t="shared" si="1"/>
        <v>823711754.7</v>
      </c>
      <c r="N11" s="16">
        <f t="shared" si="1"/>
        <v>837005885.8</v>
      </c>
      <c r="O11" s="16">
        <f t="shared" si="1"/>
        <v>850514574.9</v>
      </c>
      <c r="P11" s="16">
        <f t="shared" si="1"/>
        <v>864241284.8</v>
      </c>
      <c r="Q11" s="16">
        <f t="shared" si="1"/>
        <v>878189534.2</v>
      </c>
      <c r="R11" s="16">
        <f t="shared" si="1"/>
        <v>892362898.5</v>
      </c>
      <c r="S11" s="16">
        <f t="shared" si="1"/>
        <v>906765011</v>
      </c>
      <c r="T11" s="16">
        <f t="shared" si="1"/>
        <v>921399563.6</v>
      </c>
      <c r="U11" s="16">
        <f t="shared" si="1"/>
        <v>936270307.6</v>
      </c>
      <c r="V11" s="16">
        <f t="shared" si="1"/>
        <v>951381054.9</v>
      </c>
      <c r="W11" s="16">
        <f t="shared" si="1"/>
        <v>966735679.2</v>
      </c>
      <c r="X11" s="16">
        <f t="shared" si="1"/>
        <v>982338116.3</v>
      </c>
      <c r="Y11" s="16">
        <f t="shared" si="1"/>
        <v>998192365.9</v>
      </c>
    </row>
    <row r="12">
      <c r="A12" s="8" t="s">
        <v>101</v>
      </c>
      <c r="B12" s="16">
        <f t="shared" ref="B12:Y12" si="2">B4*B8</f>
        <v>1215749594</v>
      </c>
      <c r="C12" s="16">
        <f t="shared" si="2"/>
        <v>1238484111</v>
      </c>
      <c r="D12" s="16">
        <f t="shared" si="2"/>
        <v>1261643764</v>
      </c>
      <c r="E12" s="16">
        <f t="shared" si="2"/>
        <v>1285236503</v>
      </c>
      <c r="F12" s="16">
        <f t="shared" si="2"/>
        <v>1309270425</v>
      </c>
      <c r="G12" s="16">
        <f t="shared" si="2"/>
        <v>1333753782</v>
      </c>
      <c r="H12" s="16">
        <f t="shared" si="2"/>
        <v>1358694978</v>
      </c>
      <c r="I12" s="16">
        <f t="shared" si="2"/>
        <v>1384102574</v>
      </c>
      <c r="J12" s="16">
        <f t="shared" si="2"/>
        <v>1409985292</v>
      </c>
      <c r="K12" s="16">
        <f t="shared" si="2"/>
        <v>1436352017</v>
      </c>
      <c r="L12" s="16">
        <f t="shared" si="2"/>
        <v>1463211800</v>
      </c>
      <c r="M12" s="16">
        <f t="shared" si="2"/>
        <v>1490573861</v>
      </c>
      <c r="N12" s="16">
        <f t="shared" si="2"/>
        <v>1518447592</v>
      </c>
      <c r="O12" s="16">
        <f t="shared" si="2"/>
        <v>1546842562</v>
      </c>
      <c r="P12" s="16">
        <f t="shared" si="2"/>
        <v>1575768518</v>
      </c>
      <c r="Q12" s="16">
        <f t="shared" si="2"/>
        <v>1605235389</v>
      </c>
      <c r="R12" s="16">
        <f t="shared" si="2"/>
        <v>1635253291</v>
      </c>
      <c r="S12" s="16">
        <f t="shared" si="2"/>
        <v>1665832527</v>
      </c>
      <c r="T12" s="16">
        <f t="shared" si="2"/>
        <v>1696983595</v>
      </c>
      <c r="U12" s="16">
        <f t="shared" si="2"/>
        <v>1728717189</v>
      </c>
      <c r="V12" s="16">
        <f t="shared" si="2"/>
        <v>1761044200</v>
      </c>
      <c r="W12" s="16">
        <f t="shared" si="2"/>
        <v>1793975727</v>
      </c>
      <c r="X12" s="16">
        <f t="shared" si="2"/>
        <v>1827523073</v>
      </c>
      <c r="Y12" s="16">
        <f t="shared" si="2"/>
        <v>1861697754</v>
      </c>
    </row>
    <row r="13">
      <c r="A13" s="2" t="s">
        <v>102</v>
      </c>
      <c r="B13" s="16">
        <f t="shared" ref="B13:Y13" si="3">SUM(B11:B12)</f>
        <v>1906449714</v>
      </c>
      <c r="C13" s="16">
        <f t="shared" si="3"/>
        <v>1940331648</v>
      </c>
      <c r="D13" s="16">
        <f t="shared" si="3"/>
        <v>1974818629</v>
      </c>
      <c r="E13" s="16">
        <f t="shared" si="3"/>
        <v>2009921510</v>
      </c>
      <c r="F13" s="16">
        <f t="shared" si="3"/>
        <v>2045651342</v>
      </c>
      <c r="G13" s="16">
        <f t="shared" si="3"/>
        <v>2082019371</v>
      </c>
      <c r="H13" s="16">
        <f t="shared" si="3"/>
        <v>2119037050</v>
      </c>
      <c r="I13" s="16">
        <f t="shared" si="3"/>
        <v>2156716034</v>
      </c>
      <c r="J13" s="16">
        <f t="shared" si="3"/>
        <v>2195068193</v>
      </c>
      <c r="K13" s="16">
        <f t="shared" si="3"/>
        <v>2234105606</v>
      </c>
      <c r="L13" s="16">
        <f t="shared" si="3"/>
        <v>2273840574</v>
      </c>
      <c r="M13" s="16">
        <f t="shared" si="3"/>
        <v>2314285615</v>
      </c>
      <c r="N13" s="16">
        <f t="shared" si="3"/>
        <v>2355453478</v>
      </c>
      <c r="O13" s="16">
        <f t="shared" si="3"/>
        <v>2397357137</v>
      </c>
      <c r="P13" s="16">
        <f t="shared" si="3"/>
        <v>2440009802</v>
      </c>
      <c r="Q13" s="16">
        <f t="shared" si="3"/>
        <v>2483424923</v>
      </c>
      <c r="R13" s="16">
        <f t="shared" si="3"/>
        <v>2527616189</v>
      </c>
      <c r="S13" s="16">
        <f t="shared" si="3"/>
        <v>2572597538</v>
      </c>
      <c r="T13" s="16">
        <f t="shared" si="3"/>
        <v>2618383159</v>
      </c>
      <c r="U13" s="16">
        <f t="shared" si="3"/>
        <v>2664987496</v>
      </c>
      <c r="V13" s="16">
        <f t="shared" si="3"/>
        <v>2712425255</v>
      </c>
      <c r="W13" s="16">
        <f t="shared" si="3"/>
        <v>2760711406</v>
      </c>
      <c r="X13" s="16">
        <f t="shared" si="3"/>
        <v>2809861189</v>
      </c>
      <c r="Y13" s="16">
        <f t="shared" si="3"/>
        <v>2859890120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47</v>
      </c>
    </row>
    <row r="3">
      <c r="A3" s="2" t="s">
        <v>49</v>
      </c>
      <c r="B3" s="14">
        <f>Assumptions!$B17</f>
        <v>1623450</v>
      </c>
      <c r="C3" s="14">
        <f>Assumptions!$B17</f>
        <v>1623450</v>
      </c>
      <c r="D3" s="14">
        <f>Assumptions!$B17</f>
        <v>1623450</v>
      </c>
      <c r="E3" s="14">
        <f>Assumptions!$B17</f>
        <v>1623450</v>
      </c>
      <c r="F3" s="14">
        <f>Assumptions!$B17</f>
        <v>1623450</v>
      </c>
      <c r="G3" s="14">
        <f>Assumptions!$B17</f>
        <v>1623450</v>
      </c>
      <c r="H3" s="14">
        <f>Assumptions!$B17</f>
        <v>1623450</v>
      </c>
      <c r="I3" s="14">
        <f>Assumptions!$B17</f>
        <v>1623450</v>
      </c>
      <c r="J3" s="14">
        <f>Assumptions!$B17</f>
        <v>1623450</v>
      </c>
      <c r="K3" s="14">
        <f>Assumptions!$B17</f>
        <v>1623450</v>
      </c>
      <c r="L3" s="14">
        <f>Assumptions!$B17</f>
        <v>1623450</v>
      </c>
      <c r="M3" s="14">
        <f>Assumptions!$B17</f>
        <v>1623450</v>
      </c>
      <c r="N3" s="14">
        <f>Assumptions!$B17</f>
        <v>1623450</v>
      </c>
      <c r="O3" s="14">
        <f>Assumptions!$B17</f>
        <v>1623450</v>
      </c>
      <c r="P3" s="14">
        <f>Assumptions!$B17</f>
        <v>1623450</v>
      </c>
      <c r="Q3" s="14">
        <f>Assumptions!$B17</f>
        <v>1623450</v>
      </c>
      <c r="R3" s="14">
        <f>Assumptions!$B17</f>
        <v>1623450</v>
      </c>
      <c r="S3" s="14">
        <f>Assumptions!$B17</f>
        <v>1623450</v>
      </c>
      <c r="T3" s="14">
        <f>Assumptions!$B17</f>
        <v>1623450</v>
      </c>
      <c r="U3" s="14">
        <f>Assumptions!$B17</f>
        <v>1623450</v>
      </c>
      <c r="V3" s="14">
        <f>Assumptions!$B17</f>
        <v>1623450</v>
      </c>
      <c r="W3" s="14">
        <f>Assumptions!$B17</f>
        <v>1623450</v>
      </c>
      <c r="X3" s="14">
        <f>Assumptions!$B17</f>
        <v>1623450</v>
      </c>
      <c r="Y3" s="14">
        <f>Assumptions!$B17</f>
        <v>1623450</v>
      </c>
    </row>
    <row r="4">
      <c r="A4" s="2" t="s">
        <v>50</v>
      </c>
      <c r="B4" s="14">
        <f>Assumptions!$B18</f>
        <v>876523</v>
      </c>
      <c r="C4" s="14">
        <f>Assumptions!$B18</f>
        <v>876523</v>
      </c>
      <c r="D4" s="14">
        <f>Assumptions!$B18</f>
        <v>876523</v>
      </c>
      <c r="E4" s="14">
        <f>Assumptions!$B18</f>
        <v>876523</v>
      </c>
      <c r="F4" s="14">
        <f>Assumptions!$B18</f>
        <v>876523</v>
      </c>
      <c r="G4" s="14">
        <f>Assumptions!$B18</f>
        <v>876523</v>
      </c>
      <c r="H4" s="14">
        <f>Assumptions!$B18</f>
        <v>876523</v>
      </c>
      <c r="I4" s="14">
        <f>Assumptions!$B18</f>
        <v>876523</v>
      </c>
      <c r="J4" s="14">
        <f>Assumptions!$B18</f>
        <v>876523</v>
      </c>
      <c r="K4" s="14">
        <f>Assumptions!$B18</f>
        <v>876523</v>
      </c>
      <c r="L4" s="14">
        <f>Assumptions!$B18</f>
        <v>876523</v>
      </c>
      <c r="M4" s="14">
        <f>Assumptions!$B18</f>
        <v>876523</v>
      </c>
      <c r="N4" s="14">
        <f>Assumptions!$B18</f>
        <v>876523</v>
      </c>
      <c r="O4" s="14">
        <f>Assumptions!$B18</f>
        <v>876523</v>
      </c>
      <c r="P4" s="14">
        <f>Assumptions!$B18</f>
        <v>876523</v>
      </c>
      <c r="Q4" s="14">
        <f>Assumptions!$B18</f>
        <v>876523</v>
      </c>
      <c r="R4" s="14">
        <f>Assumptions!$B18</f>
        <v>876523</v>
      </c>
      <c r="S4" s="14">
        <f>Assumptions!$B18</f>
        <v>876523</v>
      </c>
      <c r="T4" s="14">
        <f>Assumptions!$B18</f>
        <v>876523</v>
      </c>
      <c r="U4" s="14">
        <f>Assumptions!$B18</f>
        <v>876523</v>
      </c>
      <c r="V4" s="14">
        <f>Assumptions!$B18</f>
        <v>876523</v>
      </c>
      <c r="W4" s="14">
        <f>Assumptions!$B18</f>
        <v>876523</v>
      </c>
      <c r="X4" s="14">
        <f>Assumptions!$B18</f>
        <v>876523</v>
      </c>
      <c r="Y4" s="14">
        <f>Assumptions!$B18</f>
        <v>876523</v>
      </c>
    </row>
    <row r="5">
      <c r="A5" s="2" t="s">
        <v>51</v>
      </c>
      <c r="B5" s="14">
        <f>Assumptions!$B19</f>
        <v>5782450</v>
      </c>
      <c r="C5" s="14">
        <f>Assumptions!$B19</f>
        <v>5782450</v>
      </c>
      <c r="D5" s="14">
        <f>Assumptions!$B19</f>
        <v>5782450</v>
      </c>
      <c r="E5" s="14">
        <f>Assumptions!$B19</f>
        <v>5782450</v>
      </c>
      <c r="F5" s="14">
        <f>Assumptions!$B19</f>
        <v>5782450</v>
      </c>
      <c r="G5" s="14">
        <f>Assumptions!$B19</f>
        <v>5782450</v>
      </c>
      <c r="H5" s="14">
        <f>Assumptions!$B19</f>
        <v>5782450</v>
      </c>
      <c r="I5" s="14">
        <f>Assumptions!$B19</f>
        <v>5782450</v>
      </c>
      <c r="J5" s="14">
        <f>Assumptions!$B19</f>
        <v>5782450</v>
      </c>
      <c r="K5" s="14">
        <f>Assumptions!$B19</f>
        <v>5782450</v>
      </c>
      <c r="L5" s="14">
        <f>Assumptions!$B19</f>
        <v>5782450</v>
      </c>
      <c r="M5" s="14">
        <f>Assumptions!$B19</f>
        <v>5782450</v>
      </c>
      <c r="N5" s="14">
        <f>Assumptions!$B19</f>
        <v>5782450</v>
      </c>
      <c r="O5" s="14">
        <f>Assumptions!$B19</f>
        <v>5782450</v>
      </c>
      <c r="P5" s="14">
        <f>Assumptions!$B19</f>
        <v>5782450</v>
      </c>
      <c r="Q5" s="14">
        <f>Assumptions!$B19</f>
        <v>5782450</v>
      </c>
      <c r="R5" s="14">
        <f>Assumptions!$B19</f>
        <v>5782450</v>
      </c>
      <c r="S5" s="14">
        <f>Assumptions!$B19</f>
        <v>5782450</v>
      </c>
      <c r="T5" s="14">
        <f>Assumptions!$B19</f>
        <v>5782450</v>
      </c>
      <c r="U5" s="14">
        <f>Assumptions!$B19</f>
        <v>5782450</v>
      </c>
      <c r="V5" s="14">
        <f>Assumptions!$B19</f>
        <v>5782450</v>
      </c>
      <c r="W5" s="14">
        <f>Assumptions!$B19</f>
        <v>5782450</v>
      </c>
      <c r="X5" s="14">
        <f>Assumptions!$B19</f>
        <v>5782450</v>
      </c>
      <c r="Y5" s="14">
        <f>Assumptions!$B19</f>
        <v>5782450</v>
      </c>
    </row>
    <row r="6">
      <c r="A6" s="2" t="s">
        <v>52</v>
      </c>
      <c r="B6" s="14">
        <f>Assumptions!$B20</f>
        <v>346520</v>
      </c>
      <c r="C6" s="14">
        <f>Assumptions!$B20</f>
        <v>346520</v>
      </c>
      <c r="D6" s="14">
        <f>Assumptions!$B20</f>
        <v>346520</v>
      </c>
      <c r="E6" s="14">
        <f>Assumptions!$B20</f>
        <v>346520</v>
      </c>
      <c r="F6" s="14">
        <f>Assumptions!$B20</f>
        <v>346520</v>
      </c>
      <c r="G6" s="14">
        <f>Assumptions!$B20</f>
        <v>346520</v>
      </c>
      <c r="H6" s="14">
        <f>Assumptions!$B20</f>
        <v>346520</v>
      </c>
      <c r="I6" s="14">
        <f>Assumptions!$B20</f>
        <v>346520</v>
      </c>
      <c r="J6" s="14">
        <f>Assumptions!$B20</f>
        <v>346520</v>
      </c>
      <c r="K6" s="14">
        <f>Assumptions!$B20</f>
        <v>346520</v>
      </c>
      <c r="L6" s="14">
        <f>Assumptions!$B20</f>
        <v>346520</v>
      </c>
      <c r="M6" s="14">
        <f>Assumptions!$B20</f>
        <v>346520</v>
      </c>
      <c r="N6" s="14">
        <f>Assumptions!$B20</f>
        <v>346520</v>
      </c>
      <c r="O6" s="14">
        <f>Assumptions!$B20</f>
        <v>346520</v>
      </c>
      <c r="P6" s="14">
        <f>Assumptions!$B20</f>
        <v>346520</v>
      </c>
      <c r="Q6" s="14">
        <f>Assumptions!$B20</f>
        <v>346520</v>
      </c>
      <c r="R6" s="14">
        <f>Assumptions!$B20</f>
        <v>346520</v>
      </c>
      <c r="S6" s="14">
        <f>Assumptions!$B20</f>
        <v>346520</v>
      </c>
      <c r="T6" s="14">
        <f>Assumptions!$B20</f>
        <v>346520</v>
      </c>
      <c r="U6" s="14">
        <f>Assumptions!$B20</f>
        <v>346520</v>
      </c>
      <c r="V6" s="14">
        <f>Assumptions!$B20</f>
        <v>346520</v>
      </c>
      <c r="W6" s="14">
        <f>Assumptions!$B20</f>
        <v>346520</v>
      </c>
      <c r="X6" s="14">
        <f>Assumptions!$B20</f>
        <v>346520</v>
      </c>
      <c r="Y6" s="14">
        <f>Assumptions!$B20</f>
        <v>346520</v>
      </c>
    </row>
    <row r="7">
      <c r="A7" s="2" t="s">
        <v>102</v>
      </c>
      <c r="B7" s="14">
        <f t="shared" ref="B7:Y7" si="1">SUM(B3:B6)</f>
        <v>8628943</v>
      </c>
      <c r="C7" s="14">
        <f t="shared" si="1"/>
        <v>8628943</v>
      </c>
      <c r="D7" s="14">
        <f t="shared" si="1"/>
        <v>8628943</v>
      </c>
      <c r="E7" s="14">
        <f t="shared" si="1"/>
        <v>8628943</v>
      </c>
      <c r="F7" s="14">
        <f t="shared" si="1"/>
        <v>8628943</v>
      </c>
      <c r="G7" s="14">
        <f t="shared" si="1"/>
        <v>8628943</v>
      </c>
      <c r="H7" s="14">
        <f t="shared" si="1"/>
        <v>8628943</v>
      </c>
      <c r="I7" s="14">
        <f t="shared" si="1"/>
        <v>8628943</v>
      </c>
      <c r="J7" s="14">
        <f t="shared" si="1"/>
        <v>8628943</v>
      </c>
      <c r="K7" s="14">
        <f t="shared" si="1"/>
        <v>8628943</v>
      </c>
      <c r="L7" s="14">
        <f t="shared" si="1"/>
        <v>8628943</v>
      </c>
      <c r="M7" s="14">
        <f t="shared" si="1"/>
        <v>8628943</v>
      </c>
      <c r="N7" s="14">
        <f t="shared" si="1"/>
        <v>8628943</v>
      </c>
      <c r="O7" s="14">
        <f t="shared" si="1"/>
        <v>8628943</v>
      </c>
      <c r="P7" s="14">
        <f t="shared" si="1"/>
        <v>8628943</v>
      </c>
      <c r="Q7" s="14">
        <f t="shared" si="1"/>
        <v>8628943</v>
      </c>
      <c r="R7" s="14">
        <f t="shared" si="1"/>
        <v>8628943</v>
      </c>
      <c r="S7" s="14">
        <f t="shared" si="1"/>
        <v>8628943</v>
      </c>
      <c r="T7" s="14">
        <f t="shared" si="1"/>
        <v>8628943</v>
      </c>
      <c r="U7" s="14">
        <f t="shared" si="1"/>
        <v>8628943</v>
      </c>
      <c r="V7" s="14">
        <f t="shared" si="1"/>
        <v>8628943</v>
      </c>
      <c r="W7" s="14">
        <f t="shared" si="1"/>
        <v>8628943</v>
      </c>
      <c r="X7" s="14">
        <f t="shared" si="1"/>
        <v>8628943</v>
      </c>
      <c r="Y7" s="14">
        <f t="shared" si="1"/>
        <v>8628943</v>
      </c>
    </row>
    <row r="8">
      <c r="A8" s="2"/>
    </row>
    <row r="9">
      <c r="A9" s="15" t="s">
        <v>105</v>
      </c>
    </row>
    <row r="10">
      <c r="A10" s="2" t="s">
        <v>49</v>
      </c>
      <c r="B10" s="13">
        <v>0.0</v>
      </c>
      <c r="C10" s="18">
        <f t="shared" ref="C10:Y10" si="2">B3</f>
        <v>1623450</v>
      </c>
      <c r="D10" s="18">
        <f t="shared" si="2"/>
        <v>1623450</v>
      </c>
      <c r="E10" s="18">
        <f t="shared" si="2"/>
        <v>1623450</v>
      </c>
      <c r="F10" s="18">
        <f t="shared" si="2"/>
        <v>1623450</v>
      </c>
      <c r="G10" s="18">
        <f t="shared" si="2"/>
        <v>1623450</v>
      </c>
      <c r="H10" s="18">
        <f t="shared" si="2"/>
        <v>1623450</v>
      </c>
      <c r="I10" s="18">
        <f t="shared" si="2"/>
        <v>1623450</v>
      </c>
      <c r="J10" s="18">
        <f t="shared" si="2"/>
        <v>1623450</v>
      </c>
      <c r="K10" s="18">
        <f t="shared" si="2"/>
        <v>1623450</v>
      </c>
      <c r="L10" s="18">
        <f t="shared" si="2"/>
        <v>1623450</v>
      </c>
      <c r="M10" s="18">
        <f t="shared" si="2"/>
        <v>1623450</v>
      </c>
      <c r="N10" s="18">
        <f t="shared" si="2"/>
        <v>1623450</v>
      </c>
      <c r="O10" s="18">
        <f t="shared" si="2"/>
        <v>1623450</v>
      </c>
      <c r="P10" s="18">
        <f t="shared" si="2"/>
        <v>1623450</v>
      </c>
      <c r="Q10" s="18">
        <f t="shared" si="2"/>
        <v>1623450</v>
      </c>
      <c r="R10" s="18">
        <f t="shared" si="2"/>
        <v>1623450</v>
      </c>
      <c r="S10" s="18">
        <f t="shared" si="2"/>
        <v>1623450</v>
      </c>
      <c r="T10" s="18">
        <f t="shared" si="2"/>
        <v>1623450</v>
      </c>
      <c r="U10" s="18">
        <f t="shared" si="2"/>
        <v>1623450</v>
      </c>
      <c r="V10" s="18">
        <f t="shared" si="2"/>
        <v>1623450</v>
      </c>
      <c r="W10" s="18">
        <f t="shared" si="2"/>
        <v>1623450</v>
      </c>
      <c r="X10" s="18">
        <f t="shared" si="2"/>
        <v>1623450</v>
      </c>
      <c r="Y10" s="18">
        <f t="shared" si="2"/>
        <v>1623450</v>
      </c>
    </row>
    <row r="11">
      <c r="A11" s="2" t="s">
        <v>50</v>
      </c>
      <c r="B11" s="13">
        <v>0.0</v>
      </c>
      <c r="C11" s="18">
        <f>B4+C4</f>
        <v>1753046</v>
      </c>
      <c r="D11" s="13">
        <v>0.0</v>
      </c>
      <c r="E11" s="18">
        <f>D4+E4</f>
        <v>1753046</v>
      </c>
      <c r="F11" s="13">
        <v>0.0</v>
      </c>
      <c r="G11" s="18">
        <f>F4+G4</f>
        <v>1753046</v>
      </c>
      <c r="H11" s="13">
        <v>0.0</v>
      </c>
      <c r="I11" s="18">
        <f>H4+I4</f>
        <v>1753046</v>
      </c>
      <c r="J11" s="13">
        <v>0.0</v>
      </c>
      <c r="K11" s="18">
        <f>J4+K4</f>
        <v>1753046</v>
      </c>
      <c r="L11" s="13">
        <v>0.0</v>
      </c>
      <c r="M11" s="18">
        <f>L4+M4</f>
        <v>1753046</v>
      </c>
      <c r="N11" s="13">
        <v>0.0</v>
      </c>
      <c r="O11" s="18">
        <f>N4+O4</f>
        <v>1753046</v>
      </c>
      <c r="P11" s="13">
        <v>0.0</v>
      </c>
      <c r="Q11" s="18">
        <f>P4+Q4</f>
        <v>1753046</v>
      </c>
      <c r="R11" s="13">
        <v>0.0</v>
      </c>
      <c r="S11" s="18">
        <f>R4+S4</f>
        <v>1753046</v>
      </c>
      <c r="T11" s="13">
        <v>0.0</v>
      </c>
      <c r="U11" s="18">
        <f>T4+U4</f>
        <v>1753046</v>
      </c>
      <c r="V11" s="13">
        <v>0.0</v>
      </c>
      <c r="W11" s="18">
        <f>V4+W4</f>
        <v>1753046</v>
      </c>
      <c r="X11" s="13">
        <v>0.0</v>
      </c>
      <c r="Y11" s="18">
        <f>X4+Y4</f>
        <v>1753046</v>
      </c>
    </row>
    <row r="12">
      <c r="A12" s="2" t="s">
        <v>51</v>
      </c>
      <c r="B12" s="13">
        <v>0.0</v>
      </c>
      <c r="C12" s="18">
        <f t="shared" ref="C12:Y12" si="3">B5</f>
        <v>5782450</v>
      </c>
      <c r="D12" s="18">
        <f t="shared" si="3"/>
        <v>5782450</v>
      </c>
      <c r="E12" s="18">
        <f t="shared" si="3"/>
        <v>5782450</v>
      </c>
      <c r="F12" s="18">
        <f t="shared" si="3"/>
        <v>5782450</v>
      </c>
      <c r="G12" s="18">
        <f t="shared" si="3"/>
        <v>5782450</v>
      </c>
      <c r="H12" s="18">
        <f t="shared" si="3"/>
        <v>5782450</v>
      </c>
      <c r="I12" s="18">
        <f t="shared" si="3"/>
        <v>5782450</v>
      </c>
      <c r="J12" s="18">
        <f t="shared" si="3"/>
        <v>5782450</v>
      </c>
      <c r="K12" s="18">
        <f t="shared" si="3"/>
        <v>5782450</v>
      </c>
      <c r="L12" s="18">
        <f t="shared" si="3"/>
        <v>5782450</v>
      </c>
      <c r="M12" s="18">
        <f t="shared" si="3"/>
        <v>5782450</v>
      </c>
      <c r="N12" s="18">
        <f t="shared" si="3"/>
        <v>5782450</v>
      </c>
      <c r="O12" s="18">
        <f t="shared" si="3"/>
        <v>5782450</v>
      </c>
      <c r="P12" s="18">
        <f t="shared" si="3"/>
        <v>5782450</v>
      </c>
      <c r="Q12" s="18">
        <f t="shared" si="3"/>
        <v>5782450</v>
      </c>
      <c r="R12" s="18">
        <f t="shared" si="3"/>
        <v>5782450</v>
      </c>
      <c r="S12" s="18">
        <f t="shared" si="3"/>
        <v>5782450</v>
      </c>
      <c r="T12" s="18">
        <f t="shared" si="3"/>
        <v>5782450</v>
      </c>
      <c r="U12" s="18">
        <f t="shared" si="3"/>
        <v>5782450</v>
      </c>
      <c r="V12" s="18">
        <f t="shared" si="3"/>
        <v>5782450</v>
      </c>
      <c r="W12" s="18">
        <f t="shared" si="3"/>
        <v>5782450</v>
      </c>
      <c r="X12" s="18">
        <f t="shared" si="3"/>
        <v>5782450</v>
      </c>
      <c r="Y12" s="18">
        <f t="shared" si="3"/>
        <v>5782450</v>
      </c>
    </row>
    <row r="13">
      <c r="A13" s="2" t="s">
        <v>52</v>
      </c>
      <c r="B13" s="18">
        <f t="shared" ref="B13:Y13" si="4">B6</f>
        <v>346520</v>
      </c>
      <c r="C13" s="18">
        <f t="shared" si="4"/>
        <v>346520</v>
      </c>
      <c r="D13" s="18">
        <f t="shared" si="4"/>
        <v>346520</v>
      </c>
      <c r="E13" s="18">
        <f t="shared" si="4"/>
        <v>346520</v>
      </c>
      <c r="F13" s="18">
        <f t="shared" si="4"/>
        <v>346520</v>
      </c>
      <c r="G13" s="18">
        <f t="shared" si="4"/>
        <v>346520</v>
      </c>
      <c r="H13" s="18">
        <f t="shared" si="4"/>
        <v>346520</v>
      </c>
      <c r="I13" s="18">
        <f t="shared" si="4"/>
        <v>346520</v>
      </c>
      <c r="J13" s="18">
        <f t="shared" si="4"/>
        <v>346520</v>
      </c>
      <c r="K13" s="18">
        <f t="shared" si="4"/>
        <v>346520</v>
      </c>
      <c r="L13" s="18">
        <f t="shared" si="4"/>
        <v>346520</v>
      </c>
      <c r="M13" s="18">
        <f t="shared" si="4"/>
        <v>346520</v>
      </c>
      <c r="N13" s="18">
        <f t="shared" si="4"/>
        <v>346520</v>
      </c>
      <c r="O13" s="18">
        <f t="shared" si="4"/>
        <v>346520</v>
      </c>
      <c r="P13" s="18">
        <f t="shared" si="4"/>
        <v>346520</v>
      </c>
      <c r="Q13" s="18">
        <f t="shared" si="4"/>
        <v>346520</v>
      </c>
      <c r="R13" s="18">
        <f t="shared" si="4"/>
        <v>346520</v>
      </c>
      <c r="S13" s="18">
        <f t="shared" si="4"/>
        <v>346520</v>
      </c>
      <c r="T13" s="18">
        <f t="shared" si="4"/>
        <v>346520</v>
      </c>
      <c r="U13" s="18">
        <f t="shared" si="4"/>
        <v>346520</v>
      </c>
      <c r="V13" s="18">
        <f t="shared" si="4"/>
        <v>346520</v>
      </c>
      <c r="W13" s="18">
        <f t="shared" si="4"/>
        <v>346520</v>
      </c>
      <c r="X13" s="18">
        <f t="shared" si="4"/>
        <v>346520</v>
      </c>
      <c r="Y13" s="18">
        <f t="shared" si="4"/>
        <v>346520</v>
      </c>
    </row>
    <row r="14">
      <c r="A14" s="2" t="s">
        <v>102</v>
      </c>
      <c r="B14" s="18">
        <f t="shared" ref="B14:Y14" si="5">SUM(B10:B13)</f>
        <v>346520</v>
      </c>
      <c r="C14" s="18">
        <f t="shared" si="5"/>
        <v>9505466</v>
      </c>
      <c r="D14" s="18">
        <f t="shared" si="5"/>
        <v>7752420</v>
      </c>
      <c r="E14" s="18">
        <f t="shared" si="5"/>
        <v>9505466</v>
      </c>
      <c r="F14" s="18">
        <f t="shared" si="5"/>
        <v>7752420</v>
      </c>
      <c r="G14" s="18">
        <f t="shared" si="5"/>
        <v>9505466</v>
      </c>
      <c r="H14" s="18">
        <f t="shared" si="5"/>
        <v>7752420</v>
      </c>
      <c r="I14" s="18">
        <f t="shared" si="5"/>
        <v>9505466</v>
      </c>
      <c r="J14" s="18">
        <f t="shared" si="5"/>
        <v>7752420</v>
      </c>
      <c r="K14" s="18">
        <f t="shared" si="5"/>
        <v>9505466</v>
      </c>
      <c r="L14" s="18">
        <f t="shared" si="5"/>
        <v>7752420</v>
      </c>
      <c r="M14" s="18">
        <f t="shared" si="5"/>
        <v>9505466</v>
      </c>
      <c r="N14" s="18">
        <f t="shared" si="5"/>
        <v>7752420</v>
      </c>
      <c r="O14" s="18">
        <f t="shared" si="5"/>
        <v>9505466</v>
      </c>
      <c r="P14" s="18">
        <f t="shared" si="5"/>
        <v>7752420</v>
      </c>
      <c r="Q14" s="18">
        <f t="shared" si="5"/>
        <v>9505466</v>
      </c>
      <c r="R14" s="18">
        <f t="shared" si="5"/>
        <v>7752420</v>
      </c>
      <c r="S14" s="18">
        <f t="shared" si="5"/>
        <v>9505466</v>
      </c>
      <c r="T14" s="18">
        <f t="shared" si="5"/>
        <v>7752420</v>
      </c>
      <c r="U14" s="18">
        <f t="shared" si="5"/>
        <v>9505466</v>
      </c>
      <c r="V14" s="18">
        <f t="shared" si="5"/>
        <v>7752420</v>
      </c>
      <c r="W14" s="18">
        <f t="shared" si="5"/>
        <v>9505466</v>
      </c>
      <c r="X14" s="18">
        <f t="shared" si="5"/>
        <v>7752420</v>
      </c>
      <c r="Y14" s="18">
        <f t="shared" si="5"/>
        <v>9505466</v>
      </c>
    </row>
    <row r="15">
      <c r="A15" s="2"/>
    </row>
    <row r="16">
      <c r="A16" s="15" t="s">
        <v>106</v>
      </c>
    </row>
    <row r="17">
      <c r="A17" s="2" t="s">
        <v>49</v>
      </c>
      <c r="B17" s="18">
        <f t="shared" ref="B17:B20" si="7">B3-B10</f>
        <v>1623450</v>
      </c>
      <c r="C17" s="18">
        <f t="shared" ref="C17:Y17" si="6">B17+C3-C10</f>
        <v>1623450</v>
      </c>
      <c r="D17" s="18">
        <f t="shared" si="6"/>
        <v>1623450</v>
      </c>
      <c r="E17" s="18">
        <f t="shared" si="6"/>
        <v>1623450</v>
      </c>
      <c r="F17" s="18">
        <f t="shared" si="6"/>
        <v>1623450</v>
      </c>
      <c r="G17" s="18">
        <f t="shared" si="6"/>
        <v>1623450</v>
      </c>
      <c r="H17" s="18">
        <f t="shared" si="6"/>
        <v>1623450</v>
      </c>
      <c r="I17" s="18">
        <f t="shared" si="6"/>
        <v>1623450</v>
      </c>
      <c r="J17" s="18">
        <f t="shared" si="6"/>
        <v>1623450</v>
      </c>
      <c r="K17" s="18">
        <f t="shared" si="6"/>
        <v>1623450</v>
      </c>
      <c r="L17" s="18">
        <f t="shared" si="6"/>
        <v>1623450</v>
      </c>
      <c r="M17" s="18">
        <f t="shared" si="6"/>
        <v>1623450</v>
      </c>
      <c r="N17" s="18">
        <f t="shared" si="6"/>
        <v>1623450</v>
      </c>
      <c r="O17" s="18">
        <f t="shared" si="6"/>
        <v>1623450</v>
      </c>
      <c r="P17" s="18">
        <f t="shared" si="6"/>
        <v>1623450</v>
      </c>
      <c r="Q17" s="18">
        <f t="shared" si="6"/>
        <v>1623450</v>
      </c>
      <c r="R17" s="18">
        <f t="shared" si="6"/>
        <v>1623450</v>
      </c>
      <c r="S17" s="18">
        <f t="shared" si="6"/>
        <v>1623450</v>
      </c>
      <c r="T17" s="18">
        <f t="shared" si="6"/>
        <v>1623450</v>
      </c>
      <c r="U17" s="18">
        <f t="shared" si="6"/>
        <v>1623450</v>
      </c>
      <c r="V17" s="18">
        <f t="shared" si="6"/>
        <v>1623450</v>
      </c>
      <c r="W17" s="18">
        <f t="shared" si="6"/>
        <v>1623450</v>
      </c>
      <c r="X17" s="18">
        <f t="shared" si="6"/>
        <v>1623450</v>
      </c>
      <c r="Y17" s="18">
        <f t="shared" si="6"/>
        <v>1623450</v>
      </c>
    </row>
    <row r="18">
      <c r="A18" s="2" t="s">
        <v>50</v>
      </c>
      <c r="B18" s="18">
        <f t="shared" si="7"/>
        <v>876523</v>
      </c>
      <c r="C18" s="18">
        <f t="shared" ref="C18:Y18" si="8">B18+C4-C11</f>
        <v>0</v>
      </c>
      <c r="D18" s="18">
        <f t="shared" si="8"/>
        <v>876523</v>
      </c>
      <c r="E18" s="18">
        <f t="shared" si="8"/>
        <v>0</v>
      </c>
      <c r="F18" s="18">
        <f t="shared" si="8"/>
        <v>876523</v>
      </c>
      <c r="G18" s="18">
        <f t="shared" si="8"/>
        <v>0</v>
      </c>
      <c r="H18" s="18">
        <f t="shared" si="8"/>
        <v>876523</v>
      </c>
      <c r="I18" s="18">
        <f t="shared" si="8"/>
        <v>0</v>
      </c>
      <c r="J18" s="18">
        <f t="shared" si="8"/>
        <v>876523</v>
      </c>
      <c r="K18" s="18">
        <f t="shared" si="8"/>
        <v>0</v>
      </c>
      <c r="L18" s="18">
        <f t="shared" si="8"/>
        <v>876523</v>
      </c>
      <c r="M18" s="18">
        <f t="shared" si="8"/>
        <v>0</v>
      </c>
      <c r="N18" s="18">
        <f t="shared" si="8"/>
        <v>876523</v>
      </c>
      <c r="O18" s="18">
        <f t="shared" si="8"/>
        <v>0</v>
      </c>
      <c r="P18" s="18">
        <f t="shared" si="8"/>
        <v>876523</v>
      </c>
      <c r="Q18" s="18">
        <f t="shared" si="8"/>
        <v>0</v>
      </c>
      <c r="R18" s="18">
        <f t="shared" si="8"/>
        <v>876523</v>
      </c>
      <c r="S18" s="18">
        <f t="shared" si="8"/>
        <v>0</v>
      </c>
      <c r="T18" s="18">
        <f t="shared" si="8"/>
        <v>876523</v>
      </c>
      <c r="U18" s="18">
        <f t="shared" si="8"/>
        <v>0</v>
      </c>
      <c r="V18" s="18">
        <f t="shared" si="8"/>
        <v>876523</v>
      </c>
      <c r="W18" s="18">
        <f t="shared" si="8"/>
        <v>0</v>
      </c>
      <c r="X18" s="18">
        <f t="shared" si="8"/>
        <v>876523</v>
      </c>
      <c r="Y18" s="18">
        <f t="shared" si="8"/>
        <v>0</v>
      </c>
    </row>
    <row r="19">
      <c r="A19" s="2" t="s">
        <v>51</v>
      </c>
      <c r="B19" s="18">
        <f t="shared" si="7"/>
        <v>5782450</v>
      </c>
      <c r="C19" s="18">
        <f t="shared" ref="C19:Y19" si="9">B19+C5-C12</f>
        <v>5782450</v>
      </c>
      <c r="D19" s="18">
        <f t="shared" si="9"/>
        <v>5782450</v>
      </c>
      <c r="E19" s="18">
        <f t="shared" si="9"/>
        <v>5782450</v>
      </c>
      <c r="F19" s="18">
        <f t="shared" si="9"/>
        <v>5782450</v>
      </c>
      <c r="G19" s="18">
        <f t="shared" si="9"/>
        <v>5782450</v>
      </c>
      <c r="H19" s="18">
        <f t="shared" si="9"/>
        <v>5782450</v>
      </c>
      <c r="I19" s="18">
        <f t="shared" si="9"/>
        <v>5782450</v>
      </c>
      <c r="J19" s="18">
        <f t="shared" si="9"/>
        <v>5782450</v>
      </c>
      <c r="K19" s="18">
        <f t="shared" si="9"/>
        <v>5782450</v>
      </c>
      <c r="L19" s="18">
        <f t="shared" si="9"/>
        <v>5782450</v>
      </c>
      <c r="M19" s="18">
        <f t="shared" si="9"/>
        <v>5782450</v>
      </c>
      <c r="N19" s="18">
        <f t="shared" si="9"/>
        <v>5782450</v>
      </c>
      <c r="O19" s="18">
        <f t="shared" si="9"/>
        <v>5782450</v>
      </c>
      <c r="P19" s="18">
        <f t="shared" si="9"/>
        <v>5782450</v>
      </c>
      <c r="Q19" s="18">
        <f t="shared" si="9"/>
        <v>5782450</v>
      </c>
      <c r="R19" s="18">
        <f t="shared" si="9"/>
        <v>5782450</v>
      </c>
      <c r="S19" s="18">
        <f t="shared" si="9"/>
        <v>5782450</v>
      </c>
      <c r="T19" s="18">
        <f t="shared" si="9"/>
        <v>5782450</v>
      </c>
      <c r="U19" s="18">
        <f t="shared" si="9"/>
        <v>5782450</v>
      </c>
      <c r="V19" s="18">
        <f t="shared" si="9"/>
        <v>5782450</v>
      </c>
      <c r="W19" s="18">
        <f t="shared" si="9"/>
        <v>5782450</v>
      </c>
      <c r="X19" s="18">
        <f t="shared" si="9"/>
        <v>5782450</v>
      </c>
      <c r="Y19" s="18">
        <f t="shared" si="9"/>
        <v>5782450</v>
      </c>
    </row>
    <row r="20">
      <c r="A20" s="2" t="s">
        <v>52</v>
      </c>
      <c r="B20" s="18">
        <f t="shared" si="7"/>
        <v>0</v>
      </c>
      <c r="C20" s="18">
        <f t="shared" ref="C20:Y20" si="10">B20+C6-C13</f>
        <v>0</v>
      </c>
      <c r="D20" s="18">
        <f t="shared" si="10"/>
        <v>0</v>
      </c>
      <c r="E20" s="18">
        <f t="shared" si="10"/>
        <v>0</v>
      </c>
      <c r="F20" s="18">
        <f t="shared" si="10"/>
        <v>0</v>
      </c>
      <c r="G20" s="18">
        <f t="shared" si="10"/>
        <v>0</v>
      </c>
      <c r="H20" s="18">
        <f t="shared" si="10"/>
        <v>0</v>
      </c>
      <c r="I20" s="18">
        <f t="shared" si="10"/>
        <v>0</v>
      </c>
      <c r="J20" s="18">
        <f t="shared" si="10"/>
        <v>0</v>
      </c>
      <c r="K20" s="18">
        <f t="shared" si="10"/>
        <v>0</v>
      </c>
      <c r="L20" s="18">
        <f t="shared" si="10"/>
        <v>0</v>
      </c>
      <c r="M20" s="18">
        <f t="shared" si="10"/>
        <v>0</v>
      </c>
      <c r="N20" s="18">
        <f t="shared" si="10"/>
        <v>0</v>
      </c>
      <c r="O20" s="18">
        <f t="shared" si="10"/>
        <v>0</v>
      </c>
      <c r="P20" s="18">
        <f t="shared" si="10"/>
        <v>0</v>
      </c>
      <c r="Q20" s="18">
        <f t="shared" si="10"/>
        <v>0</v>
      </c>
      <c r="R20" s="18">
        <f t="shared" si="10"/>
        <v>0</v>
      </c>
      <c r="S20" s="18">
        <f t="shared" si="10"/>
        <v>0</v>
      </c>
      <c r="T20" s="18">
        <f t="shared" si="10"/>
        <v>0</v>
      </c>
      <c r="U20" s="18">
        <f t="shared" si="10"/>
        <v>0</v>
      </c>
      <c r="V20" s="18">
        <f t="shared" si="10"/>
        <v>0</v>
      </c>
      <c r="W20" s="18">
        <f t="shared" si="10"/>
        <v>0</v>
      </c>
      <c r="X20" s="18">
        <f t="shared" si="10"/>
        <v>0</v>
      </c>
      <c r="Y20" s="18">
        <f t="shared" si="10"/>
        <v>0</v>
      </c>
    </row>
    <row r="21">
      <c r="A21" s="2" t="s">
        <v>102</v>
      </c>
      <c r="B21" s="18">
        <f t="shared" ref="B21:Y21" si="11">SUM(B17:B20)</f>
        <v>8282423</v>
      </c>
      <c r="C21" s="18">
        <f t="shared" si="11"/>
        <v>7405900</v>
      </c>
      <c r="D21" s="18">
        <f t="shared" si="11"/>
        <v>8282423</v>
      </c>
      <c r="E21" s="18">
        <f t="shared" si="11"/>
        <v>7405900</v>
      </c>
      <c r="F21" s="18">
        <f t="shared" si="11"/>
        <v>8282423</v>
      </c>
      <c r="G21" s="18">
        <f t="shared" si="11"/>
        <v>7405900</v>
      </c>
      <c r="H21" s="18">
        <f t="shared" si="11"/>
        <v>8282423</v>
      </c>
      <c r="I21" s="18">
        <f t="shared" si="11"/>
        <v>7405900</v>
      </c>
      <c r="J21" s="18">
        <f t="shared" si="11"/>
        <v>8282423</v>
      </c>
      <c r="K21" s="18">
        <f t="shared" si="11"/>
        <v>7405900</v>
      </c>
      <c r="L21" s="18">
        <f t="shared" si="11"/>
        <v>8282423</v>
      </c>
      <c r="M21" s="18">
        <f t="shared" si="11"/>
        <v>7405900</v>
      </c>
      <c r="N21" s="18">
        <f t="shared" si="11"/>
        <v>8282423</v>
      </c>
      <c r="O21" s="18">
        <f t="shared" si="11"/>
        <v>7405900</v>
      </c>
      <c r="P21" s="18">
        <f t="shared" si="11"/>
        <v>8282423</v>
      </c>
      <c r="Q21" s="18">
        <f t="shared" si="11"/>
        <v>7405900</v>
      </c>
      <c r="R21" s="18">
        <f t="shared" si="11"/>
        <v>8282423</v>
      </c>
      <c r="S21" s="18">
        <f t="shared" si="11"/>
        <v>7405900</v>
      </c>
      <c r="T21" s="18">
        <f t="shared" si="11"/>
        <v>8282423</v>
      </c>
      <c r="U21" s="18">
        <f t="shared" si="11"/>
        <v>7405900</v>
      </c>
      <c r="V21" s="18">
        <f t="shared" si="11"/>
        <v>8282423</v>
      </c>
      <c r="W21" s="18">
        <f t="shared" si="11"/>
        <v>7405900</v>
      </c>
      <c r="X21" s="18">
        <f t="shared" si="11"/>
        <v>8282423</v>
      </c>
      <c r="Y21" s="18">
        <f t="shared" si="11"/>
        <v>7405900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107</v>
      </c>
    </row>
    <row r="3">
      <c r="A3" s="8" t="s">
        <v>100</v>
      </c>
      <c r="B3" s="17">
        <f>'Calcs-1'!B11*'Calcs-1'!B15</f>
        <v>690700120</v>
      </c>
      <c r="C3" s="17">
        <f>'Calcs-1'!C11*'Calcs-1'!C15</f>
        <v>701847536.4</v>
      </c>
      <c r="D3" s="17">
        <f>'Calcs-1'!D11*'Calcs-1'!D15</f>
        <v>713174864.4</v>
      </c>
      <c r="E3" s="17">
        <f>'Calcs-1'!E11*'Calcs-1'!E15</f>
        <v>724685007.5</v>
      </c>
      <c r="F3" s="17">
        <f>'Calcs-1'!F11*'Calcs-1'!F15</f>
        <v>736380916.2</v>
      </c>
      <c r="G3" s="17">
        <f>'Calcs-1'!G11*'Calcs-1'!G15</f>
        <v>748265588.7</v>
      </c>
      <c r="H3" s="17">
        <f>'Calcs-1'!H11*'Calcs-1'!H15</f>
        <v>760342071.6</v>
      </c>
      <c r="I3" s="17">
        <f>'Calcs-1'!I11*'Calcs-1'!I15</f>
        <v>772613460.4</v>
      </c>
      <c r="J3" s="17">
        <f>'Calcs-1'!J11*'Calcs-1'!J15</f>
        <v>785082900.8</v>
      </c>
      <c r="K3" s="17">
        <f>'Calcs-1'!K11*'Calcs-1'!K15</f>
        <v>797753589.2</v>
      </c>
      <c r="L3" s="17">
        <f>'Calcs-1'!L11*'Calcs-1'!L15</f>
        <v>810628773.7</v>
      </c>
      <c r="M3" s="17">
        <f>'Calcs-1'!M11*'Calcs-1'!M15</f>
        <v>823711754.7</v>
      </c>
      <c r="N3" s="17">
        <f>'Calcs-1'!N11*'Calcs-1'!N15</f>
        <v>837005885.8</v>
      </c>
      <c r="O3" s="17">
        <f>'Calcs-1'!O11*'Calcs-1'!O15</f>
        <v>850514574.9</v>
      </c>
      <c r="P3" s="17">
        <f>'Calcs-1'!P11*'Calcs-1'!P15</f>
        <v>864241284.8</v>
      </c>
      <c r="Q3" s="17">
        <f>'Calcs-1'!Q11*'Calcs-1'!Q15</f>
        <v>878189534.2</v>
      </c>
      <c r="R3" s="17">
        <f>'Calcs-1'!R11*'Calcs-1'!R15</f>
        <v>892362898.5</v>
      </c>
      <c r="S3" s="17">
        <f>'Calcs-1'!S11*'Calcs-1'!S15</f>
        <v>906765011</v>
      </c>
      <c r="T3" s="17">
        <f>'Calcs-1'!T11*'Calcs-1'!T15</f>
        <v>921399563.6</v>
      </c>
      <c r="U3" s="17">
        <f>'Calcs-1'!U11*'Calcs-1'!U15</f>
        <v>936270307.6</v>
      </c>
      <c r="V3" s="17">
        <f>'Calcs-1'!V11*'Calcs-1'!V15</f>
        <v>951381054.9</v>
      </c>
      <c r="W3" s="17">
        <f>'Calcs-1'!W11*'Calcs-1'!W15</f>
        <v>966735679.2</v>
      </c>
      <c r="X3" s="17">
        <f>'Calcs-1'!X11*'Calcs-1'!X15</f>
        <v>982338116.3</v>
      </c>
      <c r="Y3" s="17">
        <f>'Calcs-1'!Y11*'Calcs-1'!Y15</f>
        <v>998192365.9</v>
      </c>
    </row>
    <row r="4">
      <c r="A4" s="8" t="s">
        <v>101</v>
      </c>
      <c r="B4" s="17">
        <f>'Calcs-1'!B12*'Calcs-1'!B16</f>
        <v>1313456178</v>
      </c>
      <c r="C4" s="17">
        <f>'Calcs-1'!C12*'Calcs-1'!C16</f>
        <v>1346029891</v>
      </c>
      <c r="D4" s="17">
        <f>'Calcs-1'!D12*'Calcs-1'!D16</f>
        <v>1379411433</v>
      </c>
      <c r="E4" s="17">
        <f>'Calcs-1'!E12*'Calcs-1'!E16</f>
        <v>1413620836</v>
      </c>
      <c r="F4" s="17">
        <f>'Calcs-1'!F12*'Calcs-1'!F16</f>
        <v>1448678633</v>
      </c>
      <c r="G4" s="17">
        <f>'Calcs-1'!G12*'Calcs-1'!G16</f>
        <v>1484605863</v>
      </c>
      <c r="H4" s="17">
        <f>'Calcs-1'!H12*'Calcs-1'!H16</f>
        <v>1521424088</v>
      </c>
      <c r="I4" s="17">
        <f>'Calcs-1'!I12*'Calcs-1'!I16</f>
        <v>1559155406</v>
      </c>
      <c r="J4" s="17">
        <f>'Calcs-1'!J12*'Calcs-1'!J16</f>
        <v>1597822460</v>
      </c>
      <c r="K4" s="17">
        <f>'Calcs-1'!K12*'Calcs-1'!K16</f>
        <v>1637448457</v>
      </c>
      <c r="L4" s="17">
        <f>'Calcs-1'!L12*'Calcs-1'!L16</f>
        <v>1678057178</v>
      </c>
      <c r="M4" s="17">
        <f>'Calcs-1'!M12*'Calcs-1'!M16</f>
        <v>1719672996</v>
      </c>
      <c r="N4" s="17">
        <f>'Calcs-1'!N12*'Calcs-1'!N16</f>
        <v>1762320887</v>
      </c>
      <c r="O4" s="17">
        <f>'Calcs-1'!O12*'Calcs-1'!O16</f>
        <v>1806026445</v>
      </c>
      <c r="P4" s="17">
        <f>'Calcs-1'!P12*'Calcs-1'!P16</f>
        <v>1850815901</v>
      </c>
      <c r="Q4" s="17">
        <f>'Calcs-1'!Q12*'Calcs-1'!Q16</f>
        <v>1896716135</v>
      </c>
      <c r="R4" s="17">
        <f>'Calcs-1'!R12*'Calcs-1'!R16</f>
        <v>1943754695</v>
      </c>
      <c r="S4" s="17">
        <f>'Calcs-1'!S12*'Calcs-1'!S16</f>
        <v>1991959812</v>
      </c>
      <c r="T4" s="17">
        <f>'Calcs-1'!T12*'Calcs-1'!T16</f>
        <v>2041360415</v>
      </c>
      <c r="U4" s="17">
        <f>'Calcs-1'!U12*'Calcs-1'!U16</f>
        <v>2091986153</v>
      </c>
      <c r="V4" s="17">
        <f>'Calcs-1'!V12*'Calcs-1'!V16</f>
        <v>2143867410</v>
      </c>
      <c r="W4" s="17">
        <f>'Calcs-1'!W12*'Calcs-1'!W16</f>
        <v>2197035321</v>
      </c>
      <c r="X4" s="17">
        <f>'Calcs-1'!X12*'Calcs-1'!X16</f>
        <v>2251521797</v>
      </c>
      <c r="Y4" s="17">
        <f>'Calcs-1'!Y12*'Calcs-1'!Y16</f>
        <v>2307359538</v>
      </c>
    </row>
    <row r="5">
      <c r="A5" s="2" t="s">
        <v>102</v>
      </c>
      <c r="B5" s="17">
        <f t="shared" ref="B5:Y5" si="1">SUM(B3:B4)</f>
        <v>2004156298</v>
      </c>
      <c r="C5" s="17">
        <f t="shared" si="1"/>
        <v>2047877428</v>
      </c>
      <c r="D5" s="17">
        <f t="shared" si="1"/>
        <v>2092586297</v>
      </c>
      <c r="E5" s="17">
        <f t="shared" si="1"/>
        <v>2138305844</v>
      </c>
      <c r="F5" s="17">
        <f t="shared" si="1"/>
        <v>2185059549</v>
      </c>
      <c r="G5" s="17">
        <f t="shared" si="1"/>
        <v>2232871452</v>
      </c>
      <c r="H5" s="17">
        <f t="shared" si="1"/>
        <v>2281766160</v>
      </c>
      <c r="I5" s="17">
        <f t="shared" si="1"/>
        <v>2331768866</v>
      </c>
      <c r="J5" s="17">
        <f t="shared" si="1"/>
        <v>2382905360</v>
      </c>
      <c r="K5" s="17">
        <f t="shared" si="1"/>
        <v>2435202046</v>
      </c>
      <c r="L5" s="17">
        <f t="shared" si="1"/>
        <v>2488685952</v>
      </c>
      <c r="M5" s="17">
        <f t="shared" si="1"/>
        <v>2543384751</v>
      </c>
      <c r="N5" s="17">
        <f t="shared" si="1"/>
        <v>2599326773</v>
      </c>
      <c r="O5" s="17">
        <f t="shared" si="1"/>
        <v>2656541020</v>
      </c>
      <c r="P5" s="17">
        <f t="shared" si="1"/>
        <v>2715057185</v>
      </c>
      <c r="Q5" s="17">
        <f t="shared" si="1"/>
        <v>2774905669</v>
      </c>
      <c r="R5" s="17">
        <f t="shared" si="1"/>
        <v>2836117594</v>
      </c>
      <c r="S5" s="17">
        <f t="shared" si="1"/>
        <v>2898724823</v>
      </c>
      <c r="T5" s="17">
        <f t="shared" si="1"/>
        <v>2962759978</v>
      </c>
      <c r="U5" s="17">
        <f t="shared" si="1"/>
        <v>3028256461</v>
      </c>
      <c r="V5" s="17">
        <f t="shared" si="1"/>
        <v>3095248465</v>
      </c>
      <c r="W5" s="17">
        <f t="shared" si="1"/>
        <v>3163771001</v>
      </c>
      <c r="X5" s="17">
        <f t="shared" si="1"/>
        <v>3233859914</v>
      </c>
      <c r="Y5" s="17">
        <f t="shared" si="1"/>
        <v>3305551904</v>
      </c>
    </row>
    <row r="6">
      <c r="A6" s="2"/>
    </row>
    <row r="7">
      <c r="A7" s="15" t="s">
        <v>108</v>
      </c>
    </row>
    <row r="8">
      <c r="A8" s="8" t="s">
        <v>100</v>
      </c>
      <c r="B8" s="13">
        <v>0.0</v>
      </c>
      <c r="C8" s="17">
        <f>B3+C3</f>
        <v>1392547656</v>
      </c>
      <c r="D8" s="13">
        <v>0.0</v>
      </c>
      <c r="E8" s="17">
        <f>D3+E3</f>
        <v>1437859872</v>
      </c>
      <c r="F8" s="13">
        <v>0.0</v>
      </c>
      <c r="G8" s="17">
        <f>F3+G3</f>
        <v>1484646505</v>
      </c>
      <c r="H8" s="13">
        <v>0.0</v>
      </c>
      <c r="I8" s="17">
        <f>H3+I3</f>
        <v>1532955532</v>
      </c>
      <c r="J8" s="13">
        <v>0.0</v>
      </c>
      <c r="K8" s="17">
        <f>J3+K3</f>
        <v>1582836490</v>
      </c>
      <c r="L8" s="13">
        <v>0.0</v>
      </c>
      <c r="M8" s="17">
        <f>L3+M3</f>
        <v>1634340528</v>
      </c>
      <c r="N8" s="13">
        <v>0.0</v>
      </c>
      <c r="O8" s="17">
        <f>N3+O3</f>
        <v>1687520461</v>
      </c>
      <c r="P8" s="13">
        <v>0.0</v>
      </c>
      <c r="Q8" s="17">
        <f>P3+Q3</f>
        <v>1742430819</v>
      </c>
      <c r="R8" s="13">
        <v>0.0</v>
      </c>
      <c r="S8" s="17">
        <f>R3+S3</f>
        <v>1799127910</v>
      </c>
      <c r="T8" s="13">
        <v>0.0</v>
      </c>
      <c r="U8" s="17">
        <f>T3+U3</f>
        <v>1857669871</v>
      </c>
      <c r="V8" s="13">
        <v>0.0</v>
      </c>
      <c r="W8" s="17">
        <f>V3+W3</f>
        <v>1918116734</v>
      </c>
      <c r="X8" s="13">
        <v>0.0</v>
      </c>
      <c r="Y8" s="17">
        <f>X3+Y3</f>
        <v>1980530482</v>
      </c>
    </row>
    <row r="9">
      <c r="A9" s="8" t="s">
        <v>101</v>
      </c>
      <c r="B9" s="13">
        <v>0.0</v>
      </c>
      <c r="C9" s="17">
        <f t="shared" ref="C9:Y9" si="2">B4</f>
        <v>1313456178</v>
      </c>
      <c r="D9" s="17">
        <f t="shared" si="2"/>
        <v>1346029891</v>
      </c>
      <c r="E9" s="17">
        <f t="shared" si="2"/>
        <v>1379411433</v>
      </c>
      <c r="F9" s="17">
        <f t="shared" si="2"/>
        <v>1413620836</v>
      </c>
      <c r="G9" s="17">
        <f t="shared" si="2"/>
        <v>1448678633</v>
      </c>
      <c r="H9" s="17">
        <f t="shared" si="2"/>
        <v>1484605863</v>
      </c>
      <c r="I9" s="17">
        <f t="shared" si="2"/>
        <v>1521424088</v>
      </c>
      <c r="J9" s="17">
        <f t="shared" si="2"/>
        <v>1559155406</v>
      </c>
      <c r="K9" s="17">
        <f t="shared" si="2"/>
        <v>1597822460</v>
      </c>
      <c r="L9" s="17">
        <f t="shared" si="2"/>
        <v>1637448457</v>
      </c>
      <c r="M9" s="17">
        <f t="shared" si="2"/>
        <v>1678057178</v>
      </c>
      <c r="N9" s="17">
        <f t="shared" si="2"/>
        <v>1719672996</v>
      </c>
      <c r="O9" s="17">
        <f t="shared" si="2"/>
        <v>1762320887</v>
      </c>
      <c r="P9" s="17">
        <f t="shared" si="2"/>
        <v>1806026445</v>
      </c>
      <c r="Q9" s="17">
        <f t="shared" si="2"/>
        <v>1850815901</v>
      </c>
      <c r="R9" s="17">
        <f t="shared" si="2"/>
        <v>1896716135</v>
      </c>
      <c r="S9" s="17">
        <f t="shared" si="2"/>
        <v>1943754695</v>
      </c>
      <c r="T9" s="17">
        <f t="shared" si="2"/>
        <v>1991959812</v>
      </c>
      <c r="U9" s="17">
        <f t="shared" si="2"/>
        <v>2041360415</v>
      </c>
      <c r="V9" s="17">
        <f t="shared" si="2"/>
        <v>2091986153</v>
      </c>
      <c r="W9" s="17">
        <f t="shared" si="2"/>
        <v>2143867410</v>
      </c>
      <c r="X9" s="17">
        <f t="shared" si="2"/>
        <v>2197035321</v>
      </c>
      <c r="Y9" s="17">
        <f t="shared" si="2"/>
        <v>2251521797</v>
      </c>
    </row>
    <row r="10">
      <c r="A10" s="2" t="s">
        <v>102</v>
      </c>
      <c r="B10" s="18">
        <f t="shared" ref="B10:Y10" si="3">SUM(B8:B9)</f>
        <v>0</v>
      </c>
      <c r="C10" s="17">
        <f t="shared" si="3"/>
        <v>2706003834</v>
      </c>
      <c r="D10" s="18">
        <f t="shared" si="3"/>
        <v>1346029891</v>
      </c>
      <c r="E10" s="17">
        <f t="shared" si="3"/>
        <v>2817271304</v>
      </c>
      <c r="F10" s="18">
        <f t="shared" si="3"/>
        <v>1413620836</v>
      </c>
      <c r="G10" s="17">
        <f t="shared" si="3"/>
        <v>2933325138</v>
      </c>
      <c r="H10" s="18">
        <f t="shared" si="3"/>
        <v>1484605863</v>
      </c>
      <c r="I10" s="17">
        <f t="shared" si="3"/>
        <v>3054379620</v>
      </c>
      <c r="J10" s="18">
        <f t="shared" si="3"/>
        <v>1559155406</v>
      </c>
      <c r="K10" s="17">
        <f t="shared" si="3"/>
        <v>3180658950</v>
      </c>
      <c r="L10" s="18">
        <f t="shared" si="3"/>
        <v>1637448457</v>
      </c>
      <c r="M10" s="17">
        <f t="shared" si="3"/>
        <v>3312397707</v>
      </c>
      <c r="N10" s="18">
        <f t="shared" si="3"/>
        <v>1719672996</v>
      </c>
      <c r="O10" s="17">
        <f t="shared" si="3"/>
        <v>3449841348</v>
      </c>
      <c r="P10" s="18">
        <f t="shared" si="3"/>
        <v>1806026445</v>
      </c>
      <c r="Q10" s="17">
        <f t="shared" si="3"/>
        <v>3593246720</v>
      </c>
      <c r="R10" s="18">
        <f t="shared" si="3"/>
        <v>1896716135</v>
      </c>
      <c r="S10" s="17">
        <f t="shared" si="3"/>
        <v>3742882605</v>
      </c>
      <c r="T10" s="18">
        <f t="shared" si="3"/>
        <v>1991959812</v>
      </c>
      <c r="U10" s="17">
        <f t="shared" si="3"/>
        <v>3899030286</v>
      </c>
      <c r="V10" s="18">
        <f t="shared" si="3"/>
        <v>2091986153</v>
      </c>
      <c r="W10" s="17">
        <f t="shared" si="3"/>
        <v>4061984144</v>
      </c>
      <c r="X10" s="18">
        <f t="shared" si="3"/>
        <v>2197035321</v>
      </c>
      <c r="Y10" s="17">
        <f t="shared" si="3"/>
        <v>4232052280</v>
      </c>
    </row>
    <row r="11">
      <c r="A11" s="2"/>
    </row>
    <row r="12">
      <c r="A12" s="2" t="s">
        <v>109</v>
      </c>
    </row>
    <row r="13">
      <c r="A13" s="8" t="s">
        <v>100</v>
      </c>
      <c r="B13" s="17">
        <f t="shared" ref="B13:B14" si="5">B3-B8</f>
        <v>690700120</v>
      </c>
      <c r="C13" s="17">
        <f t="shared" ref="C13:Y13" si="4">B13+C3-C8</f>
        <v>0</v>
      </c>
      <c r="D13" s="17">
        <f t="shared" si="4"/>
        <v>713174864.4</v>
      </c>
      <c r="E13" s="17">
        <f t="shared" si="4"/>
        <v>0</v>
      </c>
      <c r="F13" s="17">
        <f t="shared" si="4"/>
        <v>736380916.2</v>
      </c>
      <c r="G13" s="17">
        <f t="shared" si="4"/>
        <v>0</v>
      </c>
      <c r="H13" s="17">
        <f t="shared" si="4"/>
        <v>760342071.6</v>
      </c>
      <c r="I13" s="17">
        <f t="shared" si="4"/>
        <v>0</v>
      </c>
      <c r="J13" s="17">
        <f t="shared" si="4"/>
        <v>785082900.8</v>
      </c>
      <c r="K13" s="17">
        <f t="shared" si="4"/>
        <v>0</v>
      </c>
      <c r="L13" s="17">
        <f t="shared" si="4"/>
        <v>810628773.7</v>
      </c>
      <c r="M13" s="17">
        <f t="shared" si="4"/>
        <v>0</v>
      </c>
      <c r="N13" s="17">
        <f t="shared" si="4"/>
        <v>837005885.8</v>
      </c>
      <c r="O13" s="17">
        <f t="shared" si="4"/>
        <v>0</v>
      </c>
      <c r="P13" s="17">
        <f t="shared" si="4"/>
        <v>864241284.8</v>
      </c>
      <c r="Q13" s="17">
        <f t="shared" si="4"/>
        <v>0</v>
      </c>
      <c r="R13" s="17">
        <f t="shared" si="4"/>
        <v>892362898.5</v>
      </c>
      <c r="S13" s="17">
        <f t="shared" si="4"/>
        <v>0</v>
      </c>
      <c r="T13" s="17">
        <f t="shared" si="4"/>
        <v>921399563.6</v>
      </c>
      <c r="U13" s="17">
        <f t="shared" si="4"/>
        <v>0</v>
      </c>
      <c r="V13" s="17">
        <f t="shared" si="4"/>
        <v>951381054.9</v>
      </c>
      <c r="W13" s="17">
        <f t="shared" si="4"/>
        <v>0</v>
      </c>
      <c r="X13" s="17">
        <f t="shared" si="4"/>
        <v>982338116.3</v>
      </c>
      <c r="Y13" s="17">
        <f t="shared" si="4"/>
        <v>0</v>
      </c>
    </row>
    <row r="14">
      <c r="A14" s="8" t="s">
        <v>101</v>
      </c>
      <c r="B14" s="17">
        <f t="shared" si="5"/>
        <v>1313456178</v>
      </c>
      <c r="C14" s="17">
        <f t="shared" ref="C14:Y14" si="6">B14+C4-C9</f>
        <v>1346029891</v>
      </c>
      <c r="D14" s="17">
        <f t="shared" si="6"/>
        <v>1379411433</v>
      </c>
      <c r="E14" s="17">
        <f t="shared" si="6"/>
        <v>1413620836</v>
      </c>
      <c r="F14" s="17">
        <f t="shared" si="6"/>
        <v>1448678633</v>
      </c>
      <c r="G14" s="17">
        <f t="shared" si="6"/>
        <v>1484605863</v>
      </c>
      <c r="H14" s="17">
        <f t="shared" si="6"/>
        <v>1521424088</v>
      </c>
      <c r="I14" s="17">
        <f t="shared" si="6"/>
        <v>1559155406</v>
      </c>
      <c r="J14" s="17">
        <f t="shared" si="6"/>
        <v>1597822460</v>
      </c>
      <c r="K14" s="17">
        <f t="shared" si="6"/>
        <v>1637448457</v>
      </c>
      <c r="L14" s="17">
        <f t="shared" si="6"/>
        <v>1678057178</v>
      </c>
      <c r="M14" s="17">
        <f t="shared" si="6"/>
        <v>1719672996</v>
      </c>
      <c r="N14" s="17">
        <f t="shared" si="6"/>
        <v>1762320887</v>
      </c>
      <c r="O14" s="17">
        <f t="shared" si="6"/>
        <v>1806026445</v>
      </c>
      <c r="P14" s="17">
        <f t="shared" si="6"/>
        <v>1850815901</v>
      </c>
      <c r="Q14" s="17">
        <f t="shared" si="6"/>
        <v>1896716135</v>
      </c>
      <c r="R14" s="17">
        <f t="shared" si="6"/>
        <v>1943754695</v>
      </c>
      <c r="S14" s="17">
        <f t="shared" si="6"/>
        <v>1991959812</v>
      </c>
      <c r="T14" s="17">
        <f t="shared" si="6"/>
        <v>2041360415</v>
      </c>
      <c r="U14" s="17">
        <f t="shared" si="6"/>
        <v>2091986153</v>
      </c>
      <c r="V14" s="17">
        <f t="shared" si="6"/>
        <v>2143867410</v>
      </c>
      <c r="W14" s="17">
        <f t="shared" si="6"/>
        <v>2197035321</v>
      </c>
      <c r="X14" s="17">
        <f t="shared" si="6"/>
        <v>2251521797</v>
      </c>
      <c r="Y14" s="17">
        <f t="shared" si="6"/>
        <v>2307359538</v>
      </c>
    </row>
    <row r="15">
      <c r="A15" s="2" t="s">
        <v>102</v>
      </c>
      <c r="B15" s="17">
        <f t="shared" ref="B15:Y15" si="7">SUM(B13:B14)</f>
        <v>2004156298</v>
      </c>
      <c r="C15" s="17">
        <f t="shared" si="7"/>
        <v>1346029891</v>
      </c>
      <c r="D15" s="17">
        <f t="shared" si="7"/>
        <v>2092586297</v>
      </c>
      <c r="E15" s="17">
        <f t="shared" si="7"/>
        <v>1413620836</v>
      </c>
      <c r="F15" s="17">
        <f t="shared" si="7"/>
        <v>2185059549</v>
      </c>
      <c r="G15" s="17">
        <f t="shared" si="7"/>
        <v>1484605863</v>
      </c>
      <c r="H15" s="17">
        <f t="shared" si="7"/>
        <v>2281766160</v>
      </c>
      <c r="I15" s="17">
        <f t="shared" si="7"/>
        <v>1559155406</v>
      </c>
      <c r="J15" s="17">
        <f t="shared" si="7"/>
        <v>2382905360</v>
      </c>
      <c r="K15" s="17">
        <f t="shared" si="7"/>
        <v>1637448457</v>
      </c>
      <c r="L15" s="17">
        <f t="shared" si="7"/>
        <v>2488685952</v>
      </c>
      <c r="M15" s="17">
        <f t="shared" si="7"/>
        <v>1719672996</v>
      </c>
      <c r="N15" s="17">
        <f t="shared" si="7"/>
        <v>2599326773</v>
      </c>
      <c r="O15" s="17">
        <f t="shared" si="7"/>
        <v>1806026445</v>
      </c>
      <c r="P15" s="17">
        <f t="shared" si="7"/>
        <v>2715057185</v>
      </c>
      <c r="Q15" s="17">
        <f t="shared" si="7"/>
        <v>1896716135</v>
      </c>
      <c r="R15" s="17">
        <f t="shared" si="7"/>
        <v>2836117594</v>
      </c>
      <c r="S15" s="17">
        <f t="shared" si="7"/>
        <v>1991959812</v>
      </c>
      <c r="T15" s="17">
        <f t="shared" si="7"/>
        <v>2962759978</v>
      </c>
      <c r="U15" s="17">
        <f t="shared" si="7"/>
        <v>2091986153</v>
      </c>
      <c r="V15" s="17">
        <f t="shared" si="7"/>
        <v>3095248465</v>
      </c>
      <c r="W15" s="17">
        <f t="shared" si="7"/>
        <v>2197035321</v>
      </c>
      <c r="X15" s="17">
        <f t="shared" si="7"/>
        <v>3233859914</v>
      </c>
      <c r="Y15" s="17">
        <f t="shared" si="7"/>
        <v>2307359538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90</v>
      </c>
      <c r="S1" s="2" t="s">
        <v>91</v>
      </c>
      <c r="T1" s="2" t="s">
        <v>92</v>
      </c>
      <c r="U1" s="2" t="s">
        <v>93</v>
      </c>
      <c r="V1" s="2" t="s">
        <v>94</v>
      </c>
      <c r="W1" s="2" t="s">
        <v>95</v>
      </c>
      <c r="X1" s="2" t="s">
        <v>96</v>
      </c>
      <c r="Y1" s="2" t="s">
        <v>97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111</v>
      </c>
      <c r="B3" s="14">
        <v>0.0</v>
      </c>
      <c r="C3" s="14">
        <f t="shared" ref="C3:Y3" si="1">B11</f>
        <v>0</v>
      </c>
      <c r="D3" s="16">
        <f t="shared" si="1"/>
        <v>0</v>
      </c>
      <c r="E3" s="16">
        <f t="shared" si="1"/>
        <v>0</v>
      </c>
      <c r="F3" s="16">
        <f t="shared" si="1"/>
        <v>0</v>
      </c>
      <c r="G3" s="16">
        <f t="shared" si="1"/>
        <v>0</v>
      </c>
      <c r="H3" s="16">
        <f t="shared" si="1"/>
        <v>0</v>
      </c>
      <c r="I3" s="16">
        <f t="shared" si="1"/>
        <v>0</v>
      </c>
      <c r="J3" s="16">
        <f t="shared" si="1"/>
        <v>0</v>
      </c>
      <c r="K3" s="16">
        <f t="shared" si="1"/>
        <v>0</v>
      </c>
      <c r="L3" s="16">
        <f t="shared" si="1"/>
        <v>0</v>
      </c>
      <c r="M3" s="16">
        <f t="shared" si="1"/>
        <v>0</v>
      </c>
      <c r="N3" s="16">
        <f t="shared" si="1"/>
        <v>0</v>
      </c>
      <c r="O3" s="16">
        <f t="shared" si="1"/>
        <v>0</v>
      </c>
      <c r="P3" s="16">
        <f t="shared" si="1"/>
        <v>0</v>
      </c>
      <c r="Q3" s="16">
        <f t="shared" si="1"/>
        <v>0</v>
      </c>
      <c r="R3" s="16">
        <f t="shared" si="1"/>
        <v>0</v>
      </c>
      <c r="S3" s="16">
        <f t="shared" si="1"/>
        <v>0</v>
      </c>
      <c r="T3" s="16">
        <f t="shared" si="1"/>
        <v>0</v>
      </c>
      <c r="U3" s="16">
        <f t="shared" si="1"/>
        <v>0</v>
      </c>
      <c r="V3" s="16">
        <f t="shared" si="1"/>
        <v>0</v>
      </c>
      <c r="W3" s="16">
        <f t="shared" si="1"/>
        <v>0</v>
      </c>
      <c r="X3" s="16">
        <f t="shared" si="1"/>
        <v>0</v>
      </c>
      <c r="Y3" s="16">
        <f t="shared" si="1"/>
        <v>0</v>
      </c>
    </row>
    <row r="4">
      <c r="A4" s="2" t="s">
        <v>112</v>
      </c>
      <c r="B4" s="14">
        <v>0.0</v>
      </c>
      <c r="C4" s="14">
        <f t="shared" ref="C4:Y4" si="2">B12</f>
        <v>58228</v>
      </c>
      <c r="D4" s="16">
        <f t="shared" si="2"/>
        <v>122319.6447</v>
      </c>
      <c r="E4" s="16">
        <f t="shared" si="2"/>
        <v>192502.9988</v>
      </c>
      <c r="F4" s="16">
        <f t="shared" si="2"/>
        <v>269013.3286</v>
      </c>
      <c r="G4" s="16">
        <f t="shared" si="2"/>
        <v>352093.3092</v>
      </c>
      <c r="H4" s="16">
        <f t="shared" si="2"/>
        <v>441993.2381</v>
      </c>
      <c r="I4" s="16">
        <f t="shared" si="2"/>
        <v>538971.2538</v>
      </c>
      <c r="J4" s="16">
        <f t="shared" si="2"/>
        <v>643293.561</v>
      </c>
      <c r="K4" s="16">
        <f t="shared" si="2"/>
        <v>755234.6621</v>
      </c>
      <c r="L4" s="16">
        <f t="shared" si="2"/>
        <v>875077.5939</v>
      </c>
      <c r="M4" s="16">
        <f t="shared" si="2"/>
        <v>1003114.172</v>
      </c>
      <c r="N4" s="16">
        <f t="shared" si="2"/>
        <v>1139645.243</v>
      </c>
      <c r="O4" s="16">
        <f t="shared" si="2"/>
        <v>1284980.937</v>
      </c>
      <c r="P4" s="16">
        <f t="shared" si="2"/>
        <v>1439440.939</v>
      </c>
      <c r="Q4" s="16">
        <f t="shared" si="2"/>
        <v>1603354.755</v>
      </c>
      <c r="R4" s="16">
        <f t="shared" si="2"/>
        <v>1777061.993</v>
      </c>
      <c r="S4" s="16">
        <f t="shared" si="2"/>
        <v>1960912.651</v>
      </c>
      <c r="T4" s="16">
        <f t="shared" si="2"/>
        <v>2155267.409</v>
      </c>
      <c r="U4" s="16">
        <f t="shared" si="2"/>
        <v>2360497.934</v>
      </c>
      <c r="V4" s="16">
        <f t="shared" si="2"/>
        <v>2576987.185</v>
      </c>
      <c r="W4" s="16">
        <f t="shared" si="2"/>
        <v>2805129.742</v>
      </c>
      <c r="X4" s="16">
        <f t="shared" si="2"/>
        <v>3045332.122</v>
      </c>
      <c r="Y4" s="16">
        <f t="shared" si="2"/>
        <v>3298013.126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 t="s">
        <v>113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 t="s">
        <v>111</v>
      </c>
      <c r="B7" s="14">
        <f>'Calcs-1'!B11-'Calcs-1'!B3</f>
        <v>0</v>
      </c>
      <c r="C7" s="16">
        <f>'Calcs-1'!C11-'Calcs-1'!C3</f>
        <v>0</v>
      </c>
      <c r="D7" s="16">
        <f>'Calcs-1'!D11-'Calcs-1'!D3</f>
        <v>0</v>
      </c>
      <c r="E7" s="16">
        <f>'Calcs-1'!E11-'Calcs-1'!E3</f>
        <v>0</v>
      </c>
      <c r="F7" s="16">
        <f>'Calcs-1'!F11-'Calcs-1'!F3</f>
        <v>0</v>
      </c>
      <c r="G7" s="16">
        <f>'Calcs-1'!G11-'Calcs-1'!G3</f>
        <v>0</v>
      </c>
      <c r="H7" s="16">
        <f>'Calcs-1'!H11-'Calcs-1'!H3</f>
        <v>0</v>
      </c>
      <c r="I7" s="16">
        <f>'Calcs-1'!I11-'Calcs-1'!I3</f>
        <v>0</v>
      </c>
      <c r="J7" s="16">
        <f>'Calcs-1'!J11-'Calcs-1'!J3</f>
        <v>0</v>
      </c>
      <c r="K7" s="16">
        <f>'Calcs-1'!K11-'Calcs-1'!K3</f>
        <v>0</v>
      </c>
      <c r="L7" s="16">
        <f>'Calcs-1'!L11-'Calcs-1'!L3</f>
        <v>0</v>
      </c>
      <c r="M7" s="16">
        <f>'Calcs-1'!M11-'Calcs-1'!M3</f>
        <v>0</v>
      </c>
      <c r="N7" s="16">
        <f>'Calcs-1'!N11-'Calcs-1'!N3</f>
        <v>0</v>
      </c>
      <c r="O7" s="16">
        <f>'Calcs-1'!O11-'Calcs-1'!O3</f>
        <v>0</v>
      </c>
      <c r="P7" s="16">
        <f>'Calcs-1'!P11-'Calcs-1'!P3</f>
        <v>0</v>
      </c>
      <c r="Q7" s="16">
        <f>'Calcs-1'!Q11-'Calcs-1'!Q3</f>
        <v>0</v>
      </c>
      <c r="R7" s="16">
        <f>'Calcs-1'!R11-'Calcs-1'!R3</f>
        <v>0</v>
      </c>
      <c r="S7" s="16">
        <f>'Calcs-1'!S11-'Calcs-1'!S3</f>
        <v>0</v>
      </c>
      <c r="T7" s="16">
        <f>'Calcs-1'!T11-'Calcs-1'!T3</f>
        <v>0</v>
      </c>
      <c r="U7" s="16">
        <f>'Calcs-1'!U11-'Calcs-1'!U3</f>
        <v>0</v>
      </c>
      <c r="V7" s="16">
        <f>'Calcs-1'!V11-'Calcs-1'!V3</f>
        <v>0</v>
      </c>
      <c r="W7" s="16">
        <f>'Calcs-1'!W11-'Calcs-1'!W3</f>
        <v>0</v>
      </c>
      <c r="X7" s="16">
        <f>'Calcs-1'!X11-'Calcs-1'!X3</f>
        <v>0</v>
      </c>
      <c r="Y7" s="16">
        <f>'Calcs-1'!Y11-'Calcs-1'!Y3</f>
        <v>0</v>
      </c>
    </row>
    <row r="8">
      <c r="A8" s="2" t="s">
        <v>112</v>
      </c>
      <c r="B8" s="14">
        <f>'Calcs-1'!B12-'Calcs-1'!B4</f>
        <v>58228</v>
      </c>
      <c r="C8" s="16">
        <f>'Calcs-1'!C12-'Calcs-1'!C4</f>
        <v>64091.6447</v>
      </c>
      <c r="D8" s="16">
        <f>'Calcs-1'!D12-'Calcs-1'!D4</f>
        <v>70183.35413</v>
      </c>
      <c r="E8" s="16">
        <f>'Calcs-1'!E12-'Calcs-1'!E4</f>
        <v>76510.32977</v>
      </c>
      <c r="F8" s="16">
        <f>'Calcs-1'!F12-'Calcs-1'!F4</f>
        <v>83079.98063</v>
      </c>
      <c r="G8" s="16">
        <f>'Calcs-1'!G12-'Calcs-1'!G4</f>
        <v>89899.92886</v>
      </c>
      <c r="H8" s="16">
        <f>'Calcs-1'!H12-'Calcs-1'!H4</f>
        <v>96978.01568</v>
      </c>
      <c r="I8" s="16">
        <f>'Calcs-1'!I12-'Calcs-1'!I4</f>
        <v>104322.3073</v>
      </c>
      <c r="J8" s="16">
        <f>'Calcs-1'!J12-'Calcs-1'!J4</f>
        <v>111941.101</v>
      </c>
      <c r="K8" s="16">
        <f>'Calcs-1'!K12-'Calcs-1'!K4</f>
        <v>119842.9318</v>
      </c>
      <c r="L8" s="16">
        <f>'Calcs-1'!L12-'Calcs-1'!L4</f>
        <v>128036.5784</v>
      </c>
      <c r="M8" s="16">
        <f>'Calcs-1'!M12-'Calcs-1'!M4</f>
        <v>136531.0703</v>
      </c>
      <c r="N8" s="16">
        <f>'Calcs-1'!N12-'Calcs-1'!N4</f>
        <v>145335.6943</v>
      </c>
      <c r="O8" s="16">
        <f>'Calcs-1'!O12-'Calcs-1'!O4</f>
        <v>154460.0018</v>
      </c>
      <c r="P8" s="16">
        <f>'Calcs-1'!P12-'Calcs-1'!P4</f>
        <v>163913.8159</v>
      </c>
      <c r="Q8" s="16">
        <f>'Calcs-1'!Q12-'Calcs-1'!Q4</f>
        <v>173707.2384</v>
      </c>
      <c r="R8" s="16">
        <f>'Calcs-1'!R12-'Calcs-1'!R4</f>
        <v>183850.6582</v>
      </c>
      <c r="S8" s="16">
        <f>'Calcs-1'!S12-'Calcs-1'!S4</f>
        <v>194354.7583</v>
      </c>
      <c r="T8" s="16">
        <f>'Calcs-1'!T12-'Calcs-1'!T4</f>
        <v>205230.5241</v>
      </c>
      <c r="U8" s="16">
        <f>'Calcs-1'!U12-'Calcs-1'!U4</f>
        <v>216489.2518</v>
      </c>
      <c r="V8" s="16">
        <f>'Calcs-1'!V12-'Calcs-1'!V4</f>
        <v>228142.5564</v>
      </c>
      <c r="W8" s="16">
        <f>'Calcs-1'!W12-'Calcs-1'!W4</f>
        <v>240202.3807</v>
      </c>
      <c r="X8" s="16">
        <f>'Calcs-1'!X12-'Calcs-1'!X4</f>
        <v>252681.004</v>
      </c>
      <c r="Y8" s="16">
        <f>'Calcs-1'!Y12-'Calcs-1'!Y4</f>
        <v>265591.0512</v>
      </c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 t="s">
        <v>114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 t="s">
        <v>111</v>
      </c>
      <c r="B11" s="14">
        <f t="shared" ref="B11:Y11" si="3">B3+B7</f>
        <v>0</v>
      </c>
      <c r="C11" s="16">
        <f t="shared" si="3"/>
        <v>0</v>
      </c>
      <c r="D11" s="16">
        <f t="shared" si="3"/>
        <v>0</v>
      </c>
      <c r="E11" s="16">
        <f t="shared" si="3"/>
        <v>0</v>
      </c>
      <c r="F11" s="16">
        <f t="shared" si="3"/>
        <v>0</v>
      </c>
      <c r="G11" s="16">
        <f t="shared" si="3"/>
        <v>0</v>
      </c>
      <c r="H11" s="16">
        <f t="shared" si="3"/>
        <v>0</v>
      </c>
      <c r="I11" s="16">
        <f t="shared" si="3"/>
        <v>0</v>
      </c>
      <c r="J11" s="16">
        <f t="shared" si="3"/>
        <v>0</v>
      </c>
      <c r="K11" s="16">
        <f t="shared" si="3"/>
        <v>0</v>
      </c>
      <c r="L11" s="16">
        <f t="shared" si="3"/>
        <v>0</v>
      </c>
      <c r="M11" s="16">
        <f t="shared" si="3"/>
        <v>0</v>
      </c>
      <c r="N11" s="16">
        <f t="shared" si="3"/>
        <v>0</v>
      </c>
      <c r="O11" s="16">
        <f t="shared" si="3"/>
        <v>0</v>
      </c>
      <c r="P11" s="16">
        <f t="shared" si="3"/>
        <v>0</v>
      </c>
      <c r="Q11" s="16">
        <f t="shared" si="3"/>
        <v>0</v>
      </c>
      <c r="R11" s="16">
        <f t="shared" si="3"/>
        <v>0</v>
      </c>
      <c r="S11" s="16">
        <f t="shared" si="3"/>
        <v>0</v>
      </c>
      <c r="T11" s="16">
        <f t="shared" si="3"/>
        <v>0</v>
      </c>
      <c r="U11" s="16">
        <f t="shared" si="3"/>
        <v>0</v>
      </c>
      <c r="V11" s="16">
        <f t="shared" si="3"/>
        <v>0</v>
      </c>
      <c r="W11" s="16">
        <f t="shared" si="3"/>
        <v>0</v>
      </c>
      <c r="X11" s="16">
        <f t="shared" si="3"/>
        <v>0</v>
      </c>
      <c r="Y11" s="16">
        <f t="shared" si="3"/>
        <v>0</v>
      </c>
    </row>
    <row r="12">
      <c r="A12" s="2" t="s">
        <v>112</v>
      </c>
      <c r="B12" s="14">
        <f t="shared" ref="B12:Y12" si="4">B4+B8</f>
        <v>58228</v>
      </c>
      <c r="C12" s="16">
        <f t="shared" si="4"/>
        <v>122319.6447</v>
      </c>
      <c r="D12" s="16">
        <f t="shared" si="4"/>
        <v>192502.9988</v>
      </c>
      <c r="E12" s="16">
        <f t="shared" si="4"/>
        <v>269013.3286</v>
      </c>
      <c r="F12" s="16">
        <f t="shared" si="4"/>
        <v>352093.3092</v>
      </c>
      <c r="G12" s="16">
        <f t="shared" si="4"/>
        <v>441993.2381</v>
      </c>
      <c r="H12" s="16">
        <f t="shared" si="4"/>
        <v>538971.2538</v>
      </c>
      <c r="I12" s="16">
        <f t="shared" si="4"/>
        <v>643293.561</v>
      </c>
      <c r="J12" s="16">
        <f t="shared" si="4"/>
        <v>755234.6621</v>
      </c>
      <c r="K12" s="16">
        <f t="shared" si="4"/>
        <v>875077.5939</v>
      </c>
      <c r="L12" s="16">
        <f t="shared" si="4"/>
        <v>1003114.172</v>
      </c>
      <c r="M12" s="16">
        <f t="shared" si="4"/>
        <v>1139645.243</v>
      </c>
      <c r="N12" s="16">
        <f t="shared" si="4"/>
        <v>1284980.937</v>
      </c>
      <c r="O12" s="16">
        <f t="shared" si="4"/>
        <v>1439440.939</v>
      </c>
      <c r="P12" s="16">
        <f t="shared" si="4"/>
        <v>1603354.755</v>
      </c>
      <c r="Q12" s="16">
        <f t="shared" si="4"/>
        <v>1777061.993</v>
      </c>
      <c r="R12" s="16">
        <f t="shared" si="4"/>
        <v>1960912.651</v>
      </c>
      <c r="S12" s="16">
        <f t="shared" si="4"/>
        <v>2155267.409</v>
      </c>
      <c r="T12" s="16">
        <f t="shared" si="4"/>
        <v>2360497.934</v>
      </c>
      <c r="U12" s="16">
        <f t="shared" si="4"/>
        <v>2576987.185</v>
      </c>
      <c r="V12" s="16">
        <f t="shared" si="4"/>
        <v>2805129.742</v>
      </c>
      <c r="W12" s="16">
        <f t="shared" si="4"/>
        <v>3045332.122</v>
      </c>
      <c r="X12" s="16">
        <f t="shared" si="4"/>
        <v>3298013.126</v>
      </c>
      <c r="Y12" s="16">
        <f t="shared" si="4"/>
        <v>3563604.178</v>
      </c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 t="s">
        <v>114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 t="s">
        <v>111</v>
      </c>
      <c r="B15" s="16">
        <f>B11*'Calcs-1'!B15</f>
        <v>0</v>
      </c>
      <c r="C15" s="16">
        <f>C11*'Calcs-1'!C15</f>
        <v>0</v>
      </c>
      <c r="D15" s="16">
        <f>D11*'Calcs-1'!D15</f>
        <v>0</v>
      </c>
      <c r="E15" s="16">
        <f>E11*'Calcs-1'!E15</f>
        <v>0</v>
      </c>
      <c r="F15" s="16">
        <f>F11*'Calcs-1'!F15</f>
        <v>0</v>
      </c>
      <c r="G15" s="16">
        <f>G11*'Calcs-1'!G15</f>
        <v>0</v>
      </c>
      <c r="H15" s="16">
        <f>H11*'Calcs-1'!H15</f>
        <v>0</v>
      </c>
      <c r="I15" s="16">
        <f>I11*'Calcs-1'!I15</f>
        <v>0</v>
      </c>
      <c r="J15" s="16">
        <f>J11*'Calcs-1'!J15</f>
        <v>0</v>
      </c>
      <c r="K15" s="16">
        <f>K11*'Calcs-1'!K15</f>
        <v>0</v>
      </c>
      <c r="L15" s="16">
        <f>L11*'Calcs-1'!L15</f>
        <v>0</v>
      </c>
      <c r="M15" s="16">
        <f>M11*'Calcs-1'!M15</f>
        <v>0</v>
      </c>
      <c r="N15" s="16">
        <f>N11*'Calcs-1'!N15</f>
        <v>0</v>
      </c>
      <c r="O15" s="16">
        <f>O11*'Calcs-1'!O15</f>
        <v>0</v>
      </c>
      <c r="P15" s="16">
        <f>P11*'Calcs-1'!P15</f>
        <v>0</v>
      </c>
      <c r="Q15" s="16">
        <f>Q11*'Calcs-1'!Q15</f>
        <v>0</v>
      </c>
      <c r="R15" s="16">
        <f>R11*'Calcs-1'!R15</f>
        <v>0</v>
      </c>
      <c r="S15" s="16">
        <f>S11*'Calcs-1'!S15</f>
        <v>0</v>
      </c>
      <c r="T15" s="16">
        <f>T11*'Calcs-1'!T15</f>
        <v>0</v>
      </c>
      <c r="U15" s="16">
        <f>U11*'Calcs-1'!U15</f>
        <v>0</v>
      </c>
      <c r="V15" s="16">
        <f>V11*'Calcs-1'!V15</f>
        <v>0</v>
      </c>
      <c r="W15" s="16">
        <f>W11*'Calcs-1'!W15</f>
        <v>0</v>
      </c>
      <c r="X15" s="16">
        <f>X11*'Calcs-1'!X15</f>
        <v>0</v>
      </c>
      <c r="Y15" s="16">
        <f>Y11*'Calcs-1'!Y15</f>
        <v>0</v>
      </c>
    </row>
    <row r="16">
      <c r="A16" s="2" t="s">
        <v>112</v>
      </c>
      <c r="B16" s="16">
        <f>B12*'Calcs-1'!B16</f>
        <v>97706584</v>
      </c>
      <c r="C16" s="16">
        <f>C12*'Calcs-1'!C16</f>
        <v>205252363.8</v>
      </c>
      <c r="D16" s="16">
        <f>D12*'Calcs-1'!D16</f>
        <v>323020032</v>
      </c>
      <c r="E16" s="16">
        <f>E12*'Calcs-1'!E16</f>
        <v>451404365.4</v>
      </c>
      <c r="F16" s="16">
        <f>F12*'Calcs-1'!F16</f>
        <v>590812572.9</v>
      </c>
      <c r="G16" s="16">
        <f>G12*'Calcs-1'!G16</f>
        <v>741664653.5</v>
      </c>
      <c r="H16" s="16">
        <f>H12*'Calcs-1'!H16</f>
        <v>904393763.8</v>
      </c>
      <c r="I16" s="16">
        <f>I12*'Calcs-1'!I16</f>
        <v>1079446595</v>
      </c>
      <c r="J16" s="16">
        <f>J12*'Calcs-1'!J16</f>
        <v>1267283763</v>
      </c>
      <c r="K16" s="16">
        <f>K12*'Calcs-1'!K16</f>
        <v>1468380203</v>
      </c>
      <c r="L16" s="16">
        <f>L12*'Calcs-1'!L16</f>
        <v>1683225581</v>
      </c>
      <c r="M16" s="16">
        <f>M12*'Calcs-1'!M16</f>
        <v>1912324717</v>
      </c>
      <c r="N16" s="16">
        <f>N12*'Calcs-1'!N16</f>
        <v>2156198012</v>
      </c>
      <c r="O16" s="16">
        <f>O12*'Calcs-1'!O16</f>
        <v>2415381895</v>
      </c>
      <c r="P16" s="16">
        <f>P12*'Calcs-1'!P16</f>
        <v>2690429278</v>
      </c>
      <c r="Q16" s="16">
        <f>Q12*'Calcs-1'!Q16</f>
        <v>2981910024</v>
      </c>
      <c r="R16" s="16">
        <f>R12*'Calcs-1'!R16</f>
        <v>3290411429</v>
      </c>
      <c r="S16" s="16">
        <f>S12*'Calcs-1'!S16</f>
        <v>3616538713</v>
      </c>
      <c r="T16" s="16">
        <f>T12*'Calcs-1'!T16</f>
        <v>3960915533</v>
      </c>
      <c r="U16" s="16">
        <f>U12*'Calcs-1'!U16</f>
        <v>4324184497</v>
      </c>
      <c r="V16" s="16">
        <f>V12*'Calcs-1'!V16</f>
        <v>4707007707</v>
      </c>
      <c r="W16" s="16">
        <f>W12*'Calcs-1'!W16</f>
        <v>5110067301</v>
      </c>
      <c r="X16" s="16">
        <f>X12*'Calcs-1'!X16</f>
        <v>5534066026</v>
      </c>
      <c r="Y16" s="16">
        <f>Y12*'Calcs-1'!Y16</f>
        <v>5979727810</v>
      </c>
    </row>
    <row r="17">
      <c r="A17" s="2" t="s">
        <v>102</v>
      </c>
      <c r="B17" s="16">
        <f t="shared" ref="B17:Y17" si="5">SUM(B15:B16)</f>
        <v>97706584</v>
      </c>
      <c r="C17" s="16">
        <f t="shared" si="5"/>
        <v>205252363.8</v>
      </c>
      <c r="D17" s="16">
        <f t="shared" si="5"/>
        <v>323020032</v>
      </c>
      <c r="E17" s="16">
        <f t="shared" si="5"/>
        <v>451404365.4</v>
      </c>
      <c r="F17" s="16">
        <f t="shared" si="5"/>
        <v>590812572.9</v>
      </c>
      <c r="G17" s="16">
        <f t="shared" si="5"/>
        <v>741664653.5</v>
      </c>
      <c r="H17" s="16">
        <f t="shared" si="5"/>
        <v>904393763.8</v>
      </c>
      <c r="I17" s="16">
        <f t="shared" si="5"/>
        <v>1079446595</v>
      </c>
      <c r="J17" s="16">
        <f t="shared" si="5"/>
        <v>1267283763</v>
      </c>
      <c r="K17" s="16">
        <f t="shared" si="5"/>
        <v>1468380203</v>
      </c>
      <c r="L17" s="16">
        <f t="shared" si="5"/>
        <v>1683225581</v>
      </c>
      <c r="M17" s="16">
        <f t="shared" si="5"/>
        <v>1912324717</v>
      </c>
      <c r="N17" s="16">
        <f t="shared" si="5"/>
        <v>2156198012</v>
      </c>
      <c r="O17" s="16">
        <f t="shared" si="5"/>
        <v>2415381895</v>
      </c>
      <c r="P17" s="16">
        <f t="shared" si="5"/>
        <v>2690429278</v>
      </c>
      <c r="Q17" s="16">
        <f t="shared" si="5"/>
        <v>2981910024</v>
      </c>
      <c r="R17" s="16">
        <f t="shared" si="5"/>
        <v>3290411429</v>
      </c>
      <c r="S17" s="16">
        <f t="shared" si="5"/>
        <v>3616538713</v>
      </c>
      <c r="T17" s="16">
        <f t="shared" si="5"/>
        <v>3960915533</v>
      </c>
      <c r="U17" s="16">
        <f t="shared" si="5"/>
        <v>4324184497</v>
      </c>
      <c r="V17" s="16">
        <f t="shared" si="5"/>
        <v>4707007707</v>
      </c>
      <c r="W17" s="16">
        <f t="shared" si="5"/>
        <v>5110067301</v>
      </c>
      <c r="X17" s="16">
        <f t="shared" si="5"/>
        <v>5534066026</v>
      </c>
      <c r="Y17" s="16">
        <f t="shared" si="5"/>
        <v>5979727810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115</v>
      </c>
      <c r="B1" s="13" t="s">
        <v>116</v>
      </c>
      <c r="C1" s="13" t="s">
        <v>117</v>
      </c>
      <c r="D1" s="13" t="s">
        <v>118</v>
      </c>
      <c r="E1" s="13" t="s">
        <v>119</v>
      </c>
      <c r="F1" s="13" t="s">
        <v>120</v>
      </c>
      <c r="G1" s="13" t="s">
        <v>121</v>
      </c>
      <c r="H1" s="13" t="s">
        <v>122</v>
      </c>
    </row>
    <row r="2">
      <c r="B2" s="13" t="s">
        <v>123</v>
      </c>
      <c r="D2" s="13">
        <v>1.0</v>
      </c>
      <c r="E2" s="13">
        <v>6475820.0</v>
      </c>
      <c r="F2" s="13">
        <v>20.0</v>
      </c>
      <c r="G2" s="18">
        <f t="shared" ref="G2:G10" si="1">F2+D2</f>
        <v>21</v>
      </c>
      <c r="H2" s="18">
        <f t="shared" ref="H2:H10" si="2">E2/F2*F2</f>
        <v>6475820</v>
      </c>
    </row>
    <row r="3">
      <c r="B3" s="13" t="s">
        <v>123</v>
      </c>
      <c r="D3" s="13">
        <v>20.0</v>
      </c>
      <c r="E3" s="13">
        <v>6475820.0</v>
      </c>
      <c r="F3" s="13">
        <v>20.0</v>
      </c>
      <c r="G3" s="18">
        <f t="shared" si="1"/>
        <v>40</v>
      </c>
      <c r="H3" s="18">
        <f t="shared" si="2"/>
        <v>6475820</v>
      </c>
    </row>
    <row r="4">
      <c r="B4" s="13" t="s">
        <v>124</v>
      </c>
      <c r="D4" s="13">
        <v>1.0</v>
      </c>
      <c r="E4" s="13">
        <v>131562.0</v>
      </c>
      <c r="F4" s="13">
        <v>16.0</v>
      </c>
      <c r="G4" s="18">
        <f t="shared" si="1"/>
        <v>17</v>
      </c>
      <c r="H4" s="18">
        <f t="shared" si="2"/>
        <v>131562</v>
      </c>
    </row>
    <row r="5">
      <c r="B5" s="13" t="s">
        <v>124</v>
      </c>
      <c r="D5" s="13">
        <v>3.0</v>
      </c>
      <c r="E5" s="13">
        <v>131562.0</v>
      </c>
      <c r="F5" s="13">
        <v>16.0</v>
      </c>
      <c r="G5" s="18">
        <f t="shared" si="1"/>
        <v>19</v>
      </c>
      <c r="H5" s="18">
        <f t="shared" si="2"/>
        <v>131562</v>
      </c>
    </row>
    <row r="6">
      <c r="B6" s="13" t="s">
        <v>124</v>
      </c>
      <c r="D6" s="13">
        <v>15.0</v>
      </c>
      <c r="E6" s="13">
        <v>131562.0</v>
      </c>
      <c r="F6" s="13">
        <v>16.0</v>
      </c>
      <c r="G6" s="18">
        <f t="shared" si="1"/>
        <v>31</v>
      </c>
      <c r="H6" s="18">
        <f t="shared" si="2"/>
        <v>131562</v>
      </c>
    </row>
    <row r="7">
      <c r="B7" s="13" t="s">
        <v>124</v>
      </c>
      <c r="D7" s="13">
        <v>18.0</v>
      </c>
      <c r="E7" s="13">
        <v>131562.0</v>
      </c>
      <c r="F7" s="13">
        <v>16.0</v>
      </c>
      <c r="G7" s="18">
        <f t="shared" si="1"/>
        <v>34</v>
      </c>
      <c r="H7" s="18">
        <f t="shared" si="2"/>
        <v>131562</v>
      </c>
    </row>
    <row r="8">
      <c r="B8" s="13" t="s">
        <v>125</v>
      </c>
      <c r="D8" s="13">
        <v>6.0</v>
      </c>
      <c r="E8" s="13">
        <v>1743250.0</v>
      </c>
      <c r="F8" s="13">
        <v>14.0</v>
      </c>
      <c r="G8" s="18">
        <f t="shared" si="1"/>
        <v>20</v>
      </c>
      <c r="H8" s="18">
        <f t="shared" si="2"/>
        <v>1743250</v>
      </c>
    </row>
    <row r="9">
      <c r="B9" s="13" t="s">
        <v>125</v>
      </c>
      <c r="D9" s="13">
        <v>20.0</v>
      </c>
      <c r="E9" s="13">
        <v>1743250.0</v>
      </c>
      <c r="F9" s="13">
        <v>14.0</v>
      </c>
      <c r="G9" s="18">
        <f t="shared" si="1"/>
        <v>34</v>
      </c>
      <c r="H9" s="18">
        <f t="shared" si="2"/>
        <v>1743250</v>
      </c>
    </row>
    <row r="10">
      <c r="B10" s="13" t="s">
        <v>125</v>
      </c>
      <c r="D10" s="13">
        <v>23.0</v>
      </c>
      <c r="E10" s="13">
        <v>1743250.0</v>
      </c>
      <c r="F10" s="13">
        <v>14.0</v>
      </c>
      <c r="G10" s="18">
        <f t="shared" si="1"/>
        <v>37</v>
      </c>
      <c r="H10" s="18">
        <f t="shared" si="2"/>
        <v>1743250</v>
      </c>
    </row>
  </sheetData>
  <drawing r:id="rId1"/>
</worksheet>
</file>