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Sales" sheetId="4" r:id="rId7"/>
    <sheet state="visible" name="Purchases" sheetId="5" r:id="rId8"/>
    <sheet state="visible" name="COGS" sheetId="6" r:id="rId9"/>
    <sheet state="visible" name="Expenses" sheetId="7" r:id="rId10"/>
    <sheet state="visible" name="Stock-RM" sheetId="8" r:id="rId11"/>
    <sheet state="visible" name="Stock-Candle" sheetId="9" r:id="rId12"/>
    <sheet state="visible" name="FAR" sheetId="10" r:id="rId13"/>
    <sheet state="visible" name="Fixed Asset Balance" sheetId="11" r:id="rId14"/>
    <sheet state="visible" name="Depreciation" sheetId="12" r:id="rId15"/>
    <sheet state="visible" name="Capital" sheetId="13" r:id="rId16"/>
    <sheet state="visible" name="Loan and Interest" sheetId="14" r:id="rId17"/>
    <sheet state="visible" name="Profit &amp; Loss" sheetId="15" r:id="rId18"/>
    <sheet state="visible" name="Cash Details" sheetId="16" r:id="rId19"/>
    <sheet state="visible" name="Balance Sheet" sheetId="17" r:id="rId20"/>
  </sheets>
  <definedNames/>
  <calcPr/>
</workbook>
</file>

<file path=xl/sharedStrings.xml><?xml version="1.0" encoding="utf-8"?>
<sst xmlns="http://schemas.openxmlformats.org/spreadsheetml/2006/main" count="883" uniqueCount="207">
  <si>
    <t>Description</t>
  </si>
  <si>
    <t>Candle Cult manufactures and sells Unscented Candle and Scented Candle. It sells one unscented candle for Rs. 211 and scented candle for Rs. 278. The selling price for each item remains the same every month.</t>
  </si>
  <si>
    <t>To make 1 Unscented Candle, they require 250 gms of paraffin wax and 10 gms of wick.</t>
  </si>
  <si>
    <t>To make 1 Scented Candle, they require 211 gms of paraffin wax, 10 gms of wick and 29 gms Fragrance.</t>
  </si>
  <si>
    <t>They purchase 1 kg of paraffin wax for Rs. 379, 1 kg of wick for Rs. 250 and 1 kg of fragrance for Rs. 548. The purchase price for each item remains the same every month.</t>
  </si>
  <si>
    <t>They purchase 840625 kg of paraffin wax, 36471 kg of wick and 73451 kg of fragrance in the first month. The purchase quantity increases by 1.80% for paraffin wax, 1.65% for wick and 1.30% for fragrance every month.</t>
  </si>
  <si>
    <t>The payment for purchases is made after 1 month for paraffin wax, after 3 months for wick and after 2 months for fragrance.</t>
  </si>
  <si>
    <t>They manufacture 1612450 unscented candles and 2034556 scented candles in the first month. The manufacturing quantity increases by 1.24% for unscented candles and 1.70% for scented candles every month.</t>
  </si>
  <si>
    <t>They sell 1494652 unscented candles and 2024513 scented candles in the first month. The selling quantity increases by 1.10% for unscented candles and 1.55% for scented candles every month.</t>
  </si>
  <si>
    <t>32% of the total sales of unscented candles and 33% of the total sales of scented candles is made to Customer1. Customer1 makes the payment for each product after 1 month.</t>
  </si>
  <si>
    <t>40% of the total sales of unscented candles and 34% of the total sales of scented candles is made to Customer2. Customer2 makes the payment in cash.</t>
  </si>
  <si>
    <t>28% of the total sales of unscented candles and 33% of the total sales of scented candles is made to Customer3. Customer3 makes the payment for each product every 2 months and makes it balance 0.</t>
  </si>
  <si>
    <t>Candle Cult incurs rent of the showroom is Rs. 62658 per month which is paid in the next month. Electricity bill is Rs. 23451 per month, the payment for which is made after 2 months.</t>
  </si>
  <si>
    <t>The company also incurs a salary expense of Rs. 135460 every month, for which it makes the payment in the same month.</t>
  </si>
  <si>
    <t>The company has a security guard service from a security agency for which monthly expense is 56034. The amount is paid every 2 months, making it balance 0.</t>
  </si>
  <si>
    <t>Broadband bill of Candle Cult is 11375 per month. They pay the bill after 1 month.</t>
  </si>
  <si>
    <t>Candle Cult issued 345214 shares of Rs. 14 each in Month 1 and 546045 shares of Rs. 16 each in Month 9 to its shareholders. The shareholders paid for these shares in cash.</t>
  </si>
  <si>
    <t>The company paid a dividend of Rs. 8 per share in Month 16 and Rs. 11 per share in month 32. It is paid on all the shares issued upto that day.</t>
  </si>
  <si>
    <t>In Month 2 Candle Cult takes a 17 months term loan of Rs. 825460 from Axis with interest rate of 18.23% Per Annum. They are paying the Interest on a monthly basis at the end of the month. Loan is repaid in the beginning of the repayment month.</t>
  </si>
  <si>
    <t>In Month 12 Candle Cult takes a 19 months term loan of Rs. 610246 from Axis with interest rate of 16.07% Per Annum. They are paying the Interest on a monthly basis at the end of the month. Loan is repaid in the beginning of the repayment month.</t>
  </si>
  <si>
    <t>In Month 22 Candle Cult takes a 15 months term loan of Rs. 767951 from BOB with interest rate of 19.74% Per Annum. They are paying the Interest on a monthly basis at the end of the month. Loan is repaid in the beginning of the repayment month.</t>
  </si>
  <si>
    <t>The company has purchased a Candle making machine (CMM 254) in Month 1 for Rs. 2415034, which has a life of 18 months. It purchased another Candle making machine (CMM 254) in Month 2, Month 12, Month 18 and Month 27 respectively, which have the same item detail, cost and life as the first one.</t>
  </si>
  <si>
    <t>It also purchased VAN (NAV 985) in month 3 which costs Rs. 5124730 and has a life of 21 months. It purchased another VAN (NAV 985) in Month 22, which has the same item detail, cost and life as the first one.</t>
  </si>
  <si>
    <t>They paid 26.67% tax on the profit after interest.</t>
  </si>
  <si>
    <t>Make a model for 36 months.</t>
  </si>
  <si>
    <t>Sales</t>
  </si>
  <si>
    <t>Quantity</t>
  </si>
  <si>
    <t>Growth %</t>
  </si>
  <si>
    <t>Selling Price</t>
  </si>
  <si>
    <t>Unscented Candle</t>
  </si>
  <si>
    <t>Scented Candle</t>
  </si>
  <si>
    <t>Usages</t>
  </si>
  <si>
    <t>Unscented(gms)</t>
  </si>
  <si>
    <t>Scented(gms)</t>
  </si>
  <si>
    <t>Purchase Price(per kg)</t>
  </si>
  <si>
    <t>Paraffin Wax</t>
  </si>
  <si>
    <t>Wick</t>
  </si>
  <si>
    <t>Fragrance</t>
  </si>
  <si>
    <t>Purchases</t>
  </si>
  <si>
    <t>Quantity (kg)</t>
  </si>
  <si>
    <t>Growth</t>
  </si>
  <si>
    <t>Payments</t>
  </si>
  <si>
    <t>After 1 month</t>
  </si>
  <si>
    <t>After 3 months</t>
  </si>
  <si>
    <t>After 2 months</t>
  </si>
  <si>
    <t>Unscented</t>
  </si>
  <si>
    <t>Scented</t>
  </si>
  <si>
    <t>Collections</t>
  </si>
  <si>
    <t>Customer 1</t>
  </si>
  <si>
    <t>Customer 2</t>
  </si>
  <si>
    <t>Cash</t>
  </si>
  <si>
    <t>Customer 3</t>
  </si>
  <si>
    <t>every 2 months</t>
  </si>
  <si>
    <t>Manufacture</t>
  </si>
  <si>
    <t>Expenses</t>
  </si>
  <si>
    <t>in Rs</t>
  </si>
  <si>
    <t>Rent</t>
  </si>
  <si>
    <t>Next month</t>
  </si>
  <si>
    <t>Electricity</t>
  </si>
  <si>
    <t>Salary</t>
  </si>
  <si>
    <t>same month</t>
  </si>
  <si>
    <t>Security Service</t>
  </si>
  <si>
    <t>Broadband</t>
  </si>
  <si>
    <t>Share Issued</t>
  </si>
  <si>
    <t>Month 1</t>
  </si>
  <si>
    <t>Month 9</t>
  </si>
  <si>
    <t>Issue Price</t>
  </si>
  <si>
    <t>Number of Shares</t>
  </si>
  <si>
    <t>Dividend</t>
  </si>
  <si>
    <t>Dividen Month</t>
  </si>
  <si>
    <t>Dividend Per share</t>
  </si>
  <si>
    <t>Loan Term</t>
  </si>
  <si>
    <t>Taken Month</t>
  </si>
  <si>
    <t>Loan Amount</t>
  </si>
  <si>
    <t>Interest</t>
  </si>
  <si>
    <t>Payment</t>
  </si>
  <si>
    <t>Loan Period</t>
  </si>
  <si>
    <t>Loan Repaid</t>
  </si>
  <si>
    <t>17-month-Axis</t>
  </si>
  <si>
    <t>Monthly</t>
  </si>
  <si>
    <t>19-month-Axis</t>
  </si>
  <si>
    <t>15-month-BOB</t>
  </si>
  <si>
    <t>Tax</t>
  </si>
  <si>
    <t>Profit After Interest</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</si>
  <si>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</si>
  <si>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</si>
  <si>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</si>
  <si>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</si>
  <si>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</si>
  <si>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</si>
  <si>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</si>
  <si>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</si>
  <si>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</si>
  <si>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</si>
  <si>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</si>
  <si>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</si>
  <si>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</si>
  <si>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</si>
  <si>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</si>
  <si>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</si>
  <si>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</si>
  <si>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</si>
  <si>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</si>
  <si>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</si>
  <si>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</si>
  <si>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</si>
  <si>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</si>
  <si>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</si>
  <si>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</si>
  <si>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</si>
  <si>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</si>
  <si>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</si>
  <si>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</si>
  <si>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</si>
  <si>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</si>
  <si>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</si>
  <si>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</si>
  <si>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</si>
  <si>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</si>
  <si>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</si>
  <si>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Total Required</t>
  </si>
  <si>
    <t>Purchase</t>
  </si>
  <si>
    <t>Sales (in Rs)</t>
  </si>
  <si>
    <t>Total</t>
  </si>
  <si>
    <t>Receivalbles</t>
  </si>
  <si>
    <t>Payment for Purchases</t>
  </si>
  <si>
    <t>Payables</t>
  </si>
  <si>
    <t>Cost of Making 1 Uncented Candle</t>
  </si>
  <si>
    <t>Cost of Making 1 Scented Candle</t>
  </si>
  <si>
    <t>Cost of goods sold</t>
  </si>
  <si>
    <t>Sceneted Candle</t>
  </si>
  <si>
    <t>Payment for Expenses</t>
  </si>
  <si>
    <t>Outstanding Expenses</t>
  </si>
  <si>
    <t>Opening Stock</t>
  </si>
  <si>
    <t>Change in stock</t>
  </si>
  <si>
    <t>Closing Stock</t>
  </si>
  <si>
    <t>Change in Stock</t>
  </si>
  <si>
    <t>Item Code</t>
  </si>
  <si>
    <t>Item Type</t>
  </si>
  <si>
    <t>Item Details</t>
  </si>
  <si>
    <t>Month of Purchase</t>
  </si>
  <si>
    <t>Price</t>
  </si>
  <si>
    <t>Life Time</t>
  </si>
  <si>
    <t>Month of Disposal</t>
  </si>
  <si>
    <t>Disposal Depreciation</t>
  </si>
  <si>
    <t>Machine</t>
  </si>
  <si>
    <t>Van</t>
  </si>
  <si>
    <t>Opening Balance</t>
  </si>
  <si>
    <t>Disposal</t>
  </si>
  <si>
    <t>Closing Balance</t>
  </si>
  <si>
    <t>Depreciation</t>
  </si>
  <si>
    <t>Share Issue</t>
  </si>
  <si>
    <t>Issue Price (Rs)</t>
  </si>
  <si>
    <t>Equity Share Issue(numbers)</t>
  </si>
  <si>
    <t>Opening Number of Shares</t>
  </si>
  <si>
    <t>Number of Shares issued in a month</t>
  </si>
  <si>
    <t>Closing Number of Shares</t>
  </si>
  <si>
    <t>Equity Share Capital (in Rs)</t>
  </si>
  <si>
    <t>Share capital Issued</t>
  </si>
  <si>
    <t>Closing  Balance</t>
  </si>
  <si>
    <t>Dividend Paid</t>
  </si>
  <si>
    <t>Loans</t>
  </si>
  <si>
    <t>Loan Taken</t>
  </si>
  <si>
    <t>Cost of goods sold (COGS)</t>
  </si>
  <si>
    <t>Gross Profit</t>
  </si>
  <si>
    <t>Operating Expenses</t>
  </si>
  <si>
    <t>EBITDA(Earning Before Interest, Tax and Depreciation)</t>
  </si>
  <si>
    <t>EBIT(Earning Before Interest and Tax)-Operating Profit</t>
  </si>
  <si>
    <t>Interest Expenses</t>
  </si>
  <si>
    <t>PBT(Profit Before Tax)</t>
  </si>
  <si>
    <t>Tax Expense</t>
  </si>
  <si>
    <t>PAT(Profit After Tax)-Net Profit</t>
  </si>
  <si>
    <t>Cash Inflow</t>
  </si>
  <si>
    <t>Collected from Customer</t>
  </si>
  <si>
    <t>Equity Share Capital Issued</t>
  </si>
  <si>
    <t>Cash Outflow</t>
  </si>
  <si>
    <t>Fixed Asset Purchase</t>
  </si>
  <si>
    <t>Interest Paid</t>
  </si>
  <si>
    <t>Tax Paid</t>
  </si>
  <si>
    <t>Cash generated for Period</t>
  </si>
  <si>
    <t>Cash Inhand</t>
  </si>
  <si>
    <t>Opening Cash</t>
  </si>
  <si>
    <t>Closing Cash</t>
  </si>
  <si>
    <t>Assets</t>
  </si>
  <si>
    <t>Non-current Assets</t>
  </si>
  <si>
    <t>Fixed Assets</t>
  </si>
  <si>
    <t>Total Non-current Assets</t>
  </si>
  <si>
    <t>Current Assets</t>
  </si>
  <si>
    <t>Stocks-RM</t>
  </si>
  <si>
    <t>Finished goods stock</t>
  </si>
  <si>
    <t>Receiveables</t>
  </si>
  <si>
    <t>Cash in hand</t>
  </si>
  <si>
    <t>Total Current Assets</t>
  </si>
  <si>
    <t>Total Assets</t>
  </si>
  <si>
    <t>Equity</t>
  </si>
  <si>
    <t>Equity Share Capital</t>
  </si>
  <si>
    <t>Accumulated Profits</t>
  </si>
  <si>
    <t>PAT (Profit After Tax</t>
  </si>
  <si>
    <t>Total Equilty</t>
  </si>
  <si>
    <t>Liabilities</t>
  </si>
  <si>
    <t>Non-current Liabilities</t>
  </si>
  <si>
    <t>Total Non-current Liabilites</t>
  </si>
  <si>
    <t>Current Liabilities</t>
  </si>
  <si>
    <t>Total Current Liabilities</t>
  </si>
  <si>
    <t>Total Liabilities</t>
  </si>
  <si>
    <t>Total Liabilities and Equities</t>
  </si>
  <si>
    <t>Difference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</si>
</sst>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b/>
      <sz val="12.0"/>
      <color theme="1"/>
      <name val="Arial"/>
      <scheme val="minor"/>
    </font>
    <font>
      <sz val="12.0"/>
      <color theme="1"/>
      <name val="Arial"/>
      <scheme val="minor"/>
    </font>
    <font>
      <sz val="12.0"/>
      <color theme="1"/>
      <name val="Arial"/>
    </font>
    <font>
      <b/>
      <color theme="1"/>
      <name val="Arial"/>
    </font>
    <font>
      <color theme="1"/>
      <name val="Arial"/>
    </font>
    <font>
      <sz val="12.0"/>
      <color rgb="FF000000"/>
      <name val="Arial"/>
    </font>
    <font>
      <color rgb="FF000000"/>
      <name val="Roboto"/>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shrinkToFit="0" vertical="bottom" wrapText="1"/>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shrinkToFit="0" vertical="bottom" wrapText="1"/>
    </xf>
    <xf borderId="0" fillId="0" fontId="4" numFmtId="0" xfId="0" applyAlignment="1" applyFont="1">
      <alignment vertical="bottom"/>
    </xf>
    <xf borderId="0" fillId="0" fontId="5" numFmtId="9" xfId="0" applyAlignment="1" applyFont="1" applyNumberFormat="1">
      <alignment readingOrder="0" vertical="bottom"/>
    </xf>
    <xf borderId="0" fillId="0" fontId="5" numFmtId="10" xfId="0" applyAlignment="1" applyFont="1" applyNumberFormat="1">
      <alignment readingOrder="0" vertical="bottom"/>
    </xf>
    <xf borderId="0" fillId="0" fontId="2" numFmtId="0" xfId="0" applyAlignment="1" applyFont="1">
      <alignment readingOrder="0"/>
    </xf>
    <xf borderId="0" fillId="2" fontId="3" numFmtId="0" xfId="0" applyAlignment="1" applyFill="1" applyFont="1">
      <alignment readingOrder="0" shrinkToFit="0" vertical="bottom" wrapText="1"/>
    </xf>
    <xf borderId="0" fillId="0" fontId="5" numFmtId="9" xfId="0" applyAlignment="1" applyFont="1" applyNumberFormat="1">
      <alignment horizontal="right" readingOrder="0" vertical="bottom"/>
    </xf>
    <xf borderId="0" fillId="0" fontId="5" numFmtId="0" xfId="0" applyAlignment="1" applyFont="1">
      <alignment horizontal="right" readingOrder="0" vertical="bottom"/>
    </xf>
    <xf borderId="0" fillId="0" fontId="5" numFmtId="10" xfId="0" applyAlignment="1" applyFont="1" applyNumberFormat="1">
      <alignment horizontal="right" readingOrder="0" vertical="bottom"/>
    </xf>
    <xf borderId="0" fillId="2" fontId="6" numFmtId="0" xfId="0" applyAlignment="1" applyFont="1">
      <alignment horizontal="left" readingOrder="0" shrinkToFit="0" vertical="bottom" wrapText="1"/>
    </xf>
    <xf borderId="0" fillId="0" fontId="5" numFmtId="164" xfId="0" applyAlignment="1" applyFont="1" applyNumberFormat="1">
      <alignment vertical="bottom"/>
    </xf>
    <xf borderId="0" fillId="2" fontId="3" numFmtId="0" xfId="0" applyAlignment="1" applyFont="1">
      <alignment readingOrder="0" vertical="bottom"/>
    </xf>
    <xf borderId="0" fillId="0" fontId="5" numFmtId="9" xfId="0" applyAlignment="1" applyFont="1" applyNumberFormat="1">
      <alignment vertical="bottom"/>
    </xf>
    <xf borderId="0" fillId="0" fontId="5" numFmtId="0" xfId="0" applyAlignment="1" applyFont="1">
      <alignment shrinkToFit="0" vertical="bottom" wrapText="0"/>
    </xf>
    <xf borderId="0" fillId="0" fontId="5" numFmtId="0" xfId="0" applyAlignment="1" applyFont="1">
      <alignment horizontal="right" vertical="bottom"/>
    </xf>
    <xf borderId="0" fillId="2" fontId="5" numFmtId="0" xfId="0" applyAlignment="1" applyFont="1">
      <alignment vertical="bottom"/>
    </xf>
    <xf borderId="0" fillId="0" fontId="5" numFmtId="10" xfId="0" applyAlignment="1" applyFont="1" applyNumberFormat="1">
      <alignment vertical="bottom"/>
    </xf>
    <xf borderId="0" fillId="2" fontId="6" numFmtId="0" xfId="0" applyAlignment="1" applyFont="1">
      <alignment horizontal="left" readingOrder="0" shrinkToFit="0" wrapText="1"/>
    </xf>
    <xf borderId="0" fillId="2" fontId="6" numFmtId="0" xfId="0" applyAlignment="1" applyFont="1">
      <alignment horizontal="left" shrinkToFit="0" vertical="bottom" wrapText="1"/>
    </xf>
    <xf borderId="0" fillId="2" fontId="7" numFmtId="0" xfId="0" applyAlignment="1" applyFont="1">
      <alignment shrinkToFit="0" vertical="bottom" wrapText="1"/>
    </xf>
    <xf borderId="0" fillId="0" fontId="5" numFmtId="10" xfId="0" applyAlignment="1" applyFont="1" applyNumberFormat="1">
      <alignment horizontal="right" vertical="bottom"/>
    </xf>
    <xf borderId="0" fillId="0" fontId="8" numFmtId="0" xfId="0" applyAlignment="1" applyFont="1">
      <alignment readingOrder="0"/>
    </xf>
    <xf borderId="0" fillId="0" fontId="8" numFmtId="0" xfId="0" applyFont="1"/>
    <xf borderId="0" fillId="0" fontId="8"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63"/>
    <col customWidth="1" min="4" max="4" width="1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4"/>
      <c r="E2" s="5"/>
      <c r="F2" s="5"/>
      <c r="G2" s="5"/>
      <c r="H2" s="5"/>
      <c r="I2" s="5"/>
      <c r="J2" s="5"/>
      <c r="K2" s="2"/>
      <c r="L2" s="2"/>
      <c r="M2" s="2"/>
      <c r="N2" s="2"/>
      <c r="O2" s="2"/>
      <c r="P2" s="2"/>
      <c r="Q2" s="2"/>
      <c r="R2" s="2"/>
      <c r="S2" s="2"/>
      <c r="T2" s="2"/>
      <c r="U2" s="2"/>
      <c r="V2" s="2"/>
      <c r="W2" s="2"/>
      <c r="X2" s="2"/>
      <c r="Y2" s="2"/>
      <c r="Z2" s="2"/>
    </row>
    <row r="3">
      <c r="A3" s="3"/>
      <c r="B3" s="2"/>
      <c r="C3" s="2"/>
      <c r="D3" s="6"/>
      <c r="E3" s="6"/>
      <c r="F3" s="6"/>
      <c r="G3" s="6"/>
      <c r="H3" s="6"/>
      <c r="I3" s="5"/>
      <c r="J3" s="5"/>
      <c r="K3" s="2"/>
      <c r="L3" s="2"/>
      <c r="M3" s="2"/>
      <c r="N3" s="2"/>
      <c r="O3" s="2"/>
      <c r="P3" s="2"/>
      <c r="Q3" s="2"/>
      <c r="R3" s="2"/>
      <c r="S3" s="2"/>
      <c r="T3" s="2"/>
      <c r="U3" s="2"/>
      <c r="V3" s="2"/>
      <c r="W3" s="2"/>
      <c r="X3" s="2"/>
      <c r="Y3" s="2"/>
      <c r="Z3" s="2"/>
    </row>
    <row r="4">
      <c r="A4" s="3" t="s">
        <v>2</v>
      </c>
      <c r="B4" s="2"/>
      <c r="C4" s="2"/>
      <c r="D4" s="6"/>
      <c r="E4" s="6"/>
      <c r="F4" s="6"/>
      <c r="G4" s="6"/>
      <c r="H4" s="6"/>
      <c r="I4" s="5"/>
      <c r="J4" s="5"/>
      <c r="K4" s="2"/>
      <c r="L4" s="2"/>
      <c r="M4" s="2"/>
      <c r="N4" s="2"/>
      <c r="O4" s="2"/>
      <c r="P4" s="2"/>
      <c r="Q4" s="2"/>
      <c r="R4" s="2"/>
      <c r="S4" s="2"/>
      <c r="T4" s="2"/>
      <c r="U4" s="2"/>
      <c r="V4" s="2"/>
      <c r="W4" s="2"/>
      <c r="X4" s="2"/>
      <c r="Y4" s="2"/>
      <c r="Z4" s="2"/>
    </row>
    <row r="5">
      <c r="A5" s="3" t="s">
        <v>3</v>
      </c>
      <c r="B5" s="2"/>
      <c r="C5" s="2"/>
      <c r="D5" s="6"/>
      <c r="E5" s="6"/>
      <c r="F5" s="6"/>
      <c r="G5" s="6"/>
      <c r="H5" s="6"/>
      <c r="I5" s="5"/>
      <c r="J5" s="5"/>
      <c r="K5" s="2"/>
      <c r="L5" s="2"/>
      <c r="M5" s="2"/>
      <c r="N5" s="2"/>
      <c r="O5" s="2"/>
      <c r="P5" s="2"/>
      <c r="Q5" s="2"/>
      <c r="R5" s="2"/>
      <c r="S5" s="2"/>
      <c r="T5" s="2"/>
      <c r="U5" s="2"/>
      <c r="V5" s="2"/>
      <c r="W5" s="2"/>
      <c r="X5" s="2"/>
      <c r="Y5" s="2"/>
      <c r="Z5" s="2"/>
    </row>
    <row r="6">
      <c r="A6" s="7"/>
      <c r="B6" s="2"/>
      <c r="C6" s="2"/>
      <c r="D6" s="8"/>
      <c r="E6" s="8"/>
      <c r="F6" s="8"/>
      <c r="G6" s="8"/>
      <c r="H6" s="8"/>
      <c r="I6" s="5"/>
      <c r="J6" s="5"/>
      <c r="K6" s="2"/>
      <c r="L6" s="2"/>
      <c r="M6" s="2"/>
      <c r="N6" s="2"/>
      <c r="O6" s="2"/>
      <c r="P6" s="2"/>
      <c r="Q6" s="2"/>
      <c r="R6" s="2"/>
      <c r="S6" s="2"/>
      <c r="T6" s="2"/>
      <c r="U6" s="2"/>
      <c r="V6" s="2"/>
      <c r="W6" s="2"/>
      <c r="X6" s="2"/>
      <c r="Y6" s="2"/>
      <c r="Z6" s="2"/>
    </row>
    <row r="7">
      <c r="A7" s="3" t="s">
        <v>4</v>
      </c>
      <c r="B7" s="2"/>
      <c r="C7" s="2"/>
      <c r="D7" s="6"/>
      <c r="E7" s="6"/>
      <c r="F7" s="9"/>
      <c r="G7" s="5"/>
      <c r="H7" s="5"/>
      <c r="I7" s="5"/>
      <c r="J7" s="5"/>
      <c r="K7" s="2"/>
      <c r="L7" s="2"/>
      <c r="M7" s="2"/>
      <c r="N7" s="2"/>
      <c r="O7" s="2"/>
      <c r="P7" s="2"/>
      <c r="Q7" s="2"/>
      <c r="R7" s="2"/>
      <c r="S7" s="2"/>
      <c r="T7" s="2"/>
      <c r="U7" s="2"/>
      <c r="V7" s="2"/>
      <c r="W7" s="2"/>
      <c r="X7" s="2"/>
      <c r="Y7" s="2"/>
      <c r="Z7" s="2"/>
    </row>
    <row r="8">
      <c r="A8" s="7"/>
      <c r="B8" s="2"/>
      <c r="C8" s="2"/>
      <c r="D8" s="6"/>
      <c r="E8" s="6"/>
      <c r="F8" s="10"/>
      <c r="G8" s="5"/>
      <c r="H8" s="5"/>
      <c r="I8" s="5"/>
      <c r="J8" s="5"/>
      <c r="K8" s="2"/>
      <c r="L8" s="2"/>
      <c r="M8" s="2"/>
      <c r="N8" s="2"/>
      <c r="O8" s="2"/>
      <c r="P8" s="2"/>
      <c r="Q8" s="2"/>
      <c r="R8" s="2"/>
      <c r="S8" s="2"/>
      <c r="T8" s="2"/>
      <c r="U8" s="2"/>
      <c r="V8" s="2"/>
      <c r="W8" s="2"/>
      <c r="X8" s="2"/>
      <c r="Y8" s="2"/>
      <c r="Z8" s="2"/>
    </row>
    <row r="9">
      <c r="A9" s="3" t="s">
        <v>5</v>
      </c>
      <c r="B9" s="11"/>
      <c r="C9" s="2"/>
      <c r="D9" s="6"/>
      <c r="E9" s="6"/>
      <c r="F9" s="10"/>
      <c r="G9" s="5"/>
      <c r="H9" s="5"/>
      <c r="I9" s="5"/>
      <c r="J9" s="5"/>
      <c r="K9" s="2"/>
      <c r="L9" s="2"/>
      <c r="M9" s="2"/>
      <c r="N9" s="2"/>
      <c r="O9" s="2"/>
      <c r="P9" s="2"/>
      <c r="Q9" s="2"/>
      <c r="R9" s="2"/>
      <c r="S9" s="2"/>
      <c r="T9" s="2"/>
      <c r="U9" s="2"/>
      <c r="V9" s="2"/>
      <c r="W9" s="2"/>
      <c r="X9" s="2"/>
      <c r="Y9" s="2"/>
      <c r="Z9" s="2"/>
    </row>
    <row r="10">
      <c r="A10" s="3" t="s">
        <v>6</v>
      </c>
      <c r="B10" s="2"/>
      <c r="C10" s="2"/>
      <c r="E10" s="6"/>
      <c r="F10" s="10"/>
      <c r="G10" s="5"/>
      <c r="H10" s="5"/>
      <c r="I10" s="5"/>
      <c r="J10" s="5"/>
      <c r="K10" s="2"/>
      <c r="L10" s="2"/>
      <c r="M10" s="2"/>
      <c r="N10" s="2"/>
      <c r="O10" s="2"/>
      <c r="P10" s="2"/>
      <c r="Q10" s="2"/>
      <c r="R10" s="2"/>
      <c r="S10" s="2"/>
      <c r="T10" s="2"/>
      <c r="U10" s="2"/>
      <c r="V10" s="2"/>
      <c r="W10" s="2"/>
      <c r="X10" s="2"/>
      <c r="Y10" s="2"/>
      <c r="Z10" s="2"/>
    </row>
    <row r="11">
      <c r="A11" s="7"/>
      <c r="B11" s="2"/>
      <c r="C11" s="2"/>
      <c r="D11" s="8"/>
      <c r="E11" s="5"/>
      <c r="F11" s="5"/>
      <c r="G11" s="5"/>
      <c r="H11" s="5"/>
      <c r="I11" s="5"/>
      <c r="J11" s="5"/>
      <c r="K11" s="2"/>
      <c r="L11" s="2"/>
      <c r="M11" s="2"/>
      <c r="N11" s="2"/>
      <c r="O11" s="2"/>
      <c r="P11" s="2"/>
      <c r="Q11" s="2"/>
      <c r="R11" s="2"/>
      <c r="S11" s="2"/>
      <c r="T11" s="2"/>
      <c r="U11" s="2"/>
      <c r="V11" s="2"/>
      <c r="W11" s="2"/>
      <c r="X11" s="2"/>
      <c r="Y11" s="2"/>
      <c r="Z11" s="2"/>
    </row>
    <row r="12">
      <c r="A12" s="3" t="s">
        <v>7</v>
      </c>
      <c r="B12" s="2"/>
      <c r="C12" s="2"/>
      <c r="D12" s="8"/>
      <c r="E12" s="5"/>
      <c r="F12" s="5"/>
      <c r="G12" s="5"/>
      <c r="H12" s="5"/>
      <c r="I12" s="5"/>
      <c r="J12" s="5"/>
      <c r="K12" s="2"/>
      <c r="L12" s="2"/>
      <c r="M12" s="2"/>
      <c r="N12" s="2"/>
      <c r="O12" s="2"/>
      <c r="P12" s="2"/>
      <c r="Q12" s="2"/>
      <c r="R12" s="2"/>
      <c r="S12" s="2"/>
      <c r="T12" s="2"/>
      <c r="U12" s="2"/>
      <c r="V12" s="2"/>
      <c r="W12" s="2"/>
      <c r="X12" s="2"/>
      <c r="Y12" s="2"/>
      <c r="Z12" s="2"/>
    </row>
    <row r="13">
      <c r="A13" s="7"/>
      <c r="B13" s="2"/>
      <c r="C13" s="2"/>
      <c r="D13" s="5"/>
      <c r="E13" s="8"/>
      <c r="F13" s="8"/>
      <c r="G13" s="4"/>
      <c r="H13" s="8"/>
      <c r="I13" s="5"/>
      <c r="J13" s="5"/>
      <c r="K13" s="2"/>
      <c r="L13" s="2"/>
      <c r="M13" s="2"/>
      <c r="N13" s="2"/>
      <c r="O13" s="2"/>
      <c r="P13" s="2"/>
      <c r="Q13" s="2"/>
      <c r="R13" s="2"/>
      <c r="S13" s="2"/>
      <c r="T13" s="2"/>
      <c r="U13" s="2"/>
      <c r="V13" s="2"/>
      <c r="W13" s="2"/>
      <c r="X13" s="2"/>
      <c r="Y13" s="2"/>
      <c r="Z13" s="2"/>
    </row>
    <row r="14">
      <c r="A14" s="12" t="s">
        <v>8</v>
      </c>
      <c r="B14" s="2"/>
      <c r="C14" s="2"/>
      <c r="D14" s="6"/>
      <c r="E14" s="6"/>
      <c r="F14" s="13"/>
      <c r="G14" s="14"/>
      <c r="H14" s="15"/>
      <c r="I14" s="5"/>
      <c r="J14" s="5"/>
      <c r="K14" s="2"/>
      <c r="L14" s="2"/>
      <c r="M14" s="2"/>
      <c r="N14" s="2"/>
      <c r="O14" s="2"/>
      <c r="P14" s="2"/>
      <c r="Q14" s="2"/>
      <c r="R14" s="2"/>
      <c r="S14" s="2"/>
      <c r="T14" s="2"/>
      <c r="U14" s="2"/>
      <c r="V14" s="2"/>
      <c r="W14" s="2"/>
      <c r="X14" s="2"/>
      <c r="Y14" s="2"/>
      <c r="Z14" s="2"/>
    </row>
    <row r="15">
      <c r="B15" s="2"/>
      <c r="C15" s="2"/>
      <c r="D15" s="6"/>
      <c r="E15" s="6"/>
      <c r="F15" s="15"/>
      <c r="G15" s="14"/>
      <c r="H15" s="15"/>
      <c r="I15" s="5"/>
      <c r="J15" s="5"/>
      <c r="K15" s="2"/>
      <c r="L15" s="2"/>
      <c r="M15" s="2"/>
      <c r="N15" s="2"/>
      <c r="O15" s="2"/>
      <c r="P15" s="2"/>
      <c r="Q15" s="2"/>
      <c r="R15" s="2"/>
      <c r="S15" s="2"/>
      <c r="T15" s="2"/>
      <c r="U15" s="2"/>
      <c r="V15" s="2"/>
      <c r="W15" s="2"/>
      <c r="X15" s="2"/>
      <c r="Y15" s="2"/>
      <c r="Z15" s="2"/>
    </row>
    <row r="16">
      <c r="A16" s="12" t="s">
        <v>9</v>
      </c>
      <c r="B16" s="2"/>
      <c r="C16" s="2"/>
      <c r="D16" s="6"/>
      <c r="E16" s="6"/>
      <c r="F16" s="9"/>
      <c r="G16" s="6"/>
      <c r="H16" s="10"/>
      <c r="I16" s="5"/>
      <c r="J16" s="5"/>
      <c r="K16" s="2"/>
      <c r="L16" s="2"/>
      <c r="M16" s="2"/>
      <c r="N16" s="2"/>
      <c r="O16" s="2"/>
      <c r="P16" s="2"/>
      <c r="Q16" s="2"/>
      <c r="R16" s="2"/>
      <c r="S16" s="2"/>
      <c r="T16" s="2"/>
      <c r="U16" s="2"/>
      <c r="V16" s="2"/>
      <c r="W16" s="2"/>
      <c r="X16" s="2"/>
      <c r="Y16" s="2"/>
      <c r="Z16" s="2"/>
    </row>
    <row r="17">
      <c r="A17" s="12" t="s">
        <v>10</v>
      </c>
      <c r="B17" s="2"/>
      <c r="C17" s="2"/>
      <c r="E17" s="6"/>
      <c r="F17" s="10"/>
      <c r="G17" s="6"/>
      <c r="H17" s="9"/>
      <c r="I17" s="5"/>
      <c r="J17" s="5"/>
      <c r="K17" s="2"/>
      <c r="L17" s="2"/>
      <c r="M17" s="2"/>
      <c r="N17" s="2"/>
      <c r="O17" s="2"/>
      <c r="P17" s="2"/>
      <c r="Q17" s="2"/>
      <c r="R17" s="2"/>
      <c r="S17" s="2"/>
      <c r="T17" s="2"/>
      <c r="U17" s="2"/>
      <c r="V17" s="2"/>
      <c r="W17" s="2"/>
      <c r="X17" s="2"/>
      <c r="Y17" s="2"/>
      <c r="Z17" s="2"/>
    </row>
    <row r="18">
      <c r="A18" s="12" t="s">
        <v>11</v>
      </c>
      <c r="B18" s="2"/>
      <c r="C18" s="2"/>
      <c r="E18" s="5"/>
      <c r="F18" s="5"/>
      <c r="G18" s="5"/>
      <c r="H18" s="5"/>
      <c r="I18" s="5"/>
      <c r="J18" s="5"/>
      <c r="K18" s="2"/>
      <c r="L18" s="2"/>
      <c r="M18" s="2"/>
      <c r="N18" s="2"/>
      <c r="O18" s="2"/>
      <c r="P18" s="2"/>
      <c r="Q18" s="2"/>
      <c r="R18" s="2"/>
      <c r="S18" s="2"/>
      <c r="T18" s="2"/>
      <c r="U18" s="2"/>
      <c r="V18" s="2"/>
      <c r="W18" s="2"/>
      <c r="X18" s="2"/>
      <c r="Y18" s="2"/>
      <c r="Z18" s="2"/>
    </row>
    <row r="19">
      <c r="B19" s="2"/>
      <c r="C19" s="2"/>
      <c r="D19" s="5"/>
      <c r="E19" s="14"/>
      <c r="F19" s="14"/>
      <c r="G19" s="6"/>
      <c r="H19" s="6"/>
      <c r="I19" s="5"/>
      <c r="J19" s="5"/>
      <c r="K19" s="2"/>
      <c r="L19" s="2"/>
      <c r="M19" s="2"/>
      <c r="N19" s="2"/>
      <c r="O19" s="2"/>
      <c r="P19" s="2"/>
      <c r="Q19" s="2"/>
      <c r="R19" s="2"/>
      <c r="S19" s="2"/>
      <c r="T19" s="2"/>
      <c r="U19" s="2"/>
      <c r="V19" s="2"/>
      <c r="W19" s="2"/>
      <c r="X19" s="2"/>
      <c r="Y19" s="2"/>
      <c r="Z19" s="2"/>
    </row>
    <row r="20">
      <c r="A20" s="3" t="s">
        <v>12</v>
      </c>
      <c r="B20" s="2"/>
      <c r="C20" s="2"/>
      <c r="D20" s="5"/>
      <c r="E20" s="14"/>
      <c r="F20" s="14"/>
      <c r="G20" s="14"/>
      <c r="H20" s="14"/>
      <c r="I20" s="5"/>
      <c r="J20" s="5"/>
      <c r="K20" s="2"/>
      <c r="L20" s="2"/>
      <c r="M20" s="2"/>
      <c r="N20" s="2"/>
      <c r="O20" s="2"/>
      <c r="P20" s="2"/>
      <c r="Q20" s="2"/>
      <c r="R20" s="2"/>
      <c r="S20" s="2"/>
      <c r="T20" s="2"/>
      <c r="U20" s="2"/>
      <c r="V20" s="2"/>
      <c r="W20" s="2"/>
      <c r="X20" s="2"/>
      <c r="Y20" s="2"/>
      <c r="Z20" s="2"/>
    </row>
    <row r="21">
      <c r="A21" s="16" t="s">
        <v>13</v>
      </c>
      <c r="B21" s="2"/>
      <c r="C21" s="2"/>
      <c r="D21" s="5"/>
      <c r="E21" s="17"/>
      <c r="F21" s="5"/>
      <c r="G21" s="5"/>
      <c r="H21" s="5"/>
      <c r="I21" s="5"/>
      <c r="J21" s="5"/>
      <c r="K21" s="2"/>
      <c r="L21" s="2"/>
      <c r="M21" s="2"/>
      <c r="N21" s="2"/>
      <c r="O21" s="2"/>
      <c r="P21" s="2"/>
      <c r="Q21" s="2"/>
      <c r="R21" s="2"/>
      <c r="S21" s="2"/>
      <c r="T21" s="2"/>
      <c r="U21" s="2"/>
      <c r="V21" s="2"/>
      <c r="W21" s="2"/>
      <c r="X21" s="2"/>
      <c r="Y21" s="2"/>
      <c r="Z21" s="2"/>
    </row>
    <row r="22">
      <c r="A22" s="3" t="s">
        <v>14</v>
      </c>
      <c r="B22" s="2"/>
      <c r="C22" s="2"/>
      <c r="D22" s="5"/>
      <c r="E22" s="17"/>
      <c r="F22" s="5"/>
      <c r="G22" s="5"/>
      <c r="H22" s="5"/>
      <c r="I22" s="5"/>
      <c r="J22" s="5"/>
      <c r="K22" s="2"/>
      <c r="L22" s="2"/>
      <c r="M22" s="2"/>
      <c r="N22" s="2"/>
      <c r="O22" s="2"/>
      <c r="P22" s="2"/>
      <c r="Q22" s="2"/>
      <c r="R22" s="2"/>
      <c r="S22" s="2"/>
      <c r="T22" s="2"/>
      <c r="U22" s="2"/>
      <c r="V22" s="2"/>
      <c r="W22" s="2"/>
      <c r="X22" s="2"/>
      <c r="Y22" s="2"/>
      <c r="Z22" s="2"/>
    </row>
    <row r="23">
      <c r="A23" s="18" t="s">
        <v>15</v>
      </c>
      <c r="B23" s="2"/>
      <c r="C23" s="2"/>
      <c r="D23" s="8"/>
      <c r="E23" s="6"/>
      <c r="F23" s="6"/>
      <c r="G23" s="6"/>
      <c r="I23" s="5"/>
      <c r="J23" s="5"/>
      <c r="K23" s="2"/>
      <c r="L23" s="2"/>
      <c r="M23" s="2"/>
      <c r="N23" s="2"/>
      <c r="O23" s="2"/>
      <c r="P23" s="2"/>
      <c r="Q23" s="2"/>
      <c r="R23" s="2"/>
      <c r="S23" s="2"/>
      <c r="T23" s="2"/>
      <c r="U23" s="2"/>
      <c r="V23" s="2"/>
      <c r="W23" s="2"/>
      <c r="X23" s="2"/>
      <c r="Y23" s="2"/>
      <c r="Z23" s="2"/>
    </row>
    <row r="24">
      <c r="B24" s="2"/>
      <c r="C24" s="2"/>
      <c r="D24" s="5"/>
      <c r="E24" s="14"/>
      <c r="F24" s="14"/>
      <c r="G24" s="6"/>
      <c r="I24" s="5"/>
      <c r="J24" s="5"/>
      <c r="K24" s="2"/>
      <c r="L24" s="2"/>
      <c r="M24" s="2"/>
      <c r="N24" s="2"/>
      <c r="O24" s="2"/>
      <c r="P24" s="2"/>
      <c r="Q24" s="2"/>
      <c r="R24" s="2"/>
      <c r="S24" s="2"/>
      <c r="T24" s="2"/>
      <c r="U24" s="2"/>
      <c r="V24" s="2"/>
      <c r="W24" s="2"/>
      <c r="X24" s="2"/>
      <c r="Y24" s="2"/>
      <c r="Z24" s="2"/>
    </row>
    <row r="25">
      <c r="A25" s="3" t="s">
        <v>16</v>
      </c>
      <c r="B25" s="2"/>
      <c r="C25" s="2"/>
      <c r="D25" s="5"/>
      <c r="E25" s="19"/>
      <c r="F25" s="5"/>
      <c r="G25" s="5"/>
      <c r="H25" s="5"/>
      <c r="I25" s="5"/>
      <c r="J25" s="5"/>
      <c r="K25" s="2"/>
      <c r="L25" s="2"/>
      <c r="M25" s="2"/>
      <c r="N25" s="2"/>
      <c r="O25" s="2"/>
      <c r="P25" s="2"/>
      <c r="Q25" s="2"/>
      <c r="R25" s="2"/>
      <c r="S25" s="2"/>
      <c r="T25" s="2"/>
      <c r="U25" s="2"/>
      <c r="V25" s="2"/>
      <c r="W25" s="2"/>
      <c r="X25" s="2"/>
      <c r="Y25" s="2"/>
      <c r="Z25" s="2"/>
    </row>
    <row r="26">
      <c r="A26" s="7"/>
      <c r="B26" s="2"/>
      <c r="C26" s="2"/>
      <c r="D26" s="8"/>
      <c r="E26" s="19"/>
      <c r="F26" s="5"/>
      <c r="G26" s="5"/>
      <c r="H26" s="5"/>
      <c r="I26" s="5"/>
      <c r="J26" s="20"/>
      <c r="K26" s="2"/>
      <c r="L26" s="2"/>
      <c r="M26" s="2"/>
      <c r="N26" s="2"/>
      <c r="O26" s="2"/>
      <c r="P26" s="2"/>
      <c r="Q26" s="2"/>
      <c r="R26" s="2"/>
      <c r="S26" s="2"/>
      <c r="T26" s="2"/>
      <c r="U26" s="2"/>
      <c r="V26" s="2"/>
      <c r="W26" s="2"/>
      <c r="X26" s="2"/>
      <c r="Y26" s="2"/>
      <c r="Z26" s="2"/>
    </row>
    <row r="27">
      <c r="A27" s="12" t="s">
        <v>17</v>
      </c>
      <c r="B27" s="2"/>
      <c r="C27" s="2"/>
      <c r="D27" s="5"/>
      <c r="E27" s="14"/>
      <c r="F27" s="21"/>
      <c r="G27" s="15"/>
      <c r="H27" s="6"/>
      <c r="I27" s="14"/>
      <c r="J27" s="21"/>
      <c r="K27" s="2"/>
      <c r="L27" s="2"/>
      <c r="M27" s="2"/>
      <c r="N27" s="2"/>
      <c r="O27" s="2"/>
      <c r="P27" s="2"/>
      <c r="Q27" s="2"/>
      <c r="R27" s="2"/>
      <c r="S27" s="2"/>
      <c r="T27" s="2"/>
      <c r="U27" s="2"/>
      <c r="V27" s="2"/>
      <c r="W27" s="2"/>
      <c r="X27" s="2"/>
      <c r="Y27" s="2"/>
      <c r="Z27" s="2"/>
    </row>
    <row r="28">
      <c r="G28" s="15"/>
      <c r="H28" s="6"/>
      <c r="I28" s="14"/>
      <c r="J28" s="21"/>
      <c r="K28" s="2"/>
      <c r="L28" s="2"/>
      <c r="M28" s="2"/>
      <c r="N28" s="2"/>
      <c r="O28" s="2"/>
      <c r="P28" s="2"/>
      <c r="Q28" s="2"/>
      <c r="R28" s="2"/>
      <c r="S28" s="2"/>
      <c r="T28" s="2"/>
      <c r="U28" s="2"/>
      <c r="V28" s="2"/>
      <c r="W28" s="2"/>
      <c r="X28" s="2"/>
      <c r="Y28" s="2"/>
      <c r="Z28" s="2"/>
    </row>
    <row r="29">
      <c r="A29" s="12" t="s">
        <v>18</v>
      </c>
      <c r="G29" s="10"/>
      <c r="H29" s="6"/>
      <c r="I29" s="6"/>
      <c r="J29" s="21"/>
      <c r="K29" s="2"/>
      <c r="L29" s="2"/>
      <c r="M29" s="2"/>
      <c r="N29" s="2"/>
      <c r="O29" s="2"/>
      <c r="P29" s="2"/>
      <c r="Q29" s="2"/>
      <c r="R29" s="2"/>
      <c r="S29" s="2"/>
      <c r="T29" s="2"/>
      <c r="U29" s="2"/>
      <c r="V29" s="2"/>
      <c r="W29" s="2"/>
      <c r="X29" s="2"/>
      <c r="Y29" s="2"/>
      <c r="Z29" s="2"/>
    </row>
    <row r="30">
      <c r="A30" s="22"/>
      <c r="G30" s="10"/>
      <c r="H30" s="6"/>
      <c r="I30" s="6"/>
      <c r="J30" s="21"/>
      <c r="K30" s="2"/>
      <c r="L30" s="2"/>
      <c r="M30" s="2"/>
      <c r="N30" s="2"/>
      <c r="O30" s="2"/>
      <c r="P30" s="2"/>
      <c r="Q30" s="2"/>
      <c r="R30" s="2"/>
      <c r="S30" s="2"/>
      <c r="T30" s="2"/>
      <c r="U30" s="2"/>
      <c r="V30" s="2"/>
      <c r="W30" s="2"/>
      <c r="X30" s="2"/>
      <c r="Y30" s="2"/>
      <c r="Z30" s="2"/>
    </row>
    <row r="31">
      <c r="A31" s="12" t="s">
        <v>19</v>
      </c>
      <c r="H31" s="5"/>
      <c r="I31" s="5"/>
      <c r="J31" s="5"/>
      <c r="K31" s="2"/>
      <c r="L31" s="2"/>
      <c r="M31" s="2"/>
      <c r="N31" s="2"/>
      <c r="O31" s="2"/>
      <c r="P31" s="2"/>
      <c r="Q31" s="2"/>
      <c r="R31" s="2"/>
      <c r="S31" s="2"/>
      <c r="T31" s="2"/>
      <c r="U31" s="2"/>
      <c r="V31" s="2"/>
      <c r="W31" s="2"/>
      <c r="X31" s="2"/>
      <c r="Y31" s="2"/>
      <c r="Z31" s="2"/>
    </row>
    <row r="32">
      <c r="A32" s="5"/>
      <c r="G32" s="23"/>
      <c r="H32" s="5"/>
      <c r="I32" s="5"/>
      <c r="J32" s="20"/>
      <c r="K32" s="2"/>
      <c r="L32" s="2"/>
      <c r="M32" s="2"/>
      <c r="N32" s="2"/>
      <c r="O32" s="2"/>
      <c r="P32" s="2"/>
      <c r="Q32" s="2"/>
      <c r="R32" s="2"/>
      <c r="S32" s="2"/>
      <c r="T32" s="2"/>
      <c r="U32" s="2"/>
      <c r="V32" s="2"/>
      <c r="W32" s="2"/>
      <c r="X32" s="2"/>
      <c r="Y32" s="2"/>
      <c r="Z32" s="2"/>
    </row>
    <row r="33">
      <c r="A33" s="12" t="s">
        <v>20</v>
      </c>
      <c r="G33" s="5"/>
      <c r="H33" s="5"/>
      <c r="I33" s="5"/>
      <c r="J33" s="5"/>
      <c r="K33" s="2"/>
      <c r="L33" s="2"/>
      <c r="M33" s="2"/>
      <c r="N33" s="2"/>
      <c r="O33" s="2"/>
      <c r="P33" s="2"/>
      <c r="Q33" s="2"/>
      <c r="R33" s="2"/>
      <c r="S33" s="2"/>
      <c r="T33" s="2"/>
      <c r="U33" s="2"/>
      <c r="V33" s="2"/>
      <c r="W33" s="2"/>
      <c r="X33" s="2"/>
      <c r="Y33" s="2"/>
      <c r="Z33" s="2"/>
    </row>
    <row r="34">
      <c r="G34" s="5"/>
      <c r="H34" s="5"/>
      <c r="I34" s="5"/>
      <c r="J34" s="5"/>
      <c r="K34" s="2"/>
      <c r="L34" s="2"/>
      <c r="M34" s="2"/>
      <c r="N34" s="2"/>
      <c r="O34" s="2"/>
      <c r="P34" s="2"/>
      <c r="Q34" s="2"/>
      <c r="R34" s="2"/>
      <c r="S34" s="2"/>
      <c r="T34" s="2"/>
      <c r="U34" s="2"/>
      <c r="V34" s="2"/>
      <c r="W34" s="2"/>
      <c r="X34" s="2"/>
      <c r="Y34" s="2"/>
      <c r="Z34" s="2"/>
    </row>
    <row r="35">
      <c r="A35" s="12" t="s">
        <v>21</v>
      </c>
      <c r="B35" s="2"/>
      <c r="C35" s="2"/>
      <c r="D35" s="5"/>
      <c r="E35" s="21"/>
      <c r="F35" s="6"/>
      <c r="G35" s="5"/>
      <c r="I35" s="5"/>
      <c r="J35" s="5"/>
      <c r="K35" s="2"/>
      <c r="L35" s="2"/>
      <c r="M35" s="2"/>
      <c r="N35" s="2"/>
      <c r="O35" s="2"/>
      <c r="P35" s="2"/>
      <c r="Q35" s="2"/>
      <c r="R35" s="2"/>
      <c r="S35" s="2"/>
      <c r="T35" s="2"/>
      <c r="U35" s="2"/>
      <c r="V35" s="2"/>
      <c r="W35" s="2"/>
      <c r="X35" s="2"/>
      <c r="Y35" s="2"/>
      <c r="Z35" s="2"/>
    </row>
    <row r="36">
      <c r="A36" s="24" t="s">
        <v>22</v>
      </c>
      <c r="B36" s="2"/>
      <c r="C36" s="2"/>
      <c r="D36" s="5"/>
      <c r="E36" s="21"/>
      <c r="F36" s="6"/>
      <c r="G36" s="5"/>
      <c r="H36" s="5"/>
      <c r="I36" s="5"/>
      <c r="J36" s="5"/>
      <c r="K36" s="2"/>
      <c r="L36" s="2"/>
      <c r="M36" s="2"/>
      <c r="N36" s="2"/>
      <c r="O36" s="2"/>
      <c r="P36" s="2"/>
      <c r="Q36" s="2"/>
      <c r="R36" s="2"/>
      <c r="S36" s="2"/>
      <c r="T36" s="2"/>
      <c r="U36" s="2"/>
      <c r="V36" s="2"/>
      <c r="W36" s="2"/>
      <c r="X36" s="2"/>
      <c r="Y36" s="2"/>
      <c r="Z36" s="2"/>
    </row>
    <row r="37">
      <c r="B37" s="2"/>
      <c r="C37" s="2"/>
      <c r="D37" s="2"/>
      <c r="E37" s="2"/>
      <c r="F37" s="2"/>
      <c r="G37" s="2"/>
      <c r="H37" s="2"/>
      <c r="I37" s="2"/>
      <c r="J37" s="2"/>
      <c r="K37" s="2"/>
      <c r="L37" s="2"/>
      <c r="M37" s="2"/>
      <c r="N37" s="2"/>
      <c r="O37" s="2"/>
      <c r="P37" s="2"/>
      <c r="Q37" s="2"/>
      <c r="R37" s="2"/>
      <c r="S37" s="2"/>
    </row>
    <row r="38">
      <c r="A38" s="12" t="s">
        <v>23</v>
      </c>
      <c r="B38" s="2"/>
      <c r="C38" s="2"/>
      <c r="D38" s="2"/>
      <c r="E38" s="2"/>
      <c r="F38" s="2"/>
      <c r="G38" s="2"/>
      <c r="H38" s="2"/>
      <c r="I38" s="2"/>
      <c r="J38" s="2"/>
      <c r="K38" s="2"/>
      <c r="L38" s="2"/>
      <c r="M38" s="2"/>
      <c r="N38" s="2"/>
      <c r="O38" s="2"/>
      <c r="P38" s="2"/>
      <c r="Q38" s="2"/>
      <c r="R38" s="2"/>
      <c r="S38" s="2"/>
    </row>
    <row r="39">
      <c r="B39" s="2"/>
      <c r="C39" s="2"/>
      <c r="D39" s="2"/>
      <c r="E39" s="2"/>
      <c r="F39" s="2"/>
      <c r="G39" s="2"/>
      <c r="H39" s="2"/>
      <c r="I39" s="2"/>
      <c r="J39" s="2"/>
      <c r="K39" s="2"/>
      <c r="L39" s="2"/>
      <c r="M39" s="2"/>
      <c r="N39" s="2"/>
      <c r="O39" s="2"/>
      <c r="P39" s="2"/>
      <c r="Q39" s="2"/>
      <c r="R39" s="2"/>
      <c r="S39" s="2"/>
    </row>
    <row r="40">
      <c r="A40" s="12" t="s">
        <v>24</v>
      </c>
      <c r="B40" s="2"/>
      <c r="C40" s="2"/>
      <c r="D40" s="2"/>
      <c r="E40" s="2"/>
      <c r="F40" s="2"/>
      <c r="G40" s="2"/>
      <c r="H40" s="2"/>
      <c r="I40" s="2"/>
      <c r="J40" s="2"/>
      <c r="K40" s="2"/>
      <c r="L40" s="2"/>
      <c r="M40" s="2"/>
      <c r="N40" s="2"/>
      <c r="O40" s="2"/>
      <c r="P40" s="2"/>
      <c r="Q40" s="2"/>
      <c r="R40" s="2"/>
      <c r="S40" s="2"/>
    </row>
    <row r="41">
      <c r="B41" s="2"/>
      <c r="C41" s="2"/>
      <c r="D41" s="2"/>
      <c r="E41" s="2"/>
      <c r="F41" s="2"/>
      <c r="G41" s="2"/>
      <c r="H41" s="2"/>
      <c r="I41" s="2"/>
      <c r="J41" s="2"/>
      <c r="K41" s="2"/>
      <c r="L41" s="2"/>
      <c r="M41" s="2"/>
      <c r="N41" s="2"/>
      <c r="O41" s="2"/>
      <c r="P41" s="2"/>
      <c r="Q41" s="2"/>
      <c r="R41" s="2"/>
      <c r="S41" s="2"/>
    </row>
    <row r="42">
      <c r="B42" s="2"/>
      <c r="C42" s="2"/>
      <c r="D42" s="2"/>
      <c r="E42" s="2"/>
      <c r="F42" s="2"/>
      <c r="G42" s="2"/>
      <c r="H42" s="2"/>
      <c r="I42" s="2"/>
      <c r="J42" s="2"/>
      <c r="K42" s="2"/>
      <c r="L42" s="2"/>
      <c r="M42" s="2"/>
      <c r="N42" s="2"/>
      <c r="O42" s="2"/>
      <c r="P42" s="2"/>
      <c r="Q42" s="2"/>
      <c r="R42" s="2"/>
      <c r="S42" s="2"/>
    </row>
    <row r="43">
      <c r="A43" s="5"/>
      <c r="B43" s="2"/>
      <c r="C43" s="2"/>
      <c r="D43" s="2"/>
      <c r="E43" s="2"/>
      <c r="F43" s="2"/>
      <c r="G43" s="2"/>
      <c r="H43" s="2"/>
      <c r="I43" s="2"/>
      <c r="J43" s="2"/>
      <c r="K43" s="2"/>
      <c r="L43" s="2"/>
      <c r="M43" s="2"/>
      <c r="N43" s="2"/>
      <c r="O43" s="2"/>
      <c r="P43" s="2"/>
      <c r="Q43" s="2"/>
      <c r="R43" s="2"/>
      <c r="S43" s="2"/>
    </row>
    <row r="44">
      <c r="B44" s="2"/>
      <c r="C44" s="2"/>
      <c r="D44" s="2"/>
      <c r="E44" s="2"/>
      <c r="F44" s="2"/>
      <c r="G44" s="2"/>
      <c r="H44" s="2"/>
      <c r="I44" s="2"/>
      <c r="J44" s="2"/>
      <c r="K44" s="2"/>
      <c r="L44" s="2"/>
      <c r="M44" s="2"/>
      <c r="N44" s="2"/>
      <c r="O44" s="2"/>
      <c r="P44" s="2"/>
      <c r="Q44" s="2"/>
      <c r="R44" s="2"/>
      <c r="S44" s="2"/>
    </row>
    <row r="45">
      <c r="A45" s="5"/>
      <c r="B45" s="2"/>
      <c r="C45" s="2"/>
      <c r="K45" s="2"/>
      <c r="L45" s="2"/>
      <c r="M45" s="2"/>
      <c r="N45" s="2"/>
      <c r="O45" s="2"/>
      <c r="P45" s="2"/>
      <c r="Q45" s="2"/>
      <c r="R45" s="2"/>
      <c r="S45" s="2"/>
      <c r="T45" s="2"/>
      <c r="U45" s="2"/>
      <c r="V45" s="2"/>
      <c r="W45" s="2"/>
      <c r="X45" s="2"/>
      <c r="Y45" s="2"/>
      <c r="Z45" s="2"/>
    </row>
    <row r="46">
      <c r="B46" s="2"/>
      <c r="C46" s="2"/>
      <c r="K46" s="2"/>
      <c r="L46" s="2"/>
      <c r="M46" s="2"/>
      <c r="N46" s="2"/>
      <c r="O46" s="2"/>
      <c r="P46" s="2"/>
      <c r="Q46" s="2"/>
      <c r="R46" s="2"/>
      <c r="S46" s="2"/>
      <c r="T46" s="2"/>
      <c r="U46" s="2"/>
      <c r="V46" s="2"/>
      <c r="W46" s="2"/>
      <c r="X46" s="2"/>
      <c r="Y46" s="2"/>
      <c r="Z46" s="2"/>
    </row>
    <row r="47">
      <c r="A47" s="25"/>
      <c r="B47" s="2"/>
      <c r="C47" s="2"/>
      <c r="K47" s="2"/>
      <c r="L47" s="2"/>
      <c r="M47" s="2"/>
      <c r="N47" s="2"/>
      <c r="O47" s="2"/>
      <c r="P47" s="2"/>
      <c r="Q47" s="2"/>
      <c r="R47" s="2"/>
      <c r="S47" s="2"/>
      <c r="T47" s="2"/>
      <c r="U47" s="2"/>
      <c r="V47" s="2"/>
      <c r="W47" s="2"/>
      <c r="X47" s="2"/>
      <c r="Y47" s="2"/>
      <c r="Z47" s="2"/>
    </row>
    <row r="48">
      <c r="B48" s="2"/>
      <c r="C48" s="2"/>
      <c r="K48" s="2"/>
      <c r="L48" s="2"/>
      <c r="M48" s="2"/>
      <c r="N48" s="2"/>
      <c r="O48" s="2"/>
      <c r="P48" s="2"/>
      <c r="Q48" s="2"/>
      <c r="R48" s="2"/>
      <c r="S48" s="2"/>
      <c r="T48" s="2"/>
      <c r="U48" s="2"/>
      <c r="V48" s="2"/>
      <c r="W48" s="2"/>
      <c r="X48" s="2"/>
      <c r="Y48" s="2"/>
      <c r="Z48" s="2"/>
    </row>
    <row r="49">
      <c r="A49" s="26"/>
      <c r="B49" s="2"/>
      <c r="C49" s="2"/>
      <c r="K49" s="2"/>
      <c r="L49" s="2"/>
      <c r="M49" s="2"/>
      <c r="N49" s="2"/>
      <c r="O49" s="2"/>
      <c r="P49" s="2"/>
      <c r="Q49" s="2"/>
      <c r="R49" s="2"/>
      <c r="S49" s="2"/>
      <c r="T49" s="2"/>
      <c r="U49" s="2"/>
      <c r="V49" s="2"/>
      <c r="W49" s="2"/>
      <c r="X49" s="2"/>
      <c r="Y49" s="2"/>
      <c r="Z49" s="2"/>
    </row>
    <row r="50">
      <c r="A50" s="2"/>
      <c r="B50" s="2"/>
      <c r="C50" s="2"/>
      <c r="K50" s="2"/>
      <c r="L50" s="2"/>
      <c r="M50" s="2"/>
      <c r="N50" s="2"/>
      <c r="O50" s="2"/>
      <c r="P50" s="2"/>
      <c r="Q50" s="2"/>
      <c r="R50" s="2"/>
      <c r="S50" s="2"/>
      <c r="T50" s="2"/>
      <c r="U50" s="2"/>
      <c r="V50" s="2"/>
      <c r="W50" s="2"/>
      <c r="X50" s="2"/>
      <c r="Y50" s="2"/>
      <c r="Z50" s="2"/>
    </row>
    <row r="51">
      <c r="A51" s="2"/>
      <c r="B51" s="2"/>
      <c r="C51" s="2"/>
      <c r="K51" s="2"/>
      <c r="L51" s="2"/>
      <c r="M51" s="2"/>
      <c r="N51" s="2"/>
      <c r="O51" s="2"/>
      <c r="P51" s="2"/>
      <c r="Q51" s="2"/>
      <c r="R51" s="2"/>
      <c r="S51" s="2"/>
      <c r="T51" s="2"/>
      <c r="U51" s="2"/>
      <c r="V51" s="2"/>
      <c r="W51" s="2"/>
      <c r="X51" s="2"/>
      <c r="Y51" s="2"/>
      <c r="Z51" s="2"/>
    </row>
    <row r="52">
      <c r="A52" s="2"/>
      <c r="B52" s="2"/>
      <c r="C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25</v>
      </c>
      <c r="B1" s="5"/>
      <c r="C1" s="5"/>
      <c r="D1" s="5"/>
      <c r="E1" s="5"/>
      <c r="F1" s="5"/>
      <c r="G1" s="5"/>
      <c r="H1" s="5"/>
    </row>
    <row r="2">
      <c r="A2" s="5"/>
      <c r="B2" s="5" t="s">
        <v>26</v>
      </c>
      <c r="C2" s="5" t="s">
        <v>27</v>
      </c>
      <c r="D2" s="5" t="s">
        <v>28</v>
      </c>
      <c r="E2" s="5"/>
      <c r="F2" s="5"/>
      <c r="G2" s="5"/>
      <c r="H2" s="5"/>
    </row>
    <row r="3">
      <c r="A3" s="6" t="s">
        <v>29</v>
      </c>
      <c r="B3" s="14">
        <v>1494652.0</v>
      </c>
      <c r="C3" s="15">
        <v>0.011</v>
      </c>
      <c r="D3" s="14">
        <v>211.0</v>
      </c>
      <c r="E3" s="27"/>
      <c r="F3" s="5"/>
      <c r="G3" s="5"/>
      <c r="H3" s="5"/>
    </row>
    <row r="4">
      <c r="A4" s="6" t="s">
        <v>30</v>
      </c>
      <c r="B4" s="14">
        <v>2024513.0</v>
      </c>
      <c r="C4" s="15">
        <v>0.0155</v>
      </c>
      <c r="D4" s="14">
        <v>278.0</v>
      </c>
      <c r="E4" s="27"/>
      <c r="F4" s="5"/>
      <c r="G4" s="5"/>
      <c r="H4" s="5"/>
    </row>
    <row r="5">
      <c r="A5" s="5"/>
      <c r="B5" s="5"/>
      <c r="C5" s="5"/>
      <c r="D5" s="5"/>
      <c r="E5" s="5"/>
      <c r="F5" s="5"/>
      <c r="G5" s="5"/>
      <c r="H5" s="5"/>
    </row>
    <row r="6">
      <c r="A6" s="6" t="s">
        <v>31</v>
      </c>
      <c r="B6" s="6" t="s">
        <v>32</v>
      </c>
      <c r="C6" s="6" t="s">
        <v>33</v>
      </c>
      <c r="D6" s="6" t="s">
        <v>34</v>
      </c>
      <c r="E6" s="5"/>
      <c r="F6" s="5"/>
      <c r="G6" s="5"/>
      <c r="H6" s="5"/>
    </row>
    <row r="7">
      <c r="A7" s="6" t="s">
        <v>35</v>
      </c>
      <c r="B7" s="6">
        <v>250.0</v>
      </c>
      <c r="C7" s="6">
        <v>211.0</v>
      </c>
      <c r="D7" s="6">
        <v>379.0</v>
      </c>
      <c r="E7" s="5"/>
      <c r="F7" s="5"/>
      <c r="G7" s="5"/>
      <c r="H7" s="5"/>
    </row>
    <row r="8">
      <c r="A8" s="6" t="s">
        <v>36</v>
      </c>
      <c r="B8" s="6">
        <v>10.0</v>
      </c>
      <c r="C8" s="6">
        <v>10.0</v>
      </c>
      <c r="D8" s="6">
        <v>250.0</v>
      </c>
      <c r="E8" s="5"/>
      <c r="F8" s="5"/>
      <c r="G8" s="5"/>
      <c r="H8" s="5"/>
    </row>
    <row r="9">
      <c r="A9" s="6" t="s">
        <v>37</v>
      </c>
      <c r="B9" s="6">
        <v>0.0</v>
      </c>
      <c r="C9" s="6">
        <v>29.0</v>
      </c>
      <c r="D9" s="6">
        <v>548.0</v>
      </c>
      <c r="E9" s="5"/>
      <c r="F9" s="5"/>
      <c r="G9" s="5"/>
      <c r="H9" s="5"/>
    </row>
    <row r="10">
      <c r="B10" s="5"/>
      <c r="C10" s="5"/>
      <c r="D10" s="5"/>
      <c r="E10" s="5"/>
      <c r="F10" s="5"/>
      <c r="G10" s="5"/>
      <c r="H10" s="5"/>
    </row>
    <row r="11">
      <c r="A11" s="6" t="s">
        <v>38</v>
      </c>
      <c r="B11" s="6" t="s">
        <v>39</v>
      </c>
      <c r="C11" s="6" t="s">
        <v>40</v>
      </c>
      <c r="D11" s="6" t="s">
        <v>41</v>
      </c>
      <c r="E11" s="5"/>
      <c r="F11" s="5"/>
      <c r="G11" s="5"/>
      <c r="H11" s="5"/>
    </row>
    <row r="12">
      <c r="A12" s="6" t="s">
        <v>35</v>
      </c>
      <c r="B12" s="6">
        <v>840625.0</v>
      </c>
      <c r="C12" s="10">
        <v>0.018</v>
      </c>
      <c r="D12" s="6" t="s">
        <v>42</v>
      </c>
      <c r="E12" s="5"/>
      <c r="F12" s="5"/>
      <c r="G12" s="5"/>
      <c r="H12" s="5"/>
    </row>
    <row r="13">
      <c r="A13" s="6" t="s">
        <v>36</v>
      </c>
      <c r="B13" s="6">
        <v>36471.0</v>
      </c>
      <c r="C13" s="10">
        <v>0.0165</v>
      </c>
      <c r="D13" s="6" t="s">
        <v>43</v>
      </c>
      <c r="E13" s="5"/>
      <c r="F13" s="5"/>
      <c r="G13" s="5"/>
      <c r="H13" s="5"/>
    </row>
    <row r="14">
      <c r="A14" s="6" t="s">
        <v>37</v>
      </c>
      <c r="B14" s="6">
        <v>73451.0</v>
      </c>
      <c r="C14" s="10">
        <v>0.013</v>
      </c>
      <c r="D14" s="6" t="s">
        <v>44</v>
      </c>
      <c r="E14" s="5"/>
      <c r="F14" s="5"/>
      <c r="G14" s="5"/>
      <c r="H14" s="5"/>
    </row>
    <row r="15">
      <c r="A15" s="5"/>
      <c r="B15" s="6"/>
      <c r="C15" s="6"/>
      <c r="D15" s="5"/>
      <c r="E15" s="5"/>
      <c r="F15" s="5"/>
      <c r="G15" s="5"/>
      <c r="H15" s="5"/>
    </row>
    <row r="16">
      <c r="A16" s="5" t="s">
        <v>25</v>
      </c>
      <c r="B16" s="6" t="s">
        <v>45</v>
      </c>
      <c r="C16" s="6" t="s">
        <v>46</v>
      </c>
      <c r="D16" s="5" t="s">
        <v>47</v>
      </c>
      <c r="E16" s="5"/>
      <c r="F16" s="5"/>
      <c r="G16" s="5"/>
      <c r="H16" s="5"/>
    </row>
    <row r="17">
      <c r="A17" s="5" t="s">
        <v>48</v>
      </c>
      <c r="B17" s="13">
        <v>0.32</v>
      </c>
      <c r="C17" s="13">
        <v>0.33</v>
      </c>
      <c r="D17" s="6" t="s">
        <v>42</v>
      </c>
      <c r="E17" s="5"/>
      <c r="F17" s="5"/>
      <c r="G17" s="5"/>
      <c r="H17" s="5"/>
    </row>
    <row r="18">
      <c r="A18" s="5" t="s">
        <v>49</v>
      </c>
      <c r="B18" s="13">
        <v>0.4</v>
      </c>
      <c r="C18" s="13">
        <v>0.34</v>
      </c>
      <c r="D18" s="6" t="s">
        <v>50</v>
      </c>
      <c r="E18" s="5"/>
      <c r="F18" s="5"/>
      <c r="G18" s="5"/>
      <c r="H18" s="5"/>
    </row>
    <row r="19">
      <c r="A19" s="5" t="s">
        <v>51</v>
      </c>
      <c r="B19" s="13">
        <v>0.28</v>
      </c>
      <c r="C19" s="13">
        <v>0.33</v>
      </c>
      <c r="D19" s="6" t="s">
        <v>52</v>
      </c>
      <c r="E19" s="5"/>
      <c r="F19" s="5"/>
      <c r="G19" s="5"/>
      <c r="H19" s="5"/>
    </row>
    <row r="20">
      <c r="A20" s="6"/>
      <c r="B20" s="5"/>
      <c r="C20" s="5"/>
      <c r="D20" s="5"/>
      <c r="E20" s="5"/>
      <c r="F20" s="5"/>
      <c r="G20" s="5"/>
      <c r="H20" s="5"/>
    </row>
    <row r="21">
      <c r="A21" s="6" t="s">
        <v>53</v>
      </c>
      <c r="B21" s="5"/>
      <c r="C21" s="5"/>
      <c r="D21" s="5"/>
      <c r="E21" s="5"/>
      <c r="F21" s="5"/>
      <c r="G21" s="5"/>
      <c r="H21" s="5"/>
    </row>
    <row r="22">
      <c r="A22" s="5"/>
      <c r="B22" s="5" t="s">
        <v>26</v>
      </c>
      <c r="C22" s="5" t="s">
        <v>27</v>
      </c>
      <c r="D22" s="5"/>
      <c r="E22" s="5"/>
      <c r="F22" s="5"/>
      <c r="G22" s="5"/>
      <c r="H22" s="5"/>
    </row>
    <row r="23">
      <c r="A23" s="6" t="s">
        <v>29</v>
      </c>
      <c r="B23" s="14">
        <v>1612450.0</v>
      </c>
      <c r="C23" s="15">
        <v>0.0124</v>
      </c>
      <c r="D23" s="21"/>
      <c r="E23" s="27"/>
      <c r="F23" s="5"/>
      <c r="G23" s="5"/>
      <c r="H23" s="5"/>
    </row>
    <row r="24">
      <c r="A24" s="6" t="s">
        <v>30</v>
      </c>
      <c r="B24" s="14">
        <v>2034556.0</v>
      </c>
      <c r="C24" s="15">
        <v>0.017</v>
      </c>
      <c r="D24" s="21"/>
      <c r="E24" s="27"/>
      <c r="F24" s="5"/>
      <c r="G24" s="5"/>
      <c r="H24" s="5"/>
    </row>
    <row r="25">
      <c r="A25" s="5"/>
      <c r="B25" s="5"/>
      <c r="C25" s="5"/>
      <c r="D25" s="5"/>
      <c r="E25" s="5"/>
      <c r="F25" s="5"/>
      <c r="G25" s="5"/>
      <c r="H25" s="5"/>
    </row>
    <row r="26">
      <c r="A26" s="5" t="s">
        <v>54</v>
      </c>
      <c r="B26" s="5" t="s">
        <v>55</v>
      </c>
      <c r="C26" s="5" t="s">
        <v>41</v>
      </c>
      <c r="D26" s="5"/>
      <c r="E26" s="5"/>
      <c r="F26" s="5"/>
      <c r="G26" s="5"/>
      <c r="H26" s="5"/>
    </row>
    <row r="27">
      <c r="A27" s="5" t="s">
        <v>56</v>
      </c>
      <c r="B27" s="14">
        <v>62658.0</v>
      </c>
      <c r="C27" s="6" t="s">
        <v>57</v>
      </c>
      <c r="D27" s="5"/>
      <c r="E27" s="5"/>
      <c r="F27" s="5"/>
      <c r="G27" s="5"/>
      <c r="H27" s="5"/>
    </row>
    <row r="28">
      <c r="A28" s="5" t="s">
        <v>58</v>
      </c>
      <c r="B28" s="14">
        <v>23451.0</v>
      </c>
      <c r="C28" s="6" t="s">
        <v>44</v>
      </c>
      <c r="D28" s="5"/>
      <c r="E28" s="5"/>
      <c r="F28" s="5"/>
      <c r="G28" s="5"/>
      <c r="H28" s="5"/>
    </row>
    <row r="29">
      <c r="A29" s="5" t="s">
        <v>59</v>
      </c>
      <c r="B29" s="14">
        <v>135460.0</v>
      </c>
      <c r="C29" s="6" t="s">
        <v>60</v>
      </c>
      <c r="D29" s="5"/>
      <c r="E29" s="5"/>
      <c r="F29" s="5"/>
      <c r="G29" s="5"/>
      <c r="H29" s="5"/>
    </row>
    <row r="30">
      <c r="A30" s="5" t="s">
        <v>61</v>
      </c>
      <c r="B30" s="14">
        <v>56034.0</v>
      </c>
      <c r="C30" s="6" t="s">
        <v>52</v>
      </c>
      <c r="D30" s="5"/>
      <c r="E30" s="5"/>
      <c r="F30" s="5"/>
      <c r="G30" s="5"/>
      <c r="H30" s="5"/>
    </row>
    <row r="31">
      <c r="A31" s="6" t="s">
        <v>62</v>
      </c>
      <c r="B31" s="6">
        <v>11375.0</v>
      </c>
      <c r="C31" s="6" t="s">
        <v>42</v>
      </c>
      <c r="D31" s="5"/>
      <c r="E31" s="5"/>
      <c r="F31" s="5"/>
      <c r="G31" s="5"/>
      <c r="H31" s="5"/>
    </row>
    <row r="32">
      <c r="A32" s="5"/>
      <c r="B32" s="6"/>
      <c r="C32" s="6"/>
      <c r="D32" s="5"/>
      <c r="E32" s="5"/>
      <c r="F32" s="5"/>
      <c r="G32" s="5"/>
      <c r="H32" s="5"/>
    </row>
    <row r="33">
      <c r="A33" s="5" t="s">
        <v>63</v>
      </c>
      <c r="B33" s="6" t="s">
        <v>64</v>
      </c>
      <c r="C33" s="6" t="s">
        <v>65</v>
      </c>
      <c r="D33" s="5"/>
      <c r="E33" s="5"/>
      <c r="F33" s="5"/>
      <c r="G33" s="5"/>
      <c r="H33" s="5"/>
    </row>
    <row r="34">
      <c r="A34" s="5" t="s">
        <v>66</v>
      </c>
      <c r="B34" s="14">
        <v>14.0</v>
      </c>
      <c r="C34" s="14">
        <v>16.0</v>
      </c>
      <c r="D34" s="5"/>
      <c r="E34" s="5"/>
      <c r="F34" s="5"/>
      <c r="G34" s="5"/>
      <c r="H34" s="5"/>
    </row>
    <row r="35">
      <c r="A35" s="5" t="s">
        <v>67</v>
      </c>
      <c r="B35" s="14">
        <v>345214.0</v>
      </c>
      <c r="C35" s="14">
        <v>546045.0</v>
      </c>
      <c r="D35" s="5"/>
      <c r="E35" s="5"/>
      <c r="F35" s="5"/>
      <c r="G35" s="5"/>
      <c r="H35" s="5"/>
    </row>
    <row r="36">
      <c r="A36" s="5"/>
      <c r="B36" s="5"/>
      <c r="C36" s="5"/>
      <c r="D36" s="5"/>
      <c r="E36" s="5"/>
      <c r="F36" s="5"/>
      <c r="G36" s="5"/>
      <c r="H36" s="5"/>
    </row>
    <row r="37">
      <c r="A37" s="5" t="s">
        <v>68</v>
      </c>
      <c r="B37" s="5"/>
      <c r="C37" s="5"/>
      <c r="D37" s="5"/>
      <c r="E37" s="5"/>
      <c r="F37" s="5"/>
      <c r="G37" s="5"/>
      <c r="H37" s="5"/>
    </row>
    <row r="38">
      <c r="A38" s="5" t="s">
        <v>69</v>
      </c>
      <c r="B38" s="14">
        <v>16.0</v>
      </c>
      <c r="C38" s="14">
        <v>32.0</v>
      </c>
      <c r="D38" s="5"/>
      <c r="E38" s="5"/>
      <c r="F38" s="5"/>
      <c r="G38" s="5"/>
      <c r="H38" s="5"/>
    </row>
    <row r="39">
      <c r="A39" s="5" t="s">
        <v>70</v>
      </c>
      <c r="B39" s="14">
        <v>8.0</v>
      </c>
      <c r="C39" s="14">
        <v>11.0</v>
      </c>
      <c r="D39" s="5"/>
      <c r="E39" s="5"/>
      <c r="F39" s="5"/>
      <c r="G39" s="5"/>
      <c r="H39" s="5"/>
    </row>
    <row r="40">
      <c r="A40" s="5"/>
      <c r="B40" s="5"/>
      <c r="C40" s="5"/>
      <c r="D40" s="5"/>
      <c r="E40" s="5"/>
      <c r="F40" s="5"/>
      <c r="G40" s="5"/>
      <c r="H40" s="5"/>
    </row>
    <row r="41">
      <c r="A41" s="5" t="s">
        <v>71</v>
      </c>
      <c r="B41" s="5" t="s">
        <v>72</v>
      </c>
      <c r="C41" s="5" t="s">
        <v>73</v>
      </c>
      <c r="D41" s="5" t="s">
        <v>74</v>
      </c>
      <c r="E41" s="5" t="s">
        <v>75</v>
      </c>
      <c r="F41" s="5" t="s">
        <v>76</v>
      </c>
      <c r="G41" s="5" t="s">
        <v>77</v>
      </c>
      <c r="H41" s="5"/>
    </row>
    <row r="42">
      <c r="A42" s="6" t="s">
        <v>78</v>
      </c>
      <c r="B42" s="14">
        <v>2.0</v>
      </c>
      <c r="C42" s="14">
        <v>825460.0</v>
      </c>
      <c r="D42" s="15">
        <v>0.1823</v>
      </c>
      <c r="E42" s="6" t="s">
        <v>79</v>
      </c>
      <c r="F42" s="14">
        <v>17.0</v>
      </c>
      <c r="G42" s="21">
        <f t="shared" ref="G42:G44" si="1">F42+B42</f>
        <v>19</v>
      </c>
      <c r="H42" s="5"/>
    </row>
    <row r="43">
      <c r="A43" s="6" t="s">
        <v>80</v>
      </c>
      <c r="B43" s="14">
        <v>12.0</v>
      </c>
      <c r="C43" s="14">
        <v>610246.0</v>
      </c>
      <c r="D43" s="15">
        <v>0.1607</v>
      </c>
      <c r="E43" s="6" t="s">
        <v>79</v>
      </c>
      <c r="F43" s="14">
        <v>19.0</v>
      </c>
      <c r="G43" s="21">
        <f t="shared" si="1"/>
        <v>31</v>
      </c>
      <c r="H43" s="5"/>
    </row>
    <row r="44">
      <c r="A44" s="6" t="s">
        <v>81</v>
      </c>
      <c r="B44" s="6">
        <v>22.0</v>
      </c>
      <c r="C44" s="6">
        <v>767951.0</v>
      </c>
      <c r="D44" s="10">
        <v>0.1974</v>
      </c>
      <c r="E44" s="6" t="s">
        <v>79</v>
      </c>
      <c r="F44" s="6">
        <v>15.0</v>
      </c>
      <c r="G44" s="21">
        <f t="shared" si="1"/>
        <v>37</v>
      </c>
      <c r="H44" s="5"/>
    </row>
    <row r="45">
      <c r="A45" s="5"/>
      <c r="B45" s="15"/>
      <c r="C45" s="20"/>
      <c r="D45" s="5"/>
      <c r="E45" s="5"/>
      <c r="F45" s="5"/>
      <c r="G45" s="5"/>
      <c r="H45" s="5"/>
    </row>
    <row r="46">
      <c r="A46" s="5" t="s">
        <v>82</v>
      </c>
      <c r="B46" s="15">
        <v>0.2667</v>
      </c>
      <c r="C46" s="20" t="s">
        <v>83</v>
      </c>
      <c r="D46" s="5"/>
      <c r="E46" s="5"/>
      <c r="F46" s="5"/>
      <c r="G46" s="5"/>
      <c r="H46" s="5"/>
    </row>
    <row r="47">
      <c r="A47" s="5"/>
      <c r="B47" s="5"/>
      <c r="C47" s="5"/>
      <c r="D47" s="5"/>
      <c r="E47" s="5"/>
      <c r="F47" s="5"/>
      <c r="G47" s="5"/>
      <c r="H47"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53</v>
      </c>
    </row>
    <row r="3">
      <c r="A3" s="6" t="s">
        <v>29</v>
      </c>
      <c r="B3" s="29">
        <f>Assumptions!B23</f>
        <v>1612450</v>
      </c>
      <c r="C3" s="30">
        <f>B3*(1+Assumptions!$C23)</f>
        <v>1632444.38</v>
      </c>
      <c r="D3" s="30">
        <f>C3*(1+Assumptions!$C23)</f>
        <v>1652686.69</v>
      </c>
      <c r="E3" s="30">
        <f>D3*(1+Assumptions!$C23)</f>
        <v>1673180.005</v>
      </c>
      <c r="F3" s="30">
        <f>E3*(1+Assumptions!$C23)</f>
        <v>1693927.437</v>
      </c>
      <c r="G3" s="30">
        <f>F3*(1+Assumptions!$C23)</f>
        <v>1714932.138</v>
      </c>
      <c r="H3" s="30">
        <f>G3*(1+Assumptions!$C23)</f>
        <v>1736197.296</v>
      </c>
      <c r="I3" s="30">
        <f>H3*(1+Assumptions!$C23)</f>
        <v>1757726.143</v>
      </c>
      <c r="J3" s="30">
        <f>I3*(1+Assumptions!$C23)</f>
        <v>1779521.947</v>
      </c>
      <c r="K3" s="30">
        <f>J3*(1+Assumptions!$C23)</f>
        <v>1801588.019</v>
      </c>
      <c r="L3" s="30">
        <f>K3*(1+Assumptions!$C23)</f>
        <v>1823927.71</v>
      </c>
      <c r="M3" s="30">
        <f>L3*(1+Assumptions!$C23)</f>
        <v>1846544.414</v>
      </c>
      <c r="N3" s="30">
        <f>M3*(1+Assumptions!$C23)</f>
        <v>1869441.565</v>
      </c>
      <c r="O3" s="30">
        <f>N3*(1+Assumptions!$C23)</f>
        <v>1892622.64</v>
      </c>
      <c r="P3" s="30">
        <f>O3*(1+Assumptions!$C23)</f>
        <v>1916091.161</v>
      </c>
      <c r="Q3" s="30">
        <f>P3*(1+Assumptions!$C23)</f>
        <v>1939850.691</v>
      </c>
      <c r="R3" s="30">
        <f>Q3*(1+Assumptions!$C23)</f>
        <v>1963904.84</v>
      </c>
      <c r="S3" s="30">
        <f>R3*(1+Assumptions!$C23)</f>
        <v>1988257.26</v>
      </c>
      <c r="T3" s="30">
        <f>S3*(1+Assumptions!$C23)</f>
        <v>2012911.65</v>
      </c>
      <c r="U3" s="30">
        <f>T3*(1+Assumptions!$C23)</f>
        <v>2037871.754</v>
      </c>
      <c r="V3" s="30">
        <f>U3*(1+Assumptions!$C23)</f>
        <v>2063141.364</v>
      </c>
      <c r="W3" s="30">
        <f>V3*(1+Assumptions!$C23)</f>
        <v>2088724.317</v>
      </c>
      <c r="X3" s="30">
        <f>W3*(1+Assumptions!$C23)</f>
        <v>2114624.498</v>
      </c>
      <c r="Y3" s="30">
        <f>X3*(1+Assumptions!$C23)</f>
        <v>2140845.842</v>
      </c>
      <c r="Z3" s="30">
        <f>Y3*(1+Assumptions!$C23)</f>
        <v>2167392.331</v>
      </c>
      <c r="AA3" s="30">
        <f>Z3*(1+Assumptions!$C23)</f>
        <v>2194267.996</v>
      </c>
      <c r="AB3" s="30">
        <f>AA3*(1+Assumptions!$C23)</f>
        <v>2221476.919</v>
      </c>
      <c r="AC3" s="30">
        <f>AB3*(1+Assumptions!$C23)</f>
        <v>2249023.232</v>
      </c>
      <c r="AD3" s="30">
        <f>AC3*(1+Assumptions!$C23)</f>
        <v>2276911.121</v>
      </c>
      <c r="AE3" s="30">
        <f>AD3*(1+Assumptions!$C23)</f>
        <v>2305144.818</v>
      </c>
      <c r="AF3" s="30">
        <f>AE3*(1+Assumptions!$C23)</f>
        <v>2333728.614</v>
      </c>
      <c r="AG3" s="30">
        <f>AF3*(1+Assumptions!$C23)</f>
        <v>2362666.849</v>
      </c>
      <c r="AH3" s="30">
        <f>AG3*(1+Assumptions!$C23)</f>
        <v>2391963.918</v>
      </c>
      <c r="AI3" s="30">
        <f>AH3*(1+Assumptions!$C23)</f>
        <v>2421624.271</v>
      </c>
      <c r="AJ3" s="30">
        <f>AI3*(1+Assumptions!$C23)</f>
        <v>2451652.411</v>
      </c>
      <c r="AK3" s="30">
        <f>AJ3*(1+Assumptions!$C23)</f>
        <v>2482052.901</v>
      </c>
    </row>
    <row r="4">
      <c r="A4" s="6" t="s">
        <v>30</v>
      </c>
      <c r="B4" s="29">
        <f>Assumptions!B24</f>
        <v>2034556</v>
      </c>
      <c r="C4" s="30">
        <f>B4*(1+Assumptions!$C24)</f>
        <v>2069143.452</v>
      </c>
      <c r="D4" s="30">
        <f>C4*(1+Assumptions!$C24)</f>
        <v>2104318.891</v>
      </c>
      <c r="E4" s="30">
        <f>D4*(1+Assumptions!$C24)</f>
        <v>2140092.312</v>
      </c>
      <c r="F4" s="30">
        <f>E4*(1+Assumptions!$C24)</f>
        <v>2176473.881</v>
      </c>
      <c r="G4" s="30">
        <f>F4*(1+Assumptions!$C24)</f>
        <v>2213473.937</v>
      </c>
      <c r="H4" s="30">
        <f>G4*(1+Assumptions!$C24)</f>
        <v>2251102.994</v>
      </c>
      <c r="I4" s="30">
        <f>H4*(1+Assumptions!$C24)</f>
        <v>2289371.745</v>
      </c>
      <c r="J4" s="30">
        <f>I4*(1+Assumptions!$C24)</f>
        <v>2328291.065</v>
      </c>
      <c r="K4" s="30">
        <f>J4*(1+Assumptions!$C24)</f>
        <v>2367872.013</v>
      </c>
      <c r="L4" s="30">
        <f>K4*(1+Assumptions!$C24)</f>
        <v>2408125.837</v>
      </c>
      <c r="M4" s="30">
        <f>L4*(1+Assumptions!$C24)</f>
        <v>2449063.976</v>
      </c>
      <c r="N4" s="30">
        <f>M4*(1+Assumptions!$C24)</f>
        <v>2490698.064</v>
      </c>
      <c r="O4" s="30">
        <f>N4*(1+Assumptions!$C24)</f>
        <v>2533039.931</v>
      </c>
      <c r="P4" s="30">
        <f>O4*(1+Assumptions!$C24)</f>
        <v>2576101.61</v>
      </c>
      <c r="Q4" s="30">
        <f>P4*(1+Assumptions!$C24)</f>
        <v>2619895.337</v>
      </c>
      <c r="R4" s="30">
        <f>Q4*(1+Assumptions!$C24)</f>
        <v>2664433.558</v>
      </c>
      <c r="S4" s="30">
        <f>R4*(1+Assumptions!$C24)</f>
        <v>2709728.928</v>
      </c>
      <c r="T4" s="30">
        <f>S4*(1+Assumptions!$C24)</f>
        <v>2755794.32</v>
      </c>
      <c r="U4" s="30">
        <f>T4*(1+Assumptions!$C24)</f>
        <v>2802642.823</v>
      </c>
      <c r="V4" s="30">
        <f>U4*(1+Assumptions!$C24)</f>
        <v>2850287.751</v>
      </c>
      <c r="W4" s="30">
        <f>V4*(1+Assumptions!$C24)</f>
        <v>2898742.643</v>
      </c>
      <c r="X4" s="30">
        <f>W4*(1+Assumptions!$C24)</f>
        <v>2948021.268</v>
      </c>
      <c r="Y4" s="30">
        <f>X4*(1+Assumptions!$C24)</f>
        <v>2998137.63</v>
      </c>
      <c r="Z4" s="30">
        <f>Y4*(1+Assumptions!$C24)</f>
        <v>3049105.969</v>
      </c>
      <c r="AA4" s="30">
        <f>Z4*(1+Assumptions!$C24)</f>
        <v>3100940.771</v>
      </c>
      <c r="AB4" s="30">
        <f>AA4*(1+Assumptions!$C24)</f>
        <v>3153656.764</v>
      </c>
      <c r="AC4" s="30">
        <f>AB4*(1+Assumptions!$C24)</f>
        <v>3207268.929</v>
      </c>
      <c r="AD4" s="30">
        <f>AC4*(1+Assumptions!$C24)</f>
        <v>3261792.501</v>
      </c>
      <c r="AE4" s="30">
        <f>AD4*(1+Assumptions!$C24)</f>
        <v>3317242.973</v>
      </c>
      <c r="AF4" s="30">
        <f>AE4*(1+Assumptions!$C24)</f>
        <v>3373636.104</v>
      </c>
      <c r="AG4" s="30">
        <f>AF4*(1+Assumptions!$C24)</f>
        <v>3430987.918</v>
      </c>
      <c r="AH4" s="30">
        <f>AG4*(1+Assumptions!$C24)</f>
        <v>3489314.712</v>
      </c>
      <c r="AI4" s="30">
        <f>AH4*(1+Assumptions!$C24)</f>
        <v>3548633.062</v>
      </c>
      <c r="AJ4" s="30">
        <f>AI4*(1+Assumptions!$C24)</f>
        <v>3608959.824</v>
      </c>
      <c r="AK4" s="30">
        <f>AJ4*(1+Assumptions!$C24)</f>
        <v>3670312.141</v>
      </c>
    </row>
    <row r="6">
      <c r="A6" s="28" t="s">
        <v>25</v>
      </c>
    </row>
    <row r="7">
      <c r="A7" s="6" t="s">
        <v>29</v>
      </c>
      <c r="B7" s="29">
        <f>Assumptions!B3</f>
        <v>1494652</v>
      </c>
      <c r="C7" s="30">
        <f>B7*(1+Assumptions!$C3)</f>
        <v>1511093.172</v>
      </c>
      <c r="D7" s="30">
        <f>C7*(1+Assumptions!$C3)</f>
        <v>1527715.197</v>
      </c>
      <c r="E7" s="30">
        <f>D7*(1+Assumptions!$C3)</f>
        <v>1544520.064</v>
      </c>
      <c r="F7" s="30">
        <f>E7*(1+Assumptions!$C3)</f>
        <v>1561509.785</v>
      </c>
      <c r="G7" s="30">
        <f>F7*(1+Assumptions!$C3)</f>
        <v>1578686.392</v>
      </c>
      <c r="H7" s="30">
        <f>G7*(1+Assumptions!$C3)</f>
        <v>1596051.943</v>
      </c>
      <c r="I7" s="30">
        <f>H7*(1+Assumptions!$C3)</f>
        <v>1613608.514</v>
      </c>
      <c r="J7" s="30">
        <f>I7*(1+Assumptions!$C3)</f>
        <v>1631358.208</v>
      </c>
      <c r="K7" s="30">
        <f>J7*(1+Assumptions!$C3)</f>
        <v>1649303.148</v>
      </c>
      <c r="L7" s="30">
        <f>K7*(1+Assumptions!$C3)</f>
        <v>1667445.483</v>
      </c>
      <c r="M7" s="30">
        <f>L7*(1+Assumptions!$C3)</f>
        <v>1685787.383</v>
      </c>
      <c r="N7" s="30">
        <f>M7*(1+Assumptions!$C3)</f>
        <v>1704331.044</v>
      </c>
      <c r="O7" s="30">
        <f>N7*(1+Assumptions!$C3)</f>
        <v>1723078.686</v>
      </c>
      <c r="P7" s="30">
        <f>O7*(1+Assumptions!$C3)</f>
        <v>1742032.551</v>
      </c>
      <c r="Q7" s="30">
        <f>P7*(1+Assumptions!$C3)</f>
        <v>1761194.909</v>
      </c>
      <c r="R7" s="30">
        <f>Q7*(1+Assumptions!$C3)</f>
        <v>1780568.053</v>
      </c>
      <c r="S7" s="30">
        <f>R7*(1+Assumptions!$C3)</f>
        <v>1800154.302</v>
      </c>
      <c r="T7" s="30">
        <f>S7*(1+Assumptions!$C3)</f>
        <v>1819955.999</v>
      </c>
      <c r="U7" s="30">
        <f>T7*(1+Assumptions!$C3)</f>
        <v>1839975.515</v>
      </c>
      <c r="V7" s="30">
        <f>U7*(1+Assumptions!$C3)</f>
        <v>1860215.246</v>
      </c>
      <c r="W7" s="30">
        <f>V7*(1+Assumptions!$C3)</f>
        <v>1880677.614</v>
      </c>
      <c r="X7" s="30">
        <f>W7*(1+Assumptions!$C3)</f>
        <v>1901365.067</v>
      </c>
      <c r="Y7" s="30">
        <f>X7*(1+Assumptions!$C3)</f>
        <v>1922280.083</v>
      </c>
      <c r="Z7" s="30">
        <f>Y7*(1+Assumptions!$C3)</f>
        <v>1943425.164</v>
      </c>
      <c r="AA7" s="30">
        <f>Z7*(1+Assumptions!$C3)</f>
        <v>1964802.841</v>
      </c>
      <c r="AB7" s="30">
        <f>AA7*(1+Assumptions!$C3)</f>
        <v>1986415.672</v>
      </c>
      <c r="AC7" s="30">
        <f>AB7*(1+Assumptions!$C3)</f>
        <v>2008266.244</v>
      </c>
      <c r="AD7" s="30">
        <f>AC7*(1+Assumptions!$C3)</f>
        <v>2030357.173</v>
      </c>
      <c r="AE7" s="30">
        <f>AD7*(1+Assumptions!$C3)</f>
        <v>2052691.102</v>
      </c>
      <c r="AF7" s="30">
        <f>AE7*(1+Assumptions!$C3)</f>
        <v>2075270.704</v>
      </c>
      <c r="AG7" s="30">
        <f>AF7*(1+Assumptions!$C3)</f>
        <v>2098098.682</v>
      </c>
      <c r="AH7" s="30">
        <f>AG7*(1+Assumptions!$C3)</f>
        <v>2121177.767</v>
      </c>
      <c r="AI7" s="30">
        <f>AH7*(1+Assumptions!$C3)</f>
        <v>2144510.723</v>
      </c>
      <c r="AJ7" s="30">
        <f>AI7*(1+Assumptions!$C3)</f>
        <v>2168100.341</v>
      </c>
      <c r="AK7" s="30">
        <f>AJ7*(1+Assumptions!$C3)</f>
        <v>2191949.444</v>
      </c>
    </row>
    <row r="8">
      <c r="A8" s="6" t="s">
        <v>30</v>
      </c>
      <c r="B8" s="29">
        <f>Assumptions!B4</f>
        <v>2024513</v>
      </c>
      <c r="C8" s="30">
        <f>B8*(1+Assumptions!$C4)</f>
        <v>2055892.952</v>
      </c>
      <c r="D8" s="30">
        <f>C8*(1+Assumptions!$C4)</f>
        <v>2087759.292</v>
      </c>
      <c r="E8" s="30">
        <f>D8*(1+Assumptions!$C4)</f>
        <v>2120119.561</v>
      </c>
      <c r="F8" s="30">
        <f>E8*(1+Assumptions!$C4)</f>
        <v>2152981.414</v>
      </c>
      <c r="G8" s="30">
        <f>F8*(1+Assumptions!$C4)</f>
        <v>2186352.626</v>
      </c>
      <c r="H8" s="30">
        <f>G8*(1+Assumptions!$C4)</f>
        <v>2220241.092</v>
      </c>
      <c r="I8" s="30">
        <f>H8*(1+Assumptions!$C4)</f>
        <v>2254654.829</v>
      </c>
      <c r="J8" s="30">
        <f>I8*(1+Assumptions!$C4)</f>
        <v>2289601.979</v>
      </c>
      <c r="K8" s="30">
        <f>J8*(1+Assumptions!$C4)</f>
        <v>2325090.81</v>
      </c>
      <c r="L8" s="30">
        <f>K8*(1+Assumptions!$C4)</f>
        <v>2361129.717</v>
      </c>
      <c r="M8" s="30">
        <f>L8*(1+Assumptions!$C4)</f>
        <v>2397727.228</v>
      </c>
      <c r="N8" s="30">
        <f>M8*(1+Assumptions!$C4)</f>
        <v>2434892</v>
      </c>
      <c r="O8" s="30">
        <f>N8*(1+Assumptions!$C4)</f>
        <v>2472632.826</v>
      </c>
      <c r="P8" s="30">
        <f>O8*(1+Assumptions!$C4)</f>
        <v>2510958.635</v>
      </c>
      <c r="Q8" s="30">
        <f>P8*(1+Assumptions!$C4)</f>
        <v>2549878.493</v>
      </c>
      <c r="R8" s="30">
        <f>Q8*(1+Assumptions!$C4)</f>
        <v>2589401.61</v>
      </c>
      <c r="S8" s="30">
        <f>R8*(1+Assumptions!$C4)</f>
        <v>2629537.335</v>
      </c>
      <c r="T8" s="30">
        <f>S8*(1+Assumptions!$C4)</f>
        <v>2670295.164</v>
      </c>
      <c r="U8" s="30">
        <f>T8*(1+Assumptions!$C4)</f>
        <v>2711684.739</v>
      </c>
      <c r="V8" s="30">
        <f>U8*(1+Assumptions!$C4)</f>
        <v>2753715.852</v>
      </c>
      <c r="W8" s="30">
        <f>V8*(1+Assumptions!$C4)</f>
        <v>2796398.448</v>
      </c>
      <c r="X8" s="30">
        <f>W8*(1+Assumptions!$C4)</f>
        <v>2839742.624</v>
      </c>
      <c r="Y8" s="30">
        <f>X8*(1+Assumptions!$C4)</f>
        <v>2883758.634</v>
      </c>
      <c r="Z8" s="30">
        <f>Y8*(1+Assumptions!$C4)</f>
        <v>2928456.893</v>
      </c>
      <c r="AA8" s="30">
        <f>Z8*(1+Assumptions!$C4)</f>
        <v>2973847.975</v>
      </c>
      <c r="AB8" s="30">
        <f>AA8*(1+Assumptions!$C4)</f>
        <v>3019942.619</v>
      </c>
      <c r="AC8" s="30">
        <f>AB8*(1+Assumptions!$C4)</f>
        <v>3066751.729</v>
      </c>
      <c r="AD8" s="30">
        <f>AC8*(1+Assumptions!$C4)</f>
        <v>3114286.381</v>
      </c>
      <c r="AE8" s="30">
        <f>AD8*(1+Assumptions!$C4)</f>
        <v>3162557.82</v>
      </c>
      <c r="AF8" s="30">
        <f>AE8*(1+Assumptions!$C4)</f>
        <v>3211577.466</v>
      </c>
      <c r="AG8" s="30">
        <f>AF8*(1+Assumptions!$C4)</f>
        <v>3261356.917</v>
      </c>
      <c r="AH8" s="30">
        <f>AG8*(1+Assumptions!$C4)</f>
        <v>3311907.949</v>
      </c>
      <c r="AI8" s="30">
        <f>AH8*(1+Assumptions!$C4)</f>
        <v>3363242.522</v>
      </c>
      <c r="AJ8" s="30">
        <f>AI8*(1+Assumptions!$C4)</f>
        <v>3415372.782</v>
      </c>
      <c r="AK8" s="30">
        <f>AJ8*(1+Assumptions!$C4)</f>
        <v>3468311.06</v>
      </c>
    </row>
    <row r="10">
      <c r="A10" s="28" t="s">
        <v>31</v>
      </c>
    </row>
    <row r="11">
      <c r="A11" s="6" t="s">
        <v>29</v>
      </c>
    </row>
    <row r="12">
      <c r="A12" s="6" t="s">
        <v>35</v>
      </c>
      <c r="B12" s="30">
        <f>B$3*Assumptions!$B7/1000</f>
        <v>403112.5</v>
      </c>
      <c r="C12" s="30">
        <f>C$3*Assumptions!$B7/1000</f>
        <v>408111.095</v>
      </c>
      <c r="D12" s="30">
        <f>D$3*Assumptions!$B7/1000</f>
        <v>413171.6726</v>
      </c>
      <c r="E12" s="30">
        <f>E$3*Assumptions!$B7/1000</f>
        <v>418295.0013</v>
      </c>
      <c r="F12" s="30">
        <f>F$3*Assumptions!$B7/1000</f>
        <v>423481.8593</v>
      </c>
      <c r="G12" s="30">
        <f>G$3*Assumptions!$B7/1000</f>
        <v>428733.0344</v>
      </c>
      <c r="H12" s="30">
        <f>H$3*Assumptions!$B7/1000</f>
        <v>434049.324</v>
      </c>
      <c r="I12" s="30">
        <f>I$3*Assumptions!$B7/1000</f>
        <v>439431.5356</v>
      </c>
      <c r="J12" s="30">
        <f>J$3*Assumptions!$B7/1000</f>
        <v>444880.4867</v>
      </c>
      <c r="K12" s="30">
        <f>K$3*Assumptions!$B7/1000</f>
        <v>450397.0047</v>
      </c>
      <c r="L12" s="30">
        <f>L$3*Assumptions!$B7/1000</f>
        <v>455981.9276</v>
      </c>
      <c r="M12" s="30">
        <f>M$3*Assumptions!$B7/1000</f>
        <v>461636.1035</v>
      </c>
      <c r="N12" s="30">
        <f>N$3*Assumptions!$B7/1000</f>
        <v>467360.3912</v>
      </c>
      <c r="O12" s="30">
        <f>O$3*Assumptions!$B7/1000</f>
        <v>473155.66</v>
      </c>
      <c r="P12" s="30">
        <f>P$3*Assumptions!$B7/1000</f>
        <v>479022.7902</v>
      </c>
      <c r="Q12" s="30">
        <f>Q$3*Assumptions!$B7/1000</f>
        <v>484962.6728</v>
      </c>
      <c r="R12" s="30">
        <f>R$3*Assumptions!$B7/1000</f>
        <v>490976.2099</v>
      </c>
      <c r="S12" s="30">
        <f>S$3*Assumptions!$B7/1000</f>
        <v>497064.3149</v>
      </c>
      <c r="T12" s="30">
        <f>T$3*Assumptions!$B7/1000</f>
        <v>503227.9124</v>
      </c>
      <c r="U12" s="30">
        <f>U$3*Assumptions!$B7/1000</f>
        <v>509467.9386</v>
      </c>
      <c r="V12" s="30">
        <f>V$3*Assumptions!$B7/1000</f>
        <v>515785.341</v>
      </c>
      <c r="W12" s="30">
        <f>W$3*Assumptions!$B7/1000</f>
        <v>522181.0792</v>
      </c>
      <c r="X12" s="30">
        <f>X$3*Assumptions!$B7/1000</f>
        <v>528656.1246</v>
      </c>
      <c r="Y12" s="30">
        <f>Y$3*Assumptions!$B7/1000</f>
        <v>535211.4605</v>
      </c>
      <c r="Z12" s="30">
        <f>Z$3*Assumptions!$B7/1000</f>
        <v>541848.0827</v>
      </c>
      <c r="AA12" s="30">
        <f>AA$3*Assumptions!$B7/1000</f>
        <v>548566.9989</v>
      </c>
      <c r="AB12" s="30">
        <f>AB$3*Assumptions!$B7/1000</f>
        <v>555369.2297</v>
      </c>
      <c r="AC12" s="30">
        <f>AC$3*Assumptions!$B7/1000</f>
        <v>562255.8081</v>
      </c>
      <c r="AD12" s="30">
        <f>AD$3*Assumptions!$B7/1000</f>
        <v>569227.7801</v>
      </c>
      <c r="AE12" s="30">
        <f>AE$3*Assumptions!$B7/1000</f>
        <v>576286.2046</v>
      </c>
      <c r="AF12" s="30">
        <f>AF$3*Assumptions!$B7/1000</f>
        <v>583432.1535</v>
      </c>
      <c r="AG12" s="30">
        <f>AG$3*Assumptions!$B7/1000</f>
        <v>590666.7123</v>
      </c>
      <c r="AH12" s="30">
        <f>AH$3*Assumptions!$B7/1000</f>
        <v>597990.9795</v>
      </c>
      <c r="AI12" s="30">
        <f>AI$3*Assumptions!$B7/1000</f>
        <v>605406.0676</v>
      </c>
      <c r="AJ12" s="30">
        <f>AJ$3*Assumptions!$B7/1000</f>
        <v>612913.1029</v>
      </c>
      <c r="AK12" s="30">
        <f>AK$3*Assumptions!$B7/1000</f>
        <v>620513.2253</v>
      </c>
    </row>
    <row r="13">
      <c r="A13" s="28" t="s">
        <v>36</v>
      </c>
      <c r="B13" s="30">
        <f>B$3*Assumptions!$B8/1000</f>
        <v>16124.5</v>
      </c>
      <c r="C13" s="30">
        <f>C$3*Assumptions!$B8/1000</f>
        <v>16324.4438</v>
      </c>
      <c r="D13" s="30">
        <f>D$3*Assumptions!$B8/1000</f>
        <v>16526.8669</v>
      </c>
      <c r="E13" s="30">
        <f>E$3*Assumptions!$B8/1000</f>
        <v>16731.80005</v>
      </c>
      <c r="F13" s="30">
        <f>F$3*Assumptions!$B8/1000</f>
        <v>16939.27437</v>
      </c>
      <c r="G13" s="30">
        <f>G$3*Assumptions!$B8/1000</f>
        <v>17149.32138</v>
      </c>
      <c r="H13" s="30">
        <f>H$3*Assumptions!$B8/1000</f>
        <v>17361.97296</v>
      </c>
      <c r="I13" s="30">
        <f>I$3*Assumptions!$B8/1000</f>
        <v>17577.26143</v>
      </c>
      <c r="J13" s="30">
        <f>J$3*Assumptions!$B8/1000</f>
        <v>17795.21947</v>
      </c>
      <c r="K13" s="30">
        <f>K$3*Assumptions!$B8/1000</f>
        <v>18015.88019</v>
      </c>
      <c r="L13" s="30">
        <f>L$3*Assumptions!$B8/1000</f>
        <v>18239.2771</v>
      </c>
      <c r="M13" s="30">
        <f>M$3*Assumptions!$B8/1000</f>
        <v>18465.44414</v>
      </c>
      <c r="N13" s="30">
        <f>N$3*Assumptions!$B8/1000</f>
        <v>18694.41565</v>
      </c>
      <c r="O13" s="30">
        <f>O$3*Assumptions!$B8/1000</f>
        <v>18926.2264</v>
      </c>
      <c r="P13" s="30">
        <f>P$3*Assumptions!$B8/1000</f>
        <v>19160.91161</v>
      </c>
      <c r="Q13" s="30">
        <f>Q$3*Assumptions!$B8/1000</f>
        <v>19398.50691</v>
      </c>
      <c r="R13" s="30">
        <f>R$3*Assumptions!$B8/1000</f>
        <v>19639.0484</v>
      </c>
      <c r="S13" s="30">
        <f>S$3*Assumptions!$B8/1000</f>
        <v>19882.5726</v>
      </c>
      <c r="T13" s="30">
        <f>T$3*Assumptions!$B8/1000</f>
        <v>20129.1165</v>
      </c>
      <c r="U13" s="30">
        <f>U$3*Assumptions!$B8/1000</f>
        <v>20378.71754</v>
      </c>
      <c r="V13" s="30">
        <f>V$3*Assumptions!$B8/1000</f>
        <v>20631.41364</v>
      </c>
      <c r="W13" s="30">
        <f>W$3*Assumptions!$B8/1000</f>
        <v>20887.24317</v>
      </c>
      <c r="X13" s="30">
        <f>X$3*Assumptions!$B8/1000</f>
        <v>21146.24498</v>
      </c>
      <c r="Y13" s="30">
        <f>Y$3*Assumptions!$B8/1000</f>
        <v>21408.45842</v>
      </c>
      <c r="Z13" s="30">
        <f>Z$3*Assumptions!$B8/1000</f>
        <v>21673.92331</v>
      </c>
      <c r="AA13" s="30">
        <f>AA$3*Assumptions!$B8/1000</f>
        <v>21942.67996</v>
      </c>
      <c r="AB13" s="30">
        <f>AB$3*Assumptions!$B8/1000</f>
        <v>22214.76919</v>
      </c>
      <c r="AC13" s="30">
        <f>AC$3*Assumptions!$B8/1000</f>
        <v>22490.23232</v>
      </c>
      <c r="AD13" s="30">
        <f>AD$3*Assumptions!$B8/1000</f>
        <v>22769.11121</v>
      </c>
      <c r="AE13" s="30">
        <f>AE$3*Assumptions!$B8/1000</f>
        <v>23051.44818</v>
      </c>
      <c r="AF13" s="30">
        <f>AF$3*Assumptions!$B8/1000</f>
        <v>23337.28614</v>
      </c>
      <c r="AG13" s="30">
        <f>AG$3*Assumptions!$B8/1000</f>
        <v>23626.66849</v>
      </c>
      <c r="AH13" s="30">
        <f>AH$3*Assumptions!$B8/1000</f>
        <v>23919.63918</v>
      </c>
      <c r="AI13" s="30">
        <f>AI$3*Assumptions!$B8/1000</f>
        <v>24216.24271</v>
      </c>
      <c r="AJ13" s="30">
        <f>AJ$3*Assumptions!$B8/1000</f>
        <v>24516.52411</v>
      </c>
      <c r="AK13" s="30">
        <f>AK$3*Assumptions!$B8/1000</f>
        <v>24820.52901</v>
      </c>
    </row>
    <row r="14">
      <c r="A14" s="28" t="s">
        <v>37</v>
      </c>
      <c r="B14" s="30">
        <f>B$3*Assumptions!$B9/1000</f>
        <v>0</v>
      </c>
      <c r="C14" s="30">
        <f>C$3*Assumptions!$B9/1000</f>
        <v>0</v>
      </c>
      <c r="D14" s="30">
        <f>D$3*Assumptions!$B9/1000</f>
        <v>0</v>
      </c>
      <c r="E14" s="30">
        <f>E$3*Assumptions!$B9/1000</f>
        <v>0</v>
      </c>
      <c r="F14" s="30">
        <f>F$3*Assumptions!$B9/1000</f>
        <v>0</v>
      </c>
      <c r="G14" s="30">
        <f>G$3*Assumptions!$B9/1000</f>
        <v>0</v>
      </c>
      <c r="H14" s="30">
        <f>H$3*Assumptions!$B9/1000</f>
        <v>0</v>
      </c>
      <c r="I14" s="30">
        <f>I$3*Assumptions!$B9/1000</f>
        <v>0</v>
      </c>
      <c r="J14" s="30">
        <f>J$3*Assumptions!$B9/1000</f>
        <v>0</v>
      </c>
      <c r="K14" s="30">
        <f>K$3*Assumptions!$B9/1000</f>
        <v>0</v>
      </c>
      <c r="L14" s="30">
        <f>L$3*Assumptions!$B9/1000</f>
        <v>0</v>
      </c>
      <c r="M14" s="30">
        <f>M$3*Assumptions!$B9/1000</f>
        <v>0</v>
      </c>
      <c r="N14" s="30">
        <f>N$3*Assumptions!$B9/1000</f>
        <v>0</v>
      </c>
      <c r="O14" s="30">
        <f>O$3*Assumptions!$B9/1000</f>
        <v>0</v>
      </c>
      <c r="P14" s="30">
        <f>P$3*Assumptions!$B9/1000</f>
        <v>0</v>
      </c>
      <c r="Q14" s="30">
        <f>Q$3*Assumptions!$B9/1000</f>
        <v>0</v>
      </c>
      <c r="R14" s="30">
        <f>R$3*Assumptions!$B9/1000</f>
        <v>0</v>
      </c>
      <c r="S14" s="30">
        <f>S$3*Assumptions!$B9/1000</f>
        <v>0</v>
      </c>
      <c r="T14" s="30">
        <f>T$3*Assumptions!$B9/1000</f>
        <v>0</v>
      </c>
      <c r="U14" s="30">
        <f>U$3*Assumptions!$B9/1000</f>
        <v>0</v>
      </c>
      <c r="V14" s="30">
        <f>V$3*Assumptions!$B9/1000</f>
        <v>0</v>
      </c>
      <c r="W14" s="30">
        <f>W$3*Assumptions!$B9/1000</f>
        <v>0</v>
      </c>
      <c r="X14" s="30">
        <f>X$3*Assumptions!$B9/1000</f>
        <v>0</v>
      </c>
      <c r="Y14" s="30">
        <f>Y$3*Assumptions!$B9/1000</f>
        <v>0</v>
      </c>
      <c r="Z14" s="30">
        <f>Z$3*Assumptions!$B9/1000</f>
        <v>0</v>
      </c>
      <c r="AA14" s="30">
        <f>AA$3*Assumptions!$B9/1000</f>
        <v>0</v>
      </c>
      <c r="AB14" s="30">
        <f>AB$3*Assumptions!$B9/1000</f>
        <v>0</v>
      </c>
      <c r="AC14" s="30">
        <f>AC$3*Assumptions!$B9/1000</f>
        <v>0</v>
      </c>
      <c r="AD14" s="30">
        <f>AD$3*Assumptions!$B9/1000</f>
        <v>0</v>
      </c>
      <c r="AE14" s="30">
        <f>AE$3*Assumptions!$B9/1000</f>
        <v>0</v>
      </c>
      <c r="AF14" s="30">
        <f>AF$3*Assumptions!$B9/1000</f>
        <v>0</v>
      </c>
      <c r="AG14" s="30">
        <f>AG$3*Assumptions!$B9/1000</f>
        <v>0</v>
      </c>
      <c r="AH14" s="30">
        <f>AH$3*Assumptions!$B9/1000</f>
        <v>0</v>
      </c>
      <c r="AI14" s="30">
        <f>AI$3*Assumptions!$B9/1000</f>
        <v>0</v>
      </c>
      <c r="AJ14" s="30">
        <f>AJ$3*Assumptions!$B9/1000</f>
        <v>0</v>
      </c>
      <c r="AK14" s="30">
        <f>AK$3*Assumptions!$B9/1000</f>
        <v>0</v>
      </c>
    </row>
    <row r="16">
      <c r="A16" s="28" t="s">
        <v>30</v>
      </c>
    </row>
    <row r="17">
      <c r="A17" s="28" t="s">
        <v>35</v>
      </c>
      <c r="B17" s="30">
        <f>B$4*Assumptions!$C7/1000</f>
        <v>429291.316</v>
      </c>
      <c r="C17" s="30">
        <f>C$4*Assumptions!$C7/1000</f>
        <v>436589.2684</v>
      </c>
      <c r="D17" s="30">
        <f>D$4*Assumptions!$C7/1000</f>
        <v>444011.2859</v>
      </c>
      <c r="E17" s="30">
        <f>E$4*Assumptions!$C7/1000</f>
        <v>451559.4778</v>
      </c>
      <c r="F17" s="30">
        <f>F$4*Assumptions!$C7/1000</f>
        <v>459235.9889</v>
      </c>
      <c r="G17" s="30">
        <f>G$4*Assumptions!$C7/1000</f>
        <v>467043.0007</v>
      </c>
      <c r="H17" s="30">
        <f>H$4*Assumptions!$C7/1000</f>
        <v>474982.7317</v>
      </c>
      <c r="I17" s="30">
        <f>I$4*Assumptions!$C7/1000</f>
        <v>483057.4382</v>
      </c>
      <c r="J17" s="30">
        <f>J$4*Assumptions!$C7/1000</f>
        <v>491269.4146</v>
      </c>
      <c r="K17" s="30">
        <f>K$4*Assumptions!$C7/1000</f>
        <v>499620.9947</v>
      </c>
      <c r="L17" s="30">
        <f>L$4*Assumptions!$C7/1000</f>
        <v>508114.5516</v>
      </c>
      <c r="M17" s="30">
        <f>M$4*Assumptions!$C7/1000</f>
        <v>516752.499</v>
      </c>
      <c r="N17" s="30">
        <f>N$4*Assumptions!$C7/1000</f>
        <v>525537.2914</v>
      </c>
      <c r="O17" s="30">
        <f>O$4*Assumptions!$C7/1000</f>
        <v>534471.4254</v>
      </c>
      <c r="P17" s="30">
        <f>P$4*Assumptions!$C7/1000</f>
        <v>543557.4396</v>
      </c>
      <c r="Q17" s="30">
        <f>Q$4*Assumptions!$C7/1000</f>
        <v>552797.9161</v>
      </c>
      <c r="R17" s="30">
        <f>R$4*Assumptions!$C7/1000</f>
        <v>562195.4807</v>
      </c>
      <c r="S17" s="30">
        <f>S$4*Assumptions!$C7/1000</f>
        <v>571752.8039</v>
      </c>
      <c r="T17" s="30">
        <f>T$4*Assumptions!$C7/1000</f>
        <v>581472.6015</v>
      </c>
      <c r="U17" s="30">
        <f>U$4*Assumptions!$C7/1000</f>
        <v>591357.6357</v>
      </c>
      <c r="V17" s="30">
        <f>V$4*Assumptions!$C7/1000</f>
        <v>601410.7156</v>
      </c>
      <c r="W17" s="30">
        <f>W$4*Assumptions!$C7/1000</f>
        <v>611634.6977</v>
      </c>
      <c r="X17" s="30">
        <f>X$4*Assumptions!$C7/1000</f>
        <v>622032.4876</v>
      </c>
      <c r="Y17" s="30">
        <f>Y$4*Assumptions!$C7/1000</f>
        <v>632607.0399</v>
      </c>
      <c r="Z17" s="30">
        <f>Z$4*Assumptions!$C7/1000</f>
        <v>643361.3595</v>
      </c>
      <c r="AA17" s="30">
        <f>AA$4*Assumptions!$C7/1000</f>
        <v>654298.5027</v>
      </c>
      <c r="AB17" s="30">
        <f>AB$4*Assumptions!$C7/1000</f>
        <v>665421.5772</v>
      </c>
      <c r="AC17" s="30">
        <f>AC$4*Assumptions!$C7/1000</f>
        <v>676733.744</v>
      </c>
      <c r="AD17" s="30">
        <f>AD$4*Assumptions!$C7/1000</f>
        <v>688238.2177</v>
      </c>
      <c r="AE17" s="30">
        <f>AE$4*Assumptions!$C7/1000</f>
        <v>699938.2674</v>
      </c>
      <c r="AF17" s="30">
        <f>AF$4*Assumptions!$C7/1000</f>
        <v>711837.2179</v>
      </c>
      <c r="AG17" s="30">
        <f>AG$4*Assumptions!$C7/1000</f>
        <v>723938.4506</v>
      </c>
      <c r="AH17" s="30">
        <f>AH$4*Assumptions!$C7/1000</f>
        <v>736245.4043</v>
      </c>
      <c r="AI17" s="30">
        <f>AI$4*Assumptions!$C7/1000</f>
        <v>748761.5761</v>
      </c>
      <c r="AJ17" s="30">
        <f>AJ$4*Assumptions!$C7/1000</f>
        <v>761490.5229</v>
      </c>
      <c r="AK17" s="30">
        <f>AK$4*Assumptions!$C7/1000</f>
        <v>774435.8618</v>
      </c>
    </row>
    <row r="18">
      <c r="A18" s="28" t="s">
        <v>36</v>
      </c>
      <c r="B18" s="30">
        <f>B$4*Assumptions!$C8/1000</f>
        <v>20345.56</v>
      </c>
      <c r="C18" s="30">
        <f>C$4*Assumptions!$C8/1000</f>
        <v>20691.43452</v>
      </c>
      <c r="D18" s="30">
        <f>D$4*Assumptions!$C8/1000</f>
        <v>21043.18891</v>
      </c>
      <c r="E18" s="30">
        <f>E$4*Assumptions!$C8/1000</f>
        <v>21400.92312</v>
      </c>
      <c r="F18" s="30">
        <f>F$4*Assumptions!$C8/1000</f>
        <v>21764.73881</v>
      </c>
      <c r="G18" s="30">
        <f>G$4*Assumptions!$C8/1000</f>
        <v>22134.73937</v>
      </c>
      <c r="H18" s="30">
        <f>H$4*Assumptions!$C8/1000</f>
        <v>22511.02994</v>
      </c>
      <c r="I18" s="30">
        <f>I$4*Assumptions!$C8/1000</f>
        <v>22893.71745</v>
      </c>
      <c r="J18" s="30">
        <f>J$4*Assumptions!$C8/1000</f>
        <v>23282.91065</v>
      </c>
      <c r="K18" s="30">
        <f>K$4*Assumptions!$C8/1000</f>
        <v>23678.72013</v>
      </c>
      <c r="L18" s="30">
        <f>L$4*Assumptions!$C8/1000</f>
        <v>24081.25837</v>
      </c>
      <c r="M18" s="30">
        <f>M$4*Assumptions!$C8/1000</f>
        <v>24490.63976</v>
      </c>
      <c r="N18" s="30">
        <f>N$4*Assumptions!$C8/1000</f>
        <v>24906.98064</v>
      </c>
      <c r="O18" s="30">
        <f>O$4*Assumptions!$C8/1000</f>
        <v>25330.39931</v>
      </c>
      <c r="P18" s="30">
        <f>P$4*Assumptions!$C8/1000</f>
        <v>25761.0161</v>
      </c>
      <c r="Q18" s="30">
        <f>Q$4*Assumptions!$C8/1000</f>
        <v>26198.95337</v>
      </c>
      <c r="R18" s="30">
        <f>R$4*Assumptions!$C8/1000</f>
        <v>26644.33558</v>
      </c>
      <c r="S18" s="30">
        <f>S$4*Assumptions!$C8/1000</f>
        <v>27097.28928</v>
      </c>
      <c r="T18" s="30">
        <f>T$4*Assumptions!$C8/1000</f>
        <v>27557.9432</v>
      </c>
      <c r="U18" s="30">
        <f>U$4*Assumptions!$C8/1000</f>
        <v>28026.42823</v>
      </c>
      <c r="V18" s="30">
        <f>V$4*Assumptions!$C8/1000</f>
        <v>28502.87751</v>
      </c>
      <c r="W18" s="30">
        <f>W$4*Assumptions!$C8/1000</f>
        <v>28987.42643</v>
      </c>
      <c r="X18" s="30">
        <f>X$4*Assumptions!$C8/1000</f>
        <v>29480.21268</v>
      </c>
      <c r="Y18" s="30">
        <f>Y$4*Assumptions!$C8/1000</f>
        <v>29981.3763</v>
      </c>
      <c r="Z18" s="30">
        <f>Z$4*Assumptions!$C8/1000</f>
        <v>30491.05969</v>
      </c>
      <c r="AA18" s="30">
        <f>AA$4*Assumptions!$C8/1000</f>
        <v>31009.40771</v>
      </c>
      <c r="AB18" s="30">
        <f>AB$4*Assumptions!$C8/1000</f>
        <v>31536.56764</v>
      </c>
      <c r="AC18" s="30">
        <f>AC$4*Assumptions!$C8/1000</f>
        <v>32072.68929</v>
      </c>
      <c r="AD18" s="30">
        <f>AD$4*Assumptions!$C8/1000</f>
        <v>32617.92501</v>
      </c>
      <c r="AE18" s="30">
        <f>AE$4*Assumptions!$C8/1000</f>
        <v>33172.42973</v>
      </c>
      <c r="AF18" s="30">
        <f>AF$4*Assumptions!$C8/1000</f>
        <v>33736.36104</v>
      </c>
      <c r="AG18" s="30">
        <f>AG$4*Assumptions!$C8/1000</f>
        <v>34309.87918</v>
      </c>
      <c r="AH18" s="30">
        <f>AH$4*Assumptions!$C8/1000</f>
        <v>34893.14712</v>
      </c>
      <c r="AI18" s="30">
        <f>AI$4*Assumptions!$C8/1000</f>
        <v>35486.33062</v>
      </c>
      <c r="AJ18" s="30">
        <f>AJ$4*Assumptions!$C8/1000</f>
        <v>36089.59824</v>
      </c>
      <c r="AK18" s="30">
        <f>AK$4*Assumptions!$C8/1000</f>
        <v>36703.12141</v>
      </c>
    </row>
    <row r="19">
      <c r="A19" s="28" t="s">
        <v>37</v>
      </c>
      <c r="B19" s="30">
        <f>B$4*Assumptions!$C9/1000</f>
        <v>59002.124</v>
      </c>
      <c r="C19" s="30">
        <f>C$4*Assumptions!$C9/1000</f>
        <v>60005.16011</v>
      </c>
      <c r="D19" s="30">
        <f>D$4*Assumptions!$C9/1000</f>
        <v>61025.24783</v>
      </c>
      <c r="E19" s="30">
        <f>E$4*Assumptions!$C9/1000</f>
        <v>62062.67704</v>
      </c>
      <c r="F19" s="30">
        <f>F$4*Assumptions!$C9/1000</f>
        <v>63117.74255</v>
      </c>
      <c r="G19" s="30">
        <f>G$4*Assumptions!$C9/1000</f>
        <v>64190.74418</v>
      </c>
      <c r="H19" s="30">
        <f>H$4*Assumptions!$C9/1000</f>
        <v>65281.98683</v>
      </c>
      <c r="I19" s="30">
        <f>I$4*Assumptions!$C9/1000</f>
        <v>66391.7806</v>
      </c>
      <c r="J19" s="30">
        <f>J$4*Assumptions!$C9/1000</f>
        <v>67520.44087</v>
      </c>
      <c r="K19" s="30">
        <f>K$4*Assumptions!$C9/1000</f>
        <v>68668.28837</v>
      </c>
      <c r="L19" s="30">
        <f>L$4*Assumptions!$C9/1000</f>
        <v>69835.64927</v>
      </c>
      <c r="M19" s="30">
        <f>M$4*Assumptions!$C9/1000</f>
        <v>71022.85531</v>
      </c>
      <c r="N19" s="30">
        <f>N$4*Assumptions!$C9/1000</f>
        <v>72230.24385</v>
      </c>
      <c r="O19" s="30">
        <f>O$4*Assumptions!$C9/1000</f>
        <v>73458.15799</v>
      </c>
      <c r="P19" s="30">
        <f>P$4*Assumptions!$C9/1000</f>
        <v>74706.94668</v>
      </c>
      <c r="Q19" s="30">
        <f>Q$4*Assumptions!$C9/1000</f>
        <v>75976.96477</v>
      </c>
      <c r="R19" s="30">
        <f>R$4*Assumptions!$C9/1000</f>
        <v>77268.57317</v>
      </c>
      <c r="S19" s="30">
        <f>S$4*Assumptions!$C9/1000</f>
        <v>78582.13892</v>
      </c>
      <c r="T19" s="30">
        <f>T$4*Assumptions!$C9/1000</f>
        <v>79918.03528</v>
      </c>
      <c r="U19" s="30">
        <f>U$4*Assumptions!$C9/1000</f>
        <v>81276.64188</v>
      </c>
      <c r="V19" s="30">
        <f>V$4*Assumptions!$C9/1000</f>
        <v>82658.34479</v>
      </c>
      <c r="W19" s="30">
        <f>W$4*Assumptions!$C9/1000</f>
        <v>84063.53665</v>
      </c>
      <c r="X19" s="30">
        <f>X$4*Assumptions!$C9/1000</f>
        <v>85492.61678</v>
      </c>
      <c r="Y19" s="30">
        <f>Y$4*Assumptions!$C9/1000</f>
        <v>86945.99126</v>
      </c>
      <c r="Z19" s="30">
        <f>Z$4*Assumptions!$C9/1000</f>
        <v>88424.07311</v>
      </c>
      <c r="AA19" s="30">
        <f>AA$4*Assumptions!$C9/1000</f>
        <v>89927.28236</v>
      </c>
      <c r="AB19" s="30">
        <f>AB$4*Assumptions!$C9/1000</f>
        <v>91456.04616</v>
      </c>
      <c r="AC19" s="30">
        <f>AC$4*Assumptions!$C9/1000</f>
        <v>93010.79894</v>
      </c>
      <c r="AD19" s="30">
        <f>AD$4*Assumptions!$C9/1000</f>
        <v>94591.98252</v>
      </c>
      <c r="AE19" s="30">
        <f>AE$4*Assumptions!$C9/1000</f>
        <v>96200.04623</v>
      </c>
      <c r="AF19" s="30">
        <f>AF$4*Assumptions!$C9/1000</f>
        <v>97835.44701</v>
      </c>
      <c r="AG19" s="30">
        <f>AG$4*Assumptions!$C9/1000</f>
        <v>99498.64961</v>
      </c>
      <c r="AH19" s="30">
        <f>AH$4*Assumptions!$C9/1000</f>
        <v>101190.1267</v>
      </c>
      <c r="AI19" s="30">
        <f>AI$4*Assumptions!$C9/1000</f>
        <v>102910.3588</v>
      </c>
      <c r="AJ19" s="30">
        <f>AJ$4*Assumptions!$C9/1000</f>
        <v>104659.8349</v>
      </c>
      <c r="AK19" s="30">
        <f>AK$4*Assumptions!$C9/1000</f>
        <v>106439.0521</v>
      </c>
    </row>
    <row r="21">
      <c r="A21" s="28" t="s">
        <v>120</v>
      </c>
    </row>
    <row r="22">
      <c r="A22" s="28" t="s">
        <v>35</v>
      </c>
      <c r="B22" s="30">
        <f t="shared" ref="B22:AK22" si="1">B12+B17</f>
        <v>832403.816</v>
      </c>
      <c r="C22" s="30">
        <f t="shared" si="1"/>
        <v>844700.3634</v>
      </c>
      <c r="D22" s="30">
        <f t="shared" si="1"/>
        <v>857182.9585</v>
      </c>
      <c r="E22" s="30">
        <f t="shared" si="1"/>
        <v>869854.4791</v>
      </c>
      <c r="F22" s="30">
        <f t="shared" si="1"/>
        <v>882717.8483</v>
      </c>
      <c r="G22" s="30">
        <f t="shared" si="1"/>
        <v>895776.0351</v>
      </c>
      <c r="H22" s="30">
        <f t="shared" si="1"/>
        <v>909032.0558</v>
      </c>
      <c r="I22" s="30">
        <f t="shared" si="1"/>
        <v>922488.9738</v>
      </c>
      <c r="J22" s="30">
        <f t="shared" si="1"/>
        <v>936149.9013</v>
      </c>
      <c r="K22" s="30">
        <f t="shared" si="1"/>
        <v>950017.9994</v>
      </c>
      <c r="L22" s="30">
        <f t="shared" si="1"/>
        <v>964096.4792</v>
      </c>
      <c r="M22" s="30">
        <f t="shared" si="1"/>
        <v>978388.6024</v>
      </c>
      <c r="N22" s="30">
        <f t="shared" si="1"/>
        <v>992897.6826</v>
      </c>
      <c r="O22" s="30">
        <f t="shared" si="1"/>
        <v>1007627.085</v>
      </c>
      <c r="P22" s="30">
        <f t="shared" si="1"/>
        <v>1022580.23</v>
      </c>
      <c r="Q22" s="30">
        <f t="shared" si="1"/>
        <v>1037760.589</v>
      </c>
      <c r="R22" s="30">
        <f t="shared" si="1"/>
        <v>1053171.691</v>
      </c>
      <c r="S22" s="30">
        <f t="shared" si="1"/>
        <v>1068817.119</v>
      </c>
      <c r="T22" s="30">
        <f t="shared" si="1"/>
        <v>1084700.514</v>
      </c>
      <c r="U22" s="30">
        <f t="shared" si="1"/>
        <v>1100825.574</v>
      </c>
      <c r="V22" s="30">
        <f t="shared" si="1"/>
        <v>1117196.057</v>
      </c>
      <c r="W22" s="30">
        <f t="shared" si="1"/>
        <v>1133815.777</v>
      </c>
      <c r="X22" s="30">
        <f t="shared" si="1"/>
        <v>1150688.612</v>
      </c>
      <c r="Y22" s="30">
        <f t="shared" si="1"/>
        <v>1167818.5</v>
      </c>
      <c r="Z22" s="30">
        <f t="shared" si="1"/>
        <v>1185209.442</v>
      </c>
      <c r="AA22" s="30">
        <f t="shared" si="1"/>
        <v>1202865.502</v>
      </c>
      <c r="AB22" s="30">
        <f t="shared" si="1"/>
        <v>1220790.807</v>
      </c>
      <c r="AC22" s="30">
        <f t="shared" si="1"/>
        <v>1238989.552</v>
      </c>
      <c r="AD22" s="30">
        <f t="shared" si="1"/>
        <v>1257465.998</v>
      </c>
      <c r="AE22" s="30">
        <f t="shared" si="1"/>
        <v>1276224.472</v>
      </c>
      <c r="AF22" s="30">
        <f t="shared" si="1"/>
        <v>1295269.371</v>
      </c>
      <c r="AG22" s="30">
        <f t="shared" si="1"/>
        <v>1314605.163</v>
      </c>
      <c r="AH22" s="30">
        <f t="shared" si="1"/>
        <v>1334236.384</v>
      </c>
      <c r="AI22" s="30">
        <f t="shared" si="1"/>
        <v>1354167.644</v>
      </c>
      <c r="AJ22" s="30">
        <f t="shared" si="1"/>
        <v>1374403.626</v>
      </c>
      <c r="AK22" s="30">
        <f t="shared" si="1"/>
        <v>1394949.087</v>
      </c>
    </row>
    <row r="23">
      <c r="A23" s="28" t="s">
        <v>36</v>
      </c>
      <c r="B23" s="30">
        <f t="shared" ref="B23:AK23" si="2">B13+B18</f>
        <v>36470.06</v>
      </c>
      <c r="C23" s="30">
        <f t="shared" si="2"/>
        <v>37015.87832</v>
      </c>
      <c r="D23" s="30">
        <f t="shared" si="2"/>
        <v>37570.05581</v>
      </c>
      <c r="E23" s="30">
        <f t="shared" si="2"/>
        <v>38132.72317</v>
      </c>
      <c r="F23" s="30">
        <f t="shared" si="2"/>
        <v>38704.01318</v>
      </c>
      <c r="G23" s="30">
        <f t="shared" si="2"/>
        <v>39284.06075</v>
      </c>
      <c r="H23" s="30">
        <f t="shared" si="2"/>
        <v>39873.0029</v>
      </c>
      <c r="I23" s="30">
        <f t="shared" si="2"/>
        <v>40470.97887</v>
      </c>
      <c r="J23" s="30">
        <f t="shared" si="2"/>
        <v>41078.13011</v>
      </c>
      <c r="K23" s="30">
        <f t="shared" si="2"/>
        <v>41694.60032</v>
      </c>
      <c r="L23" s="30">
        <f t="shared" si="2"/>
        <v>42320.53547</v>
      </c>
      <c r="M23" s="30">
        <f t="shared" si="2"/>
        <v>42956.0839</v>
      </c>
      <c r="N23" s="30">
        <f t="shared" si="2"/>
        <v>43601.39628</v>
      </c>
      <c r="O23" s="30">
        <f t="shared" si="2"/>
        <v>44256.62571</v>
      </c>
      <c r="P23" s="30">
        <f t="shared" si="2"/>
        <v>44921.9277</v>
      </c>
      <c r="Q23" s="30">
        <f t="shared" si="2"/>
        <v>45597.46028</v>
      </c>
      <c r="R23" s="30">
        <f t="shared" si="2"/>
        <v>46283.38397</v>
      </c>
      <c r="S23" s="30">
        <f t="shared" si="2"/>
        <v>46979.86188</v>
      </c>
      <c r="T23" s="30">
        <f t="shared" si="2"/>
        <v>47687.0597</v>
      </c>
      <c r="U23" s="30">
        <f t="shared" si="2"/>
        <v>48405.14578</v>
      </c>
      <c r="V23" s="30">
        <f t="shared" si="2"/>
        <v>49134.29115</v>
      </c>
      <c r="W23" s="30">
        <f t="shared" si="2"/>
        <v>49874.6696</v>
      </c>
      <c r="X23" s="30">
        <f t="shared" si="2"/>
        <v>50626.45767</v>
      </c>
      <c r="Y23" s="30">
        <f t="shared" si="2"/>
        <v>51389.83472</v>
      </c>
      <c r="Z23" s="30">
        <f t="shared" si="2"/>
        <v>52164.983</v>
      </c>
      <c r="AA23" s="30">
        <f t="shared" si="2"/>
        <v>52952.08766</v>
      </c>
      <c r="AB23" s="30">
        <f t="shared" si="2"/>
        <v>53751.33683</v>
      </c>
      <c r="AC23" s="30">
        <f t="shared" si="2"/>
        <v>54562.92161</v>
      </c>
      <c r="AD23" s="30">
        <f t="shared" si="2"/>
        <v>55387.03621</v>
      </c>
      <c r="AE23" s="30">
        <f t="shared" si="2"/>
        <v>56223.87792</v>
      </c>
      <c r="AF23" s="30">
        <f t="shared" si="2"/>
        <v>57073.64718</v>
      </c>
      <c r="AG23" s="30">
        <f t="shared" si="2"/>
        <v>57936.54767</v>
      </c>
      <c r="AH23" s="30">
        <f t="shared" si="2"/>
        <v>58812.7863</v>
      </c>
      <c r="AI23" s="30">
        <f t="shared" si="2"/>
        <v>59702.57333</v>
      </c>
      <c r="AJ23" s="30">
        <f t="shared" si="2"/>
        <v>60606.12236</v>
      </c>
      <c r="AK23" s="30">
        <f t="shared" si="2"/>
        <v>61523.65043</v>
      </c>
    </row>
    <row r="24">
      <c r="A24" s="28" t="s">
        <v>37</v>
      </c>
      <c r="B24" s="30">
        <f t="shared" ref="B24:AK24" si="3">B14+B19</f>
        <v>59002.124</v>
      </c>
      <c r="C24" s="30">
        <f t="shared" si="3"/>
        <v>60005.16011</v>
      </c>
      <c r="D24" s="30">
        <f t="shared" si="3"/>
        <v>61025.24783</v>
      </c>
      <c r="E24" s="30">
        <f t="shared" si="3"/>
        <v>62062.67704</v>
      </c>
      <c r="F24" s="30">
        <f t="shared" si="3"/>
        <v>63117.74255</v>
      </c>
      <c r="G24" s="30">
        <f t="shared" si="3"/>
        <v>64190.74418</v>
      </c>
      <c r="H24" s="30">
        <f t="shared" si="3"/>
        <v>65281.98683</v>
      </c>
      <c r="I24" s="30">
        <f t="shared" si="3"/>
        <v>66391.7806</v>
      </c>
      <c r="J24" s="30">
        <f t="shared" si="3"/>
        <v>67520.44087</v>
      </c>
      <c r="K24" s="30">
        <f t="shared" si="3"/>
        <v>68668.28837</v>
      </c>
      <c r="L24" s="30">
        <f t="shared" si="3"/>
        <v>69835.64927</v>
      </c>
      <c r="M24" s="30">
        <f t="shared" si="3"/>
        <v>71022.85531</v>
      </c>
      <c r="N24" s="30">
        <f t="shared" si="3"/>
        <v>72230.24385</v>
      </c>
      <c r="O24" s="30">
        <f t="shared" si="3"/>
        <v>73458.15799</v>
      </c>
      <c r="P24" s="30">
        <f t="shared" si="3"/>
        <v>74706.94668</v>
      </c>
      <c r="Q24" s="30">
        <f t="shared" si="3"/>
        <v>75976.96477</v>
      </c>
      <c r="R24" s="30">
        <f t="shared" si="3"/>
        <v>77268.57317</v>
      </c>
      <c r="S24" s="30">
        <f t="shared" si="3"/>
        <v>78582.13892</v>
      </c>
      <c r="T24" s="30">
        <f t="shared" si="3"/>
        <v>79918.03528</v>
      </c>
      <c r="U24" s="30">
        <f t="shared" si="3"/>
        <v>81276.64188</v>
      </c>
      <c r="V24" s="30">
        <f t="shared" si="3"/>
        <v>82658.34479</v>
      </c>
      <c r="W24" s="30">
        <f t="shared" si="3"/>
        <v>84063.53665</v>
      </c>
      <c r="X24" s="30">
        <f t="shared" si="3"/>
        <v>85492.61678</v>
      </c>
      <c r="Y24" s="30">
        <f t="shared" si="3"/>
        <v>86945.99126</v>
      </c>
      <c r="Z24" s="30">
        <f t="shared" si="3"/>
        <v>88424.07311</v>
      </c>
      <c r="AA24" s="30">
        <f t="shared" si="3"/>
        <v>89927.28236</v>
      </c>
      <c r="AB24" s="30">
        <f t="shared" si="3"/>
        <v>91456.04616</v>
      </c>
      <c r="AC24" s="30">
        <f t="shared" si="3"/>
        <v>93010.79894</v>
      </c>
      <c r="AD24" s="30">
        <f t="shared" si="3"/>
        <v>94591.98252</v>
      </c>
      <c r="AE24" s="30">
        <f t="shared" si="3"/>
        <v>96200.04623</v>
      </c>
      <c r="AF24" s="30">
        <f t="shared" si="3"/>
        <v>97835.44701</v>
      </c>
      <c r="AG24" s="30">
        <f t="shared" si="3"/>
        <v>99498.64961</v>
      </c>
      <c r="AH24" s="30">
        <f t="shared" si="3"/>
        <v>101190.1267</v>
      </c>
      <c r="AI24" s="30">
        <f t="shared" si="3"/>
        <v>102910.3588</v>
      </c>
      <c r="AJ24" s="30">
        <f t="shared" si="3"/>
        <v>104659.8349</v>
      </c>
      <c r="AK24" s="30">
        <f t="shared" si="3"/>
        <v>106439.0521</v>
      </c>
    </row>
    <row r="26">
      <c r="A26" s="28" t="s">
        <v>121</v>
      </c>
    </row>
    <row r="27">
      <c r="A27" s="28" t="s">
        <v>35</v>
      </c>
      <c r="B27" s="29">
        <f>Assumptions!B12</f>
        <v>840625</v>
      </c>
      <c r="C27" s="30">
        <f>B27*(1+Assumptions!$C12)</f>
        <v>855756.25</v>
      </c>
      <c r="D27" s="30">
        <f>C27*(1+Assumptions!$C12)</f>
        <v>871159.8625</v>
      </c>
      <c r="E27" s="30">
        <f>D27*(1+Assumptions!$C12)</f>
        <v>886840.74</v>
      </c>
      <c r="F27" s="30">
        <f>E27*(1+Assumptions!$C12)</f>
        <v>902803.8733</v>
      </c>
      <c r="G27" s="30">
        <f>F27*(1+Assumptions!$C12)</f>
        <v>919054.3431</v>
      </c>
      <c r="H27" s="30">
        <f>G27*(1+Assumptions!$C12)</f>
        <v>935597.3212</v>
      </c>
      <c r="I27" s="30">
        <f>H27*(1+Assumptions!$C12)</f>
        <v>952438.073</v>
      </c>
      <c r="J27" s="30">
        <f>I27*(1+Assumptions!$C12)</f>
        <v>969581.9583</v>
      </c>
      <c r="K27" s="30">
        <f>J27*(1+Assumptions!$C12)</f>
        <v>987034.4336</v>
      </c>
      <c r="L27" s="30">
        <f>K27*(1+Assumptions!$C12)</f>
        <v>1004801.053</v>
      </c>
      <c r="M27" s="30">
        <f>L27*(1+Assumptions!$C12)</f>
        <v>1022887.472</v>
      </c>
      <c r="N27" s="30">
        <f>M27*(1+Assumptions!$C12)</f>
        <v>1041299.447</v>
      </c>
      <c r="O27" s="30">
        <f>N27*(1+Assumptions!$C12)</f>
        <v>1060042.837</v>
      </c>
      <c r="P27" s="30">
        <f>O27*(1+Assumptions!$C12)</f>
        <v>1079123.608</v>
      </c>
      <c r="Q27" s="30">
        <f>P27*(1+Assumptions!$C12)</f>
        <v>1098547.833</v>
      </c>
      <c r="R27" s="30">
        <f>Q27*(1+Assumptions!$C12)</f>
        <v>1118321.694</v>
      </c>
      <c r="S27" s="30">
        <f>R27*(1+Assumptions!$C12)</f>
        <v>1138451.484</v>
      </c>
      <c r="T27" s="30">
        <f>S27*(1+Assumptions!$C12)</f>
        <v>1158943.611</v>
      </c>
      <c r="U27" s="30">
        <f>T27*(1+Assumptions!$C12)</f>
        <v>1179804.596</v>
      </c>
      <c r="V27" s="30">
        <f>U27*(1+Assumptions!$C12)</f>
        <v>1201041.079</v>
      </c>
      <c r="W27" s="30">
        <f>V27*(1+Assumptions!$C12)</f>
        <v>1222659.818</v>
      </c>
      <c r="X27" s="30">
        <f>W27*(1+Assumptions!$C12)</f>
        <v>1244667.695</v>
      </c>
      <c r="Y27" s="30">
        <f>X27*(1+Assumptions!$C12)</f>
        <v>1267071.713</v>
      </c>
      <c r="Z27" s="30">
        <f>Y27*(1+Assumptions!$C12)</f>
        <v>1289879.004</v>
      </c>
      <c r="AA27" s="30">
        <f>Z27*(1+Assumptions!$C12)</f>
        <v>1313096.826</v>
      </c>
      <c r="AB27" s="30">
        <f>AA27*(1+Assumptions!$C12)</f>
        <v>1336732.569</v>
      </c>
      <c r="AC27" s="30">
        <f>AB27*(1+Assumptions!$C12)</f>
        <v>1360793.756</v>
      </c>
      <c r="AD27" s="30">
        <f>AC27*(1+Assumptions!$C12)</f>
        <v>1385288.043</v>
      </c>
      <c r="AE27" s="30">
        <f>AD27*(1+Assumptions!$C12)</f>
        <v>1410223.228</v>
      </c>
      <c r="AF27" s="30">
        <f>AE27*(1+Assumptions!$C12)</f>
        <v>1435607.246</v>
      </c>
      <c r="AG27" s="30">
        <f>AF27*(1+Assumptions!$C12)</f>
        <v>1461448.176</v>
      </c>
      <c r="AH27" s="30">
        <f>AG27*(1+Assumptions!$C12)</f>
        <v>1487754.244</v>
      </c>
      <c r="AI27" s="30">
        <f>AH27*(1+Assumptions!$C12)</f>
        <v>1514533.82</v>
      </c>
      <c r="AJ27" s="30">
        <f>AI27*(1+Assumptions!$C12)</f>
        <v>1541795.429</v>
      </c>
      <c r="AK27" s="30">
        <f>AJ27*(1+Assumptions!$C12)</f>
        <v>1569547.746</v>
      </c>
    </row>
    <row r="28">
      <c r="A28" s="28" t="s">
        <v>36</v>
      </c>
      <c r="B28" s="29">
        <f>Assumptions!B13</f>
        <v>36471</v>
      </c>
      <c r="C28" s="30">
        <f>B28*(1+Assumptions!$C13)</f>
        <v>37072.7715</v>
      </c>
      <c r="D28" s="30">
        <f>C28*(1+Assumptions!$C13)</f>
        <v>37684.47223</v>
      </c>
      <c r="E28" s="30">
        <f>D28*(1+Assumptions!$C13)</f>
        <v>38306.26602</v>
      </c>
      <c r="F28" s="30">
        <f>E28*(1+Assumptions!$C13)</f>
        <v>38938.31941</v>
      </c>
      <c r="G28" s="30">
        <f>F28*(1+Assumptions!$C13)</f>
        <v>39580.80168</v>
      </c>
      <c r="H28" s="30">
        <f>G28*(1+Assumptions!$C13)</f>
        <v>40233.88491</v>
      </c>
      <c r="I28" s="30">
        <f>H28*(1+Assumptions!$C13)</f>
        <v>40897.74401</v>
      </c>
      <c r="J28" s="30">
        <f>I28*(1+Assumptions!$C13)</f>
        <v>41572.55679</v>
      </c>
      <c r="K28" s="30">
        <f>J28*(1+Assumptions!$C13)</f>
        <v>42258.50397</v>
      </c>
      <c r="L28" s="30">
        <f>K28*(1+Assumptions!$C13)</f>
        <v>42955.76929</v>
      </c>
      <c r="M28" s="30">
        <f>L28*(1+Assumptions!$C13)</f>
        <v>43664.53948</v>
      </c>
      <c r="N28" s="30">
        <f>M28*(1+Assumptions!$C13)</f>
        <v>44385.00438</v>
      </c>
      <c r="O28" s="30">
        <f>N28*(1+Assumptions!$C13)</f>
        <v>45117.35696</v>
      </c>
      <c r="P28" s="30">
        <f>O28*(1+Assumptions!$C13)</f>
        <v>45861.79335</v>
      </c>
      <c r="Q28" s="30">
        <f>P28*(1+Assumptions!$C13)</f>
        <v>46618.51294</v>
      </c>
      <c r="R28" s="30">
        <f>Q28*(1+Assumptions!$C13)</f>
        <v>47387.7184</v>
      </c>
      <c r="S28" s="30">
        <f>R28*(1+Assumptions!$C13)</f>
        <v>48169.61575</v>
      </c>
      <c r="T28" s="30">
        <f>S28*(1+Assumptions!$C13)</f>
        <v>48964.41441</v>
      </c>
      <c r="U28" s="30">
        <f>T28*(1+Assumptions!$C13)</f>
        <v>49772.32725</v>
      </c>
      <c r="V28" s="30">
        <f>U28*(1+Assumptions!$C13)</f>
        <v>50593.57065</v>
      </c>
      <c r="W28" s="30">
        <f>V28*(1+Assumptions!$C13)</f>
        <v>51428.36457</v>
      </c>
      <c r="X28" s="30">
        <f>W28*(1+Assumptions!$C13)</f>
        <v>52276.93258</v>
      </c>
      <c r="Y28" s="30">
        <f>X28*(1+Assumptions!$C13)</f>
        <v>53139.50197</v>
      </c>
      <c r="Z28" s="30">
        <f>Y28*(1+Assumptions!$C13)</f>
        <v>54016.30375</v>
      </c>
      <c r="AA28" s="30">
        <f>Z28*(1+Assumptions!$C13)</f>
        <v>54907.57276</v>
      </c>
      <c r="AB28" s="30">
        <f>AA28*(1+Assumptions!$C13)</f>
        <v>55813.54771</v>
      </c>
      <c r="AC28" s="30">
        <f>AB28*(1+Assumptions!$C13)</f>
        <v>56734.47125</v>
      </c>
      <c r="AD28" s="30">
        <f>AC28*(1+Assumptions!$C13)</f>
        <v>57670.59003</v>
      </c>
      <c r="AE28" s="30">
        <f>AD28*(1+Assumptions!$C13)</f>
        <v>58622.15476</v>
      </c>
      <c r="AF28" s="30">
        <f>AE28*(1+Assumptions!$C13)</f>
        <v>59589.42032</v>
      </c>
      <c r="AG28" s="30">
        <f>AF28*(1+Assumptions!$C13)</f>
        <v>60572.64575</v>
      </c>
      <c r="AH28" s="30">
        <f>AG28*(1+Assumptions!$C13)</f>
        <v>61572.09441</v>
      </c>
      <c r="AI28" s="30">
        <f>AH28*(1+Assumptions!$C13)</f>
        <v>62588.03396</v>
      </c>
      <c r="AJ28" s="30">
        <f>AI28*(1+Assumptions!$C13)</f>
        <v>63620.73652</v>
      </c>
      <c r="AK28" s="30">
        <f>AJ28*(1+Assumptions!$C13)</f>
        <v>64670.47868</v>
      </c>
    </row>
    <row r="29">
      <c r="A29" s="28" t="s">
        <v>37</v>
      </c>
      <c r="B29" s="29">
        <f>Assumptions!B14</f>
        <v>73451</v>
      </c>
      <c r="C29" s="30">
        <f>B29*(1+Assumptions!$C14)</f>
        <v>74405.863</v>
      </c>
      <c r="D29" s="30">
        <f>C29*(1+Assumptions!$C14)</f>
        <v>75373.13922</v>
      </c>
      <c r="E29" s="30">
        <f>D29*(1+Assumptions!$C14)</f>
        <v>76352.99003</v>
      </c>
      <c r="F29" s="30">
        <f>E29*(1+Assumptions!$C14)</f>
        <v>77345.5789</v>
      </c>
      <c r="G29" s="30">
        <f>F29*(1+Assumptions!$C14)</f>
        <v>78351.07142</v>
      </c>
      <c r="H29" s="30">
        <f>G29*(1+Assumptions!$C14)</f>
        <v>79369.63535</v>
      </c>
      <c r="I29" s="30">
        <f>H29*(1+Assumptions!$C14)</f>
        <v>80401.44061</v>
      </c>
      <c r="J29" s="30">
        <f>I29*(1+Assumptions!$C14)</f>
        <v>81446.65934</v>
      </c>
      <c r="K29" s="30">
        <f>J29*(1+Assumptions!$C14)</f>
        <v>82505.46591</v>
      </c>
      <c r="L29" s="30">
        <f>K29*(1+Assumptions!$C14)</f>
        <v>83578.03697</v>
      </c>
      <c r="M29" s="30">
        <f>L29*(1+Assumptions!$C14)</f>
        <v>84664.55145</v>
      </c>
      <c r="N29" s="30">
        <f>M29*(1+Assumptions!$C14)</f>
        <v>85765.19062</v>
      </c>
      <c r="O29" s="30">
        <f>N29*(1+Assumptions!$C14)</f>
        <v>86880.1381</v>
      </c>
      <c r="P29" s="30">
        <f>O29*(1+Assumptions!$C14)</f>
        <v>88009.57989</v>
      </c>
      <c r="Q29" s="30">
        <f>P29*(1+Assumptions!$C14)</f>
        <v>89153.70443</v>
      </c>
      <c r="R29" s="30">
        <f>Q29*(1+Assumptions!$C14)</f>
        <v>90312.70259</v>
      </c>
      <c r="S29" s="30">
        <f>R29*(1+Assumptions!$C14)</f>
        <v>91486.76772</v>
      </c>
      <c r="T29" s="30">
        <f>S29*(1+Assumptions!$C14)</f>
        <v>92676.0957</v>
      </c>
      <c r="U29" s="30">
        <f>T29*(1+Assumptions!$C14)</f>
        <v>93880.88495</v>
      </c>
      <c r="V29" s="30">
        <f>U29*(1+Assumptions!$C14)</f>
        <v>95101.33645</v>
      </c>
      <c r="W29" s="30">
        <f>V29*(1+Assumptions!$C14)</f>
        <v>96337.65382</v>
      </c>
      <c r="X29" s="30">
        <f>W29*(1+Assumptions!$C14)</f>
        <v>97590.04332</v>
      </c>
      <c r="Y29" s="30">
        <f>X29*(1+Assumptions!$C14)</f>
        <v>98858.71389</v>
      </c>
      <c r="Z29" s="30">
        <f>Y29*(1+Assumptions!$C14)</f>
        <v>100143.8772</v>
      </c>
      <c r="AA29" s="30">
        <f>Z29*(1+Assumptions!$C14)</f>
        <v>101445.7476</v>
      </c>
      <c r="AB29" s="30">
        <f>AA29*(1+Assumptions!$C14)</f>
        <v>102764.5423</v>
      </c>
      <c r="AC29" s="30">
        <f>AB29*(1+Assumptions!$C14)</f>
        <v>104100.4813</v>
      </c>
      <c r="AD29" s="30">
        <f>AC29*(1+Assumptions!$C14)</f>
        <v>105453.7876</v>
      </c>
      <c r="AE29" s="30">
        <f>AD29*(1+Assumptions!$C14)</f>
        <v>106824.6868</v>
      </c>
      <c r="AF29" s="30">
        <f>AE29*(1+Assumptions!$C14)</f>
        <v>108213.4078</v>
      </c>
      <c r="AG29" s="30">
        <f>AF29*(1+Assumptions!$C14)</f>
        <v>109620.1821</v>
      </c>
      <c r="AH29" s="30">
        <f>AG29*(1+Assumptions!$C14)</f>
        <v>111045.2444</v>
      </c>
      <c r="AI29" s="30">
        <f>AH29*(1+Assumptions!$C14)</f>
        <v>112488.8326</v>
      </c>
      <c r="AJ29" s="30">
        <f>AI29*(1+Assumptions!$C14)</f>
        <v>113951.1874</v>
      </c>
      <c r="AK29" s="30">
        <f>AJ29*(1+Assumptions!$C14)</f>
        <v>115432.5529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122</v>
      </c>
    </row>
    <row r="3">
      <c r="A3" s="6" t="s">
        <v>29</v>
      </c>
      <c r="B3" s="30">
        <f>'Calcs-1'!B7*Assumptions!$D3</f>
        <v>315371572</v>
      </c>
      <c r="C3" s="30">
        <f>'Calcs-1'!C7*Assumptions!$D3</f>
        <v>318840659.3</v>
      </c>
      <c r="D3" s="30">
        <f>'Calcs-1'!D7*Assumptions!$D3</f>
        <v>322347906.5</v>
      </c>
      <c r="E3" s="30">
        <f>'Calcs-1'!E7*Assumptions!$D3</f>
        <v>325893733.5</v>
      </c>
      <c r="F3" s="30">
        <f>'Calcs-1'!F7*Assumptions!$D3</f>
        <v>329478564.6</v>
      </c>
      <c r="G3" s="30">
        <f>'Calcs-1'!G7*Assumptions!$D3</f>
        <v>333102828.8</v>
      </c>
      <c r="H3" s="30">
        <f>'Calcs-1'!H7*Assumptions!$D3</f>
        <v>336766959.9</v>
      </c>
      <c r="I3" s="30">
        <f>'Calcs-1'!I7*Assumptions!$D3</f>
        <v>340471396.5</v>
      </c>
      <c r="J3" s="30">
        <f>'Calcs-1'!J7*Assumptions!$D3</f>
        <v>344216581.8</v>
      </c>
      <c r="K3" s="30">
        <f>'Calcs-1'!K7*Assumptions!$D3</f>
        <v>348002964.2</v>
      </c>
      <c r="L3" s="30">
        <f>'Calcs-1'!L7*Assumptions!$D3</f>
        <v>351830996.8</v>
      </c>
      <c r="M3" s="30">
        <f>'Calcs-1'!M7*Assumptions!$D3</f>
        <v>355701137.8</v>
      </c>
      <c r="N3" s="30">
        <f>'Calcs-1'!N7*Assumptions!$D3</f>
        <v>359613850.3</v>
      </c>
      <c r="O3" s="30">
        <f>'Calcs-1'!O7*Assumptions!$D3</f>
        <v>363569602.7</v>
      </c>
      <c r="P3" s="30">
        <f>'Calcs-1'!P7*Assumptions!$D3</f>
        <v>367568868.3</v>
      </c>
      <c r="Q3" s="30">
        <f>'Calcs-1'!Q7*Assumptions!$D3</f>
        <v>371612125.9</v>
      </c>
      <c r="R3" s="30">
        <f>'Calcs-1'!R7*Assumptions!$D3</f>
        <v>375699859.2</v>
      </c>
      <c r="S3" s="30">
        <f>'Calcs-1'!S7*Assumptions!$D3</f>
        <v>379832557.7</v>
      </c>
      <c r="T3" s="30">
        <f>'Calcs-1'!T7*Assumptions!$D3</f>
        <v>384010715.8</v>
      </c>
      <c r="U3" s="30">
        <f>'Calcs-1'!U7*Assumptions!$D3</f>
        <v>388234833.7</v>
      </c>
      <c r="V3" s="30">
        <f>'Calcs-1'!V7*Assumptions!$D3</f>
        <v>392505416.9</v>
      </c>
      <c r="W3" s="30">
        <f>'Calcs-1'!W7*Assumptions!$D3</f>
        <v>396822976.5</v>
      </c>
      <c r="X3" s="30">
        <f>'Calcs-1'!X7*Assumptions!$D3</f>
        <v>401188029.2</v>
      </c>
      <c r="Y3" s="30">
        <f>'Calcs-1'!Y7*Assumptions!$D3</f>
        <v>405601097.5</v>
      </c>
      <c r="Z3" s="30">
        <f>'Calcs-1'!Z7*Assumptions!$D3</f>
        <v>410062709.6</v>
      </c>
      <c r="AA3" s="30">
        <f>'Calcs-1'!AA7*Assumptions!$D3</f>
        <v>414573399.4</v>
      </c>
      <c r="AB3" s="30">
        <f>'Calcs-1'!AB7*Assumptions!$D3</f>
        <v>419133706.8</v>
      </c>
      <c r="AC3" s="30">
        <f>'Calcs-1'!AC7*Assumptions!$D3</f>
        <v>423744177.6</v>
      </c>
      <c r="AD3" s="30">
        <f>'Calcs-1'!AD7*Assumptions!$D3</f>
        <v>428405363.5</v>
      </c>
      <c r="AE3" s="30">
        <f>'Calcs-1'!AE7*Assumptions!$D3</f>
        <v>433117822.5</v>
      </c>
      <c r="AF3" s="30">
        <f>'Calcs-1'!AF7*Assumptions!$D3</f>
        <v>437882118.6</v>
      </c>
      <c r="AG3" s="30">
        <f>'Calcs-1'!AG7*Assumptions!$D3</f>
        <v>442698821.9</v>
      </c>
      <c r="AH3" s="30">
        <f>'Calcs-1'!AH7*Assumptions!$D3</f>
        <v>447568508.9</v>
      </c>
      <c r="AI3" s="30">
        <f>'Calcs-1'!AI7*Assumptions!$D3</f>
        <v>452491762.5</v>
      </c>
      <c r="AJ3" s="30">
        <f>'Calcs-1'!AJ7*Assumptions!$D3</f>
        <v>457469171.9</v>
      </c>
      <c r="AK3" s="30">
        <f>'Calcs-1'!AK7*Assumptions!$D3</f>
        <v>462501332.8</v>
      </c>
    </row>
    <row r="4">
      <c r="A4" s="6" t="s">
        <v>30</v>
      </c>
      <c r="B4" s="30">
        <f>'Calcs-1'!B8*Assumptions!$D4</f>
        <v>562814614</v>
      </c>
      <c r="C4" s="30">
        <f>'Calcs-1'!C8*Assumptions!$D4</f>
        <v>571538240.5</v>
      </c>
      <c r="D4" s="30">
        <f>'Calcs-1'!D8*Assumptions!$D4</f>
        <v>580397083.2</v>
      </c>
      <c r="E4" s="30">
        <f>'Calcs-1'!E8*Assumptions!$D4</f>
        <v>589393238</v>
      </c>
      <c r="F4" s="30">
        <f>'Calcs-1'!F8*Assumptions!$D4</f>
        <v>598528833.2</v>
      </c>
      <c r="G4" s="30">
        <f>'Calcs-1'!G8*Assumptions!$D4</f>
        <v>607806030.1</v>
      </c>
      <c r="H4" s="30">
        <f>'Calcs-1'!H8*Assumptions!$D4</f>
        <v>617227023.6</v>
      </c>
      <c r="I4" s="30">
        <f>'Calcs-1'!I8*Assumptions!$D4</f>
        <v>626794042.5</v>
      </c>
      <c r="J4" s="30">
        <f>'Calcs-1'!J8*Assumptions!$D4</f>
        <v>636509350.1</v>
      </c>
      <c r="K4" s="30">
        <f>'Calcs-1'!K8*Assumptions!$D4</f>
        <v>646375245.1</v>
      </c>
      <c r="L4" s="30">
        <f>'Calcs-1'!L8*Assumptions!$D4</f>
        <v>656394061.4</v>
      </c>
      <c r="M4" s="30">
        <f>'Calcs-1'!M8*Assumptions!$D4</f>
        <v>666568169.3</v>
      </c>
      <c r="N4" s="30">
        <f>'Calcs-1'!N8*Assumptions!$D4</f>
        <v>676899975.9</v>
      </c>
      <c r="O4" s="30">
        <f>'Calcs-1'!O8*Assumptions!$D4</f>
        <v>687391925.6</v>
      </c>
      <c r="P4" s="30">
        <f>'Calcs-1'!P8*Assumptions!$D4</f>
        <v>698046500.4</v>
      </c>
      <c r="Q4" s="30">
        <f>'Calcs-1'!Q8*Assumptions!$D4</f>
        <v>708866221.2</v>
      </c>
      <c r="R4" s="30">
        <f>'Calcs-1'!R8*Assumptions!$D4</f>
        <v>719853647.6</v>
      </c>
      <c r="S4" s="30">
        <f>'Calcs-1'!S8*Assumptions!$D4</f>
        <v>731011379.1</v>
      </c>
      <c r="T4" s="30">
        <f>'Calcs-1'!T8*Assumptions!$D4</f>
        <v>742342055.5</v>
      </c>
      <c r="U4" s="30">
        <f>'Calcs-1'!U8*Assumptions!$D4</f>
        <v>753848357.4</v>
      </c>
      <c r="V4" s="30">
        <f>'Calcs-1'!V8*Assumptions!$D4</f>
        <v>765533006.9</v>
      </c>
      <c r="W4" s="30">
        <f>'Calcs-1'!W8*Assumptions!$D4</f>
        <v>777398768.5</v>
      </c>
      <c r="X4" s="30">
        <f>'Calcs-1'!X8*Assumptions!$D4</f>
        <v>789448449.4</v>
      </c>
      <c r="Y4" s="30">
        <f>'Calcs-1'!Y8*Assumptions!$D4</f>
        <v>801684900.4</v>
      </c>
      <c r="Z4" s="30">
        <f>'Calcs-1'!Z8*Assumptions!$D4</f>
        <v>814111016.3</v>
      </c>
      <c r="AA4" s="30">
        <f>'Calcs-1'!AA8*Assumptions!$D4</f>
        <v>826729737.1</v>
      </c>
      <c r="AB4" s="30">
        <f>'Calcs-1'!AB8*Assumptions!$D4</f>
        <v>839544048</v>
      </c>
      <c r="AC4" s="30">
        <f>'Calcs-1'!AC8*Assumptions!$D4</f>
        <v>852556980.8</v>
      </c>
      <c r="AD4" s="30">
        <f>'Calcs-1'!AD8*Assumptions!$D4</f>
        <v>865771614</v>
      </c>
      <c r="AE4" s="30">
        <f>'Calcs-1'!AE8*Assumptions!$D4</f>
        <v>879191074</v>
      </c>
      <c r="AF4" s="30">
        <f>'Calcs-1'!AF8*Assumptions!$D4</f>
        <v>892818535.6</v>
      </c>
      <c r="AG4" s="30">
        <f>'Calcs-1'!AG8*Assumptions!$D4</f>
        <v>906657222.9</v>
      </c>
      <c r="AH4" s="30">
        <f>'Calcs-1'!AH8*Assumptions!$D4</f>
        <v>920710409.9</v>
      </c>
      <c r="AI4" s="30">
        <f>'Calcs-1'!AI8*Assumptions!$D4</f>
        <v>934981421.2</v>
      </c>
      <c r="AJ4" s="30">
        <f>'Calcs-1'!AJ8*Assumptions!$D4</f>
        <v>949473633.3</v>
      </c>
      <c r="AK4" s="30">
        <f>'Calcs-1'!AK8*Assumptions!$D4</f>
        <v>964190474.6</v>
      </c>
    </row>
    <row r="5">
      <c r="A5" s="28" t="s">
        <v>123</v>
      </c>
      <c r="B5" s="30">
        <f t="shared" ref="B5:AK5" si="1">SUM(B3:B4)</f>
        <v>878186186</v>
      </c>
      <c r="C5" s="30">
        <f t="shared" si="1"/>
        <v>890378899.8</v>
      </c>
      <c r="D5" s="30">
        <f t="shared" si="1"/>
        <v>902744989.8</v>
      </c>
      <c r="E5" s="30">
        <f t="shared" si="1"/>
        <v>915286971.6</v>
      </c>
      <c r="F5" s="30">
        <f t="shared" si="1"/>
        <v>928007397.8</v>
      </c>
      <c r="G5" s="30">
        <f t="shared" si="1"/>
        <v>940908858.9</v>
      </c>
      <c r="H5" s="30">
        <f t="shared" si="1"/>
        <v>953993983.5</v>
      </c>
      <c r="I5" s="30">
        <f t="shared" si="1"/>
        <v>967265438.9</v>
      </c>
      <c r="J5" s="30">
        <f t="shared" si="1"/>
        <v>980725932</v>
      </c>
      <c r="K5" s="30">
        <f t="shared" si="1"/>
        <v>994378209.3</v>
      </c>
      <c r="L5" s="30">
        <f t="shared" si="1"/>
        <v>1008225058</v>
      </c>
      <c r="M5" s="30">
        <f t="shared" si="1"/>
        <v>1022269307</v>
      </c>
      <c r="N5" s="30">
        <f t="shared" si="1"/>
        <v>1036513826</v>
      </c>
      <c r="O5" s="30">
        <f t="shared" si="1"/>
        <v>1050961528</v>
      </c>
      <c r="P5" s="30">
        <f t="shared" si="1"/>
        <v>1065615369</v>
      </c>
      <c r="Q5" s="30">
        <f t="shared" si="1"/>
        <v>1080478347</v>
      </c>
      <c r="R5" s="30">
        <f t="shared" si="1"/>
        <v>1095553507</v>
      </c>
      <c r="S5" s="30">
        <f t="shared" si="1"/>
        <v>1110843937</v>
      </c>
      <c r="T5" s="30">
        <f t="shared" si="1"/>
        <v>1126352771</v>
      </c>
      <c r="U5" s="30">
        <f t="shared" si="1"/>
        <v>1142083191</v>
      </c>
      <c r="V5" s="30">
        <f t="shared" si="1"/>
        <v>1158038424</v>
      </c>
      <c r="W5" s="30">
        <f t="shared" si="1"/>
        <v>1174221745</v>
      </c>
      <c r="X5" s="30">
        <f t="shared" si="1"/>
        <v>1190636479</v>
      </c>
      <c r="Y5" s="30">
        <f t="shared" si="1"/>
        <v>1207285998</v>
      </c>
      <c r="Z5" s="30">
        <f t="shared" si="1"/>
        <v>1224173726</v>
      </c>
      <c r="AA5" s="30">
        <f t="shared" si="1"/>
        <v>1241303136</v>
      </c>
      <c r="AB5" s="30">
        <f t="shared" si="1"/>
        <v>1258677755</v>
      </c>
      <c r="AC5" s="30">
        <f t="shared" si="1"/>
        <v>1276301158</v>
      </c>
      <c r="AD5" s="30">
        <f t="shared" si="1"/>
        <v>1294176977</v>
      </c>
      <c r="AE5" s="30">
        <f t="shared" si="1"/>
        <v>1312308897</v>
      </c>
      <c r="AF5" s="30">
        <f t="shared" si="1"/>
        <v>1330700654</v>
      </c>
      <c r="AG5" s="30">
        <f t="shared" si="1"/>
        <v>1349356045</v>
      </c>
      <c r="AH5" s="30">
        <f t="shared" si="1"/>
        <v>1368278919</v>
      </c>
      <c r="AI5" s="30">
        <f t="shared" si="1"/>
        <v>1387473184</v>
      </c>
      <c r="AJ5" s="30">
        <f t="shared" si="1"/>
        <v>1406942805</v>
      </c>
      <c r="AK5" s="30">
        <f t="shared" si="1"/>
        <v>1426691807</v>
      </c>
    </row>
    <row r="7">
      <c r="A7" s="28" t="s">
        <v>25</v>
      </c>
    </row>
    <row r="8">
      <c r="A8" s="28" t="s">
        <v>29</v>
      </c>
    </row>
    <row r="9">
      <c r="A9" s="28" t="s">
        <v>48</v>
      </c>
      <c r="B9" s="30">
        <f>B$3*Assumptions!$B17</f>
        <v>100918903</v>
      </c>
      <c r="C9" s="30">
        <f>C$3*Assumptions!$B17</f>
        <v>102029011</v>
      </c>
      <c r="D9" s="30">
        <f>D$3*Assumptions!$B17</f>
        <v>103151330.1</v>
      </c>
      <c r="E9" s="30">
        <f>E$3*Assumptions!$B17</f>
        <v>104285994.7</v>
      </c>
      <c r="F9" s="30">
        <f>F$3*Assumptions!$B17</f>
        <v>105433140.7</v>
      </c>
      <c r="G9" s="30">
        <f>G$3*Assumptions!$B17</f>
        <v>106592905.2</v>
      </c>
      <c r="H9" s="30">
        <f>H$3*Assumptions!$B17</f>
        <v>107765427.2</v>
      </c>
      <c r="I9" s="30">
        <f>I$3*Assumptions!$B17</f>
        <v>108950846.9</v>
      </c>
      <c r="J9" s="30">
        <f>J$3*Assumptions!$B17</f>
        <v>110149306.2</v>
      </c>
      <c r="K9" s="30">
        <f>K$3*Assumptions!$B17</f>
        <v>111360948.6</v>
      </c>
      <c r="L9" s="30">
        <f>L$3*Assumptions!$B17</f>
        <v>112585919</v>
      </c>
      <c r="M9" s="30">
        <f>M$3*Assumptions!$B17</f>
        <v>113824364.1</v>
      </c>
      <c r="N9" s="30">
        <f>N$3*Assumptions!$B17</f>
        <v>115076432.1</v>
      </c>
      <c r="O9" s="30">
        <f>O$3*Assumptions!$B17</f>
        <v>116342272.9</v>
      </c>
      <c r="P9" s="30">
        <f>P$3*Assumptions!$B17</f>
        <v>117622037.9</v>
      </c>
      <c r="Q9" s="30">
        <f>Q$3*Assumptions!$B17</f>
        <v>118915880.3</v>
      </c>
      <c r="R9" s="30">
        <f>R$3*Assumptions!$B17</f>
        <v>120223955</v>
      </c>
      <c r="S9" s="30">
        <f>S$3*Assumptions!$B17</f>
        <v>121546418.5</v>
      </c>
      <c r="T9" s="30">
        <f>T$3*Assumptions!$B17</f>
        <v>122883429.1</v>
      </c>
      <c r="U9" s="30">
        <f>U$3*Assumptions!$B17</f>
        <v>124235146.8</v>
      </c>
      <c r="V9" s="30">
        <f>V$3*Assumptions!$B17</f>
        <v>125601733.4</v>
      </c>
      <c r="W9" s="30">
        <f>W$3*Assumptions!$B17</f>
        <v>126983352.5</v>
      </c>
      <c r="X9" s="30">
        <f>X$3*Assumptions!$B17</f>
        <v>128380169.3</v>
      </c>
      <c r="Y9" s="30">
        <f>Y$3*Assumptions!$B17</f>
        <v>129792351.2</v>
      </c>
      <c r="Z9" s="30">
        <f>Z$3*Assumptions!$B17</f>
        <v>131220067.1</v>
      </c>
      <c r="AA9" s="30">
        <f>AA$3*Assumptions!$B17</f>
        <v>132663487.8</v>
      </c>
      <c r="AB9" s="30">
        <f>AB$3*Assumptions!$B17</f>
        <v>134122786.2</v>
      </c>
      <c r="AC9" s="30">
        <f>AC$3*Assumptions!$B17</f>
        <v>135598136.8</v>
      </c>
      <c r="AD9" s="30">
        <f>AD$3*Assumptions!$B17</f>
        <v>137089716.3</v>
      </c>
      <c r="AE9" s="30">
        <f>AE$3*Assumptions!$B17</f>
        <v>138597703.2</v>
      </c>
      <c r="AF9" s="30">
        <f>AF$3*Assumptions!$B17</f>
        <v>140122277.9</v>
      </c>
      <c r="AG9" s="30">
        <f>AG$3*Assumptions!$B17</f>
        <v>141663623</v>
      </c>
      <c r="AH9" s="30">
        <f>AH$3*Assumptions!$B17</f>
        <v>143221922.9</v>
      </c>
      <c r="AI9" s="30">
        <f>AI$3*Assumptions!$B17</f>
        <v>144797364</v>
      </c>
      <c r="AJ9" s="30">
        <f>AJ$3*Assumptions!$B17</f>
        <v>146390135</v>
      </c>
      <c r="AK9" s="30">
        <f>AK$3*Assumptions!$B17</f>
        <v>148000426.5</v>
      </c>
    </row>
    <row r="10">
      <c r="A10" s="28" t="s">
        <v>49</v>
      </c>
      <c r="B10" s="30">
        <f>B$3*Assumptions!$B18</f>
        <v>126148628.8</v>
      </c>
      <c r="C10" s="30">
        <f>C$3*Assumptions!$B18</f>
        <v>127536263.7</v>
      </c>
      <c r="D10" s="30">
        <f>D$3*Assumptions!$B18</f>
        <v>128939162.6</v>
      </c>
      <c r="E10" s="30">
        <f>E$3*Assumptions!$B18</f>
        <v>130357493.4</v>
      </c>
      <c r="F10" s="30">
        <f>F$3*Assumptions!$B18</f>
        <v>131791425.8</v>
      </c>
      <c r="G10" s="30">
        <f>G$3*Assumptions!$B18</f>
        <v>133241131.5</v>
      </c>
      <c r="H10" s="30">
        <f>H$3*Assumptions!$B18</f>
        <v>134706784</v>
      </c>
      <c r="I10" s="30">
        <f>I$3*Assumptions!$B18</f>
        <v>136188558.6</v>
      </c>
      <c r="J10" s="30">
        <f>J$3*Assumptions!$B18</f>
        <v>137686632.7</v>
      </c>
      <c r="K10" s="30">
        <f>K$3*Assumptions!$B18</f>
        <v>139201185.7</v>
      </c>
      <c r="L10" s="30">
        <f>L$3*Assumptions!$B18</f>
        <v>140732398.7</v>
      </c>
      <c r="M10" s="30">
        <f>M$3*Assumptions!$B18</f>
        <v>142280455.1</v>
      </c>
      <c r="N10" s="30">
        <f>N$3*Assumptions!$B18</f>
        <v>143845540.1</v>
      </c>
      <c r="O10" s="30">
        <f>O$3*Assumptions!$B18</f>
        <v>145427841.1</v>
      </c>
      <c r="P10" s="30">
        <f>P$3*Assumptions!$B18</f>
        <v>147027547.3</v>
      </c>
      <c r="Q10" s="30">
        <f>Q$3*Assumptions!$B18</f>
        <v>148644850.3</v>
      </c>
      <c r="R10" s="30">
        <f>R$3*Assumptions!$B18</f>
        <v>150279943.7</v>
      </c>
      <c r="S10" s="30">
        <f>S$3*Assumptions!$B18</f>
        <v>151933023.1</v>
      </c>
      <c r="T10" s="30">
        <f>T$3*Assumptions!$B18</f>
        <v>153604286.3</v>
      </c>
      <c r="U10" s="30">
        <f>U$3*Assumptions!$B18</f>
        <v>155293933.5</v>
      </c>
      <c r="V10" s="30">
        <f>V$3*Assumptions!$B18</f>
        <v>157002166.7</v>
      </c>
      <c r="W10" s="30">
        <f>W$3*Assumptions!$B18</f>
        <v>158729190.6</v>
      </c>
      <c r="X10" s="30">
        <f>X$3*Assumptions!$B18</f>
        <v>160475211.7</v>
      </c>
      <c r="Y10" s="30">
        <f>Y$3*Assumptions!$B18</f>
        <v>162240439</v>
      </c>
      <c r="Z10" s="30">
        <f>Z$3*Assumptions!$B18</f>
        <v>164025083.8</v>
      </c>
      <c r="AA10" s="30">
        <f>AA$3*Assumptions!$B18</f>
        <v>165829359.8</v>
      </c>
      <c r="AB10" s="30">
        <f>AB$3*Assumptions!$B18</f>
        <v>167653482.7</v>
      </c>
      <c r="AC10" s="30">
        <f>AC$3*Assumptions!$B18</f>
        <v>169497671</v>
      </c>
      <c r="AD10" s="30">
        <f>AD$3*Assumptions!$B18</f>
        <v>171362145.4</v>
      </c>
      <c r="AE10" s="30">
        <f>AE$3*Assumptions!$B18</f>
        <v>173247129</v>
      </c>
      <c r="AF10" s="30">
        <f>AF$3*Assumptions!$B18</f>
        <v>175152847.4</v>
      </c>
      <c r="AG10" s="30">
        <f>AG$3*Assumptions!$B18</f>
        <v>177079528.7</v>
      </c>
      <c r="AH10" s="30">
        <f>AH$3*Assumptions!$B18</f>
        <v>179027403.6</v>
      </c>
      <c r="AI10" s="30">
        <f>AI$3*Assumptions!$B18</f>
        <v>180996705</v>
      </c>
      <c r="AJ10" s="30">
        <f>AJ$3*Assumptions!$B18</f>
        <v>182987668.8</v>
      </c>
      <c r="AK10" s="30">
        <f>AK$3*Assumptions!$B18</f>
        <v>185000533.1</v>
      </c>
    </row>
    <row r="11">
      <c r="A11" s="28" t="s">
        <v>51</v>
      </c>
      <c r="B11" s="30">
        <f>B$3*Assumptions!$B19</f>
        <v>88304040.16</v>
      </c>
      <c r="C11" s="30">
        <f>C$3*Assumptions!$B19</f>
        <v>89275384.6</v>
      </c>
      <c r="D11" s="30">
        <f>D$3*Assumptions!$B19</f>
        <v>90257413.83</v>
      </c>
      <c r="E11" s="30">
        <f>E$3*Assumptions!$B19</f>
        <v>91250245.38</v>
      </c>
      <c r="F11" s="30">
        <f>F$3*Assumptions!$B19</f>
        <v>92253998.08</v>
      </c>
      <c r="G11" s="30">
        <f>G$3*Assumptions!$B19</f>
        <v>93268792.06</v>
      </c>
      <c r="H11" s="30">
        <f>H$3*Assumptions!$B19</f>
        <v>94294748.78</v>
      </c>
      <c r="I11" s="30">
        <f>I$3*Assumptions!$B19</f>
        <v>95331991.01</v>
      </c>
      <c r="J11" s="30">
        <f>J$3*Assumptions!$B19</f>
        <v>96380642.91</v>
      </c>
      <c r="K11" s="30">
        <f>K$3*Assumptions!$B19</f>
        <v>97440829.99</v>
      </c>
      <c r="L11" s="30">
        <f>L$3*Assumptions!$B19</f>
        <v>98512679.11</v>
      </c>
      <c r="M11" s="30">
        <f>M$3*Assumptions!$B19</f>
        <v>99596318.59</v>
      </c>
      <c r="N11" s="30">
        <f>N$3*Assumptions!$B19</f>
        <v>100691878.1</v>
      </c>
      <c r="O11" s="30">
        <f>O$3*Assumptions!$B19</f>
        <v>101799488.7</v>
      </c>
      <c r="P11" s="30">
        <f>P$3*Assumptions!$B19</f>
        <v>102919283.1</v>
      </c>
      <c r="Q11" s="30">
        <f>Q$3*Assumptions!$B19</f>
        <v>104051395.2</v>
      </c>
      <c r="R11" s="30">
        <f>R$3*Assumptions!$B19</f>
        <v>105195960.6</v>
      </c>
      <c r="S11" s="30">
        <f>S$3*Assumptions!$B19</f>
        <v>106353116.2</v>
      </c>
      <c r="T11" s="30">
        <f>T$3*Assumptions!$B19</f>
        <v>107523000.4</v>
      </c>
      <c r="U11" s="30">
        <f>U$3*Assumptions!$B19</f>
        <v>108705753.4</v>
      </c>
      <c r="V11" s="30">
        <f>V$3*Assumptions!$B19</f>
        <v>109901516.7</v>
      </c>
      <c r="W11" s="30">
        <f>W$3*Assumptions!$B19</f>
        <v>111110433.4</v>
      </c>
      <c r="X11" s="30">
        <f>X$3*Assumptions!$B19</f>
        <v>112332648.2</v>
      </c>
      <c r="Y11" s="30">
        <f>Y$3*Assumptions!$B19</f>
        <v>113568307.3</v>
      </c>
      <c r="Z11" s="30">
        <f>Z$3*Assumptions!$B19</f>
        <v>114817558.7</v>
      </c>
      <c r="AA11" s="30">
        <f>AA$3*Assumptions!$B19</f>
        <v>116080551.8</v>
      </c>
      <c r="AB11" s="30">
        <f>AB$3*Assumptions!$B19</f>
        <v>117357437.9</v>
      </c>
      <c r="AC11" s="30">
        <f>AC$3*Assumptions!$B19</f>
        <v>118648369.7</v>
      </c>
      <c r="AD11" s="30">
        <f>AD$3*Assumptions!$B19</f>
        <v>119953501.8</v>
      </c>
      <c r="AE11" s="30">
        <f>AE$3*Assumptions!$B19</f>
        <v>121272990.3</v>
      </c>
      <c r="AF11" s="30">
        <f>AF$3*Assumptions!$B19</f>
        <v>122606993.2</v>
      </c>
      <c r="AG11" s="30">
        <f>AG$3*Assumptions!$B19</f>
        <v>123955670.1</v>
      </c>
      <c r="AH11" s="30">
        <f>AH$3*Assumptions!$B19</f>
        <v>125319182.5</v>
      </c>
      <c r="AI11" s="30">
        <f>AI$3*Assumptions!$B19</f>
        <v>126697693.5</v>
      </c>
      <c r="AJ11" s="30">
        <f>AJ$3*Assumptions!$B19</f>
        <v>128091368.1</v>
      </c>
      <c r="AK11" s="30">
        <f>AK$3*Assumptions!$B19</f>
        <v>129500373.2</v>
      </c>
    </row>
    <row r="12">
      <c r="A12" s="28" t="s">
        <v>123</v>
      </c>
      <c r="B12" s="30">
        <f t="shared" ref="B12:AK12" si="2">SUM(B9:B11)</f>
        <v>315371572</v>
      </c>
      <c r="C12" s="30">
        <f t="shared" si="2"/>
        <v>318840659.3</v>
      </c>
      <c r="D12" s="30">
        <f t="shared" si="2"/>
        <v>322347906.5</v>
      </c>
      <c r="E12" s="30">
        <f t="shared" si="2"/>
        <v>325893733.5</v>
      </c>
      <c r="F12" s="30">
        <f t="shared" si="2"/>
        <v>329478564.6</v>
      </c>
      <c r="G12" s="30">
        <f t="shared" si="2"/>
        <v>333102828.8</v>
      </c>
      <c r="H12" s="30">
        <f t="shared" si="2"/>
        <v>336766959.9</v>
      </c>
      <c r="I12" s="30">
        <f t="shared" si="2"/>
        <v>340471396.5</v>
      </c>
      <c r="J12" s="30">
        <f t="shared" si="2"/>
        <v>344216581.8</v>
      </c>
      <c r="K12" s="30">
        <f t="shared" si="2"/>
        <v>348002964.2</v>
      </c>
      <c r="L12" s="30">
        <f t="shared" si="2"/>
        <v>351830996.8</v>
      </c>
      <c r="M12" s="30">
        <f t="shared" si="2"/>
        <v>355701137.8</v>
      </c>
      <c r="N12" s="30">
        <f t="shared" si="2"/>
        <v>359613850.3</v>
      </c>
      <c r="O12" s="30">
        <f t="shared" si="2"/>
        <v>363569602.7</v>
      </c>
      <c r="P12" s="30">
        <f t="shared" si="2"/>
        <v>367568868.3</v>
      </c>
      <c r="Q12" s="30">
        <f t="shared" si="2"/>
        <v>371612125.9</v>
      </c>
      <c r="R12" s="30">
        <f t="shared" si="2"/>
        <v>375699859.2</v>
      </c>
      <c r="S12" s="30">
        <f t="shared" si="2"/>
        <v>379832557.7</v>
      </c>
      <c r="T12" s="30">
        <f t="shared" si="2"/>
        <v>384010715.8</v>
      </c>
      <c r="U12" s="30">
        <f t="shared" si="2"/>
        <v>388234833.7</v>
      </c>
      <c r="V12" s="30">
        <f t="shared" si="2"/>
        <v>392505416.9</v>
      </c>
      <c r="W12" s="30">
        <f t="shared" si="2"/>
        <v>396822976.5</v>
      </c>
      <c r="X12" s="30">
        <f t="shared" si="2"/>
        <v>401188029.2</v>
      </c>
      <c r="Y12" s="30">
        <f t="shared" si="2"/>
        <v>405601097.5</v>
      </c>
      <c r="Z12" s="30">
        <f t="shared" si="2"/>
        <v>410062709.6</v>
      </c>
      <c r="AA12" s="30">
        <f t="shared" si="2"/>
        <v>414573399.4</v>
      </c>
      <c r="AB12" s="30">
        <f t="shared" si="2"/>
        <v>419133706.8</v>
      </c>
      <c r="AC12" s="30">
        <f t="shared" si="2"/>
        <v>423744177.6</v>
      </c>
      <c r="AD12" s="30">
        <f t="shared" si="2"/>
        <v>428405363.5</v>
      </c>
      <c r="AE12" s="30">
        <f t="shared" si="2"/>
        <v>433117822.5</v>
      </c>
      <c r="AF12" s="30">
        <f t="shared" si="2"/>
        <v>437882118.6</v>
      </c>
      <c r="AG12" s="30">
        <f t="shared" si="2"/>
        <v>442698821.9</v>
      </c>
      <c r="AH12" s="30">
        <f t="shared" si="2"/>
        <v>447568508.9</v>
      </c>
      <c r="AI12" s="30">
        <f t="shared" si="2"/>
        <v>452491762.5</v>
      </c>
      <c r="AJ12" s="30">
        <f t="shared" si="2"/>
        <v>457469171.9</v>
      </c>
      <c r="AK12" s="30">
        <f t="shared" si="2"/>
        <v>462501332.8</v>
      </c>
    </row>
    <row r="14">
      <c r="A14" s="28" t="s">
        <v>30</v>
      </c>
    </row>
    <row r="15">
      <c r="A15" s="28" t="s">
        <v>48</v>
      </c>
      <c r="B15" s="30">
        <f>B$4*Assumptions!$C17</f>
        <v>185728822.6</v>
      </c>
      <c r="C15" s="30">
        <f>C$4*Assumptions!$C17</f>
        <v>188607619.4</v>
      </c>
      <c r="D15" s="30">
        <f>D$4*Assumptions!$C17</f>
        <v>191531037.5</v>
      </c>
      <c r="E15" s="30">
        <f>E$4*Assumptions!$C17</f>
        <v>194499768.6</v>
      </c>
      <c r="F15" s="30">
        <f>F$4*Assumptions!$C17</f>
        <v>197514515</v>
      </c>
      <c r="G15" s="30">
        <f>G$4*Assumptions!$C17</f>
        <v>200575989.9</v>
      </c>
      <c r="H15" s="30">
        <f>H$4*Assumptions!$C17</f>
        <v>203684917.8</v>
      </c>
      <c r="I15" s="30">
        <f>I$4*Assumptions!$C17</f>
        <v>206842034</v>
      </c>
      <c r="J15" s="30">
        <f>J$4*Assumptions!$C17</f>
        <v>210048085.5</v>
      </c>
      <c r="K15" s="30">
        <f>K$4*Assumptions!$C17</f>
        <v>213303830.9</v>
      </c>
      <c r="L15" s="30">
        <f>L$4*Assumptions!$C17</f>
        <v>216610040.2</v>
      </c>
      <c r="M15" s="30">
        <f>M$4*Assumptions!$C17</f>
        <v>219967495.9</v>
      </c>
      <c r="N15" s="30">
        <f>N$4*Assumptions!$C17</f>
        <v>223376992.1</v>
      </c>
      <c r="O15" s="30">
        <f>O$4*Assumptions!$C17</f>
        <v>226839335.4</v>
      </c>
      <c r="P15" s="30">
        <f>P$4*Assumptions!$C17</f>
        <v>230355345.1</v>
      </c>
      <c r="Q15" s="30">
        <f>Q$4*Assumptions!$C17</f>
        <v>233925853</v>
      </c>
      <c r="R15" s="30">
        <f>R$4*Assumptions!$C17</f>
        <v>237551703.7</v>
      </c>
      <c r="S15" s="30">
        <f>S$4*Assumptions!$C17</f>
        <v>241233755.1</v>
      </c>
      <c r="T15" s="30">
        <f>T$4*Assumptions!$C17</f>
        <v>244972878.3</v>
      </c>
      <c r="U15" s="30">
        <f>U$4*Assumptions!$C17</f>
        <v>248769957.9</v>
      </c>
      <c r="V15" s="30">
        <f>V$4*Assumptions!$C17</f>
        <v>252625892.3</v>
      </c>
      <c r="W15" s="30">
        <f>W$4*Assumptions!$C17</f>
        <v>256541593.6</v>
      </c>
      <c r="X15" s="30">
        <f>X$4*Assumptions!$C17</f>
        <v>260517988.3</v>
      </c>
      <c r="Y15" s="30">
        <f>Y$4*Assumptions!$C17</f>
        <v>264556017.1</v>
      </c>
      <c r="Z15" s="30">
        <f>Z$4*Assumptions!$C17</f>
        <v>268656635.4</v>
      </c>
      <c r="AA15" s="30">
        <f>AA$4*Assumptions!$C17</f>
        <v>272820813.2</v>
      </c>
      <c r="AB15" s="30">
        <f>AB$4*Assumptions!$C17</f>
        <v>277049535.8</v>
      </c>
      <c r="AC15" s="30">
        <f>AC$4*Assumptions!$C17</f>
        <v>281343803.7</v>
      </c>
      <c r="AD15" s="30">
        <f>AD$4*Assumptions!$C17</f>
        <v>285704632.6</v>
      </c>
      <c r="AE15" s="30">
        <f>AE$4*Assumptions!$C17</f>
        <v>290133054.4</v>
      </c>
      <c r="AF15" s="30">
        <f>AF$4*Assumptions!$C17</f>
        <v>294630116.8</v>
      </c>
      <c r="AG15" s="30">
        <f>AG$4*Assumptions!$C17</f>
        <v>299196883.6</v>
      </c>
      <c r="AH15" s="30">
        <f>AH$4*Assumptions!$C17</f>
        <v>303834435.3</v>
      </c>
      <c r="AI15" s="30">
        <f>AI$4*Assumptions!$C17</f>
        <v>308543869</v>
      </c>
      <c r="AJ15" s="30">
        <f>AJ$4*Assumptions!$C17</f>
        <v>313326299</v>
      </c>
      <c r="AK15" s="30">
        <f>AK$4*Assumptions!$C17</f>
        <v>318182856.6</v>
      </c>
    </row>
    <row r="16">
      <c r="A16" s="28" t="s">
        <v>49</v>
      </c>
      <c r="B16" s="30">
        <f>B$4*Assumptions!$C18</f>
        <v>191356968.8</v>
      </c>
      <c r="C16" s="30">
        <f>C$4*Assumptions!$C18</f>
        <v>194323001.8</v>
      </c>
      <c r="D16" s="30">
        <f>D$4*Assumptions!$C18</f>
        <v>197335008.3</v>
      </c>
      <c r="E16" s="30">
        <f>E$4*Assumptions!$C18</f>
        <v>200393700.9</v>
      </c>
      <c r="F16" s="30">
        <f>F$4*Assumptions!$C18</f>
        <v>203499803.3</v>
      </c>
      <c r="G16" s="30">
        <f>G$4*Assumptions!$C18</f>
        <v>206654050.2</v>
      </c>
      <c r="H16" s="30">
        <f>H$4*Assumptions!$C18</f>
        <v>209857188</v>
      </c>
      <c r="I16" s="30">
        <f>I$4*Assumptions!$C18</f>
        <v>213109974.4</v>
      </c>
      <c r="J16" s="30">
        <f>J$4*Assumptions!$C18</f>
        <v>216413179</v>
      </c>
      <c r="K16" s="30">
        <f>K$4*Assumptions!$C18</f>
        <v>219767583.3</v>
      </c>
      <c r="L16" s="30">
        <f>L$4*Assumptions!$C18</f>
        <v>223173980.9</v>
      </c>
      <c r="M16" s="30">
        <f>M$4*Assumptions!$C18</f>
        <v>226633177.6</v>
      </c>
      <c r="N16" s="30">
        <f>N$4*Assumptions!$C18</f>
        <v>230145991.8</v>
      </c>
      <c r="O16" s="30">
        <f>O$4*Assumptions!$C18</f>
        <v>233713254.7</v>
      </c>
      <c r="P16" s="30">
        <f>P$4*Assumptions!$C18</f>
        <v>237335810.1</v>
      </c>
      <c r="Q16" s="30">
        <f>Q$4*Assumptions!$C18</f>
        <v>241014515.2</v>
      </c>
      <c r="R16" s="30">
        <f>R$4*Assumptions!$C18</f>
        <v>244750240.2</v>
      </c>
      <c r="S16" s="30">
        <f>S$4*Assumptions!$C18</f>
        <v>248543868.9</v>
      </c>
      <c r="T16" s="30">
        <f>T$4*Assumptions!$C18</f>
        <v>252396298.9</v>
      </c>
      <c r="U16" s="30">
        <f>U$4*Assumptions!$C18</f>
        <v>256308441.5</v>
      </c>
      <c r="V16" s="30">
        <f>V$4*Assumptions!$C18</f>
        <v>260281222.3</v>
      </c>
      <c r="W16" s="30">
        <f>W$4*Assumptions!$C18</f>
        <v>264315581.3</v>
      </c>
      <c r="X16" s="30">
        <f>X$4*Assumptions!$C18</f>
        <v>268412472.8</v>
      </c>
      <c r="Y16" s="30">
        <f>Y$4*Assumptions!$C18</f>
        <v>272572866.1</v>
      </c>
      <c r="Z16" s="30">
        <f>Z$4*Assumptions!$C18</f>
        <v>276797745.6</v>
      </c>
      <c r="AA16" s="30">
        <f>AA$4*Assumptions!$C18</f>
        <v>281088110.6</v>
      </c>
      <c r="AB16" s="30">
        <f>AB$4*Assumptions!$C18</f>
        <v>285444976.3</v>
      </c>
      <c r="AC16" s="30">
        <f>AC$4*Assumptions!$C18</f>
        <v>289869373.5</v>
      </c>
      <c r="AD16" s="30">
        <f>AD$4*Assumptions!$C18</f>
        <v>294362348.7</v>
      </c>
      <c r="AE16" s="30">
        <f>AE$4*Assumptions!$C18</f>
        <v>298924965.2</v>
      </c>
      <c r="AF16" s="30">
        <f>AF$4*Assumptions!$C18</f>
        <v>303558302.1</v>
      </c>
      <c r="AG16" s="30">
        <f>AG$4*Assumptions!$C18</f>
        <v>308263455.8</v>
      </c>
      <c r="AH16" s="30">
        <f>AH$4*Assumptions!$C18</f>
        <v>313041539.4</v>
      </c>
      <c r="AI16" s="30">
        <f>AI$4*Assumptions!$C18</f>
        <v>317893683.2</v>
      </c>
      <c r="AJ16" s="30">
        <f>AJ$4*Assumptions!$C18</f>
        <v>322821035.3</v>
      </c>
      <c r="AK16" s="30">
        <f>AK$4*Assumptions!$C18</f>
        <v>327824761.4</v>
      </c>
    </row>
    <row r="17">
      <c r="A17" s="28" t="s">
        <v>51</v>
      </c>
      <c r="B17" s="30">
        <f>B$4*Assumptions!$C19</f>
        <v>185728822.6</v>
      </c>
      <c r="C17" s="30">
        <f>C$4*Assumptions!$C19</f>
        <v>188607619.4</v>
      </c>
      <c r="D17" s="30">
        <f>D$4*Assumptions!$C19</f>
        <v>191531037.5</v>
      </c>
      <c r="E17" s="30">
        <f>E$4*Assumptions!$C19</f>
        <v>194499768.6</v>
      </c>
      <c r="F17" s="30">
        <f>F$4*Assumptions!$C19</f>
        <v>197514515</v>
      </c>
      <c r="G17" s="30">
        <f>G$4*Assumptions!$C19</f>
        <v>200575989.9</v>
      </c>
      <c r="H17" s="30">
        <f>H$4*Assumptions!$C19</f>
        <v>203684917.8</v>
      </c>
      <c r="I17" s="30">
        <f>I$4*Assumptions!$C19</f>
        <v>206842034</v>
      </c>
      <c r="J17" s="30">
        <f>J$4*Assumptions!$C19</f>
        <v>210048085.5</v>
      </c>
      <c r="K17" s="30">
        <f>K$4*Assumptions!$C19</f>
        <v>213303830.9</v>
      </c>
      <c r="L17" s="30">
        <f>L$4*Assumptions!$C19</f>
        <v>216610040.2</v>
      </c>
      <c r="M17" s="30">
        <f>M$4*Assumptions!$C19</f>
        <v>219967495.9</v>
      </c>
      <c r="N17" s="30">
        <f>N$4*Assumptions!$C19</f>
        <v>223376992.1</v>
      </c>
      <c r="O17" s="30">
        <f>O$4*Assumptions!$C19</f>
        <v>226839335.4</v>
      </c>
      <c r="P17" s="30">
        <f>P$4*Assumptions!$C19</f>
        <v>230355345.1</v>
      </c>
      <c r="Q17" s="30">
        <f>Q$4*Assumptions!$C19</f>
        <v>233925853</v>
      </c>
      <c r="R17" s="30">
        <f>R$4*Assumptions!$C19</f>
        <v>237551703.7</v>
      </c>
      <c r="S17" s="30">
        <f>S$4*Assumptions!$C19</f>
        <v>241233755.1</v>
      </c>
      <c r="T17" s="30">
        <f>T$4*Assumptions!$C19</f>
        <v>244972878.3</v>
      </c>
      <c r="U17" s="30">
        <f>U$4*Assumptions!$C19</f>
        <v>248769957.9</v>
      </c>
      <c r="V17" s="30">
        <f>V$4*Assumptions!$C19</f>
        <v>252625892.3</v>
      </c>
      <c r="W17" s="30">
        <f>W$4*Assumptions!$C19</f>
        <v>256541593.6</v>
      </c>
      <c r="X17" s="30">
        <f>X$4*Assumptions!$C19</f>
        <v>260517988.3</v>
      </c>
      <c r="Y17" s="30">
        <f>Y$4*Assumptions!$C19</f>
        <v>264556017.1</v>
      </c>
      <c r="Z17" s="30">
        <f>Z$4*Assumptions!$C19</f>
        <v>268656635.4</v>
      </c>
      <c r="AA17" s="30">
        <f>AA$4*Assumptions!$C19</f>
        <v>272820813.2</v>
      </c>
      <c r="AB17" s="30">
        <f>AB$4*Assumptions!$C19</f>
        <v>277049535.8</v>
      </c>
      <c r="AC17" s="30">
        <f>AC$4*Assumptions!$C19</f>
        <v>281343803.7</v>
      </c>
      <c r="AD17" s="30">
        <f>AD$4*Assumptions!$C19</f>
        <v>285704632.6</v>
      </c>
      <c r="AE17" s="30">
        <f>AE$4*Assumptions!$C19</f>
        <v>290133054.4</v>
      </c>
      <c r="AF17" s="30">
        <f>AF$4*Assumptions!$C19</f>
        <v>294630116.8</v>
      </c>
      <c r="AG17" s="30">
        <f>AG$4*Assumptions!$C19</f>
        <v>299196883.6</v>
      </c>
      <c r="AH17" s="30">
        <f>AH$4*Assumptions!$C19</f>
        <v>303834435.3</v>
      </c>
      <c r="AI17" s="30">
        <f>AI$4*Assumptions!$C19</f>
        <v>308543869</v>
      </c>
      <c r="AJ17" s="30">
        <f>AJ$4*Assumptions!$C19</f>
        <v>313326299</v>
      </c>
      <c r="AK17" s="30">
        <f>AK$4*Assumptions!$C19</f>
        <v>318182856.6</v>
      </c>
    </row>
    <row r="18">
      <c r="A18" s="28" t="s">
        <v>123</v>
      </c>
      <c r="B18" s="30">
        <f t="shared" ref="B18:AK18" si="3">SUM(B15:B17)</f>
        <v>562814614</v>
      </c>
      <c r="C18" s="30">
        <f t="shared" si="3"/>
        <v>571538240.5</v>
      </c>
      <c r="D18" s="30">
        <f t="shared" si="3"/>
        <v>580397083.2</v>
      </c>
      <c r="E18" s="30">
        <f t="shared" si="3"/>
        <v>589393238</v>
      </c>
      <c r="F18" s="30">
        <f t="shared" si="3"/>
        <v>598528833.2</v>
      </c>
      <c r="G18" s="30">
        <f t="shared" si="3"/>
        <v>607806030.1</v>
      </c>
      <c r="H18" s="30">
        <f t="shared" si="3"/>
        <v>617227023.6</v>
      </c>
      <c r="I18" s="30">
        <f t="shared" si="3"/>
        <v>626794042.5</v>
      </c>
      <c r="J18" s="30">
        <f t="shared" si="3"/>
        <v>636509350.1</v>
      </c>
      <c r="K18" s="30">
        <f t="shared" si="3"/>
        <v>646375245.1</v>
      </c>
      <c r="L18" s="30">
        <f t="shared" si="3"/>
        <v>656394061.4</v>
      </c>
      <c r="M18" s="30">
        <f t="shared" si="3"/>
        <v>666568169.3</v>
      </c>
      <c r="N18" s="30">
        <f t="shared" si="3"/>
        <v>676899975.9</v>
      </c>
      <c r="O18" s="30">
        <f t="shared" si="3"/>
        <v>687391925.6</v>
      </c>
      <c r="P18" s="30">
        <f t="shared" si="3"/>
        <v>698046500.4</v>
      </c>
      <c r="Q18" s="30">
        <f t="shared" si="3"/>
        <v>708866221.2</v>
      </c>
      <c r="R18" s="30">
        <f t="shared" si="3"/>
        <v>719853647.6</v>
      </c>
      <c r="S18" s="30">
        <f t="shared" si="3"/>
        <v>731011379.1</v>
      </c>
      <c r="T18" s="30">
        <f t="shared" si="3"/>
        <v>742342055.5</v>
      </c>
      <c r="U18" s="30">
        <f t="shared" si="3"/>
        <v>753848357.4</v>
      </c>
      <c r="V18" s="30">
        <f t="shared" si="3"/>
        <v>765533006.9</v>
      </c>
      <c r="W18" s="30">
        <f t="shared" si="3"/>
        <v>777398768.5</v>
      </c>
      <c r="X18" s="30">
        <f t="shared" si="3"/>
        <v>789448449.4</v>
      </c>
      <c r="Y18" s="30">
        <f t="shared" si="3"/>
        <v>801684900.4</v>
      </c>
      <c r="Z18" s="30">
        <f t="shared" si="3"/>
        <v>814111016.3</v>
      </c>
      <c r="AA18" s="30">
        <f t="shared" si="3"/>
        <v>826729737.1</v>
      </c>
      <c r="AB18" s="30">
        <f t="shared" si="3"/>
        <v>839544048</v>
      </c>
      <c r="AC18" s="30">
        <f t="shared" si="3"/>
        <v>852556980.8</v>
      </c>
      <c r="AD18" s="30">
        <f t="shared" si="3"/>
        <v>865771614</v>
      </c>
      <c r="AE18" s="30">
        <f t="shared" si="3"/>
        <v>879191074</v>
      </c>
      <c r="AF18" s="30">
        <f t="shared" si="3"/>
        <v>892818535.6</v>
      </c>
      <c r="AG18" s="30">
        <f t="shared" si="3"/>
        <v>906657222.9</v>
      </c>
      <c r="AH18" s="30">
        <f t="shared" si="3"/>
        <v>920710409.9</v>
      </c>
      <c r="AI18" s="30">
        <f t="shared" si="3"/>
        <v>934981421.2</v>
      </c>
      <c r="AJ18" s="30">
        <f t="shared" si="3"/>
        <v>949473633.3</v>
      </c>
      <c r="AK18" s="30">
        <f t="shared" si="3"/>
        <v>964190474.6</v>
      </c>
    </row>
    <row r="20">
      <c r="A20" s="28" t="s">
        <v>123</v>
      </c>
    </row>
    <row r="21">
      <c r="A21" s="28" t="s">
        <v>48</v>
      </c>
      <c r="B21" s="30">
        <f t="shared" ref="B21:AK21" si="4">B9+B15</f>
        <v>286647725.7</v>
      </c>
      <c r="C21" s="30">
        <f t="shared" si="4"/>
        <v>290636630.3</v>
      </c>
      <c r="D21" s="30">
        <f t="shared" si="4"/>
        <v>294682367.6</v>
      </c>
      <c r="E21" s="30">
        <f t="shared" si="4"/>
        <v>298785763.3</v>
      </c>
      <c r="F21" s="30">
        <f t="shared" si="4"/>
        <v>302947655.6</v>
      </c>
      <c r="G21" s="30">
        <f t="shared" si="4"/>
        <v>307168895.2</v>
      </c>
      <c r="H21" s="30">
        <f t="shared" si="4"/>
        <v>311450345</v>
      </c>
      <c r="I21" s="30">
        <f t="shared" si="4"/>
        <v>315792880.9</v>
      </c>
      <c r="J21" s="30">
        <f t="shared" si="4"/>
        <v>320197391.7</v>
      </c>
      <c r="K21" s="30">
        <f t="shared" si="4"/>
        <v>324664779.4</v>
      </c>
      <c r="L21" s="30">
        <f t="shared" si="4"/>
        <v>329195959.2</v>
      </c>
      <c r="M21" s="30">
        <f t="shared" si="4"/>
        <v>333791860</v>
      </c>
      <c r="N21" s="30">
        <f t="shared" si="4"/>
        <v>338453424.2</v>
      </c>
      <c r="O21" s="30">
        <f t="shared" si="4"/>
        <v>343181608.3</v>
      </c>
      <c r="P21" s="30">
        <f t="shared" si="4"/>
        <v>347977383</v>
      </c>
      <c r="Q21" s="30">
        <f t="shared" si="4"/>
        <v>352841733.3</v>
      </c>
      <c r="R21" s="30">
        <f t="shared" si="4"/>
        <v>357775658.7</v>
      </c>
      <c r="S21" s="30">
        <f t="shared" si="4"/>
        <v>362780173.6</v>
      </c>
      <c r="T21" s="30">
        <f t="shared" si="4"/>
        <v>367856307.4</v>
      </c>
      <c r="U21" s="30">
        <f t="shared" si="4"/>
        <v>373005104.7</v>
      </c>
      <c r="V21" s="30">
        <f t="shared" si="4"/>
        <v>378227625.7</v>
      </c>
      <c r="W21" s="30">
        <f t="shared" si="4"/>
        <v>383524946.1</v>
      </c>
      <c r="X21" s="30">
        <f t="shared" si="4"/>
        <v>388898157.7</v>
      </c>
      <c r="Y21" s="30">
        <f t="shared" si="4"/>
        <v>394348368.3</v>
      </c>
      <c r="Z21" s="30">
        <f t="shared" si="4"/>
        <v>399876702.5</v>
      </c>
      <c r="AA21" s="30">
        <f t="shared" si="4"/>
        <v>405484301</v>
      </c>
      <c r="AB21" s="30">
        <f t="shared" si="4"/>
        <v>411172322</v>
      </c>
      <c r="AC21" s="30">
        <f t="shared" si="4"/>
        <v>416941940.5</v>
      </c>
      <c r="AD21" s="30">
        <f t="shared" si="4"/>
        <v>422794348.9</v>
      </c>
      <c r="AE21" s="30">
        <f t="shared" si="4"/>
        <v>428730757.6</v>
      </c>
      <c r="AF21" s="30">
        <f t="shared" si="4"/>
        <v>434752394.7</v>
      </c>
      <c r="AG21" s="30">
        <f t="shared" si="4"/>
        <v>440860506.6</v>
      </c>
      <c r="AH21" s="30">
        <f t="shared" si="4"/>
        <v>447056358.1</v>
      </c>
      <c r="AI21" s="30">
        <f t="shared" si="4"/>
        <v>453341233</v>
      </c>
      <c r="AJ21" s="30">
        <f t="shared" si="4"/>
        <v>459716434</v>
      </c>
      <c r="AK21" s="30">
        <f t="shared" si="4"/>
        <v>466183283.1</v>
      </c>
    </row>
    <row r="22">
      <c r="A22" s="28" t="s">
        <v>49</v>
      </c>
      <c r="B22" s="30">
        <f t="shared" ref="B22:AK22" si="5">B10+B16</f>
        <v>317505597.6</v>
      </c>
      <c r="C22" s="30">
        <f t="shared" si="5"/>
        <v>321859265.5</v>
      </c>
      <c r="D22" s="30">
        <f t="shared" si="5"/>
        <v>326274170.9</v>
      </c>
      <c r="E22" s="30">
        <f t="shared" si="5"/>
        <v>330751194.3</v>
      </c>
      <c r="F22" s="30">
        <f t="shared" si="5"/>
        <v>335291229.1</v>
      </c>
      <c r="G22" s="30">
        <f t="shared" si="5"/>
        <v>339895181.8</v>
      </c>
      <c r="H22" s="30">
        <f t="shared" si="5"/>
        <v>344563972</v>
      </c>
      <c r="I22" s="30">
        <f t="shared" si="5"/>
        <v>349298533</v>
      </c>
      <c r="J22" s="30">
        <f t="shared" si="5"/>
        <v>354099811.8</v>
      </c>
      <c r="K22" s="30">
        <f t="shared" si="5"/>
        <v>358968769</v>
      </c>
      <c r="L22" s="30">
        <f t="shared" si="5"/>
        <v>363906379.6</v>
      </c>
      <c r="M22" s="30">
        <f t="shared" si="5"/>
        <v>368913632.7</v>
      </c>
      <c r="N22" s="30">
        <f t="shared" si="5"/>
        <v>373991531.9</v>
      </c>
      <c r="O22" s="30">
        <f t="shared" si="5"/>
        <v>379141095.8</v>
      </c>
      <c r="P22" s="30">
        <f t="shared" si="5"/>
        <v>384363357.5</v>
      </c>
      <c r="Q22" s="30">
        <f t="shared" si="5"/>
        <v>389659365.5</v>
      </c>
      <c r="R22" s="30">
        <f t="shared" si="5"/>
        <v>395030183.9</v>
      </c>
      <c r="S22" s="30">
        <f t="shared" si="5"/>
        <v>400476892</v>
      </c>
      <c r="T22" s="30">
        <f t="shared" si="5"/>
        <v>406000585.2</v>
      </c>
      <c r="U22" s="30">
        <f t="shared" si="5"/>
        <v>411602375</v>
      </c>
      <c r="V22" s="30">
        <f t="shared" si="5"/>
        <v>417283389.1</v>
      </c>
      <c r="W22" s="30">
        <f t="shared" si="5"/>
        <v>423044771.9</v>
      </c>
      <c r="X22" s="30">
        <f t="shared" si="5"/>
        <v>428887684.5</v>
      </c>
      <c r="Y22" s="30">
        <f t="shared" si="5"/>
        <v>434813305.1</v>
      </c>
      <c r="Z22" s="30">
        <f t="shared" si="5"/>
        <v>440822829.4</v>
      </c>
      <c r="AA22" s="30">
        <f t="shared" si="5"/>
        <v>446917470.4</v>
      </c>
      <c r="AB22" s="30">
        <f t="shared" si="5"/>
        <v>453098459</v>
      </c>
      <c r="AC22" s="30">
        <f t="shared" si="5"/>
        <v>459367044.5</v>
      </c>
      <c r="AD22" s="30">
        <f t="shared" si="5"/>
        <v>465724494.2</v>
      </c>
      <c r="AE22" s="30">
        <f t="shared" si="5"/>
        <v>472172094.2</v>
      </c>
      <c r="AF22" s="30">
        <f t="shared" si="5"/>
        <v>478711149.5</v>
      </c>
      <c r="AG22" s="30">
        <f t="shared" si="5"/>
        <v>485342984.5</v>
      </c>
      <c r="AH22" s="30">
        <f t="shared" si="5"/>
        <v>492068942.9</v>
      </c>
      <c r="AI22" s="30">
        <f t="shared" si="5"/>
        <v>498890388.2</v>
      </c>
      <c r="AJ22" s="30">
        <f t="shared" si="5"/>
        <v>505808704.1</v>
      </c>
      <c r="AK22" s="30">
        <f t="shared" si="5"/>
        <v>512825294.5</v>
      </c>
    </row>
    <row r="23">
      <c r="A23" s="28" t="s">
        <v>51</v>
      </c>
      <c r="B23" s="30">
        <f t="shared" ref="B23:AK23" si="6">B11+B17</f>
        <v>274032862.8</v>
      </c>
      <c r="C23" s="30">
        <f t="shared" si="6"/>
        <v>277883004</v>
      </c>
      <c r="D23" s="30">
        <f t="shared" si="6"/>
        <v>281788451.3</v>
      </c>
      <c r="E23" s="30">
        <f t="shared" si="6"/>
        <v>285750013.9</v>
      </c>
      <c r="F23" s="30">
        <f t="shared" si="6"/>
        <v>289768513</v>
      </c>
      <c r="G23" s="30">
        <f t="shared" si="6"/>
        <v>293844782</v>
      </c>
      <c r="H23" s="30">
        <f t="shared" si="6"/>
        <v>297979666.6</v>
      </c>
      <c r="I23" s="30">
        <f t="shared" si="6"/>
        <v>302174025</v>
      </c>
      <c r="J23" s="30">
        <f t="shared" si="6"/>
        <v>306428728.5</v>
      </c>
      <c r="K23" s="30">
        <f t="shared" si="6"/>
        <v>310744660.9</v>
      </c>
      <c r="L23" s="30">
        <f t="shared" si="6"/>
        <v>315122719.4</v>
      </c>
      <c r="M23" s="30">
        <f t="shared" si="6"/>
        <v>319563814.5</v>
      </c>
      <c r="N23" s="30">
        <f t="shared" si="6"/>
        <v>324068870.1</v>
      </c>
      <c r="O23" s="30">
        <f t="shared" si="6"/>
        <v>328638824.2</v>
      </c>
      <c r="P23" s="30">
        <f t="shared" si="6"/>
        <v>333274628.3</v>
      </c>
      <c r="Q23" s="30">
        <f t="shared" si="6"/>
        <v>337977248.2</v>
      </c>
      <c r="R23" s="30">
        <f t="shared" si="6"/>
        <v>342747664.3</v>
      </c>
      <c r="S23" s="30">
        <f t="shared" si="6"/>
        <v>347586871.3</v>
      </c>
      <c r="T23" s="30">
        <f t="shared" si="6"/>
        <v>352495878.7</v>
      </c>
      <c r="U23" s="30">
        <f t="shared" si="6"/>
        <v>357475711.4</v>
      </c>
      <c r="V23" s="30">
        <f t="shared" si="6"/>
        <v>362527409</v>
      </c>
      <c r="W23" s="30">
        <f t="shared" si="6"/>
        <v>367652027</v>
      </c>
      <c r="X23" s="30">
        <f t="shared" si="6"/>
        <v>372850636.5</v>
      </c>
      <c r="Y23" s="30">
        <f t="shared" si="6"/>
        <v>378124324.4</v>
      </c>
      <c r="Z23" s="30">
        <f t="shared" si="6"/>
        <v>383474194.1</v>
      </c>
      <c r="AA23" s="30">
        <f t="shared" si="6"/>
        <v>388901365.1</v>
      </c>
      <c r="AB23" s="30">
        <f t="shared" si="6"/>
        <v>394406973.7</v>
      </c>
      <c r="AC23" s="30">
        <f t="shared" si="6"/>
        <v>399992173.4</v>
      </c>
      <c r="AD23" s="30">
        <f t="shared" si="6"/>
        <v>405658134.4</v>
      </c>
      <c r="AE23" s="30">
        <f t="shared" si="6"/>
        <v>411406044.7</v>
      </c>
      <c r="AF23" s="30">
        <f t="shared" si="6"/>
        <v>417237110</v>
      </c>
      <c r="AG23" s="30">
        <f t="shared" si="6"/>
        <v>423152553.7</v>
      </c>
      <c r="AH23" s="30">
        <f t="shared" si="6"/>
        <v>429153617.8</v>
      </c>
      <c r="AI23" s="30">
        <f t="shared" si="6"/>
        <v>435241562.5</v>
      </c>
      <c r="AJ23" s="30">
        <f t="shared" si="6"/>
        <v>441417667.1</v>
      </c>
      <c r="AK23" s="30">
        <f t="shared" si="6"/>
        <v>447683229.8</v>
      </c>
    </row>
    <row r="24">
      <c r="A24" s="28" t="s">
        <v>123</v>
      </c>
      <c r="B24" s="30">
        <f t="shared" ref="B24:AK24" si="7">SUM(B21:B23)</f>
        <v>878186186</v>
      </c>
      <c r="C24" s="30">
        <f t="shared" si="7"/>
        <v>890378899.8</v>
      </c>
      <c r="D24" s="30">
        <f t="shared" si="7"/>
        <v>902744989.8</v>
      </c>
      <c r="E24" s="30">
        <f t="shared" si="7"/>
        <v>915286971.6</v>
      </c>
      <c r="F24" s="30">
        <f t="shared" si="7"/>
        <v>928007397.8</v>
      </c>
      <c r="G24" s="30">
        <f t="shared" si="7"/>
        <v>940908858.9</v>
      </c>
      <c r="H24" s="30">
        <f t="shared" si="7"/>
        <v>953993983.5</v>
      </c>
      <c r="I24" s="30">
        <f t="shared" si="7"/>
        <v>967265438.9</v>
      </c>
      <c r="J24" s="30">
        <f t="shared" si="7"/>
        <v>980725932</v>
      </c>
      <c r="K24" s="30">
        <f t="shared" si="7"/>
        <v>994378209.3</v>
      </c>
      <c r="L24" s="30">
        <f t="shared" si="7"/>
        <v>1008225058</v>
      </c>
      <c r="M24" s="30">
        <f t="shared" si="7"/>
        <v>1022269307</v>
      </c>
      <c r="N24" s="30">
        <f t="shared" si="7"/>
        <v>1036513826</v>
      </c>
      <c r="O24" s="30">
        <f t="shared" si="7"/>
        <v>1050961528</v>
      </c>
      <c r="P24" s="30">
        <f t="shared" si="7"/>
        <v>1065615369</v>
      </c>
      <c r="Q24" s="30">
        <f t="shared" si="7"/>
        <v>1080478347</v>
      </c>
      <c r="R24" s="30">
        <f t="shared" si="7"/>
        <v>1095553507</v>
      </c>
      <c r="S24" s="30">
        <f t="shared" si="7"/>
        <v>1110843937</v>
      </c>
      <c r="T24" s="30">
        <f t="shared" si="7"/>
        <v>1126352771</v>
      </c>
      <c r="U24" s="30">
        <f t="shared" si="7"/>
        <v>1142083191</v>
      </c>
      <c r="V24" s="30">
        <f t="shared" si="7"/>
        <v>1158038424</v>
      </c>
      <c r="W24" s="30">
        <f t="shared" si="7"/>
        <v>1174221745</v>
      </c>
      <c r="X24" s="30">
        <f t="shared" si="7"/>
        <v>1190636479</v>
      </c>
      <c r="Y24" s="30">
        <f t="shared" si="7"/>
        <v>1207285998</v>
      </c>
      <c r="Z24" s="30">
        <f t="shared" si="7"/>
        <v>1224173726</v>
      </c>
      <c r="AA24" s="30">
        <f t="shared" si="7"/>
        <v>1241303136</v>
      </c>
      <c r="AB24" s="30">
        <f t="shared" si="7"/>
        <v>1258677755</v>
      </c>
      <c r="AC24" s="30">
        <f t="shared" si="7"/>
        <v>1276301158</v>
      </c>
      <c r="AD24" s="30">
        <f t="shared" si="7"/>
        <v>1294176977</v>
      </c>
      <c r="AE24" s="30">
        <f t="shared" si="7"/>
        <v>1312308897</v>
      </c>
      <c r="AF24" s="30">
        <f t="shared" si="7"/>
        <v>1330700654</v>
      </c>
      <c r="AG24" s="30">
        <f t="shared" si="7"/>
        <v>1349356045</v>
      </c>
      <c r="AH24" s="30">
        <f t="shared" si="7"/>
        <v>1368278919</v>
      </c>
      <c r="AI24" s="30">
        <f t="shared" si="7"/>
        <v>1387473184</v>
      </c>
      <c r="AJ24" s="30">
        <f t="shared" si="7"/>
        <v>1406942805</v>
      </c>
      <c r="AK24" s="30">
        <f t="shared" si="7"/>
        <v>1426691807</v>
      </c>
    </row>
    <row r="26">
      <c r="A26" s="28" t="s">
        <v>47</v>
      </c>
    </row>
    <row r="27">
      <c r="A27" s="28" t="s">
        <v>48</v>
      </c>
      <c r="B27" s="28">
        <v>0.0</v>
      </c>
      <c r="C27" s="30">
        <f t="shared" ref="C27:AK27" si="8">B21</f>
        <v>286647725.7</v>
      </c>
      <c r="D27" s="30">
        <f t="shared" si="8"/>
        <v>290636630.3</v>
      </c>
      <c r="E27" s="30">
        <f t="shared" si="8"/>
        <v>294682367.6</v>
      </c>
      <c r="F27" s="30">
        <f t="shared" si="8"/>
        <v>298785763.3</v>
      </c>
      <c r="G27" s="30">
        <f t="shared" si="8"/>
        <v>302947655.6</v>
      </c>
      <c r="H27" s="30">
        <f t="shared" si="8"/>
        <v>307168895.2</v>
      </c>
      <c r="I27" s="30">
        <f t="shared" si="8"/>
        <v>311450345</v>
      </c>
      <c r="J27" s="30">
        <f t="shared" si="8"/>
        <v>315792880.9</v>
      </c>
      <c r="K27" s="30">
        <f t="shared" si="8"/>
        <v>320197391.7</v>
      </c>
      <c r="L27" s="30">
        <f t="shared" si="8"/>
        <v>324664779.4</v>
      </c>
      <c r="M27" s="30">
        <f t="shared" si="8"/>
        <v>329195959.2</v>
      </c>
      <c r="N27" s="30">
        <f t="shared" si="8"/>
        <v>333791860</v>
      </c>
      <c r="O27" s="30">
        <f t="shared" si="8"/>
        <v>338453424.2</v>
      </c>
      <c r="P27" s="30">
        <f t="shared" si="8"/>
        <v>343181608.3</v>
      </c>
      <c r="Q27" s="30">
        <f t="shared" si="8"/>
        <v>347977383</v>
      </c>
      <c r="R27" s="30">
        <f t="shared" si="8"/>
        <v>352841733.3</v>
      </c>
      <c r="S27" s="30">
        <f t="shared" si="8"/>
        <v>357775658.7</v>
      </c>
      <c r="T27" s="30">
        <f t="shared" si="8"/>
        <v>362780173.6</v>
      </c>
      <c r="U27" s="30">
        <f t="shared" si="8"/>
        <v>367856307.4</v>
      </c>
      <c r="V27" s="30">
        <f t="shared" si="8"/>
        <v>373005104.7</v>
      </c>
      <c r="W27" s="30">
        <f t="shared" si="8"/>
        <v>378227625.7</v>
      </c>
      <c r="X27" s="30">
        <f t="shared" si="8"/>
        <v>383524946.1</v>
      </c>
      <c r="Y27" s="30">
        <f t="shared" si="8"/>
        <v>388898157.7</v>
      </c>
      <c r="Z27" s="30">
        <f t="shared" si="8"/>
        <v>394348368.3</v>
      </c>
      <c r="AA27" s="30">
        <f t="shared" si="8"/>
        <v>399876702.5</v>
      </c>
      <c r="AB27" s="30">
        <f t="shared" si="8"/>
        <v>405484301</v>
      </c>
      <c r="AC27" s="30">
        <f t="shared" si="8"/>
        <v>411172322</v>
      </c>
      <c r="AD27" s="30">
        <f t="shared" si="8"/>
        <v>416941940.5</v>
      </c>
      <c r="AE27" s="30">
        <f t="shared" si="8"/>
        <v>422794348.9</v>
      </c>
      <c r="AF27" s="30">
        <f t="shared" si="8"/>
        <v>428730757.6</v>
      </c>
      <c r="AG27" s="30">
        <f t="shared" si="8"/>
        <v>434752394.7</v>
      </c>
      <c r="AH27" s="30">
        <f t="shared" si="8"/>
        <v>440860506.6</v>
      </c>
      <c r="AI27" s="30">
        <f t="shared" si="8"/>
        <v>447056358.1</v>
      </c>
      <c r="AJ27" s="30">
        <f t="shared" si="8"/>
        <v>453341233</v>
      </c>
      <c r="AK27" s="30">
        <f t="shared" si="8"/>
        <v>459716434</v>
      </c>
    </row>
    <row r="28">
      <c r="A28" s="28" t="s">
        <v>49</v>
      </c>
      <c r="B28" s="30">
        <f t="shared" ref="B28:AK28" si="9">B22</f>
        <v>317505597.6</v>
      </c>
      <c r="C28" s="30">
        <f t="shared" si="9"/>
        <v>321859265.5</v>
      </c>
      <c r="D28" s="30">
        <f t="shared" si="9"/>
        <v>326274170.9</v>
      </c>
      <c r="E28" s="30">
        <f t="shared" si="9"/>
        <v>330751194.3</v>
      </c>
      <c r="F28" s="30">
        <f t="shared" si="9"/>
        <v>335291229.1</v>
      </c>
      <c r="G28" s="30">
        <f t="shared" si="9"/>
        <v>339895181.8</v>
      </c>
      <c r="H28" s="30">
        <f t="shared" si="9"/>
        <v>344563972</v>
      </c>
      <c r="I28" s="30">
        <f t="shared" si="9"/>
        <v>349298533</v>
      </c>
      <c r="J28" s="30">
        <f t="shared" si="9"/>
        <v>354099811.8</v>
      </c>
      <c r="K28" s="30">
        <f t="shared" si="9"/>
        <v>358968769</v>
      </c>
      <c r="L28" s="30">
        <f t="shared" si="9"/>
        <v>363906379.6</v>
      </c>
      <c r="M28" s="30">
        <f t="shared" si="9"/>
        <v>368913632.7</v>
      </c>
      <c r="N28" s="30">
        <f t="shared" si="9"/>
        <v>373991531.9</v>
      </c>
      <c r="O28" s="30">
        <f t="shared" si="9"/>
        <v>379141095.8</v>
      </c>
      <c r="P28" s="30">
        <f t="shared" si="9"/>
        <v>384363357.5</v>
      </c>
      <c r="Q28" s="30">
        <f t="shared" si="9"/>
        <v>389659365.5</v>
      </c>
      <c r="R28" s="30">
        <f t="shared" si="9"/>
        <v>395030183.9</v>
      </c>
      <c r="S28" s="30">
        <f t="shared" si="9"/>
        <v>400476892</v>
      </c>
      <c r="T28" s="30">
        <f t="shared" si="9"/>
        <v>406000585.2</v>
      </c>
      <c r="U28" s="30">
        <f t="shared" si="9"/>
        <v>411602375</v>
      </c>
      <c r="V28" s="30">
        <f t="shared" si="9"/>
        <v>417283389.1</v>
      </c>
      <c r="W28" s="30">
        <f t="shared" si="9"/>
        <v>423044771.9</v>
      </c>
      <c r="X28" s="30">
        <f t="shared" si="9"/>
        <v>428887684.5</v>
      </c>
      <c r="Y28" s="30">
        <f t="shared" si="9"/>
        <v>434813305.1</v>
      </c>
      <c r="Z28" s="30">
        <f t="shared" si="9"/>
        <v>440822829.4</v>
      </c>
      <c r="AA28" s="30">
        <f t="shared" si="9"/>
        <v>446917470.4</v>
      </c>
      <c r="AB28" s="30">
        <f t="shared" si="9"/>
        <v>453098459</v>
      </c>
      <c r="AC28" s="30">
        <f t="shared" si="9"/>
        <v>459367044.5</v>
      </c>
      <c r="AD28" s="30">
        <f t="shared" si="9"/>
        <v>465724494.2</v>
      </c>
      <c r="AE28" s="30">
        <f t="shared" si="9"/>
        <v>472172094.2</v>
      </c>
      <c r="AF28" s="30">
        <f t="shared" si="9"/>
        <v>478711149.5</v>
      </c>
      <c r="AG28" s="30">
        <f t="shared" si="9"/>
        <v>485342984.5</v>
      </c>
      <c r="AH28" s="30">
        <f t="shared" si="9"/>
        <v>492068942.9</v>
      </c>
      <c r="AI28" s="30">
        <f t="shared" si="9"/>
        <v>498890388.2</v>
      </c>
      <c r="AJ28" s="30">
        <f t="shared" si="9"/>
        <v>505808704.1</v>
      </c>
      <c r="AK28" s="30">
        <f t="shared" si="9"/>
        <v>512825294.5</v>
      </c>
    </row>
    <row r="29">
      <c r="A29" s="28" t="s">
        <v>51</v>
      </c>
      <c r="B29" s="28">
        <v>0.0</v>
      </c>
      <c r="C29" s="30">
        <f>B23+C23</f>
        <v>551915866.8</v>
      </c>
      <c r="D29" s="28">
        <v>0.0</v>
      </c>
      <c r="E29" s="30">
        <f>D23+E23</f>
        <v>567538465.2</v>
      </c>
      <c r="F29" s="28">
        <v>0.0</v>
      </c>
      <c r="G29" s="30">
        <f>F23+G23</f>
        <v>583613295.1</v>
      </c>
      <c r="H29" s="28">
        <v>0.0</v>
      </c>
      <c r="I29" s="30">
        <f>H23+I23</f>
        <v>600153691.6</v>
      </c>
      <c r="J29" s="28">
        <v>0.0</v>
      </c>
      <c r="K29" s="30">
        <f>J23+K23</f>
        <v>617173389.3</v>
      </c>
      <c r="L29" s="28">
        <v>0.0</v>
      </c>
      <c r="M29" s="30">
        <f>L23+M23</f>
        <v>634686533.8</v>
      </c>
      <c r="N29" s="28">
        <v>0.0</v>
      </c>
      <c r="O29" s="30">
        <f>N23+O23</f>
        <v>652707694.3</v>
      </c>
      <c r="P29" s="28">
        <v>0.0</v>
      </c>
      <c r="Q29" s="30">
        <f>P23+Q23</f>
        <v>671251876.5</v>
      </c>
      <c r="R29" s="28">
        <v>0.0</v>
      </c>
      <c r="S29" s="30">
        <f>R23+S23</f>
        <v>690334535.6</v>
      </c>
      <c r="T29" s="28">
        <v>0.0</v>
      </c>
      <c r="U29" s="30">
        <f>T23+U23</f>
        <v>709971590.1</v>
      </c>
      <c r="V29" s="28">
        <v>0.0</v>
      </c>
      <c r="W29" s="30">
        <f>V23+W23</f>
        <v>730179436</v>
      </c>
      <c r="X29" s="28">
        <v>0.0</v>
      </c>
      <c r="Y29" s="30">
        <f>X23+Y23</f>
        <v>750974960.9</v>
      </c>
      <c r="Z29" s="28">
        <v>0.0</v>
      </c>
      <c r="AA29" s="30">
        <f>Z23+AA23</f>
        <v>772375559.2</v>
      </c>
      <c r="AB29" s="28">
        <v>0.0</v>
      </c>
      <c r="AC29" s="30">
        <f>AB23+AC23</f>
        <v>794399147.1</v>
      </c>
      <c r="AD29" s="28">
        <v>0.0</v>
      </c>
      <c r="AE29" s="30">
        <f>AD23+AE23</f>
        <v>817064179.1</v>
      </c>
      <c r="AF29" s="28">
        <v>0.0</v>
      </c>
      <c r="AG29" s="30">
        <f>AF23+AG23</f>
        <v>840389663.6</v>
      </c>
      <c r="AH29" s="28">
        <v>0.0</v>
      </c>
      <c r="AI29" s="30">
        <f>AH23+AI23</f>
        <v>864395180.3</v>
      </c>
      <c r="AJ29" s="28">
        <v>0.0</v>
      </c>
      <c r="AK29" s="30">
        <f>AJ23+AK23</f>
        <v>889100896.9</v>
      </c>
    </row>
    <row r="30">
      <c r="A30" s="28" t="s">
        <v>123</v>
      </c>
      <c r="B30" s="30">
        <f t="shared" ref="B30:AK30" si="10">SUM(B27:B29)</f>
        <v>317505597.6</v>
      </c>
      <c r="C30" s="30">
        <f t="shared" si="10"/>
        <v>1160422858</v>
      </c>
      <c r="D30" s="30">
        <f t="shared" si="10"/>
        <v>616910801.3</v>
      </c>
      <c r="E30" s="30">
        <f t="shared" si="10"/>
        <v>1192972027</v>
      </c>
      <c r="F30" s="30">
        <f t="shared" si="10"/>
        <v>634076992.4</v>
      </c>
      <c r="G30" s="30">
        <f t="shared" si="10"/>
        <v>1226456132</v>
      </c>
      <c r="H30" s="30">
        <f t="shared" si="10"/>
        <v>651732867.2</v>
      </c>
      <c r="I30" s="30">
        <f t="shared" si="10"/>
        <v>1260902570</v>
      </c>
      <c r="J30" s="30">
        <f t="shared" si="10"/>
        <v>669892692.7</v>
      </c>
      <c r="K30" s="30">
        <f t="shared" si="10"/>
        <v>1296339550</v>
      </c>
      <c r="L30" s="30">
        <f t="shared" si="10"/>
        <v>688571159</v>
      </c>
      <c r="M30" s="30">
        <f t="shared" si="10"/>
        <v>1332796126</v>
      </c>
      <c r="N30" s="30">
        <f t="shared" si="10"/>
        <v>707783391.9</v>
      </c>
      <c r="O30" s="30">
        <f t="shared" si="10"/>
        <v>1370302214</v>
      </c>
      <c r="P30" s="30">
        <f t="shared" si="10"/>
        <v>727544965.7</v>
      </c>
      <c r="Q30" s="30">
        <f t="shared" si="10"/>
        <v>1408888625</v>
      </c>
      <c r="R30" s="30">
        <f t="shared" si="10"/>
        <v>747871917.1</v>
      </c>
      <c r="S30" s="30">
        <f t="shared" si="10"/>
        <v>1448587086</v>
      </c>
      <c r="T30" s="30">
        <f t="shared" si="10"/>
        <v>768780758.8</v>
      </c>
      <c r="U30" s="30">
        <f t="shared" si="10"/>
        <v>1489430272</v>
      </c>
      <c r="V30" s="30">
        <f t="shared" si="10"/>
        <v>790288493.8</v>
      </c>
      <c r="W30" s="30">
        <f t="shared" si="10"/>
        <v>1531451834</v>
      </c>
      <c r="X30" s="30">
        <f t="shared" si="10"/>
        <v>812412630.6</v>
      </c>
      <c r="Y30" s="30">
        <f t="shared" si="10"/>
        <v>1574686424</v>
      </c>
      <c r="Z30" s="30">
        <f t="shared" si="10"/>
        <v>835171197.7</v>
      </c>
      <c r="AA30" s="30">
        <f t="shared" si="10"/>
        <v>1619169732</v>
      </c>
      <c r="AB30" s="30">
        <f t="shared" si="10"/>
        <v>858582760.1</v>
      </c>
      <c r="AC30" s="30">
        <f t="shared" si="10"/>
        <v>1664938514</v>
      </c>
      <c r="AD30" s="30">
        <f t="shared" si="10"/>
        <v>882666434.6</v>
      </c>
      <c r="AE30" s="30">
        <f t="shared" si="10"/>
        <v>1712030622</v>
      </c>
      <c r="AF30" s="30">
        <f t="shared" si="10"/>
        <v>907441907.2</v>
      </c>
      <c r="AG30" s="30">
        <f t="shared" si="10"/>
        <v>1760485043</v>
      </c>
      <c r="AH30" s="30">
        <f t="shared" si="10"/>
        <v>932929449.5</v>
      </c>
      <c r="AI30" s="30">
        <f t="shared" si="10"/>
        <v>1810341927</v>
      </c>
      <c r="AJ30" s="30">
        <f t="shared" si="10"/>
        <v>959149937.1</v>
      </c>
      <c r="AK30" s="30">
        <f t="shared" si="10"/>
        <v>1861642625</v>
      </c>
    </row>
    <row r="32">
      <c r="A32" s="28" t="s">
        <v>124</v>
      </c>
    </row>
    <row r="33">
      <c r="A33" s="28" t="s">
        <v>48</v>
      </c>
      <c r="B33" s="30">
        <f t="shared" ref="B33:B35" si="12">B21-B27</f>
        <v>286647725.7</v>
      </c>
      <c r="C33" s="30">
        <f t="shared" ref="C33:AK33" si="11">B33+C21-C27</f>
        <v>290636630.3</v>
      </c>
      <c r="D33" s="30">
        <f t="shared" si="11"/>
        <v>294682367.6</v>
      </c>
      <c r="E33" s="30">
        <f t="shared" si="11"/>
        <v>298785763.3</v>
      </c>
      <c r="F33" s="30">
        <f t="shared" si="11"/>
        <v>302947655.6</v>
      </c>
      <c r="G33" s="30">
        <f t="shared" si="11"/>
        <v>307168895.2</v>
      </c>
      <c r="H33" s="30">
        <f t="shared" si="11"/>
        <v>311450345</v>
      </c>
      <c r="I33" s="30">
        <f t="shared" si="11"/>
        <v>315792880.9</v>
      </c>
      <c r="J33" s="30">
        <f t="shared" si="11"/>
        <v>320197391.7</v>
      </c>
      <c r="K33" s="30">
        <f t="shared" si="11"/>
        <v>324664779.4</v>
      </c>
      <c r="L33" s="30">
        <f t="shared" si="11"/>
        <v>329195959.2</v>
      </c>
      <c r="M33" s="30">
        <f t="shared" si="11"/>
        <v>333791860</v>
      </c>
      <c r="N33" s="30">
        <f t="shared" si="11"/>
        <v>338453424.2</v>
      </c>
      <c r="O33" s="30">
        <f t="shared" si="11"/>
        <v>343181608.3</v>
      </c>
      <c r="P33" s="30">
        <f t="shared" si="11"/>
        <v>347977383</v>
      </c>
      <c r="Q33" s="30">
        <f t="shared" si="11"/>
        <v>352841733.3</v>
      </c>
      <c r="R33" s="30">
        <f t="shared" si="11"/>
        <v>357775658.7</v>
      </c>
      <c r="S33" s="30">
        <f t="shared" si="11"/>
        <v>362780173.6</v>
      </c>
      <c r="T33" s="30">
        <f t="shared" si="11"/>
        <v>367856307.4</v>
      </c>
      <c r="U33" s="30">
        <f t="shared" si="11"/>
        <v>373005104.7</v>
      </c>
      <c r="V33" s="30">
        <f t="shared" si="11"/>
        <v>378227625.7</v>
      </c>
      <c r="W33" s="30">
        <f t="shared" si="11"/>
        <v>383524946.1</v>
      </c>
      <c r="X33" s="30">
        <f t="shared" si="11"/>
        <v>388898157.7</v>
      </c>
      <c r="Y33" s="30">
        <f t="shared" si="11"/>
        <v>394348368.3</v>
      </c>
      <c r="Z33" s="30">
        <f t="shared" si="11"/>
        <v>399876702.5</v>
      </c>
      <c r="AA33" s="30">
        <f t="shared" si="11"/>
        <v>405484301</v>
      </c>
      <c r="AB33" s="30">
        <f t="shared" si="11"/>
        <v>411172322</v>
      </c>
      <c r="AC33" s="30">
        <f t="shared" si="11"/>
        <v>416941940.5</v>
      </c>
      <c r="AD33" s="30">
        <f t="shared" si="11"/>
        <v>422794348.9</v>
      </c>
      <c r="AE33" s="30">
        <f t="shared" si="11"/>
        <v>428730757.6</v>
      </c>
      <c r="AF33" s="30">
        <f t="shared" si="11"/>
        <v>434752394.7</v>
      </c>
      <c r="AG33" s="30">
        <f t="shared" si="11"/>
        <v>440860506.6</v>
      </c>
      <c r="AH33" s="30">
        <f t="shared" si="11"/>
        <v>447056358.1</v>
      </c>
      <c r="AI33" s="30">
        <f t="shared" si="11"/>
        <v>453341233</v>
      </c>
      <c r="AJ33" s="30">
        <f t="shared" si="11"/>
        <v>459716434</v>
      </c>
      <c r="AK33" s="30">
        <f t="shared" si="11"/>
        <v>466183283.1</v>
      </c>
    </row>
    <row r="34">
      <c r="A34" s="28" t="s">
        <v>49</v>
      </c>
      <c r="B34" s="30">
        <f t="shared" si="12"/>
        <v>0</v>
      </c>
      <c r="C34" s="30">
        <f t="shared" ref="C34:AK34" si="13">B34+C22-C28</f>
        <v>0</v>
      </c>
      <c r="D34" s="30">
        <f t="shared" si="13"/>
        <v>0</v>
      </c>
      <c r="E34" s="30">
        <f t="shared" si="13"/>
        <v>0</v>
      </c>
      <c r="F34" s="30">
        <f t="shared" si="13"/>
        <v>0</v>
      </c>
      <c r="G34" s="30">
        <f t="shared" si="13"/>
        <v>0</v>
      </c>
      <c r="H34" s="30">
        <f t="shared" si="13"/>
        <v>0</v>
      </c>
      <c r="I34" s="30">
        <f t="shared" si="13"/>
        <v>0</v>
      </c>
      <c r="J34" s="30">
        <f t="shared" si="13"/>
        <v>0</v>
      </c>
      <c r="K34" s="30">
        <f t="shared" si="13"/>
        <v>0</v>
      </c>
      <c r="L34" s="30">
        <f t="shared" si="13"/>
        <v>0</v>
      </c>
      <c r="M34" s="30">
        <f t="shared" si="13"/>
        <v>0</v>
      </c>
      <c r="N34" s="30">
        <f t="shared" si="13"/>
        <v>0</v>
      </c>
      <c r="O34" s="30">
        <f t="shared" si="13"/>
        <v>0</v>
      </c>
      <c r="P34" s="30">
        <f t="shared" si="13"/>
        <v>0</v>
      </c>
      <c r="Q34" s="30">
        <f t="shared" si="13"/>
        <v>0</v>
      </c>
      <c r="R34" s="30">
        <f t="shared" si="13"/>
        <v>0</v>
      </c>
      <c r="S34" s="30">
        <f t="shared" si="13"/>
        <v>0</v>
      </c>
      <c r="T34" s="30">
        <f t="shared" si="13"/>
        <v>0</v>
      </c>
      <c r="U34" s="30">
        <f t="shared" si="13"/>
        <v>0</v>
      </c>
      <c r="V34" s="30">
        <f t="shared" si="13"/>
        <v>0</v>
      </c>
      <c r="W34" s="30">
        <f t="shared" si="13"/>
        <v>0</v>
      </c>
      <c r="X34" s="30">
        <f t="shared" si="13"/>
        <v>0</v>
      </c>
      <c r="Y34" s="30">
        <f t="shared" si="13"/>
        <v>0</v>
      </c>
      <c r="Z34" s="30">
        <f t="shared" si="13"/>
        <v>0</v>
      </c>
      <c r="AA34" s="30">
        <f t="shared" si="13"/>
        <v>0</v>
      </c>
      <c r="AB34" s="30">
        <f t="shared" si="13"/>
        <v>0</v>
      </c>
      <c r="AC34" s="30">
        <f t="shared" si="13"/>
        <v>0</v>
      </c>
      <c r="AD34" s="30">
        <f t="shared" si="13"/>
        <v>0</v>
      </c>
      <c r="AE34" s="30">
        <f t="shared" si="13"/>
        <v>0</v>
      </c>
      <c r="AF34" s="30">
        <f t="shared" si="13"/>
        <v>0</v>
      </c>
      <c r="AG34" s="30">
        <f t="shared" si="13"/>
        <v>0</v>
      </c>
      <c r="AH34" s="30">
        <f t="shared" si="13"/>
        <v>0</v>
      </c>
      <c r="AI34" s="30">
        <f t="shared" si="13"/>
        <v>0</v>
      </c>
      <c r="AJ34" s="30">
        <f t="shared" si="13"/>
        <v>0</v>
      </c>
      <c r="AK34" s="30">
        <f t="shared" si="13"/>
        <v>0</v>
      </c>
    </row>
    <row r="35">
      <c r="A35" s="28" t="s">
        <v>51</v>
      </c>
      <c r="B35" s="30">
        <f t="shared" si="12"/>
        <v>274032862.8</v>
      </c>
      <c r="C35" s="30">
        <f t="shared" ref="C35:AK35" si="14">B35+C23-C29</f>
        <v>0</v>
      </c>
      <c r="D35" s="30">
        <f t="shared" si="14"/>
        <v>281788451.3</v>
      </c>
      <c r="E35" s="30">
        <f t="shared" si="14"/>
        <v>0</v>
      </c>
      <c r="F35" s="30">
        <f t="shared" si="14"/>
        <v>289768513</v>
      </c>
      <c r="G35" s="30">
        <f t="shared" si="14"/>
        <v>0</v>
      </c>
      <c r="H35" s="30">
        <f t="shared" si="14"/>
        <v>297979666.6</v>
      </c>
      <c r="I35" s="30">
        <f t="shared" si="14"/>
        <v>0</v>
      </c>
      <c r="J35" s="30">
        <f t="shared" si="14"/>
        <v>306428728.5</v>
      </c>
      <c r="K35" s="30">
        <f t="shared" si="14"/>
        <v>0</v>
      </c>
      <c r="L35" s="30">
        <f t="shared" si="14"/>
        <v>315122719.4</v>
      </c>
      <c r="M35" s="30">
        <f t="shared" si="14"/>
        <v>0</v>
      </c>
      <c r="N35" s="30">
        <f t="shared" si="14"/>
        <v>324068870.1</v>
      </c>
      <c r="O35" s="30">
        <f t="shared" si="14"/>
        <v>0</v>
      </c>
      <c r="P35" s="30">
        <f t="shared" si="14"/>
        <v>333274628.3</v>
      </c>
      <c r="Q35" s="30">
        <f t="shared" si="14"/>
        <v>0</v>
      </c>
      <c r="R35" s="30">
        <f t="shared" si="14"/>
        <v>342747664.3</v>
      </c>
      <c r="S35" s="30">
        <f t="shared" si="14"/>
        <v>0</v>
      </c>
      <c r="T35" s="30">
        <f t="shared" si="14"/>
        <v>352495878.7</v>
      </c>
      <c r="U35" s="30">
        <f t="shared" si="14"/>
        <v>0</v>
      </c>
      <c r="V35" s="30">
        <f t="shared" si="14"/>
        <v>362527409</v>
      </c>
      <c r="W35" s="30">
        <f t="shared" si="14"/>
        <v>0</v>
      </c>
      <c r="X35" s="30">
        <f t="shared" si="14"/>
        <v>372850636.5</v>
      </c>
      <c r="Y35" s="30">
        <f t="shared" si="14"/>
        <v>0</v>
      </c>
      <c r="Z35" s="30">
        <f t="shared" si="14"/>
        <v>383474194.1</v>
      </c>
      <c r="AA35" s="30">
        <f t="shared" si="14"/>
        <v>0</v>
      </c>
      <c r="AB35" s="30">
        <f t="shared" si="14"/>
        <v>394406973.7</v>
      </c>
      <c r="AC35" s="30">
        <f t="shared" si="14"/>
        <v>0</v>
      </c>
      <c r="AD35" s="30">
        <f t="shared" si="14"/>
        <v>405658134.4</v>
      </c>
      <c r="AE35" s="30">
        <f t="shared" si="14"/>
        <v>0</v>
      </c>
      <c r="AF35" s="30">
        <f t="shared" si="14"/>
        <v>417237110</v>
      </c>
      <c r="AG35" s="30">
        <f t="shared" si="14"/>
        <v>0</v>
      </c>
      <c r="AH35" s="30">
        <f t="shared" si="14"/>
        <v>429153617.8</v>
      </c>
      <c r="AI35" s="30">
        <f t="shared" si="14"/>
        <v>0</v>
      </c>
      <c r="AJ35" s="30">
        <f t="shared" si="14"/>
        <v>441417667.1</v>
      </c>
      <c r="AK35" s="30">
        <f t="shared" si="14"/>
        <v>0</v>
      </c>
    </row>
    <row r="36">
      <c r="A36" s="28" t="s">
        <v>123</v>
      </c>
      <c r="B36" s="30">
        <f t="shared" ref="B36:AK36" si="15">SUM(B33:B35)</f>
        <v>560680588.4</v>
      </c>
      <c r="C36" s="30">
        <f t="shared" si="15"/>
        <v>290636630.3</v>
      </c>
      <c r="D36" s="30">
        <f t="shared" si="15"/>
        <v>576470818.9</v>
      </c>
      <c r="E36" s="30">
        <f t="shared" si="15"/>
        <v>298785763.3</v>
      </c>
      <c r="F36" s="30">
        <f t="shared" si="15"/>
        <v>592716168.7</v>
      </c>
      <c r="G36" s="30">
        <f t="shared" si="15"/>
        <v>307168895.2</v>
      </c>
      <c r="H36" s="30">
        <f t="shared" si="15"/>
        <v>609430011.5</v>
      </c>
      <c r="I36" s="30">
        <f t="shared" si="15"/>
        <v>315792880.9</v>
      </c>
      <c r="J36" s="30">
        <f t="shared" si="15"/>
        <v>626626120.2</v>
      </c>
      <c r="K36" s="30">
        <f t="shared" si="15"/>
        <v>324664779.4</v>
      </c>
      <c r="L36" s="30">
        <f t="shared" si="15"/>
        <v>644318678.6</v>
      </c>
      <c r="M36" s="30">
        <f t="shared" si="15"/>
        <v>333791860</v>
      </c>
      <c r="N36" s="30">
        <f t="shared" si="15"/>
        <v>662522294.3</v>
      </c>
      <c r="O36" s="30">
        <f t="shared" si="15"/>
        <v>343181608.3</v>
      </c>
      <c r="P36" s="30">
        <f t="shared" si="15"/>
        <v>681252011.2</v>
      </c>
      <c r="Q36" s="30">
        <f t="shared" si="15"/>
        <v>352841733.3</v>
      </c>
      <c r="R36" s="30">
        <f t="shared" si="15"/>
        <v>700523323</v>
      </c>
      <c r="S36" s="30">
        <f t="shared" si="15"/>
        <v>362780173.6</v>
      </c>
      <c r="T36" s="30">
        <f t="shared" si="15"/>
        <v>720352186.1</v>
      </c>
      <c r="U36" s="30">
        <f t="shared" si="15"/>
        <v>373005104.7</v>
      </c>
      <c r="V36" s="30">
        <f t="shared" si="15"/>
        <v>740755034.7</v>
      </c>
      <c r="W36" s="30">
        <f t="shared" si="15"/>
        <v>383524946.1</v>
      </c>
      <c r="X36" s="30">
        <f t="shared" si="15"/>
        <v>761748794.1</v>
      </c>
      <c r="Y36" s="30">
        <f t="shared" si="15"/>
        <v>394348368.3</v>
      </c>
      <c r="Z36" s="30">
        <f t="shared" si="15"/>
        <v>783350896.5</v>
      </c>
      <c r="AA36" s="30">
        <f t="shared" si="15"/>
        <v>405484301</v>
      </c>
      <c r="AB36" s="30">
        <f t="shared" si="15"/>
        <v>805579295.8</v>
      </c>
      <c r="AC36" s="30">
        <f t="shared" si="15"/>
        <v>416941940.5</v>
      </c>
      <c r="AD36" s="30">
        <f t="shared" si="15"/>
        <v>828452483.3</v>
      </c>
      <c r="AE36" s="30">
        <f t="shared" si="15"/>
        <v>428730757.6</v>
      </c>
      <c r="AF36" s="30">
        <f t="shared" si="15"/>
        <v>851989504.7</v>
      </c>
      <c r="AG36" s="30">
        <f t="shared" si="15"/>
        <v>440860506.6</v>
      </c>
      <c r="AH36" s="30">
        <f t="shared" si="15"/>
        <v>876209975.9</v>
      </c>
      <c r="AI36" s="30">
        <f t="shared" si="15"/>
        <v>453341233</v>
      </c>
      <c r="AJ36" s="30">
        <f t="shared" si="15"/>
        <v>901134101.1</v>
      </c>
      <c r="AK36" s="30">
        <f t="shared" si="15"/>
        <v>466183283.1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38</v>
      </c>
    </row>
    <row r="3">
      <c r="A3" s="28" t="s">
        <v>35</v>
      </c>
      <c r="B3" s="30">
        <f>'Calcs-1'!B27*Assumptions!$D7</f>
        <v>318596875</v>
      </c>
      <c r="C3" s="30">
        <f>'Calcs-1'!C27*Assumptions!$D7</f>
        <v>324331618.8</v>
      </c>
      <c r="D3" s="30">
        <f>'Calcs-1'!D27*Assumptions!$D7</f>
        <v>330169587.9</v>
      </c>
      <c r="E3" s="30">
        <f>'Calcs-1'!E27*Assumptions!$D7</f>
        <v>336112640.5</v>
      </c>
      <c r="F3" s="30">
        <f>'Calcs-1'!F27*Assumptions!$D7</f>
        <v>342162668</v>
      </c>
      <c r="G3" s="30">
        <f>'Calcs-1'!G27*Assumptions!$D7</f>
        <v>348321596</v>
      </c>
      <c r="H3" s="30">
        <f>'Calcs-1'!H27*Assumptions!$D7</f>
        <v>354591384.8</v>
      </c>
      <c r="I3" s="30">
        <f>'Calcs-1'!I27*Assumptions!$D7</f>
        <v>360974029.7</v>
      </c>
      <c r="J3" s="30">
        <f>'Calcs-1'!J27*Assumptions!$D7</f>
        <v>367471562.2</v>
      </c>
      <c r="K3" s="30">
        <f>'Calcs-1'!K27*Assumptions!$D7</f>
        <v>374086050.3</v>
      </c>
      <c r="L3" s="30">
        <f>'Calcs-1'!L27*Assumptions!$D7</f>
        <v>380819599.2</v>
      </c>
      <c r="M3" s="30">
        <f>'Calcs-1'!M27*Assumptions!$D7</f>
        <v>387674352</v>
      </c>
      <c r="N3" s="30">
        <f>'Calcs-1'!N27*Assumptions!$D7</f>
        <v>394652490.4</v>
      </c>
      <c r="O3" s="30">
        <f>'Calcs-1'!O27*Assumptions!$D7</f>
        <v>401756235.2</v>
      </c>
      <c r="P3" s="30">
        <f>'Calcs-1'!P27*Assumptions!$D7</f>
        <v>408987847.4</v>
      </c>
      <c r="Q3" s="30">
        <f>'Calcs-1'!Q27*Assumptions!$D7</f>
        <v>416349628.7</v>
      </c>
      <c r="R3" s="30">
        <f>'Calcs-1'!R27*Assumptions!$D7</f>
        <v>423843922</v>
      </c>
      <c r="S3" s="30">
        <f>'Calcs-1'!S27*Assumptions!$D7</f>
        <v>431473112.6</v>
      </c>
      <c r="T3" s="30">
        <f>'Calcs-1'!T27*Assumptions!$D7</f>
        <v>439239628.6</v>
      </c>
      <c r="U3" s="30">
        <f>'Calcs-1'!U27*Assumptions!$D7</f>
        <v>447145941.9</v>
      </c>
      <c r="V3" s="30">
        <f>'Calcs-1'!V27*Assumptions!$D7</f>
        <v>455194568.9</v>
      </c>
      <c r="W3" s="30">
        <f>'Calcs-1'!W27*Assumptions!$D7</f>
        <v>463388071.1</v>
      </c>
      <c r="X3" s="30">
        <f>'Calcs-1'!X27*Assumptions!$D7</f>
        <v>471729056.4</v>
      </c>
      <c r="Y3" s="30">
        <f>'Calcs-1'!Y27*Assumptions!$D7</f>
        <v>480220179.4</v>
      </c>
      <c r="Z3" s="30">
        <f>'Calcs-1'!Z27*Assumptions!$D7</f>
        <v>488864142.6</v>
      </c>
      <c r="AA3" s="30">
        <f>'Calcs-1'!AA27*Assumptions!$D7</f>
        <v>497663697.2</v>
      </c>
      <c r="AB3" s="30">
        <f>'Calcs-1'!AB27*Assumptions!$D7</f>
        <v>506621643.8</v>
      </c>
      <c r="AC3" s="30">
        <f>'Calcs-1'!AC27*Assumptions!$D7</f>
        <v>515740833.3</v>
      </c>
      <c r="AD3" s="30">
        <f>'Calcs-1'!AD27*Assumptions!$D7</f>
        <v>525024168.3</v>
      </c>
      <c r="AE3" s="30">
        <f>'Calcs-1'!AE27*Assumptions!$D7</f>
        <v>534474603.4</v>
      </c>
      <c r="AF3" s="30">
        <f>'Calcs-1'!AF27*Assumptions!$D7</f>
        <v>544095146.2</v>
      </c>
      <c r="AG3" s="30">
        <f>'Calcs-1'!AG27*Assumptions!$D7</f>
        <v>553888858.9</v>
      </c>
      <c r="AH3" s="30">
        <f>'Calcs-1'!AH27*Assumptions!$D7</f>
        <v>563858858.3</v>
      </c>
      <c r="AI3" s="30">
        <f>'Calcs-1'!AI27*Assumptions!$D7</f>
        <v>574008317.8</v>
      </c>
      <c r="AJ3" s="30">
        <f>'Calcs-1'!AJ27*Assumptions!$D7</f>
        <v>584340467.5</v>
      </c>
      <c r="AK3" s="30">
        <f>'Calcs-1'!AK27*Assumptions!$D7</f>
        <v>594858595.9</v>
      </c>
    </row>
    <row r="4">
      <c r="A4" s="28" t="s">
        <v>36</v>
      </c>
      <c r="B4" s="30">
        <f>'Calcs-1'!B28*Assumptions!$D8</f>
        <v>9117750</v>
      </c>
      <c r="C4" s="30">
        <f>'Calcs-1'!C28*Assumptions!$D8</f>
        <v>9268192.875</v>
      </c>
      <c r="D4" s="30">
        <f>'Calcs-1'!D28*Assumptions!$D8</f>
        <v>9421118.057</v>
      </c>
      <c r="E4" s="30">
        <f>'Calcs-1'!E28*Assumptions!$D8</f>
        <v>9576566.505</v>
      </c>
      <c r="F4" s="30">
        <f>'Calcs-1'!F28*Assumptions!$D8</f>
        <v>9734579.853</v>
      </c>
      <c r="G4" s="30">
        <f>'Calcs-1'!G28*Assumptions!$D8</f>
        <v>9895200.42</v>
      </c>
      <c r="H4" s="30">
        <f>'Calcs-1'!H28*Assumptions!$D8</f>
        <v>10058471.23</v>
      </c>
      <c r="I4" s="30">
        <f>'Calcs-1'!I28*Assumptions!$D8</f>
        <v>10224436</v>
      </c>
      <c r="J4" s="30">
        <f>'Calcs-1'!J28*Assumptions!$D8</f>
        <v>10393139.2</v>
      </c>
      <c r="K4" s="30">
        <f>'Calcs-1'!K28*Assumptions!$D8</f>
        <v>10564625.99</v>
      </c>
      <c r="L4" s="30">
        <f>'Calcs-1'!L28*Assumptions!$D8</f>
        <v>10738942.32</v>
      </c>
      <c r="M4" s="30">
        <f>'Calcs-1'!M28*Assumptions!$D8</f>
        <v>10916134.87</v>
      </c>
      <c r="N4" s="30">
        <f>'Calcs-1'!N28*Assumptions!$D8</f>
        <v>11096251.1</v>
      </c>
      <c r="O4" s="30">
        <f>'Calcs-1'!O28*Assumptions!$D8</f>
        <v>11279339.24</v>
      </c>
      <c r="P4" s="30">
        <f>'Calcs-1'!P28*Assumptions!$D8</f>
        <v>11465448.34</v>
      </c>
      <c r="Q4" s="30">
        <f>'Calcs-1'!Q28*Assumptions!$D8</f>
        <v>11654628.23</v>
      </c>
      <c r="R4" s="30">
        <f>'Calcs-1'!R28*Assumptions!$D8</f>
        <v>11846929.6</v>
      </c>
      <c r="S4" s="30">
        <f>'Calcs-1'!S28*Assumptions!$D8</f>
        <v>12042403.94</v>
      </c>
      <c r="T4" s="30">
        <f>'Calcs-1'!T28*Assumptions!$D8</f>
        <v>12241103.6</v>
      </c>
      <c r="U4" s="30">
        <f>'Calcs-1'!U28*Assumptions!$D8</f>
        <v>12443081.81</v>
      </c>
      <c r="V4" s="30">
        <f>'Calcs-1'!V28*Assumptions!$D8</f>
        <v>12648392.66</v>
      </c>
      <c r="W4" s="30">
        <f>'Calcs-1'!W28*Assumptions!$D8</f>
        <v>12857091.14</v>
      </c>
      <c r="X4" s="30">
        <f>'Calcs-1'!X28*Assumptions!$D8</f>
        <v>13069233.15</v>
      </c>
      <c r="Y4" s="30">
        <f>'Calcs-1'!Y28*Assumptions!$D8</f>
        <v>13284875.49</v>
      </c>
      <c r="Z4" s="30">
        <f>'Calcs-1'!Z28*Assumptions!$D8</f>
        <v>13504075.94</v>
      </c>
      <c r="AA4" s="30">
        <f>'Calcs-1'!AA28*Assumptions!$D8</f>
        <v>13726893.19</v>
      </c>
      <c r="AB4" s="30">
        <f>'Calcs-1'!AB28*Assumptions!$D8</f>
        <v>13953386.93</v>
      </c>
      <c r="AC4" s="30">
        <f>'Calcs-1'!AC28*Assumptions!$D8</f>
        <v>14183617.81</v>
      </c>
      <c r="AD4" s="30">
        <f>'Calcs-1'!AD28*Assumptions!$D8</f>
        <v>14417647.51</v>
      </c>
      <c r="AE4" s="30">
        <f>'Calcs-1'!AE28*Assumptions!$D8</f>
        <v>14655538.69</v>
      </c>
      <c r="AF4" s="30">
        <f>'Calcs-1'!AF28*Assumptions!$D8</f>
        <v>14897355.08</v>
      </c>
      <c r="AG4" s="30">
        <f>'Calcs-1'!AG28*Assumptions!$D8</f>
        <v>15143161.44</v>
      </c>
      <c r="AH4" s="30">
        <f>'Calcs-1'!AH28*Assumptions!$D8</f>
        <v>15393023.6</v>
      </c>
      <c r="AI4" s="30">
        <f>'Calcs-1'!AI28*Assumptions!$D8</f>
        <v>15647008.49</v>
      </c>
      <c r="AJ4" s="30">
        <f>'Calcs-1'!AJ28*Assumptions!$D8</f>
        <v>15905184.13</v>
      </c>
      <c r="AK4" s="30">
        <f>'Calcs-1'!AK28*Assumptions!$D8</f>
        <v>16167619.67</v>
      </c>
    </row>
    <row r="5">
      <c r="A5" s="28" t="s">
        <v>37</v>
      </c>
      <c r="B5" s="30">
        <f>'Calcs-1'!B29*Assumptions!$D9</f>
        <v>40251148</v>
      </c>
      <c r="C5" s="30">
        <f>'Calcs-1'!C29*Assumptions!$D9</f>
        <v>40774412.92</v>
      </c>
      <c r="D5" s="30">
        <f>'Calcs-1'!D29*Assumptions!$D9</f>
        <v>41304480.29</v>
      </c>
      <c r="E5" s="30">
        <f>'Calcs-1'!E29*Assumptions!$D9</f>
        <v>41841438.54</v>
      </c>
      <c r="F5" s="30">
        <f>'Calcs-1'!F29*Assumptions!$D9</f>
        <v>42385377.24</v>
      </c>
      <c r="G5" s="30">
        <f>'Calcs-1'!G29*Assumptions!$D9</f>
        <v>42936387.14</v>
      </c>
      <c r="H5" s="30">
        <f>'Calcs-1'!H29*Assumptions!$D9</f>
        <v>43494560.17</v>
      </c>
      <c r="I5" s="30">
        <f>'Calcs-1'!I29*Assumptions!$D9</f>
        <v>44059989.46</v>
      </c>
      <c r="J5" s="30">
        <f>'Calcs-1'!J29*Assumptions!$D9</f>
        <v>44632769.32</v>
      </c>
      <c r="K5" s="30">
        <f>'Calcs-1'!K29*Assumptions!$D9</f>
        <v>45212995.32</v>
      </c>
      <c r="L5" s="30">
        <f>'Calcs-1'!L29*Assumptions!$D9</f>
        <v>45800764.26</v>
      </c>
      <c r="M5" s="30">
        <f>'Calcs-1'!M29*Assumptions!$D9</f>
        <v>46396174.19</v>
      </c>
      <c r="N5" s="30">
        <f>'Calcs-1'!N29*Assumptions!$D9</f>
        <v>46999324.46</v>
      </c>
      <c r="O5" s="30">
        <f>'Calcs-1'!O29*Assumptions!$D9</f>
        <v>47610315.68</v>
      </c>
      <c r="P5" s="30">
        <f>'Calcs-1'!P29*Assumptions!$D9</f>
        <v>48229249.78</v>
      </c>
      <c r="Q5" s="30">
        <f>'Calcs-1'!Q29*Assumptions!$D9</f>
        <v>48856230.03</v>
      </c>
      <c r="R5" s="30">
        <f>'Calcs-1'!R29*Assumptions!$D9</f>
        <v>49491361.02</v>
      </c>
      <c r="S5" s="30">
        <f>'Calcs-1'!S29*Assumptions!$D9</f>
        <v>50134748.71</v>
      </c>
      <c r="T5" s="30">
        <f>'Calcs-1'!T29*Assumptions!$D9</f>
        <v>50786500.44</v>
      </c>
      <c r="U5" s="30">
        <f>'Calcs-1'!U29*Assumptions!$D9</f>
        <v>51446724.95</v>
      </c>
      <c r="V5" s="30">
        <f>'Calcs-1'!V29*Assumptions!$D9</f>
        <v>52115532.37</v>
      </c>
      <c r="W5" s="30">
        <f>'Calcs-1'!W29*Assumptions!$D9</f>
        <v>52793034.3</v>
      </c>
      <c r="X5" s="30">
        <f>'Calcs-1'!X29*Assumptions!$D9</f>
        <v>53479343.74</v>
      </c>
      <c r="Y5" s="30">
        <f>'Calcs-1'!Y29*Assumptions!$D9</f>
        <v>54174575.21</v>
      </c>
      <c r="Z5" s="30">
        <f>'Calcs-1'!Z29*Assumptions!$D9</f>
        <v>54878844.69</v>
      </c>
      <c r="AA5" s="30">
        <f>'Calcs-1'!AA29*Assumptions!$D9</f>
        <v>55592269.67</v>
      </c>
      <c r="AB5" s="30">
        <f>'Calcs-1'!AB29*Assumptions!$D9</f>
        <v>56314969.17</v>
      </c>
      <c r="AC5" s="30">
        <f>'Calcs-1'!AC29*Assumptions!$D9</f>
        <v>57047063.77</v>
      </c>
      <c r="AD5" s="30">
        <f>'Calcs-1'!AD29*Assumptions!$D9</f>
        <v>57788675.6</v>
      </c>
      <c r="AE5" s="30">
        <f>'Calcs-1'!AE29*Assumptions!$D9</f>
        <v>58539928.39</v>
      </c>
      <c r="AF5" s="30">
        <f>'Calcs-1'!AF29*Assumptions!$D9</f>
        <v>59300947.45</v>
      </c>
      <c r="AG5" s="30">
        <f>'Calcs-1'!AG29*Assumptions!$D9</f>
        <v>60071859.77</v>
      </c>
      <c r="AH5" s="30">
        <f>'Calcs-1'!AH29*Assumptions!$D9</f>
        <v>60852793.95</v>
      </c>
      <c r="AI5" s="30">
        <f>'Calcs-1'!AI29*Assumptions!$D9</f>
        <v>61643880.27</v>
      </c>
      <c r="AJ5" s="30">
        <f>'Calcs-1'!AJ29*Assumptions!$D9</f>
        <v>62445250.71</v>
      </c>
      <c r="AK5" s="30">
        <f>'Calcs-1'!AK29*Assumptions!$D9</f>
        <v>63257038.97</v>
      </c>
    </row>
    <row r="6">
      <c r="A6" s="28" t="s">
        <v>123</v>
      </c>
      <c r="B6" s="30">
        <f t="shared" ref="B6:AK6" si="1">SUM(B3:B5)</f>
        <v>367965773</v>
      </c>
      <c r="C6" s="30">
        <f t="shared" si="1"/>
        <v>374374224.5</v>
      </c>
      <c r="D6" s="30">
        <f t="shared" si="1"/>
        <v>380895186.2</v>
      </c>
      <c r="E6" s="30">
        <f t="shared" si="1"/>
        <v>387530645.5</v>
      </c>
      <c r="F6" s="30">
        <f t="shared" si="1"/>
        <v>394282625.1</v>
      </c>
      <c r="G6" s="30">
        <f t="shared" si="1"/>
        <v>401153183.6</v>
      </c>
      <c r="H6" s="30">
        <f t="shared" si="1"/>
        <v>408144416.2</v>
      </c>
      <c r="I6" s="30">
        <f t="shared" si="1"/>
        <v>415258455.1</v>
      </c>
      <c r="J6" s="30">
        <f t="shared" si="1"/>
        <v>422497470.7</v>
      </c>
      <c r="K6" s="30">
        <f t="shared" si="1"/>
        <v>429863671.6</v>
      </c>
      <c r="L6" s="30">
        <f t="shared" si="1"/>
        <v>437359305.8</v>
      </c>
      <c r="M6" s="30">
        <f t="shared" si="1"/>
        <v>444986661.1</v>
      </c>
      <c r="N6" s="30">
        <f t="shared" si="1"/>
        <v>452748065.9</v>
      </c>
      <c r="O6" s="30">
        <f t="shared" si="1"/>
        <v>460645890.1</v>
      </c>
      <c r="P6" s="30">
        <f t="shared" si="1"/>
        <v>468682545.5</v>
      </c>
      <c r="Q6" s="30">
        <f t="shared" si="1"/>
        <v>476860486.9</v>
      </c>
      <c r="R6" s="30">
        <f t="shared" si="1"/>
        <v>485182212.6</v>
      </c>
      <c r="S6" s="30">
        <f t="shared" si="1"/>
        <v>493650265.2</v>
      </c>
      <c r="T6" s="30">
        <f t="shared" si="1"/>
        <v>502267232.7</v>
      </c>
      <c r="U6" s="30">
        <f t="shared" si="1"/>
        <v>511035748.7</v>
      </c>
      <c r="V6" s="30">
        <f t="shared" si="1"/>
        <v>519958493.9</v>
      </c>
      <c r="W6" s="30">
        <f t="shared" si="1"/>
        <v>529038196.6</v>
      </c>
      <c r="X6" s="30">
        <f t="shared" si="1"/>
        <v>538277633.3</v>
      </c>
      <c r="Y6" s="30">
        <f t="shared" si="1"/>
        <v>547679630.1</v>
      </c>
      <c r="Z6" s="30">
        <f t="shared" si="1"/>
        <v>557247063.3</v>
      </c>
      <c r="AA6" s="30">
        <f t="shared" si="1"/>
        <v>566982860.1</v>
      </c>
      <c r="AB6" s="30">
        <f t="shared" si="1"/>
        <v>576889999.9</v>
      </c>
      <c r="AC6" s="30">
        <f t="shared" si="1"/>
        <v>586971514.9</v>
      </c>
      <c r="AD6" s="30">
        <f t="shared" si="1"/>
        <v>597230491.5</v>
      </c>
      <c r="AE6" s="30">
        <f t="shared" si="1"/>
        <v>607670070.5</v>
      </c>
      <c r="AF6" s="30">
        <f t="shared" si="1"/>
        <v>618293448.8</v>
      </c>
      <c r="AG6" s="30">
        <f t="shared" si="1"/>
        <v>629103880.1</v>
      </c>
      <c r="AH6" s="30">
        <f t="shared" si="1"/>
        <v>640104675.9</v>
      </c>
      <c r="AI6" s="30">
        <f t="shared" si="1"/>
        <v>651299206.5</v>
      </c>
      <c r="AJ6" s="30">
        <f t="shared" si="1"/>
        <v>662690902.3</v>
      </c>
      <c r="AK6" s="30">
        <f t="shared" si="1"/>
        <v>674283254.6</v>
      </c>
    </row>
    <row r="8">
      <c r="A8" s="28" t="s">
        <v>125</v>
      </c>
    </row>
    <row r="9">
      <c r="A9" s="28" t="s">
        <v>35</v>
      </c>
      <c r="B9" s="28">
        <v>0.0</v>
      </c>
      <c r="C9" s="30">
        <f t="shared" ref="C9:AK9" si="2">B3</f>
        <v>318596875</v>
      </c>
      <c r="D9" s="30">
        <f t="shared" si="2"/>
        <v>324331618.8</v>
      </c>
      <c r="E9" s="30">
        <f t="shared" si="2"/>
        <v>330169587.9</v>
      </c>
      <c r="F9" s="30">
        <f t="shared" si="2"/>
        <v>336112640.5</v>
      </c>
      <c r="G9" s="30">
        <f t="shared" si="2"/>
        <v>342162668</v>
      </c>
      <c r="H9" s="30">
        <f t="shared" si="2"/>
        <v>348321596</v>
      </c>
      <c r="I9" s="30">
        <f t="shared" si="2"/>
        <v>354591384.8</v>
      </c>
      <c r="J9" s="30">
        <f t="shared" si="2"/>
        <v>360974029.7</v>
      </c>
      <c r="K9" s="30">
        <f t="shared" si="2"/>
        <v>367471562.2</v>
      </c>
      <c r="L9" s="30">
        <f t="shared" si="2"/>
        <v>374086050.3</v>
      </c>
      <c r="M9" s="30">
        <f t="shared" si="2"/>
        <v>380819599.2</v>
      </c>
      <c r="N9" s="30">
        <f t="shared" si="2"/>
        <v>387674352</v>
      </c>
      <c r="O9" s="30">
        <f t="shared" si="2"/>
        <v>394652490.4</v>
      </c>
      <c r="P9" s="30">
        <f t="shared" si="2"/>
        <v>401756235.2</v>
      </c>
      <c r="Q9" s="30">
        <f t="shared" si="2"/>
        <v>408987847.4</v>
      </c>
      <c r="R9" s="30">
        <f t="shared" si="2"/>
        <v>416349628.7</v>
      </c>
      <c r="S9" s="30">
        <f t="shared" si="2"/>
        <v>423843922</v>
      </c>
      <c r="T9" s="30">
        <f t="shared" si="2"/>
        <v>431473112.6</v>
      </c>
      <c r="U9" s="30">
        <f t="shared" si="2"/>
        <v>439239628.6</v>
      </c>
      <c r="V9" s="30">
        <f t="shared" si="2"/>
        <v>447145941.9</v>
      </c>
      <c r="W9" s="30">
        <f t="shared" si="2"/>
        <v>455194568.9</v>
      </c>
      <c r="X9" s="30">
        <f t="shared" si="2"/>
        <v>463388071.1</v>
      </c>
      <c r="Y9" s="30">
        <f t="shared" si="2"/>
        <v>471729056.4</v>
      </c>
      <c r="Z9" s="30">
        <f t="shared" si="2"/>
        <v>480220179.4</v>
      </c>
      <c r="AA9" s="30">
        <f t="shared" si="2"/>
        <v>488864142.6</v>
      </c>
      <c r="AB9" s="30">
        <f t="shared" si="2"/>
        <v>497663697.2</v>
      </c>
      <c r="AC9" s="30">
        <f t="shared" si="2"/>
        <v>506621643.8</v>
      </c>
      <c r="AD9" s="30">
        <f t="shared" si="2"/>
        <v>515740833.3</v>
      </c>
      <c r="AE9" s="30">
        <f t="shared" si="2"/>
        <v>525024168.3</v>
      </c>
      <c r="AF9" s="30">
        <f t="shared" si="2"/>
        <v>534474603.4</v>
      </c>
      <c r="AG9" s="30">
        <f t="shared" si="2"/>
        <v>544095146.2</v>
      </c>
      <c r="AH9" s="30">
        <f t="shared" si="2"/>
        <v>553888858.9</v>
      </c>
      <c r="AI9" s="30">
        <f t="shared" si="2"/>
        <v>563858858.3</v>
      </c>
      <c r="AJ9" s="30">
        <f t="shared" si="2"/>
        <v>574008317.8</v>
      </c>
      <c r="AK9" s="30">
        <f t="shared" si="2"/>
        <v>584340467.5</v>
      </c>
    </row>
    <row r="10">
      <c r="A10" s="28" t="s">
        <v>36</v>
      </c>
      <c r="B10" s="28">
        <v>0.0</v>
      </c>
      <c r="C10" s="28">
        <v>0.0</v>
      </c>
      <c r="D10" s="28">
        <v>0.0</v>
      </c>
      <c r="E10" s="30">
        <f t="shared" ref="E10:AK10" si="3">B4</f>
        <v>9117750</v>
      </c>
      <c r="F10" s="30">
        <f t="shared" si="3"/>
        <v>9268192.875</v>
      </c>
      <c r="G10" s="30">
        <f t="shared" si="3"/>
        <v>9421118.057</v>
      </c>
      <c r="H10" s="30">
        <f t="shared" si="3"/>
        <v>9576566.505</v>
      </c>
      <c r="I10" s="30">
        <f t="shared" si="3"/>
        <v>9734579.853</v>
      </c>
      <c r="J10" s="30">
        <f t="shared" si="3"/>
        <v>9895200.42</v>
      </c>
      <c r="K10" s="30">
        <f t="shared" si="3"/>
        <v>10058471.23</v>
      </c>
      <c r="L10" s="30">
        <f t="shared" si="3"/>
        <v>10224436</v>
      </c>
      <c r="M10" s="30">
        <f t="shared" si="3"/>
        <v>10393139.2</v>
      </c>
      <c r="N10" s="30">
        <f t="shared" si="3"/>
        <v>10564625.99</v>
      </c>
      <c r="O10" s="30">
        <f t="shared" si="3"/>
        <v>10738942.32</v>
      </c>
      <c r="P10" s="30">
        <f t="shared" si="3"/>
        <v>10916134.87</v>
      </c>
      <c r="Q10" s="30">
        <f t="shared" si="3"/>
        <v>11096251.1</v>
      </c>
      <c r="R10" s="30">
        <f t="shared" si="3"/>
        <v>11279339.24</v>
      </c>
      <c r="S10" s="30">
        <f t="shared" si="3"/>
        <v>11465448.34</v>
      </c>
      <c r="T10" s="30">
        <f t="shared" si="3"/>
        <v>11654628.23</v>
      </c>
      <c r="U10" s="30">
        <f t="shared" si="3"/>
        <v>11846929.6</v>
      </c>
      <c r="V10" s="30">
        <f t="shared" si="3"/>
        <v>12042403.94</v>
      </c>
      <c r="W10" s="30">
        <f t="shared" si="3"/>
        <v>12241103.6</v>
      </c>
      <c r="X10" s="30">
        <f t="shared" si="3"/>
        <v>12443081.81</v>
      </c>
      <c r="Y10" s="30">
        <f t="shared" si="3"/>
        <v>12648392.66</v>
      </c>
      <c r="Z10" s="30">
        <f t="shared" si="3"/>
        <v>12857091.14</v>
      </c>
      <c r="AA10" s="30">
        <f t="shared" si="3"/>
        <v>13069233.15</v>
      </c>
      <c r="AB10" s="30">
        <f t="shared" si="3"/>
        <v>13284875.49</v>
      </c>
      <c r="AC10" s="30">
        <f t="shared" si="3"/>
        <v>13504075.94</v>
      </c>
      <c r="AD10" s="30">
        <f t="shared" si="3"/>
        <v>13726893.19</v>
      </c>
      <c r="AE10" s="30">
        <f t="shared" si="3"/>
        <v>13953386.93</v>
      </c>
      <c r="AF10" s="30">
        <f t="shared" si="3"/>
        <v>14183617.81</v>
      </c>
      <c r="AG10" s="30">
        <f t="shared" si="3"/>
        <v>14417647.51</v>
      </c>
      <c r="AH10" s="30">
        <f t="shared" si="3"/>
        <v>14655538.69</v>
      </c>
      <c r="AI10" s="30">
        <f t="shared" si="3"/>
        <v>14897355.08</v>
      </c>
      <c r="AJ10" s="30">
        <f t="shared" si="3"/>
        <v>15143161.44</v>
      </c>
      <c r="AK10" s="30">
        <f t="shared" si="3"/>
        <v>15393023.6</v>
      </c>
    </row>
    <row r="11">
      <c r="A11" s="28" t="s">
        <v>37</v>
      </c>
      <c r="B11" s="28">
        <v>0.0</v>
      </c>
      <c r="C11" s="28">
        <v>0.0</v>
      </c>
      <c r="D11" s="30">
        <f t="shared" ref="D11:AK11" si="4">B5</f>
        <v>40251148</v>
      </c>
      <c r="E11" s="30">
        <f t="shared" si="4"/>
        <v>40774412.92</v>
      </c>
      <c r="F11" s="30">
        <f t="shared" si="4"/>
        <v>41304480.29</v>
      </c>
      <c r="G11" s="30">
        <f t="shared" si="4"/>
        <v>41841438.54</v>
      </c>
      <c r="H11" s="30">
        <f t="shared" si="4"/>
        <v>42385377.24</v>
      </c>
      <c r="I11" s="30">
        <f t="shared" si="4"/>
        <v>42936387.14</v>
      </c>
      <c r="J11" s="30">
        <f t="shared" si="4"/>
        <v>43494560.17</v>
      </c>
      <c r="K11" s="30">
        <f t="shared" si="4"/>
        <v>44059989.46</v>
      </c>
      <c r="L11" s="30">
        <f t="shared" si="4"/>
        <v>44632769.32</v>
      </c>
      <c r="M11" s="30">
        <f t="shared" si="4"/>
        <v>45212995.32</v>
      </c>
      <c r="N11" s="30">
        <f t="shared" si="4"/>
        <v>45800764.26</v>
      </c>
      <c r="O11" s="30">
        <f t="shared" si="4"/>
        <v>46396174.19</v>
      </c>
      <c r="P11" s="30">
        <f t="shared" si="4"/>
        <v>46999324.46</v>
      </c>
      <c r="Q11" s="30">
        <f t="shared" si="4"/>
        <v>47610315.68</v>
      </c>
      <c r="R11" s="30">
        <f t="shared" si="4"/>
        <v>48229249.78</v>
      </c>
      <c r="S11" s="30">
        <f t="shared" si="4"/>
        <v>48856230.03</v>
      </c>
      <c r="T11" s="30">
        <f t="shared" si="4"/>
        <v>49491361.02</v>
      </c>
      <c r="U11" s="30">
        <f t="shared" si="4"/>
        <v>50134748.71</v>
      </c>
      <c r="V11" s="30">
        <f t="shared" si="4"/>
        <v>50786500.44</v>
      </c>
      <c r="W11" s="30">
        <f t="shared" si="4"/>
        <v>51446724.95</v>
      </c>
      <c r="X11" s="30">
        <f t="shared" si="4"/>
        <v>52115532.37</v>
      </c>
      <c r="Y11" s="30">
        <f t="shared" si="4"/>
        <v>52793034.3</v>
      </c>
      <c r="Z11" s="30">
        <f t="shared" si="4"/>
        <v>53479343.74</v>
      </c>
      <c r="AA11" s="30">
        <f t="shared" si="4"/>
        <v>54174575.21</v>
      </c>
      <c r="AB11" s="30">
        <f t="shared" si="4"/>
        <v>54878844.69</v>
      </c>
      <c r="AC11" s="30">
        <f t="shared" si="4"/>
        <v>55592269.67</v>
      </c>
      <c r="AD11" s="30">
        <f t="shared" si="4"/>
        <v>56314969.17</v>
      </c>
      <c r="AE11" s="30">
        <f t="shared" si="4"/>
        <v>57047063.77</v>
      </c>
      <c r="AF11" s="30">
        <f t="shared" si="4"/>
        <v>57788675.6</v>
      </c>
      <c r="AG11" s="30">
        <f t="shared" si="4"/>
        <v>58539928.39</v>
      </c>
      <c r="AH11" s="30">
        <f t="shared" si="4"/>
        <v>59300947.45</v>
      </c>
      <c r="AI11" s="30">
        <f t="shared" si="4"/>
        <v>60071859.77</v>
      </c>
      <c r="AJ11" s="30">
        <f t="shared" si="4"/>
        <v>60852793.95</v>
      </c>
      <c r="AK11" s="30">
        <f t="shared" si="4"/>
        <v>61643880.27</v>
      </c>
    </row>
    <row r="12">
      <c r="A12" s="28" t="s">
        <v>123</v>
      </c>
      <c r="B12" s="29">
        <f t="shared" ref="B12:AK12" si="5">SUM(B9:B11)</f>
        <v>0</v>
      </c>
      <c r="C12" s="30">
        <f t="shared" si="5"/>
        <v>318596875</v>
      </c>
      <c r="D12" s="30">
        <f t="shared" si="5"/>
        <v>364582766.8</v>
      </c>
      <c r="E12" s="30">
        <f t="shared" si="5"/>
        <v>380061750.8</v>
      </c>
      <c r="F12" s="30">
        <f t="shared" si="5"/>
        <v>386685313.6</v>
      </c>
      <c r="G12" s="30">
        <f t="shared" si="5"/>
        <v>393425224.6</v>
      </c>
      <c r="H12" s="30">
        <f t="shared" si="5"/>
        <v>400283539.8</v>
      </c>
      <c r="I12" s="30">
        <f t="shared" si="5"/>
        <v>407262351.7</v>
      </c>
      <c r="J12" s="30">
        <f t="shared" si="5"/>
        <v>414363790.3</v>
      </c>
      <c r="K12" s="30">
        <f t="shared" si="5"/>
        <v>421590022.9</v>
      </c>
      <c r="L12" s="30">
        <f t="shared" si="5"/>
        <v>428943255.7</v>
      </c>
      <c r="M12" s="30">
        <f t="shared" si="5"/>
        <v>436425733.8</v>
      </c>
      <c r="N12" s="30">
        <f t="shared" si="5"/>
        <v>444039742.3</v>
      </c>
      <c r="O12" s="30">
        <f t="shared" si="5"/>
        <v>451787606.9</v>
      </c>
      <c r="P12" s="30">
        <f t="shared" si="5"/>
        <v>459671694.5</v>
      </c>
      <c r="Q12" s="30">
        <f t="shared" si="5"/>
        <v>467694414.2</v>
      </c>
      <c r="R12" s="30">
        <f t="shared" si="5"/>
        <v>475858217.7</v>
      </c>
      <c r="S12" s="30">
        <f t="shared" si="5"/>
        <v>484165600.4</v>
      </c>
      <c r="T12" s="30">
        <f t="shared" si="5"/>
        <v>492619101.8</v>
      </c>
      <c r="U12" s="30">
        <f t="shared" si="5"/>
        <v>501221306.9</v>
      </c>
      <c r="V12" s="30">
        <f t="shared" si="5"/>
        <v>509974846.3</v>
      </c>
      <c r="W12" s="30">
        <f t="shared" si="5"/>
        <v>518882397.4</v>
      </c>
      <c r="X12" s="30">
        <f t="shared" si="5"/>
        <v>527946685.3</v>
      </c>
      <c r="Y12" s="30">
        <f t="shared" si="5"/>
        <v>537170483.4</v>
      </c>
      <c r="Z12" s="30">
        <f t="shared" si="5"/>
        <v>546556614.3</v>
      </c>
      <c r="AA12" s="30">
        <f t="shared" si="5"/>
        <v>556107951</v>
      </c>
      <c r="AB12" s="30">
        <f t="shared" si="5"/>
        <v>565827417.4</v>
      </c>
      <c r="AC12" s="30">
        <f t="shared" si="5"/>
        <v>575717989.4</v>
      </c>
      <c r="AD12" s="30">
        <f t="shared" si="5"/>
        <v>585782695.7</v>
      </c>
      <c r="AE12" s="30">
        <f t="shared" si="5"/>
        <v>596024619.1</v>
      </c>
      <c r="AF12" s="30">
        <f t="shared" si="5"/>
        <v>606446896.8</v>
      </c>
      <c r="AG12" s="30">
        <f t="shared" si="5"/>
        <v>617052722.1</v>
      </c>
      <c r="AH12" s="30">
        <f t="shared" si="5"/>
        <v>627845345</v>
      </c>
      <c r="AI12" s="30">
        <f t="shared" si="5"/>
        <v>638828073.2</v>
      </c>
      <c r="AJ12" s="30">
        <f t="shared" si="5"/>
        <v>650004273.2</v>
      </c>
      <c r="AK12" s="30">
        <f t="shared" si="5"/>
        <v>661377371.4</v>
      </c>
    </row>
    <row r="14">
      <c r="A14" s="28" t="s">
        <v>126</v>
      </c>
    </row>
    <row r="15">
      <c r="A15" s="28" t="s">
        <v>35</v>
      </c>
      <c r="B15" s="30">
        <f t="shared" ref="B15:B17" si="7">B3-B9</f>
        <v>318596875</v>
      </c>
      <c r="C15" s="30">
        <f t="shared" ref="C15:AK15" si="6">B15+C3-C9</f>
        <v>324331618.8</v>
      </c>
      <c r="D15" s="30">
        <f t="shared" si="6"/>
        <v>330169587.9</v>
      </c>
      <c r="E15" s="30">
        <f t="shared" si="6"/>
        <v>336112640.5</v>
      </c>
      <c r="F15" s="30">
        <f t="shared" si="6"/>
        <v>342162668</v>
      </c>
      <c r="G15" s="30">
        <f t="shared" si="6"/>
        <v>348321596</v>
      </c>
      <c r="H15" s="30">
        <f t="shared" si="6"/>
        <v>354591384.8</v>
      </c>
      <c r="I15" s="30">
        <f t="shared" si="6"/>
        <v>360974029.7</v>
      </c>
      <c r="J15" s="30">
        <f t="shared" si="6"/>
        <v>367471562.2</v>
      </c>
      <c r="K15" s="30">
        <f t="shared" si="6"/>
        <v>374086050.3</v>
      </c>
      <c r="L15" s="30">
        <f t="shared" si="6"/>
        <v>380819599.2</v>
      </c>
      <c r="M15" s="30">
        <f t="shared" si="6"/>
        <v>387674352</v>
      </c>
      <c r="N15" s="30">
        <f t="shared" si="6"/>
        <v>394652490.4</v>
      </c>
      <c r="O15" s="30">
        <f t="shared" si="6"/>
        <v>401756235.2</v>
      </c>
      <c r="P15" s="30">
        <f t="shared" si="6"/>
        <v>408987847.4</v>
      </c>
      <c r="Q15" s="30">
        <f t="shared" si="6"/>
        <v>416349628.7</v>
      </c>
      <c r="R15" s="30">
        <f t="shared" si="6"/>
        <v>423843922</v>
      </c>
      <c r="S15" s="30">
        <f t="shared" si="6"/>
        <v>431473112.6</v>
      </c>
      <c r="T15" s="30">
        <f t="shared" si="6"/>
        <v>439239628.6</v>
      </c>
      <c r="U15" s="30">
        <f t="shared" si="6"/>
        <v>447145941.9</v>
      </c>
      <c r="V15" s="30">
        <f t="shared" si="6"/>
        <v>455194568.9</v>
      </c>
      <c r="W15" s="30">
        <f t="shared" si="6"/>
        <v>463388071.1</v>
      </c>
      <c r="X15" s="30">
        <f t="shared" si="6"/>
        <v>471729056.4</v>
      </c>
      <c r="Y15" s="30">
        <f t="shared" si="6"/>
        <v>480220179.4</v>
      </c>
      <c r="Z15" s="30">
        <f t="shared" si="6"/>
        <v>488864142.6</v>
      </c>
      <c r="AA15" s="30">
        <f t="shared" si="6"/>
        <v>497663697.2</v>
      </c>
      <c r="AB15" s="30">
        <f t="shared" si="6"/>
        <v>506621643.8</v>
      </c>
      <c r="AC15" s="30">
        <f t="shared" si="6"/>
        <v>515740833.3</v>
      </c>
      <c r="AD15" s="30">
        <f t="shared" si="6"/>
        <v>525024168.3</v>
      </c>
      <c r="AE15" s="30">
        <f t="shared" si="6"/>
        <v>534474603.4</v>
      </c>
      <c r="AF15" s="30">
        <f t="shared" si="6"/>
        <v>544095146.2</v>
      </c>
      <c r="AG15" s="30">
        <f t="shared" si="6"/>
        <v>553888858.9</v>
      </c>
      <c r="AH15" s="30">
        <f t="shared" si="6"/>
        <v>563858858.3</v>
      </c>
      <c r="AI15" s="30">
        <f t="shared" si="6"/>
        <v>574008317.8</v>
      </c>
      <c r="AJ15" s="30">
        <f t="shared" si="6"/>
        <v>584340467.5</v>
      </c>
      <c r="AK15" s="30">
        <f t="shared" si="6"/>
        <v>594858595.9</v>
      </c>
    </row>
    <row r="16">
      <c r="A16" s="28" t="s">
        <v>36</v>
      </c>
      <c r="B16" s="30">
        <f t="shared" si="7"/>
        <v>9117750</v>
      </c>
      <c r="C16" s="30">
        <f t="shared" ref="C16:AK16" si="8">B16+C4-C10</f>
        <v>18385942.88</v>
      </c>
      <c r="D16" s="30">
        <f t="shared" si="8"/>
        <v>27807060.93</v>
      </c>
      <c r="E16" s="30">
        <f t="shared" si="8"/>
        <v>28265877.44</v>
      </c>
      <c r="F16" s="30">
        <f t="shared" si="8"/>
        <v>28732264.42</v>
      </c>
      <c r="G16" s="30">
        <f t="shared" si="8"/>
        <v>29206346.78</v>
      </c>
      <c r="H16" s="30">
        <f t="shared" si="8"/>
        <v>29688251.5</v>
      </c>
      <c r="I16" s="30">
        <f t="shared" si="8"/>
        <v>30178107.65</v>
      </c>
      <c r="J16" s="30">
        <f t="shared" si="8"/>
        <v>30676046.43</v>
      </c>
      <c r="K16" s="30">
        <f t="shared" si="8"/>
        <v>31182201.19</v>
      </c>
      <c r="L16" s="30">
        <f t="shared" si="8"/>
        <v>31696707.51</v>
      </c>
      <c r="M16" s="30">
        <f t="shared" si="8"/>
        <v>32219703.19</v>
      </c>
      <c r="N16" s="30">
        <f t="shared" si="8"/>
        <v>32751328.29</v>
      </c>
      <c r="O16" s="30">
        <f t="shared" si="8"/>
        <v>33291725.21</v>
      </c>
      <c r="P16" s="30">
        <f t="shared" si="8"/>
        <v>33841038.67</v>
      </c>
      <c r="Q16" s="30">
        <f t="shared" si="8"/>
        <v>34399415.81</v>
      </c>
      <c r="R16" s="30">
        <f t="shared" si="8"/>
        <v>34967006.17</v>
      </c>
      <c r="S16" s="30">
        <f t="shared" si="8"/>
        <v>35543961.77</v>
      </c>
      <c r="T16" s="30">
        <f t="shared" si="8"/>
        <v>36130437.14</v>
      </c>
      <c r="U16" s="30">
        <f t="shared" si="8"/>
        <v>36726589.35</v>
      </c>
      <c r="V16" s="30">
        <f t="shared" si="8"/>
        <v>37332578.08</v>
      </c>
      <c r="W16" s="30">
        <f t="shared" si="8"/>
        <v>37948565.62</v>
      </c>
      <c r="X16" s="30">
        <f t="shared" si="8"/>
        <v>38574716.95</v>
      </c>
      <c r="Y16" s="30">
        <f t="shared" si="8"/>
        <v>39211199.78</v>
      </c>
      <c r="Z16" s="30">
        <f t="shared" si="8"/>
        <v>39858184.58</v>
      </c>
      <c r="AA16" s="30">
        <f t="shared" si="8"/>
        <v>40515844.62</v>
      </c>
      <c r="AB16" s="30">
        <f t="shared" si="8"/>
        <v>41184356.06</v>
      </c>
      <c r="AC16" s="30">
        <f t="shared" si="8"/>
        <v>41863897.93</v>
      </c>
      <c r="AD16" s="30">
        <f t="shared" si="8"/>
        <v>42554652.25</v>
      </c>
      <c r="AE16" s="30">
        <f t="shared" si="8"/>
        <v>43256804.01</v>
      </c>
      <c r="AF16" s="30">
        <f t="shared" si="8"/>
        <v>43970541.28</v>
      </c>
      <c r="AG16" s="30">
        <f t="shared" si="8"/>
        <v>44696055.21</v>
      </c>
      <c r="AH16" s="30">
        <f t="shared" si="8"/>
        <v>45433540.12</v>
      </c>
      <c r="AI16" s="30">
        <f t="shared" si="8"/>
        <v>46183193.53</v>
      </c>
      <c r="AJ16" s="30">
        <f t="shared" si="8"/>
        <v>46945216.22</v>
      </c>
      <c r="AK16" s="30">
        <f t="shared" si="8"/>
        <v>47719812.29</v>
      </c>
    </row>
    <row r="17">
      <c r="A17" s="28" t="s">
        <v>37</v>
      </c>
      <c r="B17" s="30">
        <f t="shared" si="7"/>
        <v>40251148</v>
      </c>
      <c r="C17" s="30">
        <f t="shared" ref="C17:AK17" si="9">B17+C5-C11</f>
        <v>81025560.92</v>
      </c>
      <c r="D17" s="30">
        <f t="shared" si="9"/>
        <v>82078893.22</v>
      </c>
      <c r="E17" s="30">
        <f t="shared" si="9"/>
        <v>83145918.83</v>
      </c>
      <c r="F17" s="30">
        <f t="shared" si="9"/>
        <v>84226815.77</v>
      </c>
      <c r="G17" s="30">
        <f t="shared" si="9"/>
        <v>85321764.38</v>
      </c>
      <c r="H17" s="30">
        <f t="shared" si="9"/>
        <v>86430947.31</v>
      </c>
      <c r="I17" s="30">
        <f t="shared" si="9"/>
        <v>87554549.63</v>
      </c>
      <c r="J17" s="30">
        <f t="shared" si="9"/>
        <v>88692758.77</v>
      </c>
      <c r="K17" s="30">
        <f t="shared" si="9"/>
        <v>89845764.64</v>
      </c>
      <c r="L17" s="30">
        <f t="shared" si="9"/>
        <v>91013759.58</v>
      </c>
      <c r="M17" s="30">
        <f t="shared" si="9"/>
        <v>92196938.45</v>
      </c>
      <c r="N17" s="30">
        <f t="shared" si="9"/>
        <v>93395498.65</v>
      </c>
      <c r="O17" s="30">
        <f t="shared" si="9"/>
        <v>94609640.14</v>
      </c>
      <c r="P17" s="30">
        <f t="shared" si="9"/>
        <v>95839565.46</v>
      </c>
      <c r="Q17" s="30">
        <f t="shared" si="9"/>
        <v>97085479.81</v>
      </c>
      <c r="R17" s="30">
        <f t="shared" si="9"/>
        <v>98347591.05</v>
      </c>
      <c r="S17" s="30">
        <f t="shared" si="9"/>
        <v>99626109.73</v>
      </c>
      <c r="T17" s="30">
        <f t="shared" si="9"/>
        <v>100921249.2</v>
      </c>
      <c r="U17" s="30">
        <f t="shared" si="9"/>
        <v>102233225.4</v>
      </c>
      <c r="V17" s="30">
        <f t="shared" si="9"/>
        <v>103562257.3</v>
      </c>
      <c r="W17" s="30">
        <f t="shared" si="9"/>
        <v>104908566.7</v>
      </c>
      <c r="X17" s="30">
        <f t="shared" si="9"/>
        <v>106272378</v>
      </c>
      <c r="Y17" s="30">
        <f t="shared" si="9"/>
        <v>107653919</v>
      </c>
      <c r="Z17" s="30">
        <f t="shared" si="9"/>
        <v>109053419.9</v>
      </c>
      <c r="AA17" s="30">
        <f t="shared" si="9"/>
        <v>110471114.4</v>
      </c>
      <c r="AB17" s="30">
        <f t="shared" si="9"/>
        <v>111907238.8</v>
      </c>
      <c r="AC17" s="30">
        <f t="shared" si="9"/>
        <v>113362032.9</v>
      </c>
      <c r="AD17" s="30">
        <f t="shared" si="9"/>
        <v>114835739.4</v>
      </c>
      <c r="AE17" s="30">
        <f t="shared" si="9"/>
        <v>116328604</v>
      </c>
      <c r="AF17" s="30">
        <f t="shared" si="9"/>
        <v>117840875.8</v>
      </c>
      <c r="AG17" s="30">
        <f t="shared" si="9"/>
        <v>119372807.2</v>
      </c>
      <c r="AH17" s="30">
        <f t="shared" si="9"/>
        <v>120924653.7</v>
      </c>
      <c r="AI17" s="30">
        <f t="shared" si="9"/>
        <v>122496674.2</v>
      </c>
      <c r="AJ17" s="30">
        <f t="shared" si="9"/>
        <v>124089131</v>
      </c>
      <c r="AK17" s="30">
        <f t="shared" si="9"/>
        <v>125702289.7</v>
      </c>
    </row>
    <row r="18">
      <c r="A18" s="28" t="s">
        <v>123</v>
      </c>
      <c r="B18" s="30">
        <f t="shared" ref="B18:AK18" si="10">SUM(B15:B17)</f>
        <v>367965773</v>
      </c>
      <c r="C18" s="30">
        <f t="shared" si="10"/>
        <v>423743122.5</v>
      </c>
      <c r="D18" s="30">
        <f t="shared" si="10"/>
        <v>440055542</v>
      </c>
      <c r="E18" s="30">
        <f t="shared" si="10"/>
        <v>447524436.7</v>
      </c>
      <c r="F18" s="30">
        <f t="shared" si="10"/>
        <v>455121748.2</v>
      </c>
      <c r="G18" s="30">
        <f t="shared" si="10"/>
        <v>462849707.2</v>
      </c>
      <c r="H18" s="30">
        <f t="shared" si="10"/>
        <v>470710583.6</v>
      </c>
      <c r="I18" s="30">
        <f t="shared" si="10"/>
        <v>478706687</v>
      </c>
      <c r="J18" s="30">
        <f t="shared" si="10"/>
        <v>486840367.4</v>
      </c>
      <c r="K18" s="30">
        <f t="shared" si="10"/>
        <v>495114016.2</v>
      </c>
      <c r="L18" s="30">
        <f t="shared" si="10"/>
        <v>503530066.3</v>
      </c>
      <c r="M18" s="30">
        <f t="shared" si="10"/>
        <v>512090993.7</v>
      </c>
      <c r="N18" s="30">
        <f t="shared" si="10"/>
        <v>520799317.3</v>
      </c>
      <c r="O18" s="30">
        <f t="shared" si="10"/>
        <v>529657600.5</v>
      </c>
      <c r="P18" s="30">
        <f t="shared" si="10"/>
        <v>538668451.5</v>
      </c>
      <c r="Q18" s="30">
        <f t="shared" si="10"/>
        <v>547834524.3</v>
      </c>
      <c r="R18" s="30">
        <f t="shared" si="10"/>
        <v>557158519.2</v>
      </c>
      <c r="S18" s="30">
        <f t="shared" si="10"/>
        <v>566643184.1</v>
      </c>
      <c r="T18" s="30">
        <f t="shared" si="10"/>
        <v>576291314.9</v>
      </c>
      <c r="U18" s="30">
        <f t="shared" si="10"/>
        <v>586105756.7</v>
      </c>
      <c r="V18" s="30">
        <f t="shared" si="10"/>
        <v>596089404.3</v>
      </c>
      <c r="W18" s="30">
        <f t="shared" si="10"/>
        <v>606245203.4</v>
      </c>
      <c r="X18" s="30">
        <f t="shared" si="10"/>
        <v>616576151.4</v>
      </c>
      <c r="Y18" s="30">
        <f t="shared" si="10"/>
        <v>627085298.1</v>
      </c>
      <c r="Z18" s="30">
        <f t="shared" si="10"/>
        <v>637775747.1</v>
      </c>
      <c r="AA18" s="30">
        <f t="shared" si="10"/>
        <v>648650656.2</v>
      </c>
      <c r="AB18" s="30">
        <f t="shared" si="10"/>
        <v>659713238.7</v>
      </c>
      <c r="AC18" s="30">
        <f t="shared" si="10"/>
        <v>670966764.2</v>
      </c>
      <c r="AD18" s="30">
        <f t="shared" si="10"/>
        <v>682414560</v>
      </c>
      <c r="AE18" s="30">
        <f t="shared" si="10"/>
        <v>694060011.4</v>
      </c>
      <c r="AF18" s="30">
        <f t="shared" si="10"/>
        <v>705906563.4</v>
      </c>
      <c r="AG18" s="30">
        <f t="shared" si="10"/>
        <v>717957721.3</v>
      </c>
      <c r="AH18" s="30">
        <f t="shared" si="10"/>
        <v>730217052.2</v>
      </c>
      <c r="AI18" s="30">
        <f t="shared" si="10"/>
        <v>742688185.5</v>
      </c>
      <c r="AJ18" s="30">
        <f t="shared" si="10"/>
        <v>755374814.7</v>
      </c>
      <c r="AK18" s="30">
        <f t="shared" si="10"/>
        <v>768280697.9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127</v>
      </c>
    </row>
    <row r="3">
      <c r="A3" s="28" t="s">
        <v>35</v>
      </c>
      <c r="B3" s="29">
        <f>Assumptions!$B7*Assumptions!$D7/1000</f>
        <v>94.75</v>
      </c>
    </row>
    <row r="4">
      <c r="A4" s="28" t="s">
        <v>36</v>
      </c>
      <c r="B4" s="29">
        <f>Assumptions!$B8*Assumptions!$D8/1000</f>
        <v>2.5</v>
      </c>
    </row>
    <row r="5">
      <c r="A5" s="28" t="s">
        <v>37</v>
      </c>
      <c r="B5" s="29">
        <f>Assumptions!$B9*Assumptions!$D9/1000</f>
        <v>0</v>
      </c>
    </row>
    <row r="6">
      <c r="A6" s="28" t="s">
        <v>123</v>
      </c>
      <c r="B6" s="29">
        <f>SUM(B3:B5)</f>
        <v>97.25</v>
      </c>
    </row>
    <row r="8">
      <c r="A8" s="28" t="s">
        <v>128</v>
      </c>
    </row>
    <row r="9">
      <c r="A9" s="28" t="s">
        <v>35</v>
      </c>
      <c r="B9" s="29">
        <f>Assumptions!$C7*Assumptions!$D7/1000</f>
        <v>79.969</v>
      </c>
    </row>
    <row r="10">
      <c r="A10" s="28" t="s">
        <v>36</v>
      </c>
      <c r="B10" s="29">
        <f>Assumptions!$C8*Assumptions!$D8/1000</f>
        <v>2.5</v>
      </c>
    </row>
    <row r="11">
      <c r="A11" s="28" t="s">
        <v>37</v>
      </c>
      <c r="B11" s="29">
        <f>Assumptions!$C9*Assumptions!$D9/1000</f>
        <v>15.892</v>
      </c>
    </row>
    <row r="12">
      <c r="A12" s="28" t="s">
        <v>123</v>
      </c>
      <c r="B12" s="29">
        <f>SUM(B9:B11)</f>
        <v>98.361</v>
      </c>
    </row>
    <row r="14">
      <c r="A14" s="28" t="s">
        <v>129</v>
      </c>
    </row>
    <row r="15">
      <c r="A15" s="28" t="s">
        <v>29</v>
      </c>
      <c r="B15" s="30">
        <f>'Calcs-1'!B7*$B6</f>
        <v>145354907</v>
      </c>
      <c r="C15" s="30">
        <f>'Calcs-1'!C7*$B6</f>
        <v>146953811</v>
      </c>
      <c r="D15" s="30">
        <f>'Calcs-1'!D7*$B6</f>
        <v>148570302.9</v>
      </c>
      <c r="E15" s="30">
        <f>'Calcs-1'!E7*$B6</f>
        <v>150204576.2</v>
      </c>
      <c r="F15" s="30">
        <f>'Calcs-1'!F7*$B6</f>
        <v>151856826.6</v>
      </c>
      <c r="G15" s="30">
        <f>'Calcs-1'!G7*$B6</f>
        <v>153527251.7</v>
      </c>
      <c r="H15" s="30">
        <f>'Calcs-1'!H7*$B6</f>
        <v>155216051.4</v>
      </c>
      <c r="I15" s="30">
        <f>'Calcs-1'!I7*$B6</f>
        <v>156923428</v>
      </c>
      <c r="J15" s="30">
        <f>'Calcs-1'!J7*$B6</f>
        <v>158649585.7</v>
      </c>
      <c r="K15" s="30">
        <f>'Calcs-1'!K7*$B6</f>
        <v>160394731.1</v>
      </c>
      <c r="L15" s="30">
        <f>'Calcs-1'!L7*$B6</f>
        <v>162159073.2</v>
      </c>
      <c r="M15" s="30">
        <f>'Calcs-1'!M7*$B6</f>
        <v>163942823</v>
      </c>
      <c r="N15" s="30">
        <f>'Calcs-1'!N7*$B6</f>
        <v>165746194</v>
      </c>
      <c r="O15" s="30">
        <f>'Calcs-1'!O7*$B6</f>
        <v>167569402.2</v>
      </c>
      <c r="P15" s="30">
        <f>'Calcs-1'!P7*$B6</f>
        <v>169412665.6</v>
      </c>
      <c r="Q15" s="30">
        <f>'Calcs-1'!Q7*$B6</f>
        <v>171276204.9</v>
      </c>
      <c r="R15" s="30">
        <f>'Calcs-1'!R7*$B6</f>
        <v>173160243.2</v>
      </c>
      <c r="S15" s="30">
        <f>'Calcs-1'!S7*$B6</f>
        <v>175065005.9</v>
      </c>
      <c r="T15" s="30">
        <f>'Calcs-1'!T7*$B6</f>
        <v>176990720.9</v>
      </c>
      <c r="U15" s="30">
        <f>'Calcs-1'!U7*$B6</f>
        <v>178937618.8</v>
      </c>
      <c r="V15" s="30">
        <f>'Calcs-1'!V7*$B6</f>
        <v>180905932.7</v>
      </c>
      <c r="W15" s="30">
        <f>'Calcs-1'!W7*$B6</f>
        <v>182895897.9</v>
      </c>
      <c r="X15" s="30">
        <f>'Calcs-1'!X7*$B6</f>
        <v>184907752.8</v>
      </c>
      <c r="Y15" s="30">
        <f>'Calcs-1'!Y7*$B6</f>
        <v>186941738.1</v>
      </c>
      <c r="Z15" s="30">
        <f>'Calcs-1'!Z7*$B6</f>
        <v>188998097.2</v>
      </c>
      <c r="AA15" s="30">
        <f>'Calcs-1'!AA7*$B6</f>
        <v>191077076.3</v>
      </c>
      <c r="AB15" s="30">
        <f>'Calcs-1'!AB7*$B6</f>
        <v>193178924.1</v>
      </c>
      <c r="AC15" s="30">
        <f>'Calcs-1'!AC7*$B6</f>
        <v>195303892.3</v>
      </c>
      <c r="AD15" s="30">
        <f>'Calcs-1'!AD7*$B6</f>
        <v>197452235.1</v>
      </c>
      <c r="AE15" s="30">
        <f>'Calcs-1'!AE7*$B6</f>
        <v>199624209.7</v>
      </c>
      <c r="AF15" s="30">
        <f>'Calcs-1'!AF7*$B6</f>
        <v>201820076</v>
      </c>
      <c r="AG15" s="30">
        <f>'Calcs-1'!AG7*$B6</f>
        <v>204040096.8</v>
      </c>
      <c r="AH15" s="30">
        <f>'Calcs-1'!AH7*$B6</f>
        <v>206284537.9</v>
      </c>
      <c r="AI15" s="30">
        <f>'Calcs-1'!AI7*$B6</f>
        <v>208553667.8</v>
      </c>
      <c r="AJ15" s="30">
        <f>'Calcs-1'!AJ7*$B6</f>
        <v>210847758.1</v>
      </c>
      <c r="AK15" s="30">
        <f>'Calcs-1'!AK7*$B6</f>
        <v>213167083.5</v>
      </c>
    </row>
    <row r="16">
      <c r="A16" s="28" t="s">
        <v>130</v>
      </c>
      <c r="B16" s="30">
        <f>'Calcs-1'!B8*$B12</f>
        <v>199133123.2</v>
      </c>
      <c r="C16" s="30">
        <f>'Calcs-1'!C8*$B12</f>
        <v>202219686.6</v>
      </c>
      <c r="D16" s="30">
        <f>'Calcs-1'!D8*$B12</f>
        <v>205354091.7</v>
      </c>
      <c r="E16" s="30">
        <f>'Calcs-1'!E8*$B12</f>
        <v>208537080.2</v>
      </c>
      <c r="F16" s="30">
        <f>'Calcs-1'!F8*$B12</f>
        <v>211769404.9</v>
      </c>
      <c r="G16" s="30">
        <f>'Calcs-1'!G8*$B12</f>
        <v>215051830.7</v>
      </c>
      <c r="H16" s="30">
        <f>'Calcs-1'!H8*$B12</f>
        <v>218385134.1</v>
      </c>
      <c r="I16" s="30">
        <f>'Calcs-1'!I8*$B12</f>
        <v>221770103.6</v>
      </c>
      <c r="J16" s="30">
        <f>'Calcs-1'!J8*$B12</f>
        <v>225207540.2</v>
      </c>
      <c r="K16" s="30">
        <f>'Calcs-1'!K8*$B12</f>
        <v>228698257.1</v>
      </c>
      <c r="L16" s="30">
        <f>'Calcs-1'!L8*$B12</f>
        <v>232243080.1</v>
      </c>
      <c r="M16" s="30">
        <f>'Calcs-1'!M8*$B12</f>
        <v>235842847.8</v>
      </c>
      <c r="N16" s="30">
        <f>'Calcs-1'!N8*$B12</f>
        <v>239498412</v>
      </c>
      <c r="O16" s="30">
        <f>'Calcs-1'!O8*$B12</f>
        <v>243210637.4</v>
      </c>
      <c r="P16" s="30">
        <f>'Calcs-1'!P8*$B12</f>
        <v>246980402.3</v>
      </c>
      <c r="Q16" s="30">
        <f>'Calcs-1'!Q8*$B12</f>
        <v>250808598.5</v>
      </c>
      <c r="R16" s="30">
        <f>'Calcs-1'!R8*$B12</f>
        <v>254696131.8</v>
      </c>
      <c r="S16" s="30">
        <f>'Calcs-1'!S8*$B12</f>
        <v>258643921.8</v>
      </c>
      <c r="T16" s="30">
        <f>'Calcs-1'!T8*$B12</f>
        <v>262652902.6</v>
      </c>
      <c r="U16" s="30">
        <f>'Calcs-1'!U8*$B12</f>
        <v>266724022.6</v>
      </c>
      <c r="V16" s="30">
        <f>'Calcs-1'!V8*$B12</f>
        <v>270858244.9</v>
      </c>
      <c r="W16" s="30">
        <f>'Calcs-1'!W8*$B12</f>
        <v>275056547.7</v>
      </c>
      <c r="X16" s="30">
        <f>'Calcs-1'!X8*$B12</f>
        <v>279319924.2</v>
      </c>
      <c r="Y16" s="30">
        <f>'Calcs-1'!Y8*$B12</f>
        <v>283649383</v>
      </c>
      <c r="Z16" s="30">
        <f>'Calcs-1'!Z8*$B12</f>
        <v>288045948.5</v>
      </c>
      <c r="AA16" s="30">
        <f>'Calcs-1'!AA8*$B12</f>
        <v>292510660.7</v>
      </c>
      <c r="AB16" s="30">
        <f>'Calcs-1'!AB8*$B12</f>
        <v>297044575.9</v>
      </c>
      <c r="AC16" s="30">
        <f>'Calcs-1'!AC8*$B12</f>
        <v>301648766.9</v>
      </c>
      <c r="AD16" s="30">
        <f>'Calcs-1'!AD8*$B12</f>
        <v>306324322.7</v>
      </c>
      <c r="AE16" s="30">
        <f>'Calcs-1'!AE8*$B12</f>
        <v>311072349.7</v>
      </c>
      <c r="AF16" s="30">
        <f>'Calcs-1'!AF8*$B12</f>
        <v>315893971.2</v>
      </c>
      <c r="AG16" s="30">
        <f>'Calcs-1'!AG8*$B12</f>
        <v>320790327.7</v>
      </c>
      <c r="AH16" s="30">
        <f>'Calcs-1'!AH8*$B12</f>
        <v>325762577.8</v>
      </c>
      <c r="AI16" s="30">
        <f>'Calcs-1'!AI8*$B12</f>
        <v>330811897.8</v>
      </c>
      <c r="AJ16" s="30">
        <f>'Calcs-1'!AJ8*$B12</f>
        <v>335939482.2</v>
      </c>
      <c r="AK16" s="30">
        <f>'Calcs-1'!AK8*$B12</f>
        <v>341146544.1</v>
      </c>
    </row>
    <row r="17">
      <c r="A17" s="28" t="s">
        <v>123</v>
      </c>
      <c r="B17" s="30">
        <f t="shared" ref="B17:AK17" si="1">SUM(B15:B16)</f>
        <v>344488030.2</v>
      </c>
      <c r="C17" s="30">
        <f t="shared" si="1"/>
        <v>349173497.6</v>
      </c>
      <c r="D17" s="30">
        <f t="shared" si="1"/>
        <v>353924394.6</v>
      </c>
      <c r="E17" s="30">
        <f t="shared" si="1"/>
        <v>358741656.4</v>
      </c>
      <c r="F17" s="30">
        <f t="shared" si="1"/>
        <v>363626231.5</v>
      </c>
      <c r="G17" s="30">
        <f t="shared" si="1"/>
        <v>368579082.3</v>
      </c>
      <c r="H17" s="30">
        <f t="shared" si="1"/>
        <v>373601185.5</v>
      </c>
      <c r="I17" s="30">
        <f t="shared" si="1"/>
        <v>378693531.6</v>
      </c>
      <c r="J17" s="30">
        <f t="shared" si="1"/>
        <v>383857125.9</v>
      </c>
      <c r="K17" s="30">
        <f t="shared" si="1"/>
        <v>389092988.3</v>
      </c>
      <c r="L17" s="30">
        <f t="shared" si="1"/>
        <v>394402153.3</v>
      </c>
      <c r="M17" s="30">
        <f t="shared" si="1"/>
        <v>399785670.8</v>
      </c>
      <c r="N17" s="30">
        <f t="shared" si="1"/>
        <v>405244606</v>
      </c>
      <c r="O17" s="30">
        <f t="shared" si="1"/>
        <v>410780039.6</v>
      </c>
      <c r="P17" s="30">
        <f t="shared" si="1"/>
        <v>416393067.9</v>
      </c>
      <c r="Q17" s="30">
        <f t="shared" si="1"/>
        <v>422084803.4</v>
      </c>
      <c r="R17" s="30">
        <f t="shared" si="1"/>
        <v>427856374.9</v>
      </c>
      <c r="S17" s="30">
        <f t="shared" si="1"/>
        <v>433708927.7</v>
      </c>
      <c r="T17" s="30">
        <f t="shared" si="1"/>
        <v>439643623.5</v>
      </c>
      <c r="U17" s="30">
        <f t="shared" si="1"/>
        <v>445661641.4</v>
      </c>
      <c r="V17" s="30">
        <f t="shared" si="1"/>
        <v>451764177.6</v>
      </c>
      <c r="W17" s="30">
        <f t="shared" si="1"/>
        <v>457952445.6</v>
      </c>
      <c r="X17" s="30">
        <f t="shared" si="1"/>
        <v>464227677</v>
      </c>
      <c r="Y17" s="30">
        <f t="shared" si="1"/>
        <v>470591121.1</v>
      </c>
      <c r="Z17" s="30">
        <f t="shared" si="1"/>
        <v>477044045.7</v>
      </c>
      <c r="AA17" s="30">
        <f t="shared" si="1"/>
        <v>483587736.9</v>
      </c>
      <c r="AB17" s="30">
        <f t="shared" si="1"/>
        <v>490223500</v>
      </c>
      <c r="AC17" s="30">
        <f t="shared" si="1"/>
        <v>496952659.1</v>
      </c>
      <c r="AD17" s="30">
        <f t="shared" si="1"/>
        <v>503776557.8</v>
      </c>
      <c r="AE17" s="30">
        <f t="shared" si="1"/>
        <v>510696559.4</v>
      </c>
      <c r="AF17" s="30">
        <f t="shared" si="1"/>
        <v>517714047.1</v>
      </c>
      <c r="AG17" s="30">
        <f t="shared" si="1"/>
        <v>524830424.5</v>
      </c>
      <c r="AH17" s="30">
        <f t="shared" si="1"/>
        <v>532047115.7</v>
      </c>
      <c r="AI17" s="30">
        <f t="shared" si="1"/>
        <v>539365565.5</v>
      </c>
      <c r="AJ17" s="30">
        <f t="shared" si="1"/>
        <v>546787240.3</v>
      </c>
      <c r="AK17" s="30">
        <f t="shared" si="1"/>
        <v>554313627.6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54</v>
      </c>
    </row>
    <row r="3">
      <c r="A3" s="5" t="s">
        <v>56</v>
      </c>
      <c r="B3" s="29">
        <f>Assumptions!$B27</f>
        <v>62658</v>
      </c>
      <c r="C3" s="29">
        <f>Assumptions!$B27</f>
        <v>62658</v>
      </c>
      <c r="D3" s="29">
        <f>Assumptions!$B27</f>
        <v>62658</v>
      </c>
      <c r="E3" s="29">
        <f>Assumptions!$B27</f>
        <v>62658</v>
      </c>
      <c r="F3" s="29">
        <f>Assumptions!$B27</f>
        <v>62658</v>
      </c>
      <c r="G3" s="29">
        <f>Assumptions!$B27</f>
        <v>62658</v>
      </c>
      <c r="H3" s="29">
        <f>Assumptions!$B27</f>
        <v>62658</v>
      </c>
      <c r="I3" s="29">
        <f>Assumptions!$B27</f>
        <v>62658</v>
      </c>
      <c r="J3" s="29">
        <f>Assumptions!$B27</f>
        <v>62658</v>
      </c>
      <c r="K3" s="29">
        <f>Assumptions!$B27</f>
        <v>62658</v>
      </c>
      <c r="L3" s="29">
        <f>Assumptions!$B27</f>
        <v>62658</v>
      </c>
      <c r="M3" s="29">
        <f>Assumptions!$B27</f>
        <v>62658</v>
      </c>
      <c r="N3" s="29">
        <f>Assumptions!$B27</f>
        <v>62658</v>
      </c>
      <c r="O3" s="29">
        <f>Assumptions!$B27</f>
        <v>62658</v>
      </c>
      <c r="P3" s="29">
        <f>Assumptions!$B27</f>
        <v>62658</v>
      </c>
      <c r="Q3" s="29">
        <f>Assumptions!$B27</f>
        <v>62658</v>
      </c>
      <c r="R3" s="29">
        <f>Assumptions!$B27</f>
        <v>62658</v>
      </c>
      <c r="S3" s="29">
        <f>Assumptions!$B27</f>
        <v>62658</v>
      </c>
      <c r="T3" s="29">
        <f>Assumptions!$B27</f>
        <v>62658</v>
      </c>
      <c r="U3" s="29">
        <f>Assumptions!$B27</f>
        <v>62658</v>
      </c>
      <c r="V3" s="29">
        <f>Assumptions!$B27</f>
        <v>62658</v>
      </c>
      <c r="W3" s="29">
        <f>Assumptions!$B27</f>
        <v>62658</v>
      </c>
      <c r="X3" s="29">
        <f>Assumptions!$B27</f>
        <v>62658</v>
      </c>
      <c r="Y3" s="29">
        <f>Assumptions!$B27</f>
        <v>62658</v>
      </c>
      <c r="Z3" s="29">
        <f>Assumptions!$B27</f>
        <v>62658</v>
      </c>
      <c r="AA3" s="29">
        <f>Assumptions!$B27</f>
        <v>62658</v>
      </c>
      <c r="AB3" s="29">
        <f>Assumptions!$B27</f>
        <v>62658</v>
      </c>
      <c r="AC3" s="29">
        <f>Assumptions!$B27</f>
        <v>62658</v>
      </c>
      <c r="AD3" s="29">
        <f>Assumptions!$B27</f>
        <v>62658</v>
      </c>
      <c r="AE3" s="29">
        <f>Assumptions!$B27</f>
        <v>62658</v>
      </c>
      <c r="AF3" s="29">
        <f>Assumptions!$B27</f>
        <v>62658</v>
      </c>
      <c r="AG3" s="29">
        <f>Assumptions!$B27</f>
        <v>62658</v>
      </c>
      <c r="AH3" s="29">
        <f>Assumptions!$B27</f>
        <v>62658</v>
      </c>
      <c r="AI3" s="29">
        <f>Assumptions!$B27</f>
        <v>62658</v>
      </c>
      <c r="AJ3" s="29">
        <f>Assumptions!$B27</f>
        <v>62658</v>
      </c>
      <c r="AK3" s="29">
        <f>Assumptions!$B27</f>
        <v>62658</v>
      </c>
    </row>
    <row r="4">
      <c r="A4" s="5" t="s">
        <v>58</v>
      </c>
      <c r="B4" s="29">
        <f>Assumptions!$B28</f>
        <v>23451</v>
      </c>
      <c r="C4" s="29">
        <f>Assumptions!$B28</f>
        <v>23451</v>
      </c>
      <c r="D4" s="29">
        <f>Assumptions!$B28</f>
        <v>23451</v>
      </c>
      <c r="E4" s="29">
        <f>Assumptions!$B28</f>
        <v>23451</v>
      </c>
      <c r="F4" s="29">
        <f>Assumptions!$B28</f>
        <v>23451</v>
      </c>
      <c r="G4" s="29">
        <f>Assumptions!$B28</f>
        <v>23451</v>
      </c>
      <c r="H4" s="29">
        <f>Assumptions!$B28</f>
        <v>23451</v>
      </c>
      <c r="I4" s="29">
        <f>Assumptions!$B28</f>
        <v>23451</v>
      </c>
      <c r="J4" s="29">
        <f>Assumptions!$B28</f>
        <v>23451</v>
      </c>
      <c r="K4" s="29">
        <f>Assumptions!$B28</f>
        <v>23451</v>
      </c>
      <c r="L4" s="29">
        <f>Assumptions!$B28</f>
        <v>23451</v>
      </c>
      <c r="M4" s="29">
        <f>Assumptions!$B28</f>
        <v>23451</v>
      </c>
      <c r="N4" s="29">
        <f>Assumptions!$B28</f>
        <v>23451</v>
      </c>
      <c r="O4" s="29">
        <f>Assumptions!$B28</f>
        <v>23451</v>
      </c>
      <c r="P4" s="29">
        <f>Assumptions!$B28</f>
        <v>23451</v>
      </c>
      <c r="Q4" s="29">
        <f>Assumptions!$B28</f>
        <v>23451</v>
      </c>
      <c r="R4" s="29">
        <f>Assumptions!$B28</f>
        <v>23451</v>
      </c>
      <c r="S4" s="29">
        <f>Assumptions!$B28</f>
        <v>23451</v>
      </c>
      <c r="T4" s="29">
        <f>Assumptions!$B28</f>
        <v>23451</v>
      </c>
      <c r="U4" s="29">
        <f>Assumptions!$B28</f>
        <v>23451</v>
      </c>
      <c r="V4" s="29">
        <f>Assumptions!$B28</f>
        <v>23451</v>
      </c>
      <c r="W4" s="29">
        <f>Assumptions!$B28</f>
        <v>23451</v>
      </c>
      <c r="X4" s="29">
        <f>Assumptions!$B28</f>
        <v>23451</v>
      </c>
      <c r="Y4" s="29">
        <f>Assumptions!$B28</f>
        <v>23451</v>
      </c>
      <c r="Z4" s="29">
        <f>Assumptions!$B28</f>
        <v>23451</v>
      </c>
      <c r="AA4" s="29">
        <f>Assumptions!$B28</f>
        <v>23451</v>
      </c>
      <c r="AB4" s="29">
        <f>Assumptions!$B28</f>
        <v>23451</v>
      </c>
      <c r="AC4" s="29">
        <f>Assumptions!$B28</f>
        <v>23451</v>
      </c>
      <c r="AD4" s="29">
        <f>Assumptions!$B28</f>
        <v>23451</v>
      </c>
      <c r="AE4" s="29">
        <f>Assumptions!$B28</f>
        <v>23451</v>
      </c>
      <c r="AF4" s="29">
        <f>Assumptions!$B28</f>
        <v>23451</v>
      </c>
      <c r="AG4" s="29">
        <f>Assumptions!$B28</f>
        <v>23451</v>
      </c>
      <c r="AH4" s="29">
        <f>Assumptions!$B28</f>
        <v>23451</v>
      </c>
      <c r="AI4" s="29">
        <f>Assumptions!$B28</f>
        <v>23451</v>
      </c>
      <c r="AJ4" s="29">
        <f>Assumptions!$B28</f>
        <v>23451</v>
      </c>
      <c r="AK4" s="29">
        <f>Assumptions!$B28</f>
        <v>23451</v>
      </c>
    </row>
    <row r="5">
      <c r="A5" s="5" t="s">
        <v>59</v>
      </c>
      <c r="B5" s="29">
        <f>Assumptions!$B29</f>
        <v>135460</v>
      </c>
      <c r="C5" s="29">
        <f>Assumptions!$B29</f>
        <v>135460</v>
      </c>
      <c r="D5" s="29">
        <f>Assumptions!$B29</f>
        <v>135460</v>
      </c>
      <c r="E5" s="29">
        <f>Assumptions!$B29</f>
        <v>135460</v>
      </c>
      <c r="F5" s="29">
        <f>Assumptions!$B29</f>
        <v>135460</v>
      </c>
      <c r="G5" s="29">
        <f>Assumptions!$B29</f>
        <v>135460</v>
      </c>
      <c r="H5" s="29">
        <f>Assumptions!$B29</f>
        <v>135460</v>
      </c>
      <c r="I5" s="29">
        <f>Assumptions!$B29</f>
        <v>135460</v>
      </c>
      <c r="J5" s="29">
        <f>Assumptions!$B29</f>
        <v>135460</v>
      </c>
      <c r="K5" s="29">
        <f>Assumptions!$B29</f>
        <v>135460</v>
      </c>
      <c r="L5" s="29">
        <f>Assumptions!$B29</f>
        <v>135460</v>
      </c>
      <c r="M5" s="29">
        <f>Assumptions!$B29</f>
        <v>135460</v>
      </c>
      <c r="N5" s="29">
        <f>Assumptions!$B29</f>
        <v>135460</v>
      </c>
      <c r="O5" s="29">
        <f>Assumptions!$B29</f>
        <v>135460</v>
      </c>
      <c r="P5" s="29">
        <f>Assumptions!$B29</f>
        <v>135460</v>
      </c>
      <c r="Q5" s="29">
        <f>Assumptions!$B29</f>
        <v>135460</v>
      </c>
      <c r="R5" s="29">
        <f>Assumptions!$B29</f>
        <v>135460</v>
      </c>
      <c r="S5" s="29">
        <f>Assumptions!$B29</f>
        <v>135460</v>
      </c>
      <c r="T5" s="29">
        <f>Assumptions!$B29</f>
        <v>135460</v>
      </c>
      <c r="U5" s="29">
        <f>Assumptions!$B29</f>
        <v>135460</v>
      </c>
      <c r="V5" s="29">
        <f>Assumptions!$B29</f>
        <v>135460</v>
      </c>
      <c r="W5" s="29">
        <f>Assumptions!$B29</f>
        <v>135460</v>
      </c>
      <c r="X5" s="29">
        <f>Assumptions!$B29</f>
        <v>135460</v>
      </c>
      <c r="Y5" s="29">
        <f>Assumptions!$B29</f>
        <v>135460</v>
      </c>
      <c r="Z5" s="29">
        <f>Assumptions!$B29</f>
        <v>135460</v>
      </c>
      <c r="AA5" s="29">
        <f>Assumptions!$B29</f>
        <v>135460</v>
      </c>
      <c r="AB5" s="29">
        <f>Assumptions!$B29</f>
        <v>135460</v>
      </c>
      <c r="AC5" s="29">
        <f>Assumptions!$B29</f>
        <v>135460</v>
      </c>
      <c r="AD5" s="29">
        <f>Assumptions!$B29</f>
        <v>135460</v>
      </c>
      <c r="AE5" s="29">
        <f>Assumptions!$B29</f>
        <v>135460</v>
      </c>
      <c r="AF5" s="29">
        <f>Assumptions!$B29</f>
        <v>135460</v>
      </c>
      <c r="AG5" s="29">
        <f>Assumptions!$B29</f>
        <v>135460</v>
      </c>
      <c r="AH5" s="29">
        <f>Assumptions!$B29</f>
        <v>135460</v>
      </c>
      <c r="AI5" s="29">
        <f>Assumptions!$B29</f>
        <v>135460</v>
      </c>
      <c r="AJ5" s="29">
        <f>Assumptions!$B29</f>
        <v>135460</v>
      </c>
      <c r="AK5" s="29">
        <f>Assumptions!$B29</f>
        <v>135460</v>
      </c>
    </row>
    <row r="6">
      <c r="A6" s="5" t="s">
        <v>61</v>
      </c>
      <c r="B6" s="29">
        <f>Assumptions!$B30</f>
        <v>56034</v>
      </c>
      <c r="C6" s="29">
        <f>Assumptions!$B30</f>
        <v>56034</v>
      </c>
      <c r="D6" s="29">
        <f>Assumptions!$B30</f>
        <v>56034</v>
      </c>
      <c r="E6" s="29">
        <f>Assumptions!$B30</f>
        <v>56034</v>
      </c>
      <c r="F6" s="29">
        <f>Assumptions!$B30</f>
        <v>56034</v>
      </c>
      <c r="G6" s="29">
        <f>Assumptions!$B30</f>
        <v>56034</v>
      </c>
      <c r="H6" s="29">
        <f>Assumptions!$B30</f>
        <v>56034</v>
      </c>
      <c r="I6" s="29">
        <f>Assumptions!$B30</f>
        <v>56034</v>
      </c>
      <c r="J6" s="29">
        <f>Assumptions!$B30</f>
        <v>56034</v>
      </c>
      <c r="K6" s="29">
        <f>Assumptions!$B30</f>
        <v>56034</v>
      </c>
      <c r="L6" s="29">
        <f>Assumptions!$B30</f>
        <v>56034</v>
      </c>
      <c r="M6" s="29">
        <f>Assumptions!$B30</f>
        <v>56034</v>
      </c>
      <c r="N6" s="29">
        <f>Assumptions!$B30</f>
        <v>56034</v>
      </c>
      <c r="O6" s="29">
        <f>Assumptions!$B30</f>
        <v>56034</v>
      </c>
      <c r="P6" s="29">
        <f>Assumptions!$B30</f>
        <v>56034</v>
      </c>
      <c r="Q6" s="29">
        <f>Assumptions!$B30</f>
        <v>56034</v>
      </c>
      <c r="R6" s="29">
        <f>Assumptions!$B30</f>
        <v>56034</v>
      </c>
      <c r="S6" s="29">
        <f>Assumptions!$B30</f>
        <v>56034</v>
      </c>
      <c r="T6" s="29">
        <f>Assumptions!$B30</f>
        <v>56034</v>
      </c>
      <c r="U6" s="29">
        <f>Assumptions!$B30</f>
        <v>56034</v>
      </c>
      <c r="V6" s="29">
        <f>Assumptions!$B30</f>
        <v>56034</v>
      </c>
      <c r="W6" s="29">
        <f>Assumptions!$B30</f>
        <v>56034</v>
      </c>
      <c r="X6" s="29">
        <f>Assumptions!$B30</f>
        <v>56034</v>
      </c>
      <c r="Y6" s="29">
        <f>Assumptions!$B30</f>
        <v>56034</v>
      </c>
      <c r="Z6" s="29">
        <f>Assumptions!$B30</f>
        <v>56034</v>
      </c>
      <c r="AA6" s="29">
        <f>Assumptions!$B30</f>
        <v>56034</v>
      </c>
      <c r="AB6" s="29">
        <f>Assumptions!$B30</f>
        <v>56034</v>
      </c>
      <c r="AC6" s="29">
        <f>Assumptions!$B30</f>
        <v>56034</v>
      </c>
      <c r="AD6" s="29">
        <f>Assumptions!$B30</f>
        <v>56034</v>
      </c>
      <c r="AE6" s="29">
        <f>Assumptions!$B30</f>
        <v>56034</v>
      </c>
      <c r="AF6" s="29">
        <f>Assumptions!$B30</f>
        <v>56034</v>
      </c>
      <c r="AG6" s="29">
        <f>Assumptions!$B30</f>
        <v>56034</v>
      </c>
      <c r="AH6" s="29">
        <f>Assumptions!$B30</f>
        <v>56034</v>
      </c>
      <c r="AI6" s="29">
        <f>Assumptions!$B30</f>
        <v>56034</v>
      </c>
      <c r="AJ6" s="29">
        <f>Assumptions!$B30</f>
        <v>56034</v>
      </c>
      <c r="AK6" s="29">
        <f>Assumptions!$B30</f>
        <v>56034</v>
      </c>
    </row>
    <row r="7">
      <c r="A7" s="6" t="s">
        <v>62</v>
      </c>
      <c r="B7" s="29">
        <f>Assumptions!$B31</f>
        <v>11375</v>
      </c>
      <c r="C7" s="29">
        <f>Assumptions!$B31</f>
        <v>11375</v>
      </c>
      <c r="D7" s="29">
        <f>Assumptions!$B31</f>
        <v>11375</v>
      </c>
      <c r="E7" s="29">
        <f>Assumptions!$B31</f>
        <v>11375</v>
      </c>
      <c r="F7" s="29">
        <f>Assumptions!$B31</f>
        <v>11375</v>
      </c>
      <c r="G7" s="29">
        <f>Assumptions!$B31</f>
        <v>11375</v>
      </c>
      <c r="H7" s="29">
        <f>Assumptions!$B31</f>
        <v>11375</v>
      </c>
      <c r="I7" s="29">
        <f>Assumptions!$B31</f>
        <v>11375</v>
      </c>
      <c r="J7" s="29">
        <f>Assumptions!$B31</f>
        <v>11375</v>
      </c>
      <c r="K7" s="29">
        <f>Assumptions!$B31</f>
        <v>11375</v>
      </c>
      <c r="L7" s="29">
        <f>Assumptions!$B31</f>
        <v>11375</v>
      </c>
      <c r="M7" s="29">
        <f>Assumptions!$B31</f>
        <v>11375</v>
      </c>
      <c r="N7" s="29">
        <f>Assumptions!$B31</f>
        <v>11375</v>
      </c>
      <c r="O7" s="29">
        <f>Assumptions!$B31</f>
        <v>11375</v>
      </c>
      <c r="P7" s="29">
        <f>Assumptions!$B31</f>
        <v>11375</v>
      </c>
      <c r="Q7" s="29">
        <f>Assumptions!$B31</f>
        <v>11375</v>
      </c>
      <c r="R7" s="29">
        <f>Assumptions!$B31</f>
        <v>11375</v>
      </c>
      <c r="S7" s="29">
        <f>Assumptions!$B31</f>
        <v>11375</v>
      </c>
      <c r="T7" s="29">
        <f>Assumptions!$B31</f>
        <v>11375</v>
      </c>
      <c r="U7" s="29">
        <f>Assumptions!$B31</f>
        <v>11375</v>
      </c>
      <c r="V7" s="29">
        <f>Assumptions!$B31</f>
        <v>11375</v>
      </c>
      <c r="W7" s="29">
        <f>Assumptions!$B31</f>
        <v>11375</v>
      </c>
      <c r="X7" s="29">
        <f>Assumptions!$B31</f>
        <v>11375</v>
      </c>
      <c r="Y7" s="29">
        <f>Assumptions!$B31</f>
        <v>11375</v>
      </c>
      <c r="Z7" s="29">
        <f>Assumptions!$B31</f>
        <v>11375</v>
      </c>
      <c r="AA7" s="29">
        <f>Assumptions!$B31</f>
        <v>11375</v>
      </c>
      <c r="AB7" s="29">
        <f>Assumptions!$B31</f>
        <v>11375</v>
      </c>
      <c r="AC7" s="29">
        <f>Assumptions!$B31</f>
        <v>11375</v>
      </c>
      <c r="AD7" s="29">
        <f>Assumptions!$B31</f>
        <v>11375</v>
      </c>
      <c r="AE7" s="29">
        <f>Assumptions!$B31</f>
        <v>11375</v>
      </c>
      <c r="AF7" s="29">
        <f>Assumptions!$B31</f>
        <v>11375</v>
      </c>
      <c r="AG7" s="29">
        <f>Assumptions!$B31</f>
        <v>11375</v>
      </c>
      <c r="AH7" s="29">
        <f>Assumptions!$B31</f>
        <v>11375</v>
      </c>
      <c r="AI7" s="29">
        <f>Assumptions!$B31</f>
        <v>11375</v>
      </c>
      <c r="AJ7" s="29">
        <f>Assumptions!$B31</f>
        <v>11375</v>
      </c>
      <c r="AK7" s="29">
        <f>Assumptions!$B31</f>
        <v>11375</v>
      </c>
    </row>
    <row r="8">
      <c r="A8" s="28" t="s">
        <v>123</v>
      </c>
      <c r="B8" s="29">
        <f t="shared" ref="B8:AK8" si="1">SUM(B3:B7)</f>
        <v>288978</v>
      </c>
      <c r="C8" s="29">
        <f t="shared" si="1"/>
        <v>288978</v>
      </c>
      <c r="D8" s="29">
        <f t="shared" si="1"/>
        <v>288978</v>
      </c>
      <c r="E8" s="29">
        <f t="shared" si="1"/>
        <v>288978</v>
      </c>
      <c r="F8" s="29">
        <f t="shared" si="1"/>
        <v>288978</v>
      </c>
      <c r="G8" s="29">
        <f t="shared" si="1"/>
        <v>288978</v>
      </c>
      <c r="H8" s="29">
        <f t="shared" si="1"/>
        <v>288978</v>
      </c>
      <c r="I8" s="29">
        <f t="shared" si="1"/>
        <v>288978</v>
      </c>
      <c r="J8" s="29">
        <f t="shared" si="1"/>
        <v>288978</v>
      </c>
      <c r="K8" s="29">
        <f t="shared" si="1"/>
        <v>288978</v>
      </c>
      <c r="L8" s="29">
        <f t="shared" si="1"/>
        <v>288978</v>
      </c>
      <c r="M8" s="29">
        <f t="shared" si="1"/>
        <v>288978</v>
      </c>
      <c r="N8" s="29">
        <f t="shared" si="1"/>
        <v>288978</v>
      </c>
      <c r="O8" s="29">
        <f t="shared" si="1"/>
        <v>288978</v>
      </c>
      <c r="P8" s="29">
        <f t="shared" si="1"/>
        <v>288978</v>
      </c>
      <c r="Q8" s="29">
        <f t="shared" si="1"/>
        <v>288978</v>
      </c>
      <c r="R8" s="29">
        <f t="shared" si="1"/>
        <v>288978</v>
      </c>
      <c r="S8" s="29">
        <f t="shared" si="1"/>
        <v>288978</v>
      </c>
      <c r="T8" s="29">
        <f t="shared" si="1"/>
        <v>288978</v>
      </c>
      <c r="U8" s="29">
        <f t="shared" si="1"/>
        <v>288978</v>
      </c>
      <c r="V8" s="29">
        <f t="shared" si="1"/>
        <v>288978</v>
      </c>
      <c r="W8" s="29">
        <f t="shared" si="1"/>
        <v>288978</v>
      </c>
      <c r="X8" s="29">
        <f t="shared" si="1"/>
        <v>288978</v>
      </c>
      <c r="Y8" s="29">
        <f t="shared" si="1"/>
        <v>288978</v>
      </c>
      <c r="Z8" s="29">
        <f t="shared" si="1"/>
        <v>288978</v>
      </c>
      <c r="AA8" s="29">
        <f t="shared" si="1"/>
        <v>288978</v>
      </c>
      <c r="AB8" s="29">
        <f t="shared" si="1"/>
        <v>288978</v>
      </c>
      <c r="AC8" s="29">
        <f t="shared" si="1"/>
        <v>288978</v>
      </c>
      <c r="AD8" s="29">
        <f t="shared" si="1"/>
        <v>288978</v>
      </c>
      <c r="AE8" s="29">
        <f t="shared" si="1"/>
        <v>288978</v>
      </c>
      <c r="AF8" s="29">
        <f t="shared" si="1"/>
        <v>288978</v>
      </c>
      <c r="AG8" s="29">
        <f t="shared" si="1"/>
        <v>288978</v>
      </c>
      <c r="AH8" s="29">
        <f t="shared" si="1"/>
        <v>288978</v>
      </c>
      <c r="AI8" s="29">
        <f t="shared" si="1"/>
        <v>288978</v>
      </c>
      <c r="AJ8" s="29">
        <f t="shared" si="1"/>
        <v>288978</v>
      </c>
      <c r="AK8" s="29">
        <f t="shared" si="1"/>
        <v>288978</v>
      </c>
    </row>
    <row r="10">
      <c r="A10" s="28" t="s">
        <v>131</v>
      </c>
    </row>
    <row r="11">
      <c r="A11" s="5" t="s">
        <v>56</v>
      </c>
      <c r="B11" s="28">
        <v>0.0</v>
      </c>
      <c r="C11" s="29">
        <f t="shared" ref="C11:AK11" si="2">B3</f>
        <v>62658</v>
      </c>
      <c r="D11" s="29">
        <f t="shared" si="2"/>
        <v>62658</v>
      </c>
      <c r="E11" s="29">
        <f t="shared" si="2"/>
        <v>62658</v>
      </c>
      <c r="F11" s="29">
        <f t="shared" si="2"/>
        <v>62658</v>
      </c>
      <c r="G11" s="29">
        <f t="shared" si="2"/>
        <v>62658</v>
      </c>
      <c r="H11" s="29">
        <f t="shared" si="2"/>
        <v>62658</v>
      </c>
      <c r="I11" s="29">
        <f t="shared" si="2"/>
        <v>62658</v>
      </c>
      <c r="J11" s="29">
        <f t="shared" si="2"/>
        <v>62658</v>
      </c>
      <c r="K11" s="29">
        <f t="shared" si="2"/>
        <v>62658</v>
      </c>
      <c r="L11" s="29">
        <f t="shared" si="2"/>
        <v>62658</v>
      </c>
      <c r="M11" s="29">
        <f t="shared" si="2"/>
        <v>62658</v>
      </c>
      <c r="N11" s="29">
        <f t="shared" si="2"/>
        <v>62658</v>
      </c>
      <c r="O11" s="29">
        <f t="shared" si="2"/>
        <v>62658</v>
      </c>
      <c r="P11" s="29">
        <f t="shared" si="2"/>
        <v>62658</v>
      </c>
      <c r="Q11" s="29">
        <f t="shared" si="2"/>
        <v>62658</v>
      </c>
      <c r="R11" s="29">
        <f t="shared" si="2"/>
        <v>62658</v>
      </c>
      <c r="S11" s="29">
        <f t="shared" si="2"/>
        <v>62658</v>
      </c>
      <c r="T11" s="29">
        <f t="shared" si="2"/>
        <v>62658</v>
      </c>
      <c r="U11" s="29">
        <f t="shared" si="2"/>
        <v>62658</v>
      </c>
      <c r="V11" s="29">
        <f t="shared" si="2"/>
        <v>62658</v>
      </c>
      <c r="W11" s="29">
        <f t="shared" si="2"/>
        <v>62658</v>
      </c>
      <c r="X11" s="29">
        <f t="shared" si="2"/>
        <v>62658</v>
      </c>
      <c r="Y11" s="29">
        <f t="shared" si="2"/>
        <v>62658</v>
      </c>
      <c r="Z11" s="29">
        <f t="shared" si="2"/>
        <v>62658</v>
      </c>
      <c r="AA11" s="29">
        <f t="shared" si="2"/>
        <v>62658</v>
      </c>
      <c r="AB11" s="29">
        <f t="shared" si="2"/>
        <v>62658</v>
      </c>
      <c r="AC11" s="29">
        <f t="shared" si="2"/>
        <v>62658</v>
      </c>
      <c r="AD11" s="29">
        <f t="shared" si="2"/>
        <v>62658</v>
      </c>
      <c r="AE11" s="29">
        <f t="shared" si="2"/>
        <v>62658</v>
      </c>
      <c r="AF11" s="29">
        <f t="shared" si="2"/>
        <v>62658</v>
      </c>
      <c r="AG11" s="29">
        <f t="shared" si="2"/>
        <v>62658</v>
      </c>
      <c r="AH11" s="29">
        <f t="shared" si="2"/>
        <v>62658</v>
      </c>
      <c r="AI11" s="29">
        <f t="shared" si="2"/>
        <v>62658</v>
      </c>
      <c r="AJ11" s="29">
        <f t="shared" si="2"/>
        <v>62658</v>
      </c>
      <c r="AK11" s="29">
        <f t="shared" si="2"/>
        <v>62658</v>
      </c>
    </row>
    <row r="12">
      <c r="A12" s="5" t="s">
        <v>58</v>
      </c>
      <c r="B12" s="28">
        <v>0.0</v>
      </c>
      <c r="C12" s="28">
        <v>0.0</v>
      </c>
      <c r="D12" s="29">
        <f t="shared" ref="D12:AK12" si="3">B4</f>
        <v>23451</v>
      </c>
      <c r="E12" s="29">
        <f t="shared" si="3"/>
        <v>23451</v>
      </c>
      <c r="F12" s="29">
        <f t="shared" si="3"/>
        <v>23451</v>
      </c>
      <c r="G12" s="29">
        <f t="shared" si="3"/>
        <v>23451</v>
      </c>
      <c r="H12" s="29">
        <f t="shared" si="3"/>
        <v>23451</v>
      </c>
      <c r="I12" s="29">
        <f t="shared" si="3"/>
        <v>23451</v>
      </c>
      <c r="J12" s="29">
        <f t="shared" si="3"/>
        <v>23451</v>
      </c>
      <c r="K12" s="29">
        <f t="shared" si="3"/>
        <v>23451</v>
      </c>
      <c r="L12" s="29">
        <f t="shared" si="3"/>
        <v>23451</v>
      </c>
      <c r="M12" s="29">
        <f t="shared" si="3"/>
        <v>23451</v>
      </c>
      <c r="N12" s="29">
        <f t="shared" si="3"/>
        <v>23451</v>
      </c>
      <c r="O12" s="29">
        <f t="shared" si="3"/>
        <v>23451</v>
      </c>
      <c r="P12" s="29">
        <f t="shared" si="3"/>
        <v>23451</v>
      </c>
      <c r="Q12" s="29">
        <f t="shared" si="3"/>
        <v>23451</v>
      </c>
      <c r="R12" s="29">
        <f t="shared" si="3"/>
        <v>23451</v>
      </c>
      <c r="S12" s="29">
        <f t="shared" si="3"/>
        <v>23451</v>
      </c>
      <c r="T12" s="29">
        <f t="shared" si="3"/>
        <v>23451</v>
      </c>
      <c r="U12" s="29">
        <f t="shared" si="3"/>
        <v>23451</v>
      </c>
      <c r="V12" s="29">
        <f t="shared" si="3"/>
        <v>23451</v>
      </c>
      <c r="W12" s="29">
        <f t="shared" si="3"/>
        <v>23451</v>
      </c>
      <c r="X12" s="29">
        <f t="shared" si="3"/>
        <v>23451</v>
      </c>
      <c r="Y12" s="29">
        <f t="shared" si="3"/>
        <v>23451</v>
      </c>
      <c r="Z12" s="29">
        <f t="shared" si="3"/>
        <v>23451</v>
      </c>
      <c r="AA12" s="29">
        <f t="shared" si="3"/>
        <v>23451</v>
      </c>
      <c r="AB12" s="29">
        <f t="shared" si="3"/>
        <v>23451</v>
      </c>
      <c r="AC12" s="29">
        <f t="shared" si="3"/>
        <v>23451</v>
      </c>
      <c r="AD12" s="29">
        <f t="shared" si="3"/>
        <v>23451</v>
      </c>
      <c r="AE12" s="29">
        <f t="shared" si="3"/>
        <v>23451</v>
      </c>
      <c r="AF12" s="29">
        <f t="shared" si="3"/>
        <v>23451</v>
      </c>
      <c r="AG12" s="29">
        <f t="shared" si="3"/>
        <v>23451</v>
      </c>
      <c r="AH12" s="29">
        <f t="shared" si="3"/>
        <v>23451</v>
      </c>
      <c r="AI12" s="29">
        <f t="shared" si="3"/>
        <v>23451</v>
      </c>
      <c r="AJ12" s="29">
        <f t="shared" si="3"/>
        <v>23451</v>
      </c>
      <c r="AK12" s="29">
        <f t="shared" si="3"/>
        <v>23451</v>
      </c>
    </row>
    <row r="13">
      <c r="A13" s="5" t="s">
        <v>59</v>
      </c>
      <c r="B13" s="29">
        <f t="shared" ref="B13:AK13" si="4">B5</f>
        <v>135460</v>
      </c>
      <c r="C13" s="29">
        <f t="shared" si="4"/>
        <v>135460</v>
      </c>
      <c r="D13" s="29">
        <f t="shared" si="4"/>
        <v>135460</v>
      </c>
      <c r="E13" s="29">
        <f t="shared" si="4"/>
        <v>135460</v>
      </c>
      <c r="F13" s="29">
        <f t="shared" si="4"/>
        <v>135460</v>
      </c>
      <c r="G13" s="29">
        <f t="shared" si="4"/>
        <v>135460</v>
      </c>
      <c r="H13" s="29">
        <f t="shared" si="4"/>
        <v>135460</v>
      </c>
      <c r="I13" s="29">
        <f t="shared" si="4"/>
        <v>135460</v>
      </c>
      <c r="J13" s="29">
        <f t="shared" si="4"/>
        <v>135460</v>
      </c>
      <c r="K13" s="29">
        <f t="shared" si="4"/>
        <v>135460</v>
      </c>
      <c r="L13" s="29">
        <f t="shared" si="4"/>
        <v>135460</v>
      </c>
      <c r="M13" s="29">
        <f t="shared" si="4"/>
        <v>135460</v>
      </c>
      <c r="N13" s="29">
        <f t="shared" si="4"/>
        <v>135460</v>
      </c>
      <c r="O13" s="29">
        <f t="shared" si="4"/>
        <v>135460</v>
      </c>
      <c r="P13" s="29">
        <f t="shared" si="4"/>
        <v>135460</v>
      </c>
      <c r="Q13" s="29">
        <f t="shared" si="4"/>
        <v>135460</v>
      </c>
      <c r="R13" s="29">
        <f t="shared" si="4"/>
        <v>135460</v>
      </c>
      <c r="S13" s="29">
        <f t="shared" si="4"/>
        <v>135460</v>
      </c>
      <c r="T13" s="29">
        <f t="shared" si="4"/>
        <v>135460</v>
      </c>
      <c r="U13" s="29">
        <f t="shared" si="4"/>
        <v>135460</v>
      </c>
      <c r="V13" s="29">
        <f t="shared" si="4"/>
        <v>135460</v>
      </c>
      <c r="W13" s="29">
        <f t="shared" si="4"/>
        <v>135460</v>
      </c>
      <c r="X13" s="29">
        <f t="shared" si="4"/>
        <v>135460</v>
      </c>
      <c r="Y13" s="29">
        <f t="shared" si="4"/>
        <v>135460</v>
      </c>
      <c r="Z13" s="29">
        <f t="shared" si="4"/>
        <v>135460</v>
      </c>
      <c r="AA13" s="29">
        <f t="shared" si="4"/>
        <v>135460</v>
      </c>
      <c r="AB13" s="29">
        <f t="shared" si="4"/>
        <v>135460</v>
      </c>
      <c r="AC13" s="29">
        <f t="shared" si="4"/>
        <v>135460</v>
      </c>
      <c r="AD13" s="29">
        <f t="shared" si="4"/>
        <v>135460</v>
      </c>
      <c r="AE13" s="29">
        <f t="shared" si="4"/>
        <v>135460</v>
      </c>
      <c r="AF13" s="29">
        <f t="shared" si="4"/>
        <v>135460</v>
      </c>
      <c r="AG13" s="29">
        <f t="shared" si="4"/>
        <v>135460</v>
      </c>
      <c r="AH13" s="29">
        <f t="shared" si="4"/>
        <v>135460</v>
      </c>
      <c r="AI13" s="29">
        <f t="shared" si="4"/>
        <v>135460</v>
      </c>
      <c r="AJ13" s="29">
        <f t="shared" si="4"/>
        <v>135460</v>
      </c>
      <c r="AK13" s="29">
        <f t="shared" si="4"/>
        <v>135460</v>
      </c>
    </row>
    <row r="14">
      <c r="A14" s="5" t="s">
        <v>61</v>
      </c>
      <c r="B14" s="28">
        <v>0.0</v>
      </c>
      <c r="C14" s="29">
        <f>B6+C6</f>
        <v>112068</v>
      </c>
      <c r="D14" s="28">
        <v>0.0</v>
      </c>
      <c r="E14" s="29">
        <f>D6+E6</f>
        <v>112068</v>
      </c>
      <c r="F14" s="28">
        <v>0.0</v>
      </c>
      <c r="G14" s="29">
        <f>F6+G6</f>
        <v>112068</v>
      </c>
      <c r="H14" s="28">
        <v>0.0</v>
      </c>
      <c r="I14" s="29">
        <f>H6+I6</f>
        <v>112068</v>
      </c>
      <c r="J14" s="28">
        <v>0.0</v>
      </c>
      <c r="K14" s="29">
        <f>J6+K6</f>
        <v>112068</v>
      </c>
      <c r="L14" s="28">
        <v>0.0</v>
      </c>
      <c r="M14" s="29">
        <f>L6+M6</f>
        <v>112068</v>
      </c>
      <c r="N14" s="28">
        <v>0.0</v>
      </c>
      <c r="O14" s="29">
        <f>N6+O6</f>
        <v>112068</v>
      </c>
      <c r="P14" s="28">
        <v>0.0</v>
      </c>
      <c r="Q14" s="29">
        <f>P6+Q6</f>
        <v>112068</v>
      </c>
      <c r="R14" s="28">
        <v>0.0</v>
      </c>
      <c r="S14" s="29">
        <f>R6+S6</f>
        <v>112068</v>
      </c>
      <c r="T14" s="28">
        <v>0.0</v>
      </c>
      <c r="U14" s="29">
        <f>T6+U6</f>
        <v>112068</v>
      </c>
      <c r="V14" s="28">
        <v>0.0</v>
      </c>
      <c r="W14" s="29">
        <f>V6+W6</f>
        <v>112068</v>
      </c>
      <c r="X14" s="28">
        <v>0.0</v>
      </c>
      <c r="Y14" s="29">
        <f>X6+Y6</f>
        <v>112068</v>
      </c>
      <c r="Z14" s="28">
        <v>0.0</v>
      </c>
      <c r="AA14" s="29">
        <f>Z6+AA6</f>
        <v>112068</v>
      </c>
      <c r="AB14" s="28">
        <v>0.0</v>
      </c>
      <c r="AC14" s="29">
        <f>AB6+AC6</f>
        <v>112068</v>
      </c>
      <c r="AD14" s="28">
        <v>0.0</v>
      </c>
      <c r="AE14" s="29">
        <f>AD6+AE6</f>
        <v>112068</v>
      </c>
      <c r="AF14" s="28">
        <v>0.0</v>
      </c>
      <c r="AG14" s="29">
        <f>AF6+AG6</f>
        <v>112068</v>
      </c>
      <c r="AH14" s="28">
        <v>0.0</v>
      </c>
      <c r="AI14" s="29">
        <f>AH6+AI6</f>
        <v>112068</v>
      </c>
      <c r="AJ14" s="28">
        <v>0.0</v>
      </c>
      <c r="AK14" s="29">
        <f>AJ6+AK6</f>
        <v>112068</v>
      </c>
    </row>
    <row r="15">
      <c r="A15" s="6" t="s">
        <v>62</v>
      </c>
      <c r="B15" s="28">
        <v>0.0</v>
      </c>
      <c r="C15" s="29">
        <f t="shared" ref="C15:AK15" si="5">B7</f>
        <v>11375</v>
      </c>
      <c r="D15" s="29">
        <f t="shared" si="5"/>
        <v>11375</v>
      </c>
      <c r="E15" s="29">
        <f t="shared" si="5"/>
        <v>11375</v>
      </c>
      <c r="F15" s="29">
        <f t="shared" si="5"/>
        <v>11375</v>
      </c>
      <c r="G15" s="29">
        <f t="shared" si="5"/>
        <v>11375</v>
      </c>
      <c r="H15" s="29">
        <f t="shared" si="5"/>
        <v>11375</v>
      </c>
      <c r="I15" s="29">
        <f t="shared" si="5"/>
        <v>11375</v>
      </c>
      <c r="J15" s="29">
        <f t="shared" si="5"/>
        <v>11375</v>
      </c>
      <c r="K15" s="29">
        <f t="shared" si="5"/>
        <v>11375</v>
      </c>
      <c r="L15" s="29">
        <f t="shared" si="5"/>
        <v>11375</v>
      </c>
      <c r="M15" s="29">
        <f t="shared" si="5"/>
        <v>11375</v>
      </c>
      <c r="N15" s="29">
        <f t="shared" si="5"/>
        <v>11375</v>
      </c>
      <c r="O15" s="29">
        <f t="shared" si="5"/>
        <v>11375</v>
      </c>
      <c r="P15" s="29">
        <f t="shared" si="5"/>
        <v>11375</v>
      </c>
      <c r="Q15" s="29">
        <f t="shared" si="5"/>
        <v>11375</v>
      </c>
      <c r="R15" s="29">
        <f t="shared" si="5"/>
        <v>11375</v>
      </c>
      <c r="S15" s="29">
        <f t="shared" si="5"/>
        <v>11375</v>
      </c>
      <c r="T15" s="29">
        <f t="shared" si="5"/>
        <v>11375</v>
      </c>
      <c r="U15" s="29">
        <f t="shared" si="5"/>
        <v>11375</v>
      </c>
      <c r="V15" s="29">
        <f t="shared" si="5"/>
        <v>11375</v>
      </c>
      <c r="W15" s="29">
        <f t="shared" si="5"/>
        <v>11375</v>
      </c>
      <c r="X15" s="29">
        <f t="shared" si="5"/>
        <v>11375</v>
      </c>
      <c r="Y15" s="29">
        <f t="shared" si="5"/>
        <v>11375</v>
      </c>
      <c r="Z15" s="29">
        <f t="shared" si="5"/>
        <v>11375</v>
      </c>
      <c r="AA15" s="29">
        <f t="shared" si="5"/>
        <v>11375</v>
      </c>
      <c r="AB15" s="29">
        <f t="shared" si="5"/>
        <v>11375</v>
      </c>
      <c r="AC15" s="29">
        <f t="shared" si="5"/>
        <v>11375</v>
      </c>
      <c r="AD15" s="29">
        <f t="shared" si="5"/>
        <v>11375</v>
      </c>
      <c r="AE15" s="29">
        <f t="shared" si="5"/>
        <v>11375</v>
      </c>
      <c r="AF15" s="29">
        <f t="shared" si="5"/>
        <v>11375</v>
      </c>
      <c r="AG15" s="29">
        <f t="shared" si="5"/>
        <v>11375</v>
      </c>
      <c r="AH15" s="29">
        <f t="shared" si="5"/>
        <v>11375</v>
      </c>
      <c r="AI15" s="29">
        <f t="shared" si="5"/>
        <v>11375</v>
      </c>
      <c r="AJ15" s="29">
        <f t="shared" si="5"/>
        <v>11375</v>
      </c>
      <c r="AK15" s="29">
        <f t="shared" si="5"/>
        <v>11375</v>
      </c>
    </row>
    <row r="16">
      <c r="A16" s="28" t="s">
        <v>123</v>
      </c>
      <c r="B16" s="29">
        <f t="shared" ref="B16:AK16" si="6">SUM(B11:B15)</f>
        <v>135460</v>
      </c>
      <c r="C16" s="29">
        <f t="shared" si="6"/>
        <v>321561</v>
      </c>
      <c r="D16" s="29">
        <f t="shared" si="6"/>
        <v>232944</v>
      </c>
      <c r="E16" s="29">
        <f t="shared" si="6"/>
        <v>345012</v>
      </c>
      <c r="F16" s="29">
        <f t="shared" si="6"/>
        <v>232944</v>
      </c>
      <c r="G16" s="29">
        <f t="shared" si="6"/>
        <v>345012</v>
      </c>
      <c r="H16" s="29">
        <f t="shared" si="6"/>
        <v>232944</v>
      </c>
      <c r="I16" s="29">
        <f t="shared" si="6"/>
        <v>345012</v>
      </c>
      <c r="J16" s="29">
        <f t="shared" si="6"/>
        <v>232944</v>
      </c>
      <c r="K16" s="29">
        <f t="shared" si="6"/>
        <v>345012</v>
      </c>
      <c r="L16" s="29">
        <f t="shared" si="6"/>
        <v>232944</v>
      </c>
      <c r="M16" s="29">
        <f t="shared" si="6"/>
        <v>345012</v>
      </c>
      <c r="N16" s="29">
        <f t="shared" si="6"/>
        <v>232944</v>
      </c>
      <c r="O16" s="29">
        <f t="shared" si="6"/>
        <v>345012</v>
      </c>
      <c r="P16" s="29">
        <f t="shared" si="6"/>
        <v>232944</v>
      </c>
      <c r="Q16" s="29">
        <f t="shared" si="6"/>
        <v>345012</v>
      </c>
      <c r="R16" s="29">
        <f t="shared" si="6"/>
        <v>232944</v>
      </c>
      <c r="S16" s="29">
        <f t="shared" si="6"/>
        <v>345012</v>
      </c>
      <c r="T16" s="29">
        <f t="shared" si="6"/>
        <v>232944</v>
      </c>
      <c r="U16" s="29">
        <f t="shared" si="6"/>
        <v>345012</v>
      </c>
      <c r="V16" s="29">
        <f t="shared" si="6"/>
        <v>232944</v>
      </c>
      <c r="W16" s="29">
        <f t="shared" si="6"/>
        <v>345012</v>
      </c>
      <c r="X16" s="29">
        <f t="shared" si="6"/>
        <v>232944</v>
      </c>
      <c r="Y16" s="29">
        <f t="shared" si="6"/>
        <v>345012</v>
      </c>
      <c r="Z16" s="29">
        <f t="shared" si="6"/>
        <v>232944</v>
      </c>
      <c r="AA16" s="29">
        <f t="shared" si="6"/>
        <v>345012</v>
      </c>
      <c r="AB16" s="29">
        <f t="shared" si="6"/>
        <v>232944</v>
      </c>
      <c r="AC16" s="29">
        <f t="shared" si="6"/>
        <v>345012</v>
      </c>
      <c r="AD16" s="29">
        <f t="shared" si="6"/>
        <v>232944</v>
      </c>
      <c r="AE16" s="29">
        <f t="shared" si="6"/>
        <v>345012</v>
      </c>
      <c r="AF16" s="29">
        <f t="shared" si="6"/>
        <v>232944</v>
      </c>
      <c r="AG16" s="29">
        <f t="shared" si="6"/>
        <v>345012</v>
      </c>
      <c r="AH16" s="29">
        <f t="shared" si="6"/>
        <v>232944</v>
      </c>
      <c r="AI16" s="29">
        <f t="shared" si="6"/>
        <v>345012</v>
      </c>
      <c r="AJ16" s="29">
        <f t="shared" si="6"/>
        <v>232944</v>
      </c>
      <c r="AK16" s="29">
        <f t="shared" si="6"/>
        <v>345012</v>
      </c>
    </row>
    <row r="18">
      <c r="A18" s="28" t="s">
        <v>132</v>
      </c>
    </row>
    <row r="19">
      <c r="A19" s="5" t="s">
        <v>56</v>
      </c>
      <c r="B19" s="29">
        <f t="shared" ref="B19:B23" si="8">B3-B11</f>
        <v>62658</v>
      </c>
      <c r="C19" s="29">
        <f t="shared" ref="C19:AK19" si="7">B19+C3-C11</f>
        <v>62658</v>
      </c>
      <c r="D19" s="29">
        <f t="shared" si="7"/>
        <v>62658</v>
      </c>
      <c r="E19" s="29">
        <f t="shared" si="7"/>
        <v>62658</v>
      </c>
      <c r="F19" s="29">
        <f t="shared" si="7"/>
        <v>62658</v>
      </c>
      <c r="G19" s="29">
        <f t="shared" si="7"/>
        <v>62658</v>
      </c>
      <c r="H19" s="29">
        <f t="shared" si="7"/>
        <v>62658</v>
      </c>
      <c r="I19" s="29">
        <f t="shared" si="7"/>
        <v>62658</v>
      </c>
      <c r="J19" s="29">
        <f t="shared" si="7"/>
        <v>62658</v>
      </c>
      <c r="K19" s="29">
        <f t="shared" si="7"/>
        <v>62658</v>
      </c>
      <c r="L19" s="29">
        <f t="shared" si="7"/>
        <v>62658</v>
      </c>
      <c r="M19" s="29">
        <f t="shared" si="7"/>
        <v>62658</v>
      </c>
      <c r="N19" s="29">
        <f t="shared" si="7"/>
        <v>62658</v>
      </c>
      <c r="O19" s="29">
        <f t="shared" si="7"/>
        <v>62658</v>
      </c>
      <c r="P19" s="29">
        <f t="shared" si="7"/>
        <v>62658</v>
      </c>
      <c r="Q19" s="29">
        <f t="shared" si="7"/>
        <v>62658</v>
      </c>
      <c r="R19" s="29">
        <f t="shared" si="7"/>
        <v>62658</v>
      </c>
      <c r="S19" s="29">
        <f t="shared" si="7"/>
        <v>62658</v>
      </c>
      <c r="T19" s="29">
        <f t="shared" si="7"/>
        <v>62658</v>
      </c>
      <c r="U19" s="29">
        <f t="shared" si="7"/>
        <v>62658</v>
      </c>
      <c r="V19" s="29">
        <f t="shared" si="7"/>
        <v>62658</v>
      </c>
      <c r="W19" s="29">
        <f t="shared" si="7"/>
        <v>62658</v>
      </c>
      <c r="X19" s="29">
        <f t="shared" si="7"/>
        <v>62658</v>
      </c>
      <c r="Y19" s="29">
        <f t="shared" si="7"/>
        <v>62658</v>
      </c>
      <c r="Z19" s="29">
        <f t="shared" si="7"/>
        <v>62658</v>
      </c>
      <c r="AA19" s="29">
        <f t="shared" si="7"/>
        <v>62658</v>
      </c>
      <c r="AB19" s="29">
        <f t="shared" si="7"/>
        <v>62658</v>
      </c>
      <c r="AC19" s="29">
        <f t="shared" si="7"/>
        <v>62658</v>
      </c>
      <c r="AD19" s="29">
        <f t="shared" si="7"/>
        <v>62658</v>
      </c>
      <c r="AE19" s="29">
        <f t="shared" si="7"/>
        <v>62658</v>
      </c>
      <c r="AF19" s="29">
        <f t="shared" si="7"/>
        <v>62658</v>
      </c>
      <c r="AG19" s="29">
        <f t="shared" si="7"/>
        <v>62658</v>
      </c>
      <c r="AH19" s="29">
        <f t="shared" si="7"/>
        <v>62658</v>
      </c>
      <c r="AI19" s="29">
        <f t="shared" si="7"/>
        <v>62658</v>
      </c>
      <c r="AJ19" s="29">
        <f t="shared" si="7"/>
        <v>62658</v>
      </c>
      <c r="AK19" s="29">
        <f t="shared" si="7"/>
        <v>62658</v>
      </c>
    </row>
    <row r="20">
      <c r="A20" s="5" t="s">
        <v>58</v>
      </c>
      <c r="B20" s="29">
        <f t="shared" si="8"/>
        <v>23451</v>
      </c>
      <c r="C20" s="29">
        <f t="shared" ref="C20:AK20" si="9">B20+C4-C12</f>
        <v>46902</v>
      </c>
      <c r="D20" s="29">
        <f t="shared" si="9"/>
        <v>46902</v>
      </c>
      <c r="E20" s="29">
        <f t="shared" si="9"/>
        <v>46902</v>
      </c>
      <c r="F20" s="29">
        <f t="shared" si="9"/>
        <v>46902</v>
      </c>
      <c r="G20" s="29">
        <f t="shared" si="9"/>
        <v>46902</v>
      </c>
      <c r="H20" s="29">
        <f t="shared" si="9"/>
        <v>46902</v>
      </c>
      <c r="I20" s="29">
        <f t="shared" si="9"/>
        <v>46902</v>
      </c>
      <c r="J20" s="29">
        <f t="shared" si="9"/>
        <v>46902</v>
      </c>
      <c r="K20" s="29">
        <f t="shared" si="9"/>
        <v>46902</v>
      </c>
      <c r="L20" s="29">
        <f t="shared" si="9"/>
        <v>46902</v>
      </c>
      <c r="M20" s="29">
        <f t="shared" si="9"/>
        <v>46902</v>
      </c>
      <c r="N20" s="29">
        <f t="shared" si="9"/>
        <v>46902</v>
      </c>
      <c r="O20" s="29">
        <f t="shared" si="9"/>
        <v>46902</v>
      </c>
      <c r="P20" s="29">
        <f t="shared" si="9"/>
        <v>46902</v>
      </c>
      <c r="Q20" s="29">
        <f t="shared" si="9"/>
        <v>46902</v>
      </c>
      <c r="R20" s="29">
        <f t="shared" si="9"/>
        <v>46902</v>
      </c>
      <c r="S20" s="29">
        <f t="shared" si="9"/>
        <v>46902</v>
      </c>
      <c r="T20" s="29">
        <f t="shared" si="9"/>
        <v>46902</v>
      </c>
      <c r="U20" s="29">
        <f t="shared" si="9"/>
        <v>46902</v>
      </c>
      <c r="V20" s="29">
        <f t="shared" si="9"/>
        <v>46902</v>
      </c>
      <c r="W20" s="29">
        <f t="shared" si="9"/>
        <v>46902</v>
      </c>
      <c r="X20" s="29">
        <f t="shared" si="9"/>
        <v>46902</v>
      </c>
      <c r="Y20" s="29">
        <f t="shared" si="9"/>
        <v>46902</v>
      </c>
      <c r="Z20" s="29">
        <f t="shared" si="9"/>
        <v>46902</v>
      </c>
      <c r="AA20" s="29">
        <f t="shared" si="9"/>
        <v>46902</v>
      </c>
      <c r="AB20" s="29">
        <f t="shared" si="9"/>
        <v>46902</v>
      </c>
      <c r="AC20" s="29">
        <f t="shared" si="9"/>
        <v>46902</v>
      </c>
      <c r="AD20" s="29">
        <f t="shared" si="9"/>
        <v>46902</v>
      </c>
      <c r="AE20" s="29">
        <f t="shared" si="9"/>
        <v>46902</v>
      </c>
      <c r="AF20" s="29">
        <f t="shared" si="9"/>
        <v>46902</v>
      </c>
      <c r="AG20" s="29">
        <f t="shared" si="9"/>
        <v>46902</v>
      </c>
      <c r="AH20" s="29">
        <f t="shared" si="9"/>
        <v>46902</v>
      </c>
      <c r="AI20" s="29">
        <f t="shared" si="9"/>
        <v>46902</v>
      </c>
      <c r="AJ20" s="29">
        <f t="shared" si="9"/>
        <v>46902</v>
      </c>
      <c r="AK20" s="29">
        <f t="shared" si="9"/>
        <v>46902</v>
      </c>
    </row>
    <row r="21">
      <c r="A21" s="5" t="s">
        <v>59</v>
      </c>
      <c r="B21" s="29">
        <f t="shared" si="8"/>
        <v>0</v>
      </c>
      <c r="C21" s="29">
        <f t="shared" ref="C21:AK21" si="10">B21+C5-C13</f>
        <v>0</v>
      </c>
      <c r="D21" s="29">
        <f t="shared" si="10"/>
        <v>0</v>
      </c>
      <c r="E21" s="29">
        <f t="shared" si="10"/>
        <v>0</v>
      </c>
      <c r="F21" s="29">
        <f t="shared" si="10"/>
        <v>0</v>
      </c>
      <c r="G21" s="29">
        <f t="shared" si="10"/>
        <v>0</v>
      </c>
      <c r="H21" s="29">
        <f t="shared" si="10"/>
        <v>0</v>
      </c>
      <c r="I21" s="29">
        <f t="shared" si="10"/>
        <v>0</v>
      </c>
      <c r="J21" s="29">
        <f t="shared" si="10"/>
        <v>0</v>
      </c>
      <c r="K21" s="29">
        <f t="shared" si="10"/>
        <v>0</v>
      </c>
      <c r="L21" s="29">
        <f t="shared" si="10"/>
        <v>0</v>
      </c>
      <c r="M21" s="29">
        <f t="shared" si="10"/>
        <v>0</v>
      </c>
      <c r="N21" s="29">
        <f t="shared" si="10"/>
        <v>0</v>
      </c>
      <c r="O21" s="29">
        <f t="shared" si="10"/>
        <v>0</v>
      </c>
      <c r="P21" s="29">
        <f t="shared" si="10"/>
        <v>0</v>
      </c>
      <c r="Q21" s="29">
        <f t="shared" si="10"/>
        <v>0</v>
      </c>
      <c r="R21" s="29">
        <f t="shared" si="10"/>
        <v>0</v>
      </c>
      <c r="S21" s="29">
        <f t="shared" si="10"/>
        <v>0</v>
      </c>
      <c r="T21" s="29">
        <f t="shared" si="10"/>
        <v>0</v>
      </c>
      <c r="U21" s="29">
        <f t="shared" si="10"/>
        <v>0</v>
      </c>
      <c r="V21" s="29">
        <f t="shared" si="10"/>
        <v>0</v>
      </c>
      <c r="W21" s="29">
        <f t="shared" si="10"/>
        <v>0</v>
      </c>
      <c r="X21" s="29">
        <f t="shared" si="10"/>
        <v>0</v>
      </c>
      <c r="Y21" s="29">
        <f t="shared" si="10"/>
        <v>0</v>
      </c>
      <c r="Z21" s="29">
        <f t="shared" si="10"/>
        <v>0</v>
      </c>
      <c r="AA21" s="29">
        <f t="shared" si="10"/>
        <v>0</v>
      </c>
      <c r="AB21" s="29">
        <f t="shared" si="10"/>
        <v>0</v>
      </c>
      <c r="AC21" s="29">
        <f t="shared" si="10"/>
        <v>0</v>
      </c>
      <c r="AD21" s="29">
        <f t="shared" si="10"/>
        <v>0</v>
      </c>
      <c r="AE21" s="29">
        <f t="shared" si="10"/>
        <v>0</v>
      </c>
      <c r="AF21" s="29">
        <f t="shared" si="10"/>
        <v>0</v>
      </c>
      <c r="AG21" s="29">
        <f t="shared" si="10"/>
        <v>0</v>
      </c>
      <c r="AH21" s="29">
        <f t="shared" si="10"/>
        <v>0</v>
      </c>
      <c r="AI21" s="29">
        <f t="shared" si="10"/>
        <v>0</v>
      </c>
      <c r="AJ21" s="29">
        <f t="shared" si="10"/>
        <v>0</v>
      </c>
      <c r="AK21" s="29">
        <f t="shared" si="10"/>
        <v>0</v>
      </c>
    </row>
    <row r="22">
      <c r="A22" s="5" t="s">
        <v>61</v>
      </c>
      <c r="B22" s="29">
        <f t="shared" si="8"/>
        <v>56034</v>
      </c>
      <c r="C22" s="29">
        <f t="shared" ref="C22:AK22" si="11">B22+C6-C14</f>
        <v>0</v>
      </c>
      <c r="D22" s="29">
        <f t="shared" si="11"/>
        <v>56034</v>
      </c>
      <c r="E22" s="29">
        <f t="shared" si="11"/>
        <v>0</v>
      </c>
      <c r="F22" s="29">
        <f t="shared" si="11"/>
        <v>56034</v>
      </c>
      <c r="G22" s="29">
        <f t="shared" si="11"/>
        <v>0</v>
      </c>
      <c r="H22" s="29">
        <f t="shared" si="11"/>
        <v>56034</v>
      </c>
      <c r="I22" s="29">
        <f t="shared" si="11"/>
        <v>0</v>
      </c>
      <c r="J22" s="29">
        <f t="shared" si="11"/>
        <v>56034</v>
      </c>
      <c r="K22" s="29">
        <f t="shared" si="11"/>
        <v>0</v>
      </c>
      <c r="L22" s="29">
        <f t="shared" si="11"/>
        <v>56034</v>
      </c>
      <c r="M22" s="29">
        <f t="shared" si="11"/>
        <v>0</v>
      </c>
      <c r="N22" s="29">
        <f t="shared" si="11"/>
        <v>56034</v>
      </c>
      <c r="O22" s="29">
        <f t="shared" si="11"/>
        <v>0</v>
      </c>
      <c r="P22" s="29">
        <f t="shared" si="11"/>
        <v>56034</v>
      </c>
      <c r="Q22" s="29">
        <f t="shared" si="11"/>
        <v>0</v>
      </c>
      <c r="R22" s="29">
        <f t="shared" si="11"/>
        <v>56034</v>
      </c>
      <c r="S22" s="29">
        <f t="shared" si="11"/>
        <v>0</v>
      </c>
      <c r="T22" s="29">
        <f t="shared" si="11"/>
        <v>56034</v>
      </c>
      <c r="U22" s="29">
        <f t="shared" si="11"/>
        <v>0</v>
      </c>
      <c r="V22" s="29">
        <f t="shared" si="11"/>
        <v>56034</v>
      </c>
      <c r="W22" s="29">
        <f t="shared" si="11"/>
        <v>0</v>
      </c>
      <c r="X22" s="29">
        <f t="shared" si="11"/>
        <v>56034</v>
      </c>
      <c r="Y22" s="29">
        <f t="shared" si="11"/>
        <v>0</v>
      </c>
      <c r="Z22" s="29">
        <f t="shared" si="11"/>
        <v>56034</v>
      </c>
      <c r="AA22" s="29">
        <f t="shared" si="11"/>
        <v>0</v>
      </c>
      <c r="AB22" s="29">
        <f t="shared" si="11"/>
        <v>56034</v>
      </c>
      <c r="AC22" s="29">
        <f t="shared" si="11"/>
        <v>0</v>
      </c>
      <c r="AD22" s="29">
        <f t="shared" si="11"/>
        <v>56034</v>
      </c>
      <c r="AE22" s="29">
        <f t="shared" si="11"/>
        <v>0</v>
      </c>
      <c r="AF22" s="29">
        <f t="shared" si="11"/>
        <v>56034</v>
      </c>
      <c r="AG22" s="29">
        <f t="shared" si="11"/>
        <v>0</v>
      </c>
      <c r="AH22" s="29">
        <f t="shared" si="11"/>
        <v>56034</v>
      </c>
      <c r="AI22" s="29">
        <f t="shared" si="11"/>
        <v>0</v>
      </c>
      <c r="AJ22" s="29">
        <f t="shared" si="11"/>
        <v>56034</v>
      </c>
      <c r="AK22" s="29">
        <f t="shared" si="11"/>
        <v>0</v>
      </c>
    </row>
    <row r="23">
      <c r="A23" s="6" t="s">
        <v>62</v>
      </c>
      <c r="B23" s="29">
        <f t="shared" si="8"/>
        <v>11375</v>
      </c>
      <c r="C23" s="29">
        <f t="shared" ref="C23:AK23" si="12">B23+C7-C15</f>
        <v>11375</v>
      </c>
      <c r="D23" s="29">
        <f t="shared" si="12"/>
        <v>11375</v>
      </c>
      <c r="E23" s="29">
        <f t="shared" si="12"/>
        <v>11375</v>
      </c>
      <c r="F23" s="29">
        <f t="shared" si="12"/>
        <v>11375</v>
      </c>
      <c r="G23" s="29">
        <f t="shared" si="12"/>
        <v>11375</v>
      </c>
      <c r="H23" s="29">
        <f t="shared" si="12"/>
        <v>11375</v>
      </c>
      <c r="I23" s="29">
        <f t="shared" si="12"/>
        <v>11375</v>
      </c>
      <c r="J23" s="29">
        <f t="shared" si="12"/>
        <v>11375</v>
      </c>
      <c r="K23" s="29">
        <f t="shared" si="12"/>
        <v>11375</v>
      </c>
      <c r="L23" s="29">
        <f t="shared" si="12"/>
        <v>11375</v>
      </c>
      <c r="M23" s="29">
        <f t="shared" si="12"/>
        <v>11375</v>
      </c>
      <c r="N23" s="29">
        <f t="shared" si="12"/>
        <v>11375</v>
      </c>
      <c r="O23" s="29">
        <f t="shared" si="12"/>
        <v>11375</v>
      </c>
      <c r="P23" s="29">
        <f t="shared" si="12"/>
        <v>11375</v>
      </c>
      <c r="Q23" s="29">
        <f t="shared" si="12"/>
        <v>11375</v>
      </c>
      <c r="R23" s="29">
        <f t="shared" si="12"/>
        <v>11375</v>
      </c>
      <c r="S23" s="29">
        <f t="shared" si="12"/>
        <v>11375</v>
      </c>
      <c r="T23" s="29">
        <f t="shared" si="12"/>
        <v>11375</v>
      </c>
      <c r="U23" s="29">
        <f t="shared" si="12"/>
        <v>11375</v>
      </c>
      <c r="V23" s="29">
        <f t="shared" si="12"/>
        <v>11375</v>
      </c>
      <c r="W23" s="29">
        <f t="shared" si="12"/>
        <v>11375</v>
      </c>
      <c r="X23" s="29">
        <f t="shared" si="12"/>
        <v>11375</v>
      </c>
      <c r="Y23" s="29">
        <f t="shared" si="12"/>
        <v>11375</v>
      </c>
      <c r="Z23" s="29">
        <f t="shared" si="12"/>
        <v>11375</v>
      </c>
      <c r="AA23" s="29">
        <f t="shared" si="12"/>
        <v>11375</v>
      </c>
      <c r="AB23" s="29">
        <f t="shared" si="12"/>
        <v>11375</v>
      </c>
      <c r="AC23" s="29">
        <f t="shared" si="12"/>
        <v>11375</v>
      </c>
      <c r="AD23" s="29">
        <f t="shared" si="12"/>
        <v>11375</v>
      </c>
      <c r="AE23" s="29">
        <f t="shared" si="12"/>
        <v>11375</v>
      </c>
      <c r="AF23" s="29">
        <f t="shared" si="12"/>
        <v>11375</v>
      </c>
      <c r="AG23" s="29">
        <f t="shared" si="12"/>
        <v>11375</v>
      </c>
      <c r="AH23" s="29">
        <f t="shared" si="12"/>
        <v>11375</v>
      </c>
      <c r="AI23" s="29">
        <f t="shared" si="12"/>
        <v>11375</v>
      </c>
      <c r="AJ23" s="29">
        <f t="shared" si="12"/>
        <v>11375</v>
      </c>
      <c r="AK23" s="29">
        <f t="shared" si="12"/>
        <v>11375</v>
      </c>
    </row>
    <row r="24">
      <c r="A24" s="28" t="s">
        <v>123</v>
      </c>
      <c r="B24" s="29">
        <f t="shared" ref="B24:AK24" si="13">SUM(B19:B23)</f>
        <v>153518</v>
      </c>
      <c r="C24" s="29">
        <f t="shared" si="13"/>
        <v>120935</v>
      </c>
      <c r="D24" s="29">
        <f t="shared" si="13"/>
        <v>176969</v>
      </c>
      <c r="E24" s="29">
        <f t="shared" si="13"/>
        <v>120935</v>
      </c>
      <c r="F24" s="29">
        <f t="shared" si="13"/>
        <v>176969</v>
      </c>
      <c r="G24" s="29">
        <f t="shared" si="13"/>
        <v>120935</v>
      </c>
      <c r="H24" s="29">
        <f t="shared" si="13"/>
        <v>176969</v>
      </c>
      <c r="I24" s="29">
        <f t="shared" si="13"/>
        <v>120935</v>
      </c>
      <c r="J24" s="29">
        <f t="shared" si="13"/>
        <v>176969</v>
      </c>
      <c r="K24" s="29">
        <f t="shared" si="13"/>
        <v>120935</v>
      </c>
      <c r="L24" s="29">
        <f t="shared" si="13"/>
        <v>176969</v>
      </c>
      <c r="M24" s="29">
        <f t="shared" si="13"/>
        <v>120935</v>
      </c>
      <c r="N24" s="29">
        <f t="shared" si="13"/>
        <v>176969</v>
      </c>
      <c r="O24" s="29">
        <f t="shared" si="13"/>
        <v>120935</v>
      </c>
      <c r="P24" s="29">
        <f t="shared" si="13"/>
        <v>176969</v>
      </c>
      <c r="Q24" s="29">
        <f t="shared" si="13"/>
        <v>120935</v>
      </c>
      <c r="R24" s="29">
        <f t="shared" si="13"/>
        <v>176969</v>
      </c>
      <c r="S24" s="29">
        <f t="shared" si="13"/>
        <v>120935</v>
      </c>
      <c r="T24" s="29">
        <f t="shared" si="13"/>
        <v>176969</v>
      </c>
      <c r="U24" s="29">
        <f t="shared" si="13"/>
        <v>120935</v>
      </c>
      <c r="V24" s="29">
        <f t="shared" si="13"/>
        <v>176969</v>
      </c>
      <c r="W24" s="29">
        <f t="shared" si="13"/>
        <v>120935</v>
      </c>
      <c r="X24" s="29">
        <f t="shared" si="13"/>
        <v>176969</v>
      </c>
      <c r="Y24" s="29">
        <f t="shared" si="13"/>
        <v>120935</v>
      </c>
      <c r="Z24" s="29">
        <f t="shared" si="13"/>
        <v>176969</v>
      </c>
      <c r="AA24" s="29">
        <f t="shared" si="13"/>
        <v>120935</v>
      </c>
      <c r="AB24" s="29">
        <f t="shared" si="13"/>
        <v>176969</v>
      </c>
      <c r="AC24" s="29">
        <f t="shared" si="13"/>
        <v>120935</v>
      </c>
      <c r="AD24" s="29">
        <f t="shared" si="13"/>
        <v>176969</v>
      </c>
      <c r="AE24" s="29">
        <f t="shared" si="13"/>
        <v>120935</v>
      </c>
      <c r="AF24" s="29">
        <f t="shared" si="13"/>
        <v>176969</v>
      </c>
      <c r="AG24" s="29">
        <f t="shared" si="13"/>
        <v>120935</v>
      </c>
      <c r="AH24" s="29">
        <f t="shared" si="13"/>
        <v>176969</v>
      </c>
      <c r="AI24" s="29">
        <f t="shared" si="13"/>
        <v>120935</v>
      </c>
      <c r="AJ24" s="29">
        <f t="shared" si="13"/>
        <v>176969</v>
      </c>
      <c r="AK24" s="29">
        <f t="shared" si="13"/>
        <v>120935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133</v>
      </c>
    </row>
    <row r="3">
      <c r="A3" s="28" t="s">
        <v>35</v>
      </c>
      <c r="B3" s="28">
        <v>0.0</v>
      </c>
      <c r="C3" s="30">
        <f t="shared" ref="C3:AK3" si="1">B13</f>
        <v>8221.184</v>
      </c>
      <c r="D3" s="30">
        <f t="shared" si="1"/>
        <v>19277.07063</v>
      </c>
      <c r="E3" s="30">
        <f t="shared" si="1"/>
        <v>33253.97462</v>
      </c>
      <c r="F3" s="30">
        <f t="shared" si="1"/>
        <v>50240.23553</v>
      </c>
      <c r="G3" s="30">
        <f t="shared" si="1"/>
        <v>70326.26062</v>
      </c>
      <c r="H3" s="30">
        <f t="shared" si="1"/>
        <v>93604.56857</v>
      </c>
      <c r="I3" s="30">
        <f t="shared" si="1"/>
        <v>120169.834</v>
      </c>
      <c r="J3" s="30">
        <f t="shared" si="1"/>
        <v>150118.9333</v>
      </c>
      <c r="K3" s="30">
        <f t="shared" si="1"/>
        <v>183550.9903</v>
      </c>
      <c r="L3" s="30">
        <f t="shared" si="1"/>
        <v>220567.4245</v>
      </c>
      <c r="M3" s="30">
        <f t="shared" si="1"/>
        <v>261271.9987</v>
      </c>
      <c r="N3" s="30">
        <f t="shared" si="1"/>
        <v>305770.8686</v>
      </c>
      <c r="O3" s="30">
        <f t="shared" si="1"/>
        <v>354172.6329</v>
      </c>
      <c r="P3" s="30">
        <f t="shared" si="1"/>
        <v>406588.3844</v>
      </c>
      <c r="Q3" s="30">
        <f t="shared" si="1"/>
        <v>463131.7625</v>
      </c>
      <c r="R3" s="30">
        <f t="shared" si="1"/>
        <v>523919.0065</v>
      </c>
      <c r="S3" s="30">
        <f t="shared" si="1"/>
        <v>589069.0098</v>
      </c>
      <c r="T3" s="30">
        <f t="shared" si="1"/>
        <v>658703.3754</v>
      </c>
      <c r="U3" s="30">
        <f t="shared" si="1"/>
        <v>732946.4726</v>
      </c>
      <c r="V3" s="30">
        <f t="shared" si="1"/>
        <v>811925.4944</v>
      </c>
      <c r="W3" s="30">
        <f t="shared" si="1"/>
        <v>895770.5167</v>
      </c>
      <c r="X3" s="30">
        <f t="shared" si="1"/>
        <v>984614.558</v>
      </c>
      <c r="Y3" s="30">
        <f t="shared" si="1"/>
        <v>1078593.641</v>
      </c>
      <c r="Z3" s="30">
        <f t="shared" si="1"/>
        <v>1177846.854</v>
      </c>
      <c r="AA3" s="30">
        <f t="shared" si="1"/>
        <v>1282516.416</v>
      </c>
      <c r="AB3" s="30">
        <f t="shared" si="1"/>
        <v>1392747.741</v>
      </c>
      <c r="AC3" s="30">
        <f t="shared" si="1"/>
        <v>1508689.503</v>
      </c>
      <c r="AD3" s="30">
        <f t="shared" si="1"/>
        <v>1630493.707</v>
      </c>
      <c r="AE3" s="30">
        <f t="shared" si="1"/>
        <v>1758315.752</v>
      </c>
      <c r="AF3" s="30">
        <f t="shared" si="1"/>
        <v>1892314.508</v>
      </c>
      <c r="AG3" s="30">
        <f t="shared" si="1"/>
        <v>2032652.383</v>
      </c>
      <c r="AH3" s="30">
        <f t="shared" si="1"/>
        <v>2179495.396</v>
      </c>
      <c r="AI3" s="30">
        <f t="shared" si="1"/>
        <v>2333013.256</v>
      </c>
      <c r="AJ3" s="30">
        <f t="shared" si="1"/>
        <v>2493379.432</v>
      </c>
      <c r="AK3" s="30">
        <f t="shared" si="1"/>
        <v>2660771.235</v>
      </c>
    </row>
    <row r="4">
      <c r="A4" s="28" t="s">
        <v>36</v>
      </c>
      <c r="B4" s="28">
        <v>0.0</v>
      </c>
      <c r="C4" s="30">
        <f t="shared" ref="C4:AK4" si="2">B14</f>
        <v>0.94</v>
      </c>
      <c r="D4" s="30">
        <f t="shared" si="2"/>
        <v>57.83318</v>
      </c>
      <c r="E4" s="30">
        <f t="shared" si="2"/>
        <v>172.2495998</v>
      </c>
      <c r="F4" s="30">
        <f t="shared" si="2"/>
        <v>345.7924504</v>
      </c>
      <c r="G4" s="30">
        <f t="shared" si="2"/>
        <v>580.0986766</v>
      </c>
      <c r="H4" s="30">
        <f t="shared" si="2"/>
        <v>876.8396111</v>
      </c>
      <c r="I4" s="30">
        <f t="shared" si="2"/>
        <v>1237.721619</v>
      </c>
      <c r="J4" s="30">
        <f t="shared" si="2"/>
        <v>1664.486754</v>
      </c>
      <c r="K4" s="30">
        <f t="shared" si="2"/>
        <v>2158.913427</v>
      </c>
      <c r="L4" s="30">
        <f t="shared" si="2"/>
        <v>2722.817085</v>
      </c>
      <c r="M4" s="30">
        <f t="shared" si="2"/>
        <v>3358.050902</v>
      </c>
      <c r="N4" s="30">
        <f t="shared" si="2"/>
        <v>4066.506483</v>
      </c>
      <c r="O4" s="30">
        <f t="shared" si="2"/>
        <v>4850.114583</v>
      </c>
      <c r="P4" s="30">
        <f t="shared" si="2"/>
        <v>5710.84583</v>
      </c>
      <c r="Q4" s="30">
        <f t="shared" si="2"/>
        <v>6650.711472</v>
      </c>
      <c r="R4" s="30">
        <f t="shared" si="2"/>
        <v>7671.764126</v>
      </c>
      <c r="S4" s="30">
        <f t="shared" si="2"/>
        <v>8776.09855</v>
      </c>
      <c r="T4" s="30">
        <f t="shared" si="2"/>
        <v>9965.852423</v>
      </c>
      <c r="U4" s="30">
        <f t="shared" si="2"/>
        <v>11243.20714</v>
      </c>
      <c r="V4" s="30">
        <f t="shared" si="2"/>
        <v>12610.38861</v>
      </c>
      <c r="W4" s="30">
        <f t="shared" si="2"/>
        <v>14069.66811</v>
      </c>
      <c r="X4" s="30">
        <f t="shared" si="2"/>
        <v>15623.36307</v>
      </c>
      <c r="Y4" s="30">
        <f t="shared" si="2"/>
        <v>17273.83799</v>
      </c>
      <c r="Z4" s="30">
        <f t="shared" si="2"/>
        <v>19023.50524</v>
      </c>
      <c r="AA4" s="30">
        <f t="shared" si="2"/>
        <v>20874.82599</v>
      </c>
      <c r="AB4" s="30">
        <f t="shared" si="2"/>
        <v>22830.31109</v>
      </c>
      <c r="AC4" s="30">
        <f t="shared" si="2"/>
        <v>24892.52198</v>
      </c>
      <c r="AD4" s="30">
        <f t="shared" si="2"/>
        <v>27064.07161</v>
      </c>
      <c r="AE4" s="30">
        <f t="shared" si="2"/>
        <v>29347.62543</v>
      </c>
      <c r="AF4" s="30">
        <f t="shared" si="2"/>
        <v>31745.90227</v>
      </c>
      <c r="AG4" s="30">
        <f t="shared" si="2"/>
        <v>34261.67541</v>
      </c>
      <c r="AH4" s="30">
        <f t="shared" si="2"/>
        <v>36897.77349</v>
      </c>
      <c r="AI4" s="30">
        <f t="shared" si="2"/>
        <v>39657.08159</v>
      </c>
      <c r="AJ4" s="30">
        <f t="shared" si="2"/>
        <v>42542.54223</v>
      </c>
      <c r="AK4" s="30">
        <f t="shared" si="2"/>
        <v>45557.15639</v>
      </c>
    </row>
    <row r="5">
      <c r="A5" s="28" t="s">
        <v>37</v>
      </c>
      <c r="B5" s="28">
        <v>0.0</v>
      </c>
      <c r="C5" s="30">
        <f t="shared" ref="C5:AK5" si="3">B15</f>
        <v>14448.876</v>
      </c>
      <c r="D5" s="30">
        <f t="shared" si="3"/>
        <v>28849.57889</v>
      </c>
      <c r="E5" s="30">
        <f t="shared" si="3"/>
        <v>43197.47028</v>
      </c>
      <c r="F5" s="30">
        <f t="shared" si="3"/>
        <v>57487.78327</v>
      </c>
      <c r="G5" s="30">
        <f t="shared" si="3"/>
        <v>71715.61961</v>
      </c>
      <c r="H5" s="30">
        <f t="shared" si="3"/>
        <v>85875.94686</v>
      </c>
      <c r="I5" s="30">
        <f t="shared" si="3"/>
        <v>99963.59539</v>
      </c>
      <c r="J5" s="30">
        <f t="shared" si="3"/>
        <v>113973.2554</v>
      </c>
      <c r="K5" s="30">
        <f t="shared" si="3"/>
        <v>127899.4739</v>
      </c>
      <c r="L5" s="30">
        <f t="shared" si="3"/>
        <v>141736.6514</v>
      </c>
      <c r="M5" s="30">
        <f t="shared" si="3"/>
        <v>155479.0391</v>
      </c>
      <c r="N5" s="30">
        <f t="shared" si="3"/>
        <v>169120.7353</v>
      </c>
      <c r="O5" s="30">
        <f t="shared" si="3"/>
        <v>182655.682</v>
      </c>
      <c r="P5" s="30">
        <f t="shared" si="3"/>
        <v>196077.6621</v>
      </c>
      <c r="Q5" s="30">
        <f t="shared" si="3"/>
        <v>209380.2953</v>
      </c>
      <c r="R5" s="30">
        <f t="shared" si="3"/>
        <v>222557.035</v>
      </c>
      <c r="S5" s="30">
        <f t="shared" si="3"/>
        <v>235601.1644</v>
      </c>
      <c r="T5" s="30">
        <f t="shared" si="3"/>
        <v>248505.7932</v>
      </c>
      <c r="U5" s="30">
        <f t="shared" si="3"/>
        <v>261263.8536</v>
      </c>
      <c r="V5" s="30">
        <f t="shared" si="3"/>
        <v>273868.0967</v>
      </c>
      <c r="W5" s="30">
        <f t="shared" si="3"/>
        <v>286311.0884</v>
      </c>
      <c r="X5" s="30">
        <f t="shared" si="3"/>
        <v>298585.2055</v>
      </c>
      <c r="Y5" s="30">
        <f t="shared" si="3"/>
        <v>310682.6321</v>
      </c>
      <c r="Z5" s="30">
        <f t="shared" si="3"/>
        <v>322595.3547</v>
      </c>
      <c r="AA5" s="30">
        <f t="shared" si="3"/>
        <v>334315.1588</v>
      </c>
      <c r="AB5" s="30">
        <f t="shared" si="3"/>
        <v>345833.624</v>
      </c>
      <c r="AC5" s="30">
        <f t="shared" si="3"/>
        <v>357142.1201</v>
      </c>
      <c r="AD5" s="30">
        <f t="shared" si="3"/>
        <v>368231.8025</v>
      </c>
      <c r="AE5" s="30">
        <f t="shared" si="3"/>
        <v>379093.6076</v>
      </c>
      <c r="AF5" s="30">
        <f t="shared" si="3"/>
        <v>389718.2482</v>
      </c>
      <c r="AG5" s="30">
        <f t="shared" si="3"/>
        <v>400096.2089</v>
      </c>
      <c r="AH5" s="30">
        <f t="shared" si="3"/>
        <v>410217.7414</v>
      </c>
      <c r="AI5" s="30">
        <f t="shared" si="3"/>
        <v>420072.8592</v>
      </c>
      <c r="AJ5" s="30">
        <f t="shared" si="3"/>
        <v>429651.333</v>
      </c>
      <c r="AK5" s="30">
        <f t="shared" si="3"/>
        <v>438942.6855</v>
      </c>
    </row>
    <row r="7">
      <c r="A7" s="28" t="s">
        <v>134</v>
      </c>
    </row>
    <row r="8">
      <c r="A8" s="28" t="s">
        <v>35</v>
      </c>
      <c r="B8" s="30">
        <f>'Calcs-1'!B27-'Calcs-1'!B22</f>
        <v>8221.184</v>
      </c>
      <c r="C8" s="30">
        <f>'Calcs-1'!C27-'Calcs-1'!C22</f>
        <v>11055.88663</v>
      </c>
      <c r="D8" s="30">
        <f>'Calcs-1'!D27-'Calcs-1'!D22</f>
        <v>13976.90399</v>
      </c>
      <c r="E8" s="30">
        <f>'Calcs-1'!E27-'Calcs-1'!E22</f>
        <v>16986.26091</v>
      </c>
      <c r="F8" s="30">
        <f>'Calcs-1'!F27-'Calcs-1'!F22</f>
        <v>20086.02509</v>
      </c>
      <c r="G8" s="30">
        <f>'Calcs-1'!G27-'Calcs-1'!G22</f>
        <v>23278.30795</v>
      </c>
      <c r="H8" s="30">
        <f>'Calcs-1'!H27-'Calcs-1'!H22</f>
        <v>26565.26548</v>
      </c>
      <c r="I8" s="30">
        <f>'Calcs-1'!I27-'Calcs-1'!I22</f>
        <v>29949.09921</v>
      </c>
      <c r="J8" s="30">
        <f>'Calcs-1'!J27-'Calcs-1'!J22</f>
        <v>33432.05703</v>
      </c>
      <c r="K8" s="30">
        <f>'Calcs-1'!K27-'Calcs-1'!K22</f>
        <v>37016.4342</v>
      </c>
      <c r="L8" s="30">
        <f>'Calcs-1'!L27-'Calcs-1'!L22</f>
        <v>40704.57423</v>
      </c>
      <c r="M8" s="30">
        <f>'Calcs-1'!M27-'Calcs-1'!M22</f>
        <v>44498.86992</v>
      </c>
      <c r="N8" s="30">
        <f>'Calcs-1'!N27-'Calcs-1'!N22</f>
        <v>48401.76425</v>
      </c>
      <c r="O8" s="30">
        <f>'Calcs-1'!O27-'Calcs-1'!O22</f>
        <v>52415.75149</v>
      </c>
      <c r="P8" s="30">
        <f>'Calcs-1'!P27-'Calcs-1'!P22</f>
        <v>56543.37814</v>
      </c>
      <c r="Q8" s="30">
        <f>'Calcs-1'!Q27-'Calcs-1'!Q22</f>
        <v>60787.24401</v>
      </c>
      <c r="R8" s="30">
        <f>'Calcs-1'!R27-'Calcs-1'!R22</f>
        <v>65150.00329</v>
      </c>
      <c r="S8" s="30">
        <f>'Calcs-1'!S27-'Calcs-1'!S22</f>
        <v>69634.3656</v>
      </c>
      <c r="T8" s="30">
        <f>'Calcs-1'!T27-'Calcs-1'!T22</f>
        <v>74243.09715</v>
      </c>
      <c r="U8" s="30">
        <f>'Calcs-1'!U27-'Calcs-1'!U22</f>
        <v>78979.02181</v>
      </c>
      <c r="V8" s="30">
        <f>'Calcs-1'!V27-'Calcs-1'!V22</f>
        <v>83845.0223</v>
      </c>
      <c r="W8" s="30">
        <f>'Calcs-1'!W27-'Calcs-1'!W22</f>
        <v>88844.04132</v>
      </c>
      <c r="X8" s="30">
        <f>'Calcs-1'!X27-'Calcs-1'!X22</f>
        <v>93979.08281</v>
      </c>
      <c r="Y8" s="30">
        <f>'Calcs-1'!Y27-'Calcs-1'!Y22</f>
        <v>99253.21308</v>
      </c>
      <c r="Z8" s="30">
        <f>'Calcs-1'!Z27-'Calcs-1'!Z22</f>
        <v>104669.5621</v>
      </c>
      <c r="AA8" s="30">
        <f>'Calcs-1'!AA27-'Calcs-1'!AA22</f>
        <v>110231.3249</v>
      </c>
      <c r="AB8" s="30">
        <f>'Calcs-1'!AB27-'Calcs-1'!AB22</f>
        <v>115941.7624</v>
      </c>
      <c r="AC8" s="30">
        <f>'Calcs-1'!AC27-'Calcs-1'!AC22</f>
        <v>121804.2034</v>
      </c>
      <c r="AD8" s="30">
        <f>'Calcs-1'!AD27-'Calcs-1'!AD22</f>
        <v>127822.0453</v>
      </c>
      <c r="AE8" s="30">
        <f>'Calcs-1'!AE27-'Calcs-1'!AE22</f>
        <v>133998.7559</v>
      </c>
      <c r="AF8" s="30">
        <f>'Calcs-1'!AF27-'Calcs-1'!AF22</f>
        <v>140337.8746</v>
      </c>
      <c r="AG8" s="30">
        <f>'Calcs-1'!AG27-'Calcs-1'!AG22</f>
        <v>146843.0136</v>
      </c>
      <c r="AH8" s="30">
        <f>'Calcs-1'!AH27-'Calcs-1'!AH22</f>
        <v>153517.8599</v>
      </c>
      <c r="AI8" s="30">
        <f>'Calcs-1'!AI27-'Calcs-1'!AI22</f>
        <v>160366.1762</v>
      </c>
      <c r="AJ8" s="30">
        <f>'Calcs-1'!AJ27-'Calcs-1'!AJ22</f>
        <v>167391.803</v>
      </c>
      <c r="AK8" s="30">
        <f>'Calcs-1'!AK27-'Calcs-1'!AK22</f>
        <v>174598.6593</v>
      </c>
    </row>
    <row r="9">
      <c r="A9" s="28" t="s">
        <v>36</v>
      </c>
      <c r="B9" s="30">
        <f>'Calcs-1'!B28-'Calcs-1'!B23</f>
        <v>0.94</v>
      </c>
      <c r="C9" s="30">
        <f>'Calcs-1'!C28-'Calcs-1'!C23</f>
        <v>56.89318</v>
      </c>
      <c r="D9" s="30">
        <f>'Calcs-1'!D28-'Calcs-1'!D23</f>
        <v>114.4164198</v>
      </c>
      <c r="E9" s="30">
        <f>'Calcs-1'!E28-'Calcs-1'!E23</f>
        <v>173.5428506</v>
      </c>
      <c r="F9" s="30">
        <f>'Calcs-1'!F28-'Calcs-1'!F23</f>
        <v>234.3062263</v>
      </c>
      <c r="G9" s="30">
        <f>'Calcs-1'!G28-'Calcs-1'!G23</f>
        <v>296.7409345</v>
      </c>
      <c r="H9" s="30">
        <f>'Calcs-1'!H28-'Calcs-1'!H23</f>
        <v>360.8820079</v>
      </c>
      <c r="I9" s="30">
        <f>'Calcs-1'!I28-'Calcs-1'!I23</f>
        <v>426.7651352</v>
      </c>
      <c r="J9" s="30">
        <f>'Calcs-1'!J28-'Calcs-1'!J23</f>
        <v>494.426673</v>
      </c>
      <c r="K9" s="30">
        <f>'Calcs-1'!K28-'Calcs-1'!K23</f>
        <v>563.9036576</v>
      </c>
      <c r="L9" s="30">
        <f>'Calcs-1'!L28-'Calcs-1'!L23</f>
        <v>635.2338167</v>
      </c>
      <c r="M9" s="30">
        <f>'Calcs-1'!M28-'Calcs-1'!M23</f>
        <v>708.4555816</v>
      </c>
      <c r="N9" s="30">
        <f>'Calcs-1'!N28-'Calcs-1'!N23</f>
        <v>783.6080998</v>
      </c>
      <c r="O9" s="30">
        <f>'Calcs-1'!O28-'Calcs-1'!O23</f>
        <v>860.7312473</v>
      </c>
      <c r="P9" s="30">
        <f>'Calcs-1'!P28-'Calcs-1'!P23</f>
        <v>939.8656414</v>
      </c>
      <c r="Q9" s="30">
        <f>'Calcs-1'!Q28-'Calcs-1'!Q23</f>
        <v>1021.052654</v>
      </c>
      <c r="R9" s="30">
        <f>'Calcs-1'!R28-'Calcs-1'!R23</f>
        <v>1104.334425</v>
      </c>
      <c r="S9" s="30">
        <f>'Calcs-1'!S28-'Calcs-1'!S23</f>
        <v>1189.753873</v>
      </c>
      <c r="T9" s="30">
        <f>'Calcs-1'!T28-'Calcs-1'!T23</f>
        <v>1277.354715</v>
      </c>
      <c r="U9" s="30">
        <f>'Calcs-1'!U28-'Calcs-1'!U23</f>
        <v>1367.181474</v>
      </c>
      <c r="V9" s="30">
        <f>'Calcs-1'!V28-'Calcs-1'!V23</f>
        <v>1459.279496</v>
      </c>
      <c r="W9" s="30">
        <f>'Calcs-1'!W28-'Calcs-1'!W23</f>
        <v>1553.694965</v>
      </c>
      <c r="X9" s="30">
        <f>'Calcs-1'!X28-'Calcs-1'!X23</f>
        <v>1650.474916</v>
      </c>
      <c r="Y9" s="30">
        <f>'Calcs-1'!Y28-'Calcs-1'!Y23</f>
        <v>1749.66725</v>
      </c>
      <c r="Z9" s="30">
        <f>'Calcs-1'!Z28-'Calcs-1'!Z23</f>
        <v>1851.320751</v>
      </c>
      <c r="AA9" s="30">
        <f>'Calcs-1'!AA28-'Calcs-1'!AA23</f>
        <v>1955.485099</v>
      </c>
      <c r="AB9" s="30">
        <f>'Calcs-1'!AB28-'Calcs-1'!AB23</f>
        <v>2062.210887</v>
      </c>
      <c r="AC9" s="30">
        <f>'Calcs-1'!AC28-'Calcs-1'!AC23</f>
        <v>2171.549636</v>
      </c>
      <c r="AD9" s="30">
        <f>'Calcs-1'!AD28-'Calcs-1'!AD23</f>
        <v>2283.553813</v>
      </c>
      <c r="AE9" s="30">
        <f>'Calcs-1'!AE28-'Calcs-1'!AE23</f>
        <v>2398.276845</v>
      </c>
      <c r="AF9" s="30">
        <f>'Calcs-1'!AF28-'Calcs-1'!AF23</f>
        <v>2515.773135</v>
      </c>
      <c r="AG9" s="30">
        <f>'Calcs-1'!AG28-'Calcs-1'!AG23</f>
        <v>2636.098085</v>
      </c>
      <c r="AH9" s="30">
        <f>'Calcs-1'!AH28-'Calcs-1'!AH23</f>
        <v>2759.308104</v>
      </c>
      <c r="AI9" s="30">
        <f>'Calcs-1'!AI28-'Calcs-1'!AI23</f>
        <v>2885.460635</v>
      </c>
      <c r="AJ9" s="30">
        <f>'Calcs-1'!AJ28-'Calcs-1'!AJ23</f>
        <v>3014.614165</v>
      </c>
      <c r="AK9" s="30">
        <f>'Calcs-1'!AK28-'Calcs-1'!AK23</f>
        <v>3146.828249</v>
      </c>
    </row>
    <row r="10">
      <c r="A10" s="28" t="s">
        <v>37</v>
      </c>
      <c r="B10" s="30">
        <f>'Calcs-1'!B29-'Calcs-1'!B24</f>
        <v>14448.876</v>
      </c>
      <c r="C10" s="30">
        <f>'Calcs-1'!C29-'Calcs-1'!C24</f>
        <v>14400.70289</v>
      </c>
      <c r="D10" s="30">
        <f>'Calcs-1'!D29-'Calcs-1'!D24</f>
        <v>14347.89139</v>
      </c>
      <c r="E10" s="30">
        <f>'Calcs-1'!E29-'Calcs-1'!E24</f>
        <v>14290.31299</v>
      </c>
      <c r="F10" s="30">
        <f>'Calcs-1'!F29-'Calcs-1'!F24</f>
        <v>14227.83635</v>
      </c>
      <c r="G10" s="30">
        <f>'Calcs-1'!G29-'Calcs-1'!G24</f>
        <v>14160.32725</v>
      </c>
      <c r="H10" s="30">
        <f>'Calcs-1'!H29-'Calcs-1'!H24</f>
        <v>14087.64853</v>
      </c>
      <c r="I10" s="30">
        <f>'Calcs-1'!I29-'Calcs-1'!I24</f>
        <v>14009.66001</v>
      </c>
      <c r="J10" s="30">
        <f>'Calcs-1'!J29-'Calcs-1'!J24</f>
        <v>13926.21847</v>
      </c>
      <c r="K10" s="30">
        <f>'Calcs-1'!K29-'Calcs-1'!K24</f>
        <v>13837.17754</v>
      </c>
      <c r="L10" s="30">
        <f>'Calcs-1'!L29-'Calcs-1'!L24</f>
        <v>13742.3877</v>
      </c>
      <c r="M10" s="30">
        <f>'Calcs-1'!M29-'Calcs-1'!M24</f>
        <v>13641.69614</v>
      </c>
      <c r="N10" s="30">
        <f>'Calcs-1'!N29-'Calcs-1'!N24</f>
        <v>13534.94677</v>
      </c>
      <c r="O10" s="30">
        <f>'Calcs-1'!O29-'Calcs-1'!O24</f>
        <v>13421.9801</v>
      </c>
      <c r="P10" s="30">
        <f>'Calcs-1'!P29-'Calcs-1'!P24</f>
        <v>13302.63321</v>
      </c>
      <c r="Q10" s="30">
        <f>'Calcs-1'!Q29-'Calcs-1'!Q24</f>
        <v>13176.73966</v>
      </c>
      <c r="R10" s="30">
        <f>'Calcs-1'!R29-'Calcs-1'!R24</f>
        <v>13044.12941</v>
      </c>
      <c r="S10" s="30">
        <f>'Calcs-1'!S29-'Calcs-1'!S24</f>
        <v>12904.6288</v>
      </c>
      <c r="T10" s="30">
        <f>'Calcs-1'!T29-'Calcs-1'!T24</f>
        <v>12758.06042</v>
      </c>
      <c r="U10" s="30">
        <f>'Calcs-1'!U29-'Calcs-1'!U24</f>
        <v>12604.24307</v>
      </c>
      <c r="V10" s="30">
        <f>'Calcs-1'!V29-'Calcs-1'!V24</f>
        <v>12442.99166</v>
      </c>
      <c r="W10" s="30">
        <f>'Calcs-1'!W29-'Calcs-1'!W24</f>
        <v>12274.11717</v>
      </c>
      <c r="X10" s="30">
        <f>'Calcs-1'!X29-'Calcs-1'!X24</f>
        <v>12097.42655</v>
      </c>
      <c r="Y10" s="30">
        <f>'Calcs-1'!Y29-'Calcs-1'!Y24</f>
        <v>11912.72263</v>
      </c>
      <c r="Z10" s="30">
        <f>'Calcs-1'!Z29-'Calcs-1'!Z24</f>
        <v>11719.80406</v>
      </c>
      <c r="AA10" s="30">
        <f>'Calcs-1'!AA29-'Calcs-1'!AA24</f>
        <v>11518.46522</v>
      </c>
      <c r="AB10" s="30">
        <f>'Calcs-1'!AB29-'Calcs-1'!AB24</f>
        <v>11308.49613</v>
      </c>
      <c r="AC10" s="30">
        <f>'Calcs-1'!AC29-'Calcs-1'!AC24</f>
        <v>11089.6824</v>
      </c>
      <c r="AD10" s="30">
        <f>'Calcs-1'!AD29-'Calcs-1'!AD24</f>
        <v>10861.80507</v>
      </c>
      <c r="AE10" s="30">
        <f>'Calcs-1'!AE29-'Calcs-1'!AE24</f>
        <v>10624.64061</v>
      </c>
      <c r="AF10" s="30">
        <f>'Calcs-1'!AF29-'Calcs-1'!AF24</f>
        <v>10377.96075</v>
      </c>
      <c r="AG10" s="30">
        <f>'Calcs-1'!AG29-'Calcs-1'!AG24</f>
        <v>10121.53246</v>
      </c>
      <c r="AH10" s="30">
        <f>'Calcs-1'!AH29-'Calcs-1'!AH24</f>
        <v>9855.117779</v>
      </c>
      <c r="AI10" s="30">
        <f>'Calcs-1'!AI29-'Calcs-1'!AI24</f>
        <v>9578.473803</v>
      </c>
      <c r="AJ10" s="30">
        <f>'Calcs-1'!AJ29-'Calcs-1'!AJ24</f>
        <v>9291.352527</v>
      </c>
      <c r="AK10" s="30">
        <f>'Calcs-1'!AK29-'Calcs-1'!AK24</f>
        <v>8993.50077</v>
      </c>
    </row>
    <row r="12">
      <c r="A12" s="28" t="s">
        <v>135</v>
      </c>
    </row>
    <row r="13">
      <c r="A13" s="28" t="s">
        <v>35</v>
      </c>
      <c r="B13" s="30">
        <f t="shared" ref="B13:AK13" si="4">B3+B8</f>
        <v>8221.184</v>
      </c>
      <c r="C13" s="30">
        <f t="shared" si="4"/>
        <v>19277.07063</v>
      </c>
      <c r="D13" s="30">
        <f t="shared" si="4"/>
        <v>33253.97462</v>
      </c>
      <c r="E13" s="30">
        <f t="shared" si="4"/>
        <v>50240.23553</v>
      </c>
      <c r="F13" s="30">
        <f t="shared" si="4"/>
        <v>70326.26062</v>
      </c>
      <c r="G13" s="30">
        <f t="shared" si="4"/>
        <v>93604.56857</v>
      </c>
      <c r="H13" s="30">
        <f t="shared" si="4"/>
        <v>120169.834</v>
      </c>
      <c r="I13" s="30">
        <f t="shared" si="4"/>
        <v>150118.9333</v>
      </c>
      <c r="J13" s="30">
        <f t="shared" si="4"/>
        <v>183550.9903</v>
      </c>
      <c r="K13" s="30">
        <f t="shared" si="4"/>
        <v>220567.4245</v>
      </c>
      <c r="L13" s="30">
        <f t="shared" si="4"/>
        <v>261271.9987</v>
      </c>
      <c r="M13" s="30">
        <f t="shared" si="4"/>
        <v>305770.8686</v>
      </c>
      <c r="N13" s="30">
        <f t="shared" si="4"/>
        <v>354172.6329</v>
      </c>
      <c r="O13" s="30">
        <f t="shared" si="4"/>
        <v>406588.3844</v>
      </c>
      <c r="P13" s="30">
        <f t="shared" si="4"/>
        <v>463131.7625</v>
      </c>
      <c r="Q13" s="30">
        <f t="shared" si="4"/>
        <v>523919.0065</v>
      </c>
      <c r="R13" s="30">
        <f t="shared" si="4"/>
        <v>589069.0098</v>
      </c>
      <c r="S13" s="30">
        <f t="shared" si="4"/>
        <v>658703.3754</v>
      </c>
      <c r="T13" s="30">
        <f t="shared" si="4"/>
        <v>732946.4726</v>
      </c>
      <c r="U13" s="30">
        <f t="shared" si="4"/>
        <v>811925.4944</v>
      </c>
      <c r="V13" s="30">
        <f t="shared" si="4"/>
        <v>895770.5167</v>
      </c>
      <c r="W13" s="30">
        <f t="shared" si="4"/>
        <v>984614.558</v>
      </c>
      <c r="X13" s="30">
        <f t="shared" si="4"/>
        <v>1078593.641</v>
      </c>
      <c r="Y13" s="30">
        <f t="shared" si="4"/>
        <v>1177846.854</v>
      </c>
      <c r="Z13" s="30">
        <f t="shared" si="4"/>
        <v>1282516.416</v>
      </c>
      <c r="AA13" s="30">
        <f t="shared" si="4"/>
        <v>1392747.741</v>
      </c>
      <c r="AB13" s="30">
        <f t="shared" si="4"/>
        <v>1508689.503</v>
      </c>
      <c r="AC13" s="30">
        <f t="shared" si="4"/>
        <v>1630493.707</v>
      </c>
      <c r="AD13" s="30">
        <f t="shared" si="4"/>
        <v>1758315.752</v>
      </c>
      <c r="AE13" s="30">
        <f t="shared" si="4"/>
        <v>1892314.508</v>
      </c>
      <c r="AF13" s="30">
        <f t="shared" si="4"/>
        <v>2032652.383</v>
      </c>
      <c r="AG13" s="30">
        <f t="shared" si="4"/>
        <v>2179495.396</v>
      </c>
      <c r="AH13" s="30">
        <f t="shared" si="4"/>
        <v>2333013.256</v>
      </c>
      <c r="AI13" s="30">
        <f t="shared" si="4"/>
        <v>2493379.432</v>
      </c>
      <c r="AJ13" s="30">
        <f t="shared" si="4"/>
        <v>2660771.235</v>
      </c>
      <c r="AK13" s="30">
        <f t="shared" si="4"/>
        <v>2835369.895</v>
      </c>
    </row>
    <row r="14">
      <c r="A14" s="28" t="s">
        <v>36</v>
      </c>
      <c r="B14" s="30">
        <f t="shared" ref="B14:AK14" si="5">B4+B9</f>
        <v>0.94</v>
      </c>
      <c r="C14" s="30">
        <f t="shared" si="5"/>
        <v>57.83318</v>
      </c>
      <c r="D14" s="30">
        <f t="shared" si="5"/>
        <v>172.2495998</v>
      </c>
      <c r="E14" s="30">
        <f t="shared" si="5"/>
        <v>345.7924504</v>
      </c>
      <c r="F14" s="30">
        <f t="shared" si="5"/>
        <v>580.0986766</v>
      </c>
      <c r="G14" s="30">
        <f t="shared" si="5"/>
        <v>876.8396111</v>
      </c>
      <c r="H14" s="30">
        <f t="shared" si="5"/>
        <v>1237.721619</v>
      </c>
      <c r="I14" s="30">
        <f t="shared" si="5"/>
        <v>1664.486754</v>
      </c>
      <c r="J14" s="30">
        <f t="shared" si="5"/>
        <v>2158.913427</v>
      </c>
      <c r="K14" s="30">
        <f t="shared" si="5"/>
        <v>2722.817085</v>
      </c>
      <c r="L14" s="30">
        <f t="shared" si="5"/>
        <v>3358.050902</v>
      </c>
      <c r="M14" s="30">
        <f t="shared" si="5"/>
        <v>4066.506483</v>
      </c>
      <c r="N14" s="30">
        <f t="shared" si="5"/>
        <v>4850.114583</v>
      </c>
      <c r="O14" s="30">
        <f t="shared" si="5"/>
        <v>5710.84583</v>
      </c>
      <c r="P14" s="30">
        <f t="shared" si="5"/>
        <v>6650.711472</v>
      </c>
      <c r="Q14" s="30">
        <f t="shared" si="5"/>
        <v>7671.764126</v>
      </c>
      <c r="R14" s="30">
        <f t="shared" si="5"/>
        <v>8776.09855</v>
      </c>
      <c r="S14" s="30">
        <f t="shared" si="5"/>
        <v>9965.852423</v>
      </c>
      <c r="T14" s="30">
        <f t="shared" si="5"/>
        <v>11243.20714</v>
      </c>
      <c r="U14" s="30">
        <f t="shared" si="5"/>
        <v>12610.38861</v>
      </c>
      <c r="V14" s="30">
        <f t="shared" si="5"/>
        <v>14069.66811</v>
      </c>
      <c r="W14" s="30">
        <f t="shared" si="5"/>
        <v>15623.36307</v>
      </c>
      <c r="X14" s="30">
        <f t="shared" si="5"/>
        <v>17273.83799</v>
      </c>
      <c r="Y14" s="30">
        <f t="shared" si="5"/>
        <v>19023.50524</v>
      </c>
      <c r="Z14" s="30">
        <f t="shared" si="5"/>
        <v>20874.82599</v>
      </c>
      <c r="AA14" s="30">
        <f t="shared" si="5"/>
        <v>22830.31109</v>
      </c>
      <c r="AB14" s="30">
        <f t="shared" si="5"/>
        <v>24892.52198</v>
      </c>
      <c r="AC14" s="30">
        <f t="shared" si="5"/>
        <v>27064.07161</v>
      </c>
      <c r="AD14" s="30">
        <f t="shared" si="5"/>
        <v>29347.62543</v>
      </c>
      <c r="AE14" s="30">
        <f t="shared" si="5"/>
        <v>31745.90227</v>
      </c>
      <c r="AF14" s="30">
        <f t="shared" si="5"/>
        <v>34261.67541</v>
      </c>
      <c r="AG14" s="30">
        <f t="shared" si="5"/>
        <v>36897.77349</v>
      </c>
      <c r="AH14" s="30">
        <f t="shared" si="5"/>
        <v>39657.08159</v>
      </c>
      <c r="AI14" s="30">
        <f t="shared" si="5"/>
        <v>42542.54223</v>
      </c>
      <c r="AJ14" s="30">
        <f t="shared" si="5"/>
        <v>45557.15639</v>
      </c>
      <c r="AK14" s="30">
        <f t="shared" si="5"/>
        <v>48703.98464</v>
      </c>
    </row>
    <row r="15">
      <c r="A15" s="28" t="s">
        <v>37</v>
      </c>
      <c r="B15" s="30">
        <f t="shared" ref="B15:AK15" si="6">B5+B10</f>
        <v>14448.876</v>
      </c>
      <c r="C15" s="30">
        <f t="shared" si="6"/>
        <v>28849.57889</v>
      </c>
      <c r="D15" s="30">
        <f t="shared" si="6"/>
        <v>43197.47028</v>
      </c>
      <c r="E15" s="30">
        <f t="shared" si="6"/>
        <v>57487.78327</v>
      </c>
      <c r="F15" s="30">
        <f t="shared" si="6"/>
        <v>71715.61961</v>
      </c>
      <c r="G15" s="30">
        <f t="shared" si="6"/>
        <v>85875.94686</v>
      </c>
      <c r="H15" s="30">
        <f t="shared" si="6"/>
        <v>99963.59539</v>
      </c>
      <c r="I15" s="30">
        <f t="shared" si="6"/>
        <v>113973.2554</v>
      </c>
      <c r="J15" s="30">
        <f t="shared" si="6"/>
        <v>127899.4739</v>
      </c>
      <c r="K15" s="30">
        <f t="shared" si="6"/>
        <v>141736.6514</v>
      </c>
      <c r="L15" s="30">
        <f t="shared" si="6"/>
        <v>155479.0391</v>
      </c>
      <c r="M15" s="30">
        <f t="shared" si="6"/>
        <v>169120.7353</v>
      </c>
      <c r="N15" s="30">
        <f t="shared" si="6"/>
        <v>182655.682</v>
      </c>
      <c r="O15" s="30">
        <f t="shared" si="6"/>
        <v>196077.6621</v>
      </c>
      <c r="P15" s="30">
        <f t="shared" si="6"/>
        <v>209380.2953</v>
      </c>
      <c r="Q15" s="30">
        <f t="shared" si="6"/>
        <v>222557.035</v>
      </c>
      <c r="R15" s="30">
        <f t="shared" si="6"/>
        <v>235601.1644</v>
      </c>
      <c r="S15" s="30">
        <f t="shared" si="6"/>
        <v>248505.7932</v>
      </c>
      <c r="T15" s="30">
        <f t="shared" si="6"/>
        <v>261263.8536</v>
      </c>
      <c r="U15" s="30">
        <f t="shared" si="6"/>
        <v>273868.0967</v>
      </c>
      <c r="V15" s="30">
        <f t="shared" si="6"/>
        <v>286311.0884</v>
      </c>
      <c r="W15" s="30">
        <f t="shared" si="6"/>
        <v>298585.2055</v>
      </c>
      <c r="X15" s="30">
        <f t="shared" si="6"/>
        <v>310682.6321</v>
      </c>
      <c r="Y15" s="30">
        <f t="shared" si="6"/>
        <v>322595.3547</v>
      </c>
      <c r="Z15" s="30">
        <f t="shared" si="6"/>
        <v>334315.1588</v>
      </c>
      <c r="AA15" s="30">
        <f t="shared" si="6"/>
        <v>345833.624</v>
      </c>
      <c r="AB15" s="30">
        <f t="shared" si="6"/>
        <v>357142.1201</v>
      </c>
      <c r="AC15" s="30">
        <f t="shared" si="6"/>
        <v>368231.8025</v>
      </c>
      <c r="AD15" s="30">
        <f t="shared" si="6"/>
        <v>379093.6076</v>
      </c>
      <c r="AE15" s="30">
        <f t="shared" si="6"/>
        <v>389718.2482</v>
      </c>
      <c r="AF15" s="30">
        <f t="shared" si="6"/>
        <v>400096.2089</v>
      </c>
      <c r="AG15" s="30">
        <f t="shared" si="6"/>
        <v>410217.7414</v>
      </c>
      <c r="AH15" s="30">
        <f t="shared" si="6"/>
        <v>420072.8592</v>
      </c>
      <c r="AI15" s="30">
        <f t="shared" si="6"/>
        <v>429651.333</v>
      </c>
      <c r="AJ15" s="30">
        <f t="shared" si="6"/>
        <v>438942.6855</v>
      </c>
      <c r="AK15" s="30">
        <f t="shared" si="6"/>
        <v>447936.1863</v>
      </c>
    </row>
    <row r="17">
      <c r="A17" s="28" t="s">
        <v>135</v>
      </c>
    </row>
    <row r="18">
      <c r="A18" s="28" t="s">
        <v>35</v>
      </c>
      <c r="B18" s="30">
        <f>B13*Assumptions!$D7</f>
        <v>3115828.736</v>
      </c>
      <c r="C18" s="30">
        <f>C13*Assumptions!$D7</f>
        <v>7306009.768</v>
      </c>
      <c r="D18" s="30">
        <f>D13*Assumptions!$D7</f>
        <v>12603256.38</v>
      </c>
      <c r="E18" s="30">
        <f>E13*Assumptions!$D7</f>
        <v>19041049.26</v>
      </c>
      <c r="F18" s="30">
        <f>F13*Assumptions!$D7</f>
        <v>26653652.78</v>
      </c>
      <c r="G18" s="30">
        <f>G13*Assumptions!$D7</f>
        <v>35476131.49</v>
      </c>
      <c r="H18" s="30">
        <f>H13*Assumptions!$D7</f>
        <v>45544367.1</v>
      </c>
      <c r="I18" s="30">
        <f>I13*Assumptions!$D7</f>
        <v>56895075.7</v>
      </c>
      <c r="J18" s="30">
        <f>J13*Assumptions!$D7</f>
        <v>69565825.32</v>
      </c>
      <c r="K18" s="30">
        <f>K13*Assumptions!$D7</f>
        <v>83595053.88</v>
      </c>
      <c r="L18" s="30">
        <f>L13*Assumptions!$D7</f>
        <v>99022087.51</v>
      </c>
      <c r="M18" s="30">
        <f>M13*Assumptions!$D7</f>
        <v>115887159.2</v>
      </c>
      <c r="N18" s="30">
        <f>N13*Assumptions!$D7</f>
        <v>134231427.9</v>
      </c>
      <c r="O18" s="30">
        <f>O13*Assumptions!$D7</f>
        <v>154096997.7</v>
      </c>
      <c r="P18" s="30">
        <f>P13*Assumptions!$D7</f>
        <v>175526938</v>
      </c>
      <c r="Q18" s="30">
        <f>Q13*Assumptions!$D7</f>
        <v>198565303.5</v>
      </c>
      <c r="R18" s="30">
        <f>R13*Assumptions!$D7</f>
        <v>223257154.7</v>
      </c>
      <c r="S18" s="30">
        <f>S13*Assumptions!$D7</f>
        <v>249648579.3</v>
      </c>
      <c r="T18" s="30">
        <f>T13*Assumptions!$D7</f>
        <v>277786713.1</v>
      </c>
      <c r="U18" s="30">
        <f>U13*Assumptions!$D7</f>
        <v>307719762.4</v>
      </c>
      <c r="V18" s="30">
        <f>V13*Assumptions!$D7</f>
        <v>339497025.8</v>
      </c>
      <c r="W18" s="30">
        <f>W13*Assumptions!$D7</f>
        <v>373168917.5</v>
      </c>
      <c r="X18" s="30">
        <f>X13*Assumptions!$D7</f>
        <v>408786989.9</v>
      </c>
      <c r="Y18" s="30">
        <f>Y13*Assumptions!$D7</f>
        <v>446403957.6</v>
      </c>
      <c r="Z18" s="30">
        <f>Z13*Assumptions!$D7</f>
        <v>486073721.7</v>
      </c>
      <c r="AA18" s="30">
        <f>AA13*Assumptions!$D7</f>
        <v>527851393.8</v>
      </c>
      <c r="AB18" s="30">
        <f>AB13*Assumptions!$D7</f>
        <v>571793321.8</v>
      </c>
      <c r="AC18" s="30">
        <f>AC13*Assumptions!$D7</f>
        <v>617957114.9</v>
      </c>
      <c r="AD18" s="30">
        <f>AD13*Assumptions!$D7</f>
        <v>666401670</v>
      </c>
      <c r="AE18" s="30">
        <f>AE13*Assumptions!$D7</f>
        <v>717187198.5</v>
      </c>
      <c r="AF18" s="30">
        <f>AF13*Assumptions!$D7</f>
        <v>770375253</v>
      </c>
      <c r="AG18" s="30">
        <f>AG13*Assumptions!$D7</f>
        <v>826028755.1</v>
      </c>
      <c r="AH18" s="30">
        <f>AH13*Assumptions!$D7</f>
        <v>884212024</v>
      </c>
      <c r="AI18" s="30">
        <f>AI13*Assumptions!$D7</f>
        <v>944990804.8</v>
      </c>
      <c r="AJ18" s="30">
        <f>AJ13*Assumptions!$D7</f>
        <v>1008432298</v>
      </c>
      <c r="AK18" s="30">
        <f>AK13*Assumptions!$D7</f>
        <v>1074605190</v>
      </c>
    </row>
    <row r="19">
      <c r="A19" s="28" t="s">
        <v>36</v>
      </c>
      <c r="B19" s="30">
        <f>B14*Assumptions!$D8</f>
        <v>235</v>
      </c>
      <c r="C19" s="30">
        <f>C14*Assumptions!$D8</f>
        <v>14458.295</v>
      </c>
      <c r="D19" s="30">
        <f>D14*Assumptions!$D8</f>
        <v>43062.39995</v>
      </c>
      <c r="E19" s="30">
        <f>E14*Assumptions!$D8</f>
        <v>86448.11259</v>
      </c>
      <c r="F19" s="30">
        <f>F14*Assumptions!$D8</f>
        <v>145024.6692</v>
      </c>
      <c r="G19" s="30">
        <f>G14*Assumptions!$D8</f>
        <v>219209.9028</v>
      </c>
      <c r="H19" s="30">
        <f>H14*Assumptions!$D8</f>
        <v>309430.4048</v>
      </c>
      <c r="I19" s="30">
        <f>I14*Assumptions!$D8</f>
        <v>416121.6886</v>
      </c>
      <c r="J19" s="30">
        <f>J14*Assumptions!$D8</f>
        <v>539728.3568</v>
      </c>
      <c r="K19" s="30">
        <f>K14*Assumptions!$D8</f>
        <v>680704.2712</v>
      </c>
      <c r="L19" s="30">
        <f>L14*Assumptions!$D8</f>
        <v>839512.7254</v>
      </c>
      <c r="M19" s="30">
        <f>M14*Assumptions!$D8</f>
        <v>1016626.621</v>
      </c>
      <c r="N19" s="30">
        <f>N14*Assumptions!$D8</f>
        <v>1212528.646</v>
      </c>
      <c r="O19" s="30">
        <f>O14*Assumptions!$D8</f>
        <v>1427711.458</v>
      </c>
      <c r="P19" s="30">
        <f>P14*Assumptions!$D8</f>
        <v>1662677.868</v>
      </c>
      <c r="Q19" s="30">
        <f>Q14*Assumptions!$D8</f>
        <v>1917941.031</v>
      </c>
      <c r="R19" s="30">
        <f>R14*Assumptions!$D8</f>
        <v>2194024.638</v>
      </c>
      <c r="S19" s="30">
        <f>S14*Assumptions!$D8</f>
        <v>2491463.106</v>
      </c>
      <c r="T19" s="30">
        <f>T14*Assumptions!$D8</f>
        <v>2810801.785</v>
      </c>
      <c r="U19" s="30">
        <f>U14*Assumptions!$D8</f>
        <v>3152597.153</v>
      </c>
      <c r="V19" s="30">
        <f>V14*Assumptions!$D8</f>
        <v>3517417.027</v>
      </c>
      <c r="W19" s="30">
        <f>W14*Assumptions!$D8</f>
        <v>3905840.768</v>
      </c>
      <c r="X19" s="30">
        <f>X14*Assumptions!$D8</f>
        <v>4318459.497</v>
      </c>
      <c r="Y19" s="30">
        <f>Y14*Assumptions!$D8</f>
        <v>4755876.31</v>
      </c>
      <c r="Z19" s="30">
        <f>Z14*Assumptions!$D8</f>
        <v>5218706.497</v>
      </c>
      <c r="AA19" s="30">
        <f>AA14*Assumptions!$D8</f>
        <v>5707577.772</v>
      </c>
      <c r="AB19" s="30">
        <f>AB14*Assumptions!$D8</f>
        <v>6223130.494</v>
      </c>
      <c r="AC19" s="30">
        <f>AC14*Assumptions!$D8</f>
        <v>6766017.903</v>
      </c>
      <c r="AD19" s="30">
        <f>AD14*Assumptions!$D8</f>
        <v>7336906.356</v>
      </c>
      <c r="AE19" s="30">
        <f>AE14*Assumptions!$D8</f>
        <v>7936475.567</v>
      </c>
      <c r="AF19" s="30">
        <f>AF14*Assumptions!$D8</f>
        <v>8565418.851</v>
      </c>
      <c r="AG19" s="30">
        <f>AG14*Assumptions!$D8</f>
        <v>9224443.372</v>
      </c>
      <c r="AH19" s="30">
        <f>AH14*Assumptions!$D8</f>
        <v>9914270.399</v>
      </c>
      <c r="AI19" s="30">
        <f>AI14*Assumptions!$D8</f>
        <v>10635635.56</v>
      </c>
      <c r="AJ19" s="30">
        <f>AJ14*Assumptions!$D8</f>
        <v>11389289.1</v>
      </c>
      <c r="AK19" s="30">
        <f>AK14*Assumptions!$D8</f>
        <v>12175996.16</v>
      </c>
    </row>
    <row r="20">
      <c r="A20" s="28" t="s">
        <v>37</v>
      </c>
      <c r="B20" s="30">
        <f>B15*Assumptions!$D9</f>
        <v>7917984.048</v>
      </c>
      <c r="C20" s="30">
        <f>C15*Assumptions!$D9</f>
        <v>15809569.23</v>
      </c>
      <c r="D20" s="30">
        <f>D15*Assumptions!$D9</f>
        <v>23672213.71</v>
      </c>
      <c r="E20" s="30">
        <f>E15*Assumptions!$D9</f>
        <v>31503305.23</v>
      </c>
      <c r="F20" s="30">
        <f>F15*Assumptions!$D9</f>
        <v>39300159.55</v>
      </c>
      <c r="G20" s="30">
        <f>G15*Assumptions!$D9</f>
        <v>47060018.88</v>
      </c>
      <c r="H20" s="30">
        <f>H15*Assumptions!$D9</f>
        <v>54780050.27</v>
      </c>
      <c r="I20" s="30">
        <f>I15*Assumptions!$D9</f>
        <v>62457343.96</v>
      </c>
      <c r="J20" s="30">
        <f>J15*Assumptions!$D9</f>
        <v>70088911.68</v>
      </c>
      <c r="K20" s="30">
        <f>K15*Assumptions!$D9</f>
        <v>77671684.97</v>
      </c>
      <c r="L20" s="30">
        <f>L15*Assumptions!$D9</f>
        <v>85202513.43</v>
      </c>
      <c r="M20" s="30">
        <f>M15*Assumptions!$D9</f>
        <v>92678162.92</v>
      </c>
      <c r="N20" s="30">
        <f>N15*Assumptions!$D9</f>
        <v>100095313.7</v>
      </c>
      <c r="O20" s="30">
        <f>O15*Assumptions!$D9</f>
        <v>107450558.8</v>
      </c>
      <c r="P20" s="30">
        <f>P15*Assumptions!$D9</f>
        <v>114740401.8</v>
      </c>
      <c r="Q20" s="30">
        <f>Q15*Assumptions!$D9</f>
        <v>121961255.2</v>
      </c>
      <c r="R20" s="30">
        <f>R15*Assumptions!$D9</f>
        <v>129109438.1</v>
      </c>
      <c r="S20" s="30">
        <f>S15*Assumptions!$D9</f>
        <v>136181174.7</v>
      </c>
      <c r="T20" s="30">
        <f>T15*Assumptions!$D9</f>
        <v>143172591.8</v>
      </c>
      <c r="U20" s="30">
        <f>U15*Assumptions!$D9</f>
        <v>150079717</v>
      </c>
      <c r="V20" s="30">
        <f>V15*Assumptions!$D9</f>
        <v>156898476.4</v>
      </c>
      <c r="W20" s="30">
        <f>W15*Assumptions!$D9</f>
        <v>163624692.6</v>
      </c>
      <c r="X20" s="30">
        <f>X15*Assumptions!$D9</f>
        <v>170254082.4</v>
      </c>
      <c r="Y20" s="30">
        <f>Y15*Assumptions!$D9</f>
        <v>176782254.4</v>
      </c>
      <c r="Z20" s="30">
        <f>Z15*Assumptions!$D9</f>
        <v>183204707</v>
      </c>
      <c r="AA20" s="30">
        <f>AA15*Assumptions!$D9</f>
        <v>189516825.9</v>
      </c>
      <c r="AB20" s="30">
        <f>AB15*Assumptions!$D9</f>
        <v>195713881.8</v>
      </c>
      <c r="AC20" s="30">
        <f>AC15*Assumptions!$D9</f>
        <v>201791027.8</v>
      </c>
      <c r="AD20" s="30">
        <f>AD15*Assumptions!$D9</f>
        <v>207743297</v>
      </c>
      <c r="AE20" s="30">
        <f>AE15*Assumptions!$D9</f>
        <v>213565600</v>
      </c>
      <c r="AF20" s="30">
        <f>AF15*Assumptions!$D9</f>
        <v>219252722.5</v>
      </c>
      <c r="AG20" s="30">
        <f>AG15*Assumptions!$D9</f>
        <v>224799322.3</v>
      </c>
      <c r="AH20" s="30">
        <f>AH15*Assumptions!$D9</f>
        <v>230199926.8</v>
      </c>
      <c r="AI20" s="30">
        <f>AI15*Assumptions!$D9</f>
        <v>235448930.5</v>
      </c>
      <c r="AJ20" s="30">
        <f>AJ15*Assumptions!$D9</f>
        <v>240540591.7</v>
      </c>
      <c r="AK20" s="30">
        <f>AK15*Assumptions!$D9</f>
        <v>245469030.1</v>
      </c>
    </row>
    <row r="21">
      <c r="A21" s="28" t="s">
        <v>123</v>
      </c>
      <c r="B21" s="30">
        <f t="shared" ref="B21:AK21" si="7">SUM(B18:B20)</f>
        <v>11034047.78</v>
      </c>
      <c r="C21" s="30">
        <f t="shared" si="7"/>
        <v>23130037.3</v>
      </c>
      <c r="D21" s="30">
        <f t="shared" si="7"/>
        <v>36318532.49</v>
      </c>
      <c r="E21" s="30">
        <f t="shared" si="7"/>
        <v>50630802.61</v>
      </c>
      <c r="F21" s="30">
        <f t="shared" si="7"/>
        <v>66098836.99</v>
      </c>
      <c r="G21" s="30">
        <f t="shared" si="7"/>
        <v>82755360.27</v>
      </c>
      <c r="H21" s="30">
        <f t="shared" si="7"/>
        <v>100633847.8</v>
      </c>
      <c r="I21" s="30">
        <f t="shared" si="7"/>
        <v>119768541.4</v>
      </c>
      <c r="J21" s="30">
        <f t="shared" si="7"/>
        <v>140194465.4</v>
      </c>
      <c r="K21" s="30">
        <f t="shared" si="7"/>
        <v>161947443.1</v>
      </c>
      <c r="L21" s="30">
        <f t="shared" si="7"/>
        <v>185064113.7</v>
      </c>
      <c r="M21" s="30">
        <f t="shared" si="7"/>
        <v>209581948.8</v>
      </c>
      <c r="N21" s="30">
        <f t="shared" si="7"/>
        <v>235539270.3</v>
      </c>
      <c r="O21" s="30">
        <f t="shared" si="7"/>
        <v>262975268</v>
      </c>
      <c r="P21" s="30">
        <f t="shared" si="7"/>
        <v>291930017.7</v>
      </c>
      <c r="Q21" s="30">
        <f t="shared" si="7"/>
        <v>322444499.7</v>
      </c>
      <c r="R21" s="30">
        <f t="shared" si="7"/>
        <v>354560617.5</v>
      </c>
      <c r="S21" s="30">
        <f t="shared" si="7"/>
        <v>388321217.1</v>
      </c>
      <c r="T21" s="30">
        <f t="shared" si="7"/>
        <v>423770106.7</v>
      </c>
      <c r="U21" s="30">
        <f t="shared" si="7"/>
        <v>460952076.5</v>
      </c>
      <c r="V21" s="30">
        <f t="shared" si="7"/>
        <v>499912919.3</v>
      </c>
      <c r="W21" s="30">
        <f t="shared" si="7"/>
        <v>540699450.9</v>
      </c>
      <c r="X21" s="30">
        <f t="shared" si="7"/>
        <v>583359531.7</v>
      </c>
      <c r="Y21" s="30">
        <f t="shared" si="7"/>
        <v>627942088.3</v>
      </c>
      <c r="Z21" s="30">
        <f t="shared" si="7"/>
        <v>674497135.2</v>
      </c>
      <c r="AA21" s="30">
        <f t="shared" si="7"/>
        <v>723075797.5</v>
      </c>
      <c r="AB21" s="30">
        <f t="shared" si="7"/>
        <v>773730334.1</v>
      </c>
      <c r="AC21" s="30">
        <f t="shared" si="7"/>
        <v>826514160.5</v>
      </c>
      <c r="AD21" s="30">
        <f t="shared" si="7"/>
        <v>881481873.3</v>
      </c>
      <c r="AE21" s="30">
        <f t="shared" si="7"/>
        <v>938689274.1</v>
      </c>
      <c r="AF21" s="30">
        <f t="shared" si="7"/>
        <v>998193394.4</v>
      </c>
      <c r="AG21" s="30">
        <f t="shared" si="7"/>
        <v>1060052521</v>
      </c>
      <c r="AH21" s="30">
        <f t="shared" si="7"/>
        <v>1124326221</v>
      </c>
      <c r="AI21" s="30">
        <f t="shared" si="7"/>
        <v>1191075371</v>
      </c>
      <c r="AJ21" s="30">
        <f t="shared" si="7"/>
        <v>1260362179</v>
      </c>
      <c r="AK21" s="30">
        <f t="shared" si="7"/>
        <v>1332250216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133</v>
      </c>
    </row>
    <row r="3">
      <c r="A3" s="28" t="s">
        <v>45</v>
      </c>
      <c r="B3" s="28">
        <v>0.0</v>
      </c>
      <c r="C3" s="29">
        <f t="shared" ref="C3:AK3" si="1">B11</f>
        <v>117798</v>
      </c>
      <c r="D3" s="30">
        <f t="shared" si="1"/>
        <v>239149.208</v>
      </c>
      <c r="E3" s="30">
        <f t="shared" si="1"/>
        <v>364120.7014</v>
      </c>
      <c r="F3" s="30">
        <f t="shared" si="1"/>
        <v>492780.6426</v>
      </c>
      <c r="G3" s="30">
        <f t="shared" si="1"/>
        <v>625198.2952</v>
      </c>
      <c r="H3" s="30">
        <f t="shared" si="1"/>
        <v>761444.0404</v>
      </c>
      <c r="I3" s="30">
        <f t="shared" si="1"/>
        <v>901589.3937</v>
      </c>
      <c r="J3" s="30">
        <f t="shared" si="1"/>
        <v>1045707.022</v>
      </c>
      <c r="K3" s="30">
        <f t="shared" si="1"/>
        <v>1193870.761</v>
      </c>
      <c r="L3" s="30">
        <f t="shared" si="1"/>
        <v>1346155.632</v>
      </c>
      <c r="M3" s="30">
        <f t="shared" si="1"/>
        <v>1502637.86</v>
      </c>
      <c r="N3" s="30">
        <f t="shared" si="1"/>
        <v>1663394.891</v>
      </c>
      <c r="O3" s="30">
        <f t="shared" si="1"/>
        <v>1828505.411</v>
      </c>
      <c r="P3" s="30">
        <f t="shared" si="1"/>
        <v>1998049.365</v>
      </c>
      <c r="Q3" s="30">
        <f t="shared" si="1"/>
        <v>2172107.975</v>
      </c>
      <c r="R3" s="30">
        <f t="shared" si="1"/>
        <v>2350763.757</v>
      </c>
      <c r="S3" s="30">
        <f t="shared" si="1"/>
        <v>2534100.543</v>
      </c>
      <c r="T3" s="30">
        <f t="shared" si="1"/>
        <v>2722203.501</v>
      </c>
      <c r="U3" s="30">
        <f t="shared" si="1"/>
        <v>2915159.152</v>
      </c>
      <c r="V3" s="30">
        <f t="shared" si="1"/>
        <v>3113055.391</v>
      </c>
      <c r="W3" s="30">
        <f t="shared" si="1"/>
        <v>3315981.509</v>
      </c>
      <c r="X3" s="30">
        <f t="shared" si="1"/>
        <v>3524028.212</v>
      </c>
      <c r="Y3" s="30">
        <f t="shared" si="1"/>
        <v>3737287.643</v>
      </c>
      <c r="Z3" s="30">
        <f t="shared" si="1"/>
        <v>3955853.403</v>
      </c>
      <c r="AA3" s="30">
        <f t="shared" si="1"/>
        <v>4179820.569</v>
      </c>
      <c r="AB3" s="30">
        <f t="shared" si="1"/>
        <v>4409285.724</v>
      </c>
      <c r="AC3" s="30">
        <f t="shared" si="1"/>
        <v>4644346.971</v>
      </c>
      <c r="AD3" s="30">
        <f t="shared" si="1"/>
        <v>4885103.959</v>
      </c>
      <c r="AE3" s="30">
        <f t="shared" si="1"/>
        <v>5131657.906</v>
      </c>
      <c r="AF3" s="30">
        <f t="shared" si="1"/>
        <v>5384111.623</v>
      </c>
      <c r="AG3" s="30">
        <f t="shared" si="1"/>
        <v>5642569.533</v>
      </c>
      <c r="AH3" s="30">
        <f t="shared" si="1"/>
        <v>5907137.7</v>
      </c>
      <c r="AI3" s="30">
        <f t="shared" si="1"/>
        <v>6177923.851</v>
      </c>
      <c r="AJ3" s="30">
        <f t="shared" si="1"/>
        <v>6455037.398</v>
      </c>
      <c r="AK3" s="30">
        <f t="shared" si="1"/>
        <v>6738589.469</v>
      </c>
    </row>
    <row r="4">
      <c r="A4" s="28" t="s">
        <v>46</v>
      </c>
      <c r="B4" s="28">
        <v>0.0</v>
      </c>
      <c r="C4" s="29">
        <f t="shared" ref="C4:AK4" si="2">B12</f>
        <v>10043</v>
      </c>
      <c r="D4" s="30">
        <f t="shared" si="2"/>
        <v>23293.5005</v>
      </c>
      <c r="E4" s="30">
        <f t="shared" si="2"/>
        <v>39853.09894</v>
      </c>
      <c r="F4" s="30">
        <f t="shared" si="2"/>
        <v>59825.84948</v>
      </c>
      <c r="G4" s="30">
        <f t="shared" si="2"/>
        <v>83318.31613</v>
      </c>
      <c r="H4" s="30">
        <f t="shared" si="2"/>
        <v>110439.6268</v>
      </c>
      <c r="I4" s="30">
        <f t="shared" si="2"/>
        <v>141301.5288</v>
      </c>
      <c r="J4" s="30">
        <f t="shared" si="2"/>
        <v>176018.4447</v>
      </c>
      <c r="K4" s="30">
        <f t="shared" si="2"/>
        <v>214707.5304</v>
      </c>
      <c r="L4" s="30">
        <f t="shared" si="2"/>
        <v>257488.7335</v>
      </c>
      <c r="M4" s="30">
        <f t="shared" si="2"/>
        <v>304484.8533</v>
      </c>
      <c r="N4" s="30">
        <f t="shared" si="2"/>
        <v>355821.6017</v>
      </c>
      <c r="O4" s="30">
        <f t="shared" si="2"/>
        <v>411627.6657</v>
      </c>
      <c r="P4" s="30">
        <f t="shared" si="2"/>
        <v>472034.7708</v>
      </c>
      <c r="Q4" s="30">
        <f t="shared" si="2"/>
        <v>537177.7459</v>
      </c>
      <c r="R4" s="30">
        <f t="shared" si="2"/>
        <v>607194.5895</v>
      </c>
      <c r="S4" s="30">
        <f t="shared" si="2"/>
        <v>682226.5372</v>
      </c>
      <c r="T4" s="30">
        <f t="shared" si="2"/>
        <v>762418.1304</v>
      </c>
      <c r="U4" s="30">
        <f t="shared" si="2"/>
        <v>847917.2867</v>
      </c>
      <c r="V4" s="30">
        <f t="shared" si="2"/>
        <v>938875.3714</v>
      </c>
      <c r="W4" s="30">
        <f t="shared" si="2"/>
        <v>1035447.271</v>
      </c>
      <c r="X4" s="30">
        <f t="shared" si="2"/>
        <v>1137791.466</v>
      </c>
      <c r="Y4" s="30">
        <f t="shared" si="2"/>
        <v>1246070.11</v>
      </c>
      <c r="Z4" s="30">
        <f t="shared" si="2"/>
        <v>1360449.106</v>
      </c>
      <c r="AA4" s="30">
        <f t="shared" si="2"/>
        <v>1481098.182</v>
      </c>
      <c r="AB4" s="30">
        <f t="shared" si="2"/>
        <v>1608190.977</v>
      </c>
      <c r="AC4" s="30">
        <f t="shared" si="2"/>
        <v>1741905.123</v>
      </c>
      <c r="AD4" s="30">
        <f t="shared" si="2"/>
        <v>1882422.322</v>
      </c>
      <c r="AE4" s="30">
        <f t="shared" si="2"/>
        <v>2029928.442</v>
      </c>
      <c r="AF4" s="30">
        <f t="shared" si="2"/>
        <v>2184613.595</v>
      </c>
      <c r="AG4" s="30">
        <f t="shared" si="2"/>
        <v>2346672.233</v>
      </c>
      <c r="AH4" s="30">
        <f t="shared" si="2"/>
        <v>2516303.233</v>
      </c>
      <c r="AI4" s="30">
        <f t="shared" si="2"/>
        <v>2693709.996</v>
      </c>
      <c r="AJ4" s="30">
        <f t="shared" si="2"/>
        <v>2879100.536</v>
      </c>
      <c r="AK4" s="30">
        <f t="shared" si="2"/>
        <v>3072687.579</v>
      </c>
    </row>
    <row r="6">
      <c r="A6" s="28" t="s">
        <v>136</v>
      </c>
    </row>
    <row r="7">
      <c r="A7" s="28" t="s">
        <v>45</v>
      </c>
      <c r="B7" s="29">
        <f>'Calcs-1'!B3-'Calcs-1'!B7</f>
        <v>117798</v>
      </c>
      <c r="C7" s="30">
        <f>'Calcs-1'!C3-'Calcs-1'!C7</f>
        <v>121351.208</v>
      </c>
      <c r="D7" s="30">
        <f>'Calcs-1'!D3-'Calcs-1'!D7</f>
        <v>124971.4934</v>
      </c>
      <c r="E7" s="30">
        <f>'Calcs-1'!E3-'Calcs-1'!E7</f>
        <v>128659.9412</v>
      </c>
      <c r="F7" s="30">
        <f>'Calcs-1'!F3-'Calcs-1'!F7</f>
        <v>132417.6526</v>
      </c>
      <c r="G7" s="30">
        <f>'Calcs-1'!G3-'Calcs-1'!G7</f>
        <v>136245.7452</v>
      </c>
      <c r="H7" s="30">
        <f>'Calcs-1'!H3-'Calcs-1'!H7</f>
        <v>140145.3534</v>
      </c>
      <c r="I7" s="30">
        <f>'Calcs-1'!I3-'Calcs-1'!I7</f>
        <v>144117.6285</v>
      </c>
      <c r="J7" s="30">
        <f>'Calcs-1'!J3-'Calcs-1'!J7</f>
        <v>148163.739</v>
      </c>
      <c r="K7" s="30">
        <f>'Calcs-1'!K3-'Calcs-1'!K7</f>
        <v>152284.8708</v>
      </c>
      <c r="L7" s="30">
        <f>'Calcs-1'!L3-'Calcs-1'!L7</f>
        <v>156482.2276</v>
      </c>
      <c r="M7" s="30">
        <f>'Calcs-1'!M3-'Calcs-1'!M7</f>
        <v>160757.0309</v>
      </c>
      <c r="N7" s="30">
        <f>'Calcs-1'!N3-'Calcs-1'!N7</f>
        <v>165110.5204</v>
      </c>
      <c r="O7" s="30">
        <f>'Calcs-1'!O3-'Calcs-1'!O7</f>
        <v>169543.9544</v>
      </c>
      <c r="P7" s="30">
        <f>'Calcs-1'!P3-'Calcs-1'!P7</f>
        <v>174058.6096</v>
      </c>
      <c r="Q7" s="30">
        <f>'Calcs-1'!Q3-'Calcs-1'!Q7</f>
        <v>178655.7819</v>
      </c>
      <c r="R7" s="30">
        <f>'Calcs-1'!R3-'Calcs-1'!R7</f>
        <v>183336.7865</v>
      </c>
      <c r="S7" s="30">
        <f>'Calcs-1'!S3-'Calcs-1'!S7</f>
        <v>188102.9579</v>
      </c>
      <c r="T7" s="30">
        <f>'Calcs-1'!T3-'Calcs-1'!T7</f>
        <v>192955.6506</v>
      </c>
      <c r="U7" s="30">
        <f>'Calcs-1'!U3-'Calcs-1'!U7</f>
        <v>197896.239</v>
      </c>
      <c r="V7" s="30">
        <f>'Calcs-1'!V3-'Calcs-1'!V7</f>
        <v>202926.1181</v>
      </c>
      <c r="W7" s="30">
        <f>'Calcs-1'!W3-'Calcs-1'!W7</f>
        <v>208046.7033</v>
      </c>
      <c r="X7" s="30">
        <f>'Calcs-1'!X3-'Calcs-1'!X7</f>
        <v>213259.4311</v>
      </c>
      <c r="Y7" s="30">
        <f>'Calcs-1'!Y3-'Calcs-1'!Y7</f>
        <v>218565.7592</v>
      </c>
      <c r="Z7" s="30">
        <f>'Calcs-1'!Z3-'Calcs-1'!Z7</f>
        <v>223967.1667</v>
      </c>
      <c r="AA7" s="30">
        <f>'Calcs-1'!AA3-'Calcs-1'!AA7</f>
        <v>229465.1548</v>
      </c>
      <c r="AB7" s="30">
        <f>'Calcs-1'!AB3-'Calcs-1'!AB7</f>
        <v>235061.2467</v>
      </c>
      <c r="AC7" s="30">
        <f>'Calcs-1'!AC3-'Calcs-1'!AC7</f>
        <v>240756.9881</v>
      </c>
      <c r="AD7" s="30">
        <f>'Calcs-1'!AD3-'Calcs-1'!AD7</f>
        <v>246553.9475</v>
      </c>
      <c r="AE7" s="30">
        <f>'Calcs-1'!AE3-'Calcs-1'!AE7</f>
        <v>252453.7165</v>
      </c>
      <c r="AF7" s="30">
        <f>'Calcs-1'!AF3-'Calcs-1'!AF7</f>
        <v>258457.9101</v>
      </c>
      <c r="AG7" s="30">
        <f>'Calcs-1'!AG3-'Calcs-1'!AG7</f>
        <v>264568.1672</v>
      </c>
      <c r="AH7" s="30">
        <f>'Calcs-1'!AH3-'Calcs-1'!AH7</f>
        <v>270786.1506</v>
      </c>
      <c r="AI7" s="30">
        <f>'Calcs-1'!AI3-'Calcs-1'!AI7</f>
        <v>277113.5477</v>
      </c>
      <c r="AJ7" s="30">
        <f>'Calcs-1'!AJ3-'Calcs-1'!AJ7</f>
        <v>283552.0707</v>
      </c>
      <c r="AK7" s="30">
        <f>'Calcs-1'!AK3-'Calcs-1'!AK7</f>
        <v>290103.4569</v>
      </c>
    </row>
    <row r="8">
      <c r="A8" s="28" t="s">
        <v>46</v>
      </c>
      <c r="B8" s="29">
        <f>'Calcs-1'!B4-'Calcs-1'!B8</f>
        <v>10043</v>
      </c>
      <c r="C8" s="30">
        <f>'Calcs-1'!C4-'Calcs-1'!C8</f>
        <v>13250.5005</v>
      </c>
      <c r="D8" s="30">
        <f>'Calcs-1'!D4-'Calcs-1'!D8</f>
        <v>16559.59844</v>
      </c>
      <c r="E8" s="30">
        <f>'Calcs-1'!E4-'Calcs-1'!E8</f>
        <v>19972.75055</v>
      </c>
      <c r="F8" s="30">
        <f>'Calcs-1'!F4-'Calcs-1'!F8</f>
        <v>23492.46665</v>
      </c>
      <c r="G8" s="30">
        <f>'Calcs-1'!G4-'Calcs-1'!G8</f>
        <v>27121.3107</v>
      </c>
      <c r="H8" s="30">
        <f>'Calcs-1'!H4-'Calcs-1'!H8</f>
        <v>30861.90193</v>
      </c>
      <c r="I8" s="30">
        <f>'Calcs-1'!I4-'Calcs-1'!I8</f>
        <v>34716.9159</v>
      </c>
      <c r="J8" s="30">
        <f>'Calcs-1'!J4-'Calcs-1'!J8</f>
        <v>38689.08571</v>
      </c>
      <c r="K8" s="30">
        <f>'Calcs-1'!K4-'Calcs-1'!K8</f>
        <v>42781.20314</v>
      </c>
      <c r="L8" s="30">
        <f>'Calcs-1'!L4-'Calcs-1'!L8</f>
        <v>46996.1198</v>
      </c>
      <c r="M8" s="30">
        <f>'Calcs-1'!M4-'Calcs-1'!M8</f>
        <v>51336.74842</v>
      </c>
      <c r="N8" s="30">
        <f>'Calcs-1'!N4-'Calcs-1'!N8</f>
        <v>55806.06398</v>
      </c>
      <c r="O8" s="30">
        <f>'Calcs-1'!O4-'Calcs-1'!O8</f>
        <v>60407.10507</v>
      </c>
      <c r="P8" s="30">
        <f>'Calcs-1'!P4-'Calcs-1'!P8</f>
        <v>65142.97509</v>
      </c>
      <c r="Q8" s="30">
        <f>'Calcs-1'!Q4-'Calcs-1'!Q8</f>
        <v>70016.84362</v>
      </c>
      <c r="R8" s="30">
        <f>'Calcs-1'!R4-'Calcs-1'!R8</f>
        <v>75031.9477</v>
      </c>
      <c r="S8" s="30">
        <f>'Calcs-1'!S4-'Calcs-1'!S8</f>
        <v>80191.59323</v>
      </c>
      <c r="T8" s="30">
        <f>'Calcs-1'!T4-'Calcs-1'!T8</f>
        <v>85499.15632</v>
      </c>
      <c r="U8" s="30">
        <f>'Calcs-1'!U4-'Calcs-1'!U8</f>
        <v>90958.08472</v>
      </c>
      <c r="V8" s="30">
        <f>'Calcs-1'!V4-'Calcs-1'!V8</f>
        <v>96571.89927</v>
      </c>
      <c r="W8" s="30">
        <f>'Calcs-1'!W4-'Calcs-1'!W8</f>
        <v>102344.1953</v>
      </c>
      <c r="X8" s="30">
        <f>'Calcs-1'!X4-'Calcs-1'!X8</f>
        <v>108278.6443</v>
      </c>
      <c r="Y8" s="30">
        <f>'Calcs-1'!Y4-'Calcs-1'!Y8</f>
        <v>114378.9952</v>
      </c>
      <c r="Z8" s="30">
        <f>'Calcs-1'!Z4-'Calcs-1'!Z8</f>
        <v>120649.0761</v>
      </c>
      <c r="AA8" s="30">
        <f>'Calcs-1'!AA4-'Calcs-1'!AA8</f>
        <v>127092.7957</v>
      </c>
      <c r="AB8" s="30">
        <f>'Calcs-1'!AB4-'Calcs-1'!AB8</f>
        <v>133714.1452</v>
      </c>
      <c r="AC8" s="30">
        <f>'Calcs-1'!AC4-'Calcs-1'!AC8</f>
        <v>140517.1996</v>
      </c>
      <c r="AD8" s="30">
        <f>'Calcs-1'!AD4-'Calcs-1'!AD8</f>
        <v>147506.1196</v>
      </c>
      <c r="AE8" s="30">
        <f>'Calcs-1'!AE4-'Calcs-1'!AE8</f>
        <v>154685.1532</v>
      </c>
      <c r="AF8" s="30">
        <f>'Calcs-1'!AF4-'Calcs-1'!AF8</f>
        <v>162058.6375</v>
      </c>
      <c r="AG8" s="30">
        <f>'Calcs-1'!AG4-'Calcs-1'!AG8</f>
        <v>169631.0006</v>
      </c>
      <c r="AH8" s="30">
        <f>'Calcs-1'!AH4-'Calcs-1'!AH8</f>
        <v>177406.763</v>
      </c>
      <c r="AI8" s="30">
        <f>'Calcs-1'!AI4-'Calcs-1'!AI8</f>
        <v>185390.5398</v>
      </c>
      <c r="AJ8" s="30">
        <f>'Calcs-1'!AJ4-'Calcs-1'!AJ8</f>
        <v>193587.0428</v>
      </c>
      <c r="AK8" s="30">
        <f>'Calcs-1'!AK4-'Calcs-1'!AK8</f>
        <v>202001.0817</v>
      </c>
    </row>
    <row r="10">
      <c r="A10" s="28" t="s">
        <v>135</v>
      </c>
    </row>
    <row r="11">
      <c r="A11" s="28" t="s">
        <v>45</v>
      </c>
      <c r="B11" s="29">
        <f t="shared" ref="B11:AK11" si="3">B3+B7</f>
        <v>117798</v>
      </c>
      <c r="C11" s="30">
        <f t="shared" si="3"/>
        <v>239149.208</v>
      </c>
      <c r="D11" s="30">
        <f t="shared" si="3"/>
        <v>364120.7014</v>
      </c>
      <c r="E11" s="30">
        <f t="shared" si="3"/>
        <v>492780.6426</v>
      </c>
      <c r="F11" s="30">
        <f t="shared" si="3"/>
        <v>625198.2952</v>
      </c>
      <c r="G11" s="30">
        <f t="shared" si="3"/>
        <v>761444.0404</v>
      </c>
      <c r="H11" s="30">
        <f t="shared" si="3"/>
        <v>901589.3937</v>
      </c>
      <c r="I11" s="30">
        <f t="shared" si="3"/>
        <v>1045707.022</v>
      </c>
      <c r="J11" s="30">
        <f t="shared" si="3"/>
        <v>1193870.761</v>
      </c>
      <c r="K11" s="30">
        <f t="shared" si="3"/>
        <v>1346155.632</v>
      </c>
      <c r="L11" s="30">
        <f t="shared" si="3"/>
        <v>1502637.86</v>
      </c>
      <c r="M11" s="30">
        <f t="shared" si="3"/>
        <v>1663394.891</v>
      </c>
      <c r="N11" s="30">
        <f t="shared" si="3"/>
        <v>1828505.411</v>
      </c>
      <c r="O11" s="30">
        <f t="shared" si="3"/>
        <v>1998049.365</v>
      </c>
      <c r="P11" s="30">
        <f t="shared" si="3"/>
        <v>2172107.975</v>
      </c>
      <c r="Q11" s="30">
        <f t="shared" si="3"/>
        <v>2350763.757</v>
      </c>
      <c r="R11" s="30">
        <f t="shared" si="3"/>
        <v>2534100.543</v>
      </c>
      <c r="S11" s="30">
        <f t="shared" si="3"/>
        <v>2722203.501</v>
      </c>
      <c r="T11" s="30">
        <f t="shared" si="3"/>
        <v>2915159.152</v>
      </c>
      <c r="U11" s="30">
        <f t="shared" si="3"/>
        <v>3113055.391</v>
      </c>
      <c r="V11" s="30">
        <f t="shared" si="3"/>
        <v>3315981.509</v>
      </c>
      <c r="W11" s="30">
        <f t="shared" si="3"/>
        <v>3524028.212</v>
      </c>
      <c r="X11" s="30">
        <f t="shared" si="3"/>
        <v>3737287.643</v>
      </c>
      <c r="Y11" s="30">
        <f t="shared" si="3"/>
        <v>3955853.403</v>
      </c>
      <c r="Z11" s="30">
        <f t="shared" si="3"/>
        <v>4179820.569</v>
      </c>
      <c r="AA11" s="30">
        <f t="shared" si="3"/>
        <v>4409285.724</v>
      </c>
      <c r="AB11" s="30">
        <f t="shared" si="3"/>
        <v>4644346.971</v>
      </c>
      <c r="AC11" s="30">
        <f t="shared" si="3"/>
        <v>4885103.959</v>
      </c>
      <c r="AD11" s="30">
        <f t="shared" si="3"/>
        <v>5131657.906</v>
      </c>
      <c r="AE11" s="30">
        <f t="shared" si="3"/>
        <v>5384111.623</v>
      </c>
      <c r="AF11" s="30">
        <f t="shared" si="3"/>
        <v>5642569.533</v>
      </c>
      <c r="AG11" s="30">
        <f t="shared" si="3"/>
        <v>5907137.7</v>
      </c>
      <c r="AH11" s="30">
        <f t="shared" si="3"/>
        <v>6177923.851</v>
      </c>
      <c r="AI11" s="30">
        <f t="shared" si="3"/>
        <v>6455037.398</v>
      </c>
      <c r="AJ11" s="30">
        <f t="shared" si="3"/>
        <v>6738589.469</v>
      </c>
      <c r="AK11" s="30">
        <f t="shared" si="3"/>
        <v>7028692.926</v>
      </c>
    </row>
    <row r="12">
      <c r="A12" s="28" t="s">
        <v>46</v>
      </c>
      <c r="B12" s="29">
        <f t="shared" ref="B12:AK12" si="4">B4+B8</f>
        <v>10043</v>
      </c>
      <c r="C12" s="30">
        <f t="shared" si="4"/>
        <v>23293.5005</v>
      </c>
      <c r="D12" s="30">
        <f t="shared" si="4"/>
        <v>39853.09894</v>
      </c>
      <c r="E12" s="30">
        <f t="shared" si="4"/>
        <v>59825.84948</v>
      </c>
      <c r="F12" s="30">
        <f t="shared" si="4"/>
        <v>83318.31613</v>
      </c>
      <c r="G12" s="30">
        <f t="shared" si="4"/>
        <v>110439.6268</v>
      </c>
      <c r="H12" s="30">
        <f t="shared" si="4"/>
        <v>141301.5288</v>
      </c>
      <c r="I12" s="30">
        <f t="shared" si="4"/>
        <v>176018.4447</v>
      </c>
      <c r="J12" s="30">
        <f t="shared" si="4"/>
        <v>214707.5304</v>
      </c>
      <c r="K12" s="30">
        <f t="shared" si="4"/>
        <v>257488.7335</v>
      </c>
      <c r="L12" s="30">
        <f t="shared" si="4"/>
        <v>304484.8533</v>
      </c>
      <c r="M12" s="30">
        <f t="shared" si="4"/>
        <v>355821.6017</v>
      </c>
      <c r="N12" s="30">
        <f t="shared" si="4"/>
        <v>411627.6657</v>
      </c>
      <c r="O12" s="30">
        <f t="shared" si="4"/>
        <v>472034.7708</v>
      </c>
      <c r="P12" s="30">
        <f t="shared" si="4"/>
        <v>537177.7459</v>
      </c>
      <c r="Q12" s="30">
        <f t="shared" si="4"/>
        <v>607194.5895</v>
      </c>
      <c r="R12" s="30">
        <f t="shared" si="4"/>
        <v>682226.5372</v>
      </c>
      <c r="S12" s="30">
        <f t="shared" si="4"/>
        <v>762418.1304</v>
      </c>
      <c r="T12" s="30">
        <f t="shared" si="4"/>
        <v>847917.2867</v>
      </c>
      <c r="U12" s="30">
        <f t="shared" si="4"/>
        <v>938875.3714</v>
      </c>
      <c r="V12" s="30">
        <f t="shared" si="4"/>
        <v>1035447.271</v>
      </c>
      <c r="W12" s="30">
        <f t="shared" si="4"/>
        <v>1137791.466</v>
      </c>
      <c r="X12" s="30">
        <f t="shared" si="4"/>
        <v>1246070.11</v>
      </c>
      <c r="Y12" s="30">
        <f t="shared" si="4"/>
        <v>1360449.106</v>
      </c>
      <c r="Z12" s="30">
        <f t="shared" si="4"/>
        <v>1481098.182</v>
      </c>
      <c r="AA12" s="30">
        <f t="shared" si="4"/>
        <v>1608190.977</v>
      </c>
      <c r="AB12" s="30">
        <f t="shared" si="4"/>
        <v>1741905.123</v>
      </c>
      <c r="AC12" s="30">
        <f t="shared" si="4"/>
        <v>1882422.322</v>
      </c>
      <c r="AD12" s="30">
        <f t="shared" si="4"/>
        <v>2029928.442</v>
      </c>
      <c r="AE12" s="30">
        <f t="shared" si="4"/>
        <v>2184613.595</v>
      </c>
      <c r="AF12" s="30">
        <f t="shared" si="4"/>
        <v>2346672.233</v>
      </c>
      <c r="AG12" s="30">
        <f t="shared" si="4"/>
        <v>2516303.233</v>
      </c>
      <c r="AH12" s="30">
        <f t="shared" si="4"/>
        <v>2693709.996</v>
      </c>
      <c r="AI12" s="30">
        <f t="shared" si="4"/>
        <v>2879100.536</v>
      </c>
      <c r="AJ12" s="30">
        <f t="shared" si="4"/>
        <v>3072687.579</v>
      </c>
      <c r="AK12" s="30">
        <f t="shared" si="4"/>
        <v>3274688.66</v>
      </c>
    </row>
    <row r="14">
      <c r="A14" s="28" t="s">
        <v>135</v>
      </c>
    </row>
    <row r="15">
      <c r="A15" s="28" t="s">
        <v>45</v>
      </c>
      <c r="B15" s="30">
        <f>B11*COGS!$B6</f>
        <v>11455855.5</v>
      </c>
      <c r="C15" s="30">
        <f>C11*COGS!$B6</f>
        <v>23257260.48</v>
      </c>
      <c r="D15" s="30">
        <f>D11*COGS!$B6</f>
        <v>35410738.21</v>
      </c>
      <c r="E15" s="30">
        <f>E11*COGS!$B6</f>
        <v>47922917.5</v>
      </c>
      <c r="F15" s="30">
        <f>F11*COGS!$B6</f>
        <v>60800534.21</v>
      </c>
      <c r="G15" s="30">
        <f>G11*COGS!$B6</f>
        <v>74050432.93</v>
      </c>
      <c r="H15" s="30">
        <f>H11*COGS!$B6</f>
        <v>87679568.54</v>
      </c>
      <c r="I15" s="30">
        <f>I11*COGS!$B6</f>
        <v>101695007.9</v>
      </c>
      <c r="J15" s="30">
        <f>J11*COGS!$B6</f>
        <v>116103931.5</v>
      </c>
      <c r="K15" s="30">
        <f>K11*COGS!$B6</f>
        <v>130913635.2</v>
      </c>
      <c r="L15" s="30">
        <f>L11*COGS!$B6</f>
        <v>146131531.8</v>
      </c>
      <c r="M15" s="30">
        <f>M11*COGS!$B6</f>
        <v>161765153.1</v>
      </c>
      <c r="N15" s="30">
        <f>N11*COGS!$B6</f>
        <v>177822151.2</v>
      </c>
      <c r="O15" s="30">
        <f>O11*COGS!$B6</f>
        <v>194310300.8</v>
      </c>
      <c r="P15" s="30">
        <f>P11*COGS!$B6</f>
        <v>211237500.6</v>
      </c>
      <c r="Q15" s="30">
        <f>Q11*COGS!$B6</f>
        <v>228611775.3</v>
      </c>
      <c r="R15" s="30">
        <f>R11*COGS!$B6</f>
        <v>246441277.8</v>
      </c>
      <c r="S15" s="30">
        <f>S11*COGS!$B6</f>
        <v>264734290.5</v>
      </c>
      <c r="T15" s="30">
        <f>T11*COGS!$B6</f>
        <v>283499227.5</v>
      </c>
      <c r="U15" s="30">
        <f>U11*COGS!$B6</f>
        <v>302744636.7</v>
      </c>
      <c r="V15" s="30">
        <f>V11*COGS!$B6</f>
        <v>322479201.7</v>
      </c>
      <c r="W15" s="30">
        <f>W11*COGS!$B6</f>
        <v>342711743.6</v>
      </c>
      <c r="X15" s="30">
        <f>X11*COGS!$B6</f>
        <v>363451223.3</v>
      </c>
      <c r="Y15" s="30">
        <f>Y11*COGS!$B6</f>
        <v>384706743.4</v>
      </c>
      <c r="Z15" s="30">
        <f>Z11*COGS!$B6</f>
        <v>406487550.4</v>
      </c>
      <c r="AA15" s="30">
        <f>AA11*COGS!$B6</f>
        <v>428803036.7</v>
      </c>
      <c r="AB15" s="30">
        <f>AB11*COGS!$B6</f>
        <v>451662742.9</v>
      </c>
      <c r="AC15" s="30">
        <f>AC11*COGS!$B6</f>
        <v>475076360</v>
      </c>
      <c r="AD15" s="30">
        <f>AD11*COGS!$B6</f>
        <v>499053731.4</v>
      </c>
      <c r="AE15" s="30">
        <f>AE11*COGS!$B6</f>
        <v>523604855.3</v>
      </c>
      <c r="AF15" s="30">
        <f>AF11*COGS!$B6</f>
        <v>548739887.1</v>
      </c>
      <c r="AG15" s="30">
        <f>AG11*COGS!$B6</f>
        <v>574469141.3</v>
      </c>
      <c r="AH15" s="30">
        <f>AH11*COGS!$B6</f>
        <v>600803094.5</v>
      </c>
      <c r="AI15" s="30">
        <f>AI11*COGS!$B6</f>
        <v>627752387</v>
      </c>
      <c r="AJ15" s="30">
        <f>AJ11*COGS!$B6</f>
        <v>655327825.9</v>
      </c>
      <c r="AK15" s="30">
        <f>AK11*COGS!$B6</f>
        <v>683540387</v>
      </c>
    </row>
    <row r="16">
      <c r="A16" s="28" t="s">
        <v>46</v>
      </c>
      <c r="B16" s="30">
        <f>B12*COGS!$B12</f>
        <v>987839.523</v>
      </c>
      <c r="C16" s="30">
        <f>C12*COGS!$B12</f>
        <v>2291172.003</v>
      </c>
      <c r="D16" s="30">
        <f>D12*COGS!$B12</f>
        <v>3919990.664</v>
      </c>
      <c r="E16" s="30">
        <f>E12*COGS!$B12</f>
        <v>5884530.381</v>
      </c>
      <c r="F16" s="30">
        <f>F12*COGS!$B12</f>
        <v>8195272.893</v>
      </c>
      <c r="G16" s="30">
        <f>G12*COGS!$B12</f>
        <v>10862952.14</v>
      </c>
      <c r="H16" s="30">
        <f>H12*COGS!$B12</f>
        <v>13898559.67</v>
      </c>
      <c r="I16" s="30">
        <f>I12*COGS!$B12</f>
        <v>17313350.23</v>
      </c>
      <c r="J16" s="30">
        <f>J12*COGS!$B12</f>
        <v>21118847.39</v>
      </c>
      <c r="K16" s="30">
        <f>K12*COGS!$B12</f>
        <v>25326849.32</v>
      </c>
      <c r="L16" s="30">
        <f>L12*COGS!$B12</f>
        <v>29949434.66</v>
      </c>
      <c r="M16" s="30">
        <f>M12*COGS!$B12</f>
        <v>34998968.57</v>
      </c>
      <c r="N16" s="30">
        <f>N12*COGS!$B12</f>
        <v>40488108.83</v>
      </c>
      <c r="O16" s="30">
        <f>O12*COGS!$B12</f>
        <v>46429812.09</v>
      </c>
      <c r="P16" s="30">
        <f>P12*COGS!$B12</f>
        <v>52837340.26</v>
      </c>
      <c r="Q16" s="30">
        <f>Q12*COGS!$B12</f>
        <v>59724267.02</v>
      </c>
      <c r="R16" s="30">
        <f>R12*COGS!$B12</f>
        <v>67104484.42</v>
      </c>
      <c r="S16" s="30">
        <f>S12*COGS!$B12</f>
        <v>74992209.73</v>
      </c>
      <c r="T16" s="30">
        <f>T12*COGS!$B12</f>
        <v>83401992.24</v>
      </c>
      <c r="U16" s="30">
        <f>U12*COGS!$B12</f>
        <v>92348720.41</v>
      </c>
      <c r="V16" s="30">
        <f>V12*COGS!$B12</f>
        <v>101847629</v>
      </c>
      <c r="W16" s="30">
        <f>W12*COGS!$B12</f>
        <v>111914306.4</v>
      </c>
      <c r="X16" s="30">
        <f>X12*COGS!$B12</f>
        <v>122564702.1</v>
      </c>
      <c r="Y16" s="30">
        <f>Y12*COGS!$B12</f>
        <v>133815134.5</v>
      </c>
      <c r="Z16" s="30">
        <f>Z12*COGS!$B12</f>
        <v>145682298.2</v>
      </c>
      <c r="AA16" s="30">
        <f>AA12*COGS!$B12</f>
        <v>158183272.7</v>
      </c>
      <c r="AB16" s="30">
        <f>AB12*COGS!$B12</f>
        <v>171335529.8</v>
      </c>
      <c r="AC16" s="30">
        <f>AC12*COGS!$B12</f>
        <v>185156942</v>
      </c>
      <c r="AD16" s="30">
        <f>AD12*COGS!$B12</f>
        <v>199665791.5</v>
      </c>
      <c r="AE16" s="30">
        <f>AE12*COGS!$B12</f>
        <v>214880777.8</v>
      </c>
      <c r="AF16" s="30">
        <f>AF12*COGS!$B12</f>
        <v>230821027.5</v>
      </c>
      <c r="AG16" s="30">
        <f>AG12*COGS!$B12</f>
        <v>247506102.3</v>
      </c>
      <c r="AH16" s="30">
        <f>AH12*COGS!$B12</f>
        <v>264956008.9</v>
      </c>
      <c r="AI16" s="30">
        <f>AI12*COGS!$B12</f>
        <v>283191207.8</v>
      </c>
      <c r="AJ16" s="30">
        <f>AJ12*COGS!$B12</f>
        <v>302232622.9</v>
      </c>
      <c r="AK16" s="30">
        <f>AK12*COGS!$B12</f>
        <v>322101651.3</v>
      </c>
    </row>
    <row r="17">
      <c r="A17" s="28" t="s">
        <v>123</v>
      </c>
      <c r="B17" s="30">
        <f t="shared" ref="B17:AK17" si="5">SUM(B15:B16)</f>
        <v>12443695.02</v>
      </c>
      <c r="C17" s="30">
        <f t="shared" si="5"/>
        <v>25548432.48</v>
      </c>
      <c r="D17" s="30">
        <f t="shared" si="5"/>
        <v>39330728.88</v>
      </c>
      <c r="E17" s="30">
        <f t="shared" si="5"/>
        <v>53807447.88</v>
      </c>
      <c r="F17" s="30">
        <f t="shared" si="5"/>
        <v>68995807.1</v>
      </c>
      <c r="G17" s="30">
        <f t="shared" si="5"/>
        <v>84913385.06</v>
      </c>
      <c r="H17" s="30">
        <f t="shared" si="5"/>
        <v>101578128.2</v>
      </c>
      <c r="I17" s="30">
        <f t="shared" si="5"/>
        <v>119008358.1</v>
      </c>
      <c r="J17" s="30">
        <f t="shared" si="5"/>
        <v>137222778.9</v>
      </c>
      <c r="K17" s="30">
        <f t="shared" si="5"/>
        <v>156240484.5</v>
      </c>
      <c r="L17" s="30">
        <f t="shared" si="5"/>
        <v>176080966.5</v>
      </c>
      <c r="M17" s="30">
        <f t="shared" si="5"/>
        <v>196764121.7</v>
      </c>
      <c r="N17" s="30">
        <f t="shared" si="5"/>
        <v>218310260</v>
      </c>
      <c r="O17" s="30">
        <f t="shared" si="5"/>
        <v>240740112.9</v>
      </c>
      <c r="P17" s="30">
        <f t="shared" si="5"/>
        <v>264074840.8</v>
      </c>
      <c r="Q17" s="30">
        <f t="shared" si="5"/>
        <v>288336042.4</v>
      </c>
      <c r="R17" s="30">
        <f t="shared" si="5"/>
        <v>313545762.3</v>
      </c>
      <c r="S17" s="30">
        <f t="shared" si="5"/>
        <v>339726500.2</v>
      </c>
      <c r="T17" s="30">
        <f t="shared" si="5"/>
        <v>366901219.7</v>
      </c>
      <c r="U17" s="30">
        <f t="shared" si="5"/>
        <v>395093357.2</v>
      </c>
      <c r="V17" s="30">
        <f t="shared" si="5"/>
        <v>424326830.7</v>
      </c>
      <c r="W17" s="30">
        <f t="shared" si="5"/>
        <v>454626050</v>
      </c>
      <c r="X17" s="30">
        <f t="shared" si="5"/>
        <v>486015925.4</v>
      </c>
      <c r="Y17" s="30">
        <f t="shared" si="5"/>
        <v>518521877.9</v>
      </c>
      <c r="Z17" s="30">
        <f t="shared" si="5"/>
        <v>552169848.6</v>
      </c>
      <c r="AA17" s="30">
        <f t="shared" si="5"/>
        <v>586986309.4</v>
      </c>
      <c r="AB17" s="30">
        <f t="shared" si="5"/>
        <v>622998272.7</v>
      </c>
      <c r="AC17" s="30">
        <f t="shared" si="5"/>
        <v>660233302</v>
      </c>
      <c r="AD17" s="30">
        <f t="shared" si="5"/>
        <v>698719522.8</v>
      </c>
      <c r="AE17" s="30">
        <f t="shared" si="5"/>
        <v>738485633.1</v>
      </c>
      <c r="AF17" s="30">
        <f t="shared" si="5"/>
        <v>779560914.5</v>
      </c>
      <c r="AG17" s="30">
        <f t="shared" si="5"/>
        <v>821975243.6</v>
      </c>
      <c r="AH17" s="30">
        <f t="shared" si="5"/>
        <v>865759103.4</v>
      </c>
      <c r="AI17" s="30">
        <f t="shared" si="5"/>
        <v>910943594.8</v>
      </c>
      <c r="AJ17" s="30">
        <f t="shared" si="5"/>
        <v>957560448.8</v>
      </c>
      <c r="AK17" s="30">
        <f t="shared" si="5"/>
        <v>1005642038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137</v>
      </c>
      <c r="B1" s="28" t="s">
        <v>138</v>
      </c>
      <c r="C1" s="28" t="s">
        <v>139</v>
      </c>
      <c r="D1" s="28" t="s">
        <v>140</v>
      </c>
      <c r="E1" s="28" t="s">
        <v>141</v>
      </c>
      <c r="F1" s="28" t="s">
        <v>142</v>
      </c>
      <c r="G1" s="28" t="s">
        <v>143</v>
      </c>
      <c r="H1" s="28" t="s">
        <v>144</v>
      </c>
    </row>
    <row r="2">
      <c r="B2" s="28" t="s">
        <v>145</v>
      </c>
      <c r="D2" s="28">
        <v>1.0</v>
      </c>
      <c r="E2" s="28">
        <v>2415034.0</v>
      </c>
      <c r="F2" s="28">
        <v>18.0</v>
      </c>
      <c r="G2" s="29">
        <f t="shared" ref="G2:G8" si="1">F2+D2</f>
        <v>19</v>
      </c>
      <c r="H2" s="29">
        <f t="shared" ref="H2:H8" si="2">E2/F2*F2</f>
        <v>2415034</v>
      </c>
    </row>
    <row r="3">
      <c r="B3" s="28" t="s">
        <v>145</v>
      </c>
      <c r="D3" s="28">
        <v>2.0</v>
      </c>
      <c r="E3" s="28">
        <v>2415034.0</v>
      </c>
      <c r="F3" s="28">
        <v>18.0</v>
      </c>
      <c r="G3" s="29">
        <f t="shared" si="1"/>
        <v>20</v>
      </c>
      <c r="H3" s="29">
        <f t="shared" si="2"/>
        <v>2415034</v>
      </c>
    </row>
    <row r="4">
      <c r="B4" s="28" t="s">
        <v>145</v>
      </c>
      <c r="D4" s="28">
        <v>12.0</v>
      </c>
      <c r="E4" s="28">
        <v>2415034.0</v>
      </c>
      <c r="F4" s="28">
        <v>18.0</v>
      </c>
      <c r="G4" s="29">
        <f t="shared" si="1"/>
        <v>30</v>
      </c>
      <c r="H4" s="29">
        <f t="shared" si="2"/>
        <v>2415034</v>
      </c>
    </row>
    <row r="5">
      <c r="B5" s="28" t="s">
        <v>145</v>
      </c>
      <c r="D5" s="28">
        <v>18.0</v>
      </c>
      <c r="E5" s="28">
        <v>2415034.0</v>
      </c>
      <c r="F5" s="28">
        <v>18.0</v>
      </c>
      <c r="G5" s="29">
        <f t="shared" si="1"/>
        <v>36</v>
      </c>
      <c r="H5" s="29">
        <f t="shared" si="2"/>
        <v>2415034</v>
      </c>
    </row>
    <row r="6">
      <c r="B6" s="28" t="s">
        <v>145</v>
      </c>
      <c r="D6" s="28">
        <v>27.0</v>
      </c>
      <c r="E6" s="28">
        <v>2415034.0</v>
      </c>
      <c r="F6" s="28">
        <v>18.0</v>
      </c>
      <c r="G6" s="29">
        <f t="shared" si="1"/>
        <v>45</v>
      </c>
      <c r="H6" s="29">
        <f t="shared" si="2"/>
        <v>2415034</v>
      </c>
    </row>
    <row r="7">
      <c r="B7" s="28" t="s">
        <v>146</v>
      </c>
      <c r="D7" s="28">
        <v>3.0</v>
      </c>
      <c r="E7" s="28">
        <v>5124730.0</v>
      </c>
      <c r="F7" s="28">
        <v>21.0</v>
      </c>
      <c r="G7" s="29">
        <f t="shared" si="1"/>
        <v>24</v>
      </c>
      <c r="H7" s="29">
        <f t="shared" si="2"/>
        <v>5124730</v>
      </c>
    </row>
    <row r="8">
      <c r="B8" s="28" t="s">
        <v>146</v>
      </c>
      <c r="D8" s="28">
        <v>22.0</v>
      </c>
      <c r="E8" s="28">
        <v>5124730.0</v>
      </c>
      <c r="F8" s="28">
        <v>21.0</v>
      </c>
      <c r="G8" s="29">
        <f t="shared" si="1"/>
        <v>43</v>
      </c>
      <c r="H8" s="29">
        <f t="shared" si="2"/>
        <v>5124730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147</v>
      </c>
    </row>
    <row r="3">
      <c r="A3" s="28" t="s">
        <v>145</v>
      </c>
      <c r="B3" s="28">
        <v>0.0</v>
      </c>
      <c r="C3" s="29">
        <f t="shared" ref="C3:AK3" si="1">B18</f>
        <v>2415034</v>
      </c>
      <c r="D3" s="29">
        <f t="shared" si="1"/>
        <v>4830068</v>
      </c>
      <c r="E3" s="29">
        <f t="shared" si="1"/>
        <v>4830068</v>
      </c>
      <c r="F3" s="29">
        <f t="shared" si="1"/>
        <v>4830068</v>
      </c>
      <c r="G3" s="29">
        <f t="shared" si="1"/>
        <v>4830068</v>
      </c>
      <c r="H3" s="29">
        <f t="shared" si="1"/>
        <v>4830068</v>
      </c>
      <c r="I3" s="29">
        <f t="shared" si="1"/>
        <v>4830068</v>
      </c>
      <c r="J3" s="29">
        <f t="shared" si="1"/>
        <v>4830068</v>
      </c>
      <c r="K3" s="29">
        <f t="shared" si="1"/>
        <v>4830068</v>
      </c>
      <c r="L3" s="29">
        <f t="shared" si="1"/>
        <v>4830068</v>
      </c>
      <c r="M3" s="29">
        <f t="shared" si="1"/>
        <v>4830068</v>
      </c>
      <c r="N3" s="29">
        <f t="shared" si="1"/>
        <v>7245102</v>
      </c>
      <c r="O3" s="29">
        <f t="shared" si="1"/>
        <v>7245102</v>
      </c>
      <c r="P3" s="29">
        <f t="shared" si="1"/>
        <v>7245102</v>
      </c>
      <c r="Q3" s="29">
        <f t="shared" si="1"/>
        <v>7245102</v>
      </c>
      <c r="R3" s="29">
        <f t="shared" si="1"/>
        <v>7245102</v>
      </c>
      <c r="S3" s="29">
        <f t="shared" si="1"/>
        <v>7245102</v>
      </c>
      <c r="T3" s="29">
        <f t="shared" si="1"/>
        <v>9660136</v>
      </c>
      <c r="U3" s="29">
        <f t="shared" si="1"/>
        <v>7245102</v>
      </c>
      <c r="V3" s="29">
        <f t="shared" si="1"/>
        <v>4830068</v>
      </c>
      <c r="W3" s="29">
        <f t="shared" si="1"/>
        <v>4830068</v>
      </c>
      <c r="X3" s="29">
        <f t="shared" si="1"/>
        <v>4830068</v>
      </c>
      <c r="Y3" s="29">
        <f t="shared" si="1"/>
        <v>4830068</v>
      </c>
      <c r="Z3" s="29">
        <f t="shared" si="1"/>
        <v>4830068</v>
      </c>
      <c r="AA3" s="29">
        <f t="shared" si="1"/>
        <v>4830068</v>
      </c>
      <c r="AB3" s="29">
        <f t="shared" si="1"/>
        <v>4830068</v>
      </c>
      <c r="AC3" s="29">
        <f t="shared" si="1"/>
        <v>7245102</v>
      </c>
      <c r="AD3" s="29">
        <f t="shared" si="1"/>
        <v>7245102</v>
      </c>
      <c r="AE3" s="29">
        <f t="shared" si="1"/>
        <v>7245102</v>
      </c>
      <c r="AF3" s="29">
        <f t="shared" si="1"/>
        <v>4830068</v>
      </c>
      <c r="AG3" s="29">
        <f t="shared" si="1"/>
        <v>4830068</v>
      </c>
      <c r="AH3" s="29">
        <f t="shared" si="1"/>
        <v>4830068</v>
      </c>
      <c r="AI3" s="29">
        <f t="shared" si="1"/>
        <v>4830068</v>
      </c>
      <c r="AJ3" s="29">
        <f t="shared" si="1"/>
        <v>4830068</v>
      </c>
      <c r="AK3" s="29">
        <f t="shared" si="1"/>
        <v>4830068</v>
      </c>
    </row>
    <row r="4">
      <c r="A4" s="28" t="s">
        <v>146</v>
      </c>
      <c r="B4" s="28">
        <v>0.0</v>
      </c>
      <c r="C4" s="29">
        <f t="shared" ref="C4:AK4" si="2">B19</f>
        <v>0</v>
      </c>
      <c r="D4" s="29">
        <f t="shared" si="2"/>
        <v>0</v>
      </c>
      <c r="E4" s="29">
        <f t="shared" si="2"/>
        <v>5124730</v>
      </c>
      <c r="F4" s="29">
        <f t="shared" si="2"/>
        <v>5124730</v>
      </c>
      <c r="G4" s="29">
        <f t="shared" si="2"/>
        <v>5124730</v>
      </c>
      <c r="H4" s="29">
        <f t="shared" si="2"/>
        <v>5124730</v>
      </c>
      <c r="I4" s="29">
        <f t="shared" si="2"/>
        <v>5124730</v>
      </c>
      <c r="J4" s="29">
        <f t="shared" si="2"/>
        <v>5124730</v>
      </c>
      <c r="K4" s="29">
        <f t="shared" si="2"/>
        <v>5124730</v>
      </c>
      <c r="L4" s="29">
        <f t="shared" si="2"/>
        <v>5124730</v>
      </c>
      <c r="M4" s="29">
        <f t="shared" si="2"/>
        <v>5124730</v>
      </c>
      <c r="N4" s="29">
        <f t="shared" si="2"/>
        <v>5124730</v>
      </c>
      <c r="O4" s="29">
        <f t="shared" si="2"/>
        <v>5124730</v>
      </c>
      <c r="P4" s="29">
        <f t="shared" si="2"/>
        <v>5124730</v>
      </c>
      <c r="Q4" s="29">
        <f t="shared" si="2"/>
        <v>5124730</v>
      </c>
      <c r="R4" s="29">
        <f t="shared" si="2"/>
        <v>5124730</v>
      </c>
      <c r="S4" s="29">
        <f t="shared" si="2"/>
        <v>5124730</v>
      </c>
      <c r="T4" s="29">
        <f t="shared" si="2"/>
        <v>5124730</v>
      </c>
      <c r="U4" s="29">
        <f t="shared" si="2"/>
        <v>5124730</v>
      </c>
      <c r="V4" s="29">
        <f t="shared" si="2"/>
        <v>5124730</v>
      </c>
      <c r="W4" s="29">
        <f t="shared" si="2"/>
        <v>5124730</v>
      </c>
      <c r="X4" s="29">
        <f t="shared" si="2"/>
        <v>10249460</v>
      </c>
      <c r="Y4" s="29">
        <f t="shared" si="2"/>
        <v>10249460</v>
      </c>
      <c r="Z4" s="29">
        <f t="shared" si="2"/>
        <v>5124730</v>
      </c>
      <c r="AA4" s="29">
        <f t="shared" si="2"/>
        <v>5124730</v>
      </c>
      <c r="AB4" s="29">
        <f t="shared" si="2"/>
        <v>5124730</v>
      </c>
      <c r="AC4" s="29">
        <f t="shared" si="2"/>
        <v>5124730</v>
      </c>
      <c r="AD4" s="29">
        <f t="shared" si="2"/>
        <v>5124730</v>
      </c>
      <c r="AE4" s="29">
        <f t="shared" si="2"/>
        <v>5124730</v>
      </c>
      <c r="AF4" s="29">
        <f t="shared" si="2"/>
        <v>5124730</v>
      </c>
      <c r="AG4" s="29">
        <f t="shared" si="2"/>
        <v>5124730</v>
      </c>
      <c r="AH4" s="29">
        <f t="shared" si="2"/>
        <v>5124730</v>
      </c>
      <c r="AI4" s="29">
        <f t="shared" si="2"/>
        <v>5124730</v>
      </c>
      <c r="AJ4" s="29">
        <f t="shared" si="2"/>
        <v>5124730</v>
      </c>
      <c r="AK4" s="29">
        <f t="shared" si="2"/>
        <v>5124730</v>
      </c>
    </row>
    <row r="5">
      <c r="A5" s="28" t="s">
        <v>123</v>
      </c>
      <c r="B5" s="29">
        <f t="shared" ref="B5:AK5" si="3">SUM(B3:B4)</f>
        <v>0</v>
      </c>
      <c r="C5" s="29">
        <f t="shared" si="3"/>
        <v>2415034</v>
      </c>
      <c r="D5" s="29">
        <f t="shared" si="3"/>
        <v>4830068</v>
      </c>
      <c r="E5" s="29">
        <f t="shared" si="3"/>
        <v>9954798</v>
      </c>
      <c r="F5" s="29">
        <f t="shared" si="3"/>
        <v>9954798</v>
      </c>
      <c r="G5" s="29">
        <f t="shared" si="3"/>
        <v>9954798</v>
      </c>
      <c r="H5" s="29">
        <f t="shared" si="3"/>
        <v>9954798</v>
      </c>
      <c r="I5" s="29">
        <f t="shared" si="3"/>
        <v>9954798</v>
      </c>
      <c r="J5" s="29">
        <f t="shared" si="3"/>
        <v>9954798</v>
      </c>
      <c r="K5" s="29">
        <f t="shared" si="3"/>
        <v>9954798</v>
      </c>
      <c r="L5" s="29">
        <f t="shared" si="3"/>
        <v>9954798</v>
      </c>
      <c r="M5" s="29">
        <f t="shared" si="3"/>
        <v>9954798</v>
      </c>
      <c r="N5" s="29">
        <f t="shared" si="3"/>
        <v>12369832</v>
      </c>
      <c r="O5" s="29">
        <f t="shared" si="3"/>
        <v>12369832</v>
      </c>
      <c r="P5" s="29">
        <f t="shared" si="3"/>
        <v>12369832</v>
      </c>
      <c r="Q5" s="29">
        <f t="shared" si="3"/>
        <v>12369832</v>
      </c>
      <c r="R5" s="29">
        <f t="shared" si="3"/>
        <v>12369832</v>
      </c>
      <c r="S5" s="29">
        <f t="shared" si="3"/>
        <v>12369832</v>
      </c>
      <c r="T5" s="29">
        <f t="shared" si="3"/>
        <v>14784866</v>
      </c>
      <c r="U5" s="29">
        <f t="shared" si="3"/>
        <v>12369832</v>
      </c>
      <c r="V5" s="29">
        <f t="shared" si="3"/>
        <v>9954798</v>
      </c>
      <c r="W5" s="29">
        <f t="shared" si="3"/>
        <v>9954798</v>
      </c>
      <c r="X5" s="29">
        <f t="shared" si="3"/>
        <v>15079528</v>
      </c>
      <c r="Y5" s="29">
        <f t="shared" si="3"/>
        <v>15079528</v>
      </c>
      <c r="Z5" s="29">
        <f t="shared" si="3"/>
        <v>9954798</v>
      </c>
      <c r="AA5" s="29">
        <f t="shared" si="3"/>
        <v>9954798</v>
      </c>
      <c r="AB5" s="29">
        <f t="shared" si="3"/>
        <v>9954798</v>
      </c>
      <c r="AC5" s="29">
        <f t="shared" si="3"/>
        <v>12369832</v>
      </c>
      <c r="AD5" s="29">
        <f t="shared" si="3"/>
        <v>12369832</v>
      </c>
      <c r="AE5" s="29">
        <f t="shared" si="3"/>
        <v>12369832</v>
      </c>
      <c r="AF5" s="29">
        <f t="shared" si="3"/>
        <v>9954798</v>
      </c>
      <c r="AG5" s="29">
        <f t="shared" si="3"/>
        <v>9954798</v>
      </c>
      <c r="AH5" s="29">
        <f t="shared" si="3"/>
        <v>9954798</v>
      </c>
      <c r="AI5" s="29">
        <f t="shared" si="3"/>
        <v>9954798</v>
      </c>
      <c r="AJ5" s="29">
        <f t="shared" si="3"/>
        <v>9954798</v>
      </c>
      <c r="AK5" s="29">
        <f t="shared" si="3"/>
        <v>9954798</v>
      </c>
    </row>
    <row r="7">
      <c r="A7" s="28" t="s">
        <v>38</v>
      </c>
    </row>
    <row r="8">
      <c r="A8" s="28" t="s">
        <v>145</v>
      </c>
      <c r="B8" s="29">
        <f>FAR!E2</f>
        <v>2415034</v>
      </c>
      <c r="C8" s="29">
        <f>FAR!E3</f>
        <v>2415034</v>
      </c>
      <c r="D8" s="28">
        <v>0.0</v>
      </c>
      <c r="E8" s="28">
        <v>0.0</v>
      </c>
      <c r="F8" s="28">
        <v>0.0</v>
      </c>
      <c r="G8" s="28">
        <v>0.0</v>
      </c>
      <c r="H8" s="28">
        <v>0.0</v>
      </c>
      <c r="I8" s="28">
        <v>0.0</v>
      </c>
      <c r="J8" s="28">
        <v>0.0</v>
      </c>
      <c r="K8" s="28">
        <v>0.0</v>
      </c>
      <c r="L8" s="28">
        <v>0.0</v>
      </c>
      <c r="M8" s="29">
        <f>FAR!E4</f>
        <v>2415034</v>
      </c>
      <c r="N8" s="28">
        <v>0.0</v>
      </c>
      <c r="O8" s="28">
        <v>0.0</v>
      </c>
      <c r="P8" s="28">
        <v>0.0</v>
      </c>
      <c r="Q8" s="28">
        <v>0.0</v>
      </c>
      <c r="R8" s="28">
        <v>0.0</v>
      </c>
      <c r="S8" s="29">
        <f>FAR!E5</f>
        <v>2415034</v>
      </c>
      <c r="T8" s="28">
        <v>0.0</v>
      </c>
      <c r="U8" s="28">
        <v>0.0</v>
      </c>
      <c r="V8" s="28">
        <v>0.0</v>
      </c>
      <c r="W8" s="28">
        <v>0.0</v>
      </c>
      <c r="X8" s="28">
        <v>0.0</v>
      </c>
      <c r="Y8" s="28">
        <v>0.0</v>
      </c>
      <c r="Z8" s="28">
        <v>0.0</v>
      </c>
      <c r="AA8" s="28">
        <v>0.0</v>
      </c>
      <c r="AB8" s="29">
        <f>FAR!E6</f>
        <v>2415034</v>
      </c>
      <c r="AC8" s="28">
        <v>0.0</v>
      </c>
      <c r="AD8" s="28">
        <v>0.0</v>
      </c>
      <c r="AE8" s="28">
        <v>0.0</v>
      </c>
      <c r="AF8" s="28">
        <v>0.0</v>
      </c>
      <c r="AG8" s="28">
        <v>0.0</v>
      </c>
      <c r="AH8" s="28">
        <v>0.0</v>
      </c>
      <c r="AI8" s="28">
        <v>0.0</v>
      </c>
      <c r="AJ8" s="28">
        <v>0.0</v>
      </c>
      <c r="AK8" s="28">
        <v>0.0</v>
      </c>
    </row>
    <row r="9">
      <c r="A9" s="28" t="s">
        <v>146</v>
      </c>
      <c r="B9" s="28">
        <v>0.0</v>
      </c>
      <c r="C9" s="28">
        <v>0.0</v>
      </c>
      <c r="D9" s="29">
        <f>FAR!E7</f>
        <v>5124730</v>
      </c>
      <c r="E9" s="28">
        <v>0.0</v>
      </c>
      <c r="F9" s="28">
        <v>0.0</v>
      </c>
      <c r="G9" s="28">
        <v>0.0</v>
      </c>
      <c r="H9" s="28">
        <v>0.0</v>
      </c>
      <c r="I9" s="28">
        <v>0.0</v>
      </c>
      <c r="J9" s="28">
        <v>0.0</v>
      </c>
      <c r="K9" s="28">
        <v>0.0</v>
      </c>
      <c r="L9" s="28">
        <v>0.0</v>
      </c>
      <c r="M9" s="28">
        <v>0.0</v>
      </c>
      <c r="N9" s="28">
        <v>0.0</v>
      </c>
      <c r="O9" s="28">
        <v>0.0</v>
      </c>
      <c r="P9" s="28">
        <v>0.0</v>
      </c>
      <c r="Q9" s="28">
        <v>0.0</v>
      </c>
      <c r="R9" s="28">
        <v>0.0</v>
      </c>
      <c r="S9" s="28">
        <v>0.0</v>
      </c>
      <c r="T9" s="28">
        <v>0.0</v>
      </c>
      <c r="U9" s="28">
        <v>0.0</v>
      </c>
      <c r="V9" s="28">
        <v>0.0</v>
      </c>
      <c r="W9" s="29">
        <f>FAR!E8</f>
        <v>5124730</v>
      </c>
      <c r="X9" s="28">
        <v>0.0</v>
      </c>
      <c r="Y9" s="28">
        <v>0.0</v>
      </c>
      <c r="Z9" s="28">
        <v>0.0</v>
      </c>
      <c r="AA9" s="28">
        <v>0.0</v>
      </c>
      <c r="AB9" s="28">
        <v>0.0</v>
      </c>
      <c r="AC9" s="28">
        <v>0.0</v>
      </c>
      <c r="AD9" s="28">
        <v>0.0</v>
      </c>
      <c r="AE9" s="28">
        <v>0.0</v>
      </c>
      <c r="AF9" s="28">
        <v>0.0</v>
      </c>
      <c r="AG9" s="28">
        <v>0.0</v>
      </c>
      <c r="AH9" s="28">
        <v>0.0</v>
      </c>
      <c r="AI9" s="28">
        <v>0.0</v>
      </c>
      <c r="AJ9" s="28">
        <v>0.0</v>
      </c>
      <c r="AK9" s="28">
        <v>0.0</v>
      </c>
    </row>
    <row r="10">
      <c r="A10" s="28" t="s">
        <v>123</v>
      </c>
      <c r="B10" s="29">
        <f t="shared" ref="B10:AK10" si="4">SUM(B8:B9)</f>
        <v>2415034</v>
      </c>
      <c r="C10" s="29">
        <f t="shared" si="4"/>
        <v>2415034</v>
      </c>
      <c r="D10" s="29">
        <f t="shared" si="4"/>
        <v>5124730</v>
      </c>
      <c r="E10" s="29">
        <f t="shared" si="4"/>
        <v>0</v>
      </c>
      <c r="F10" s="29">
        <f t="shared" si="4"/>
        <v>0</v>
      </c>
      <c r="G10" s="29">
        <f t="shared" si="4"/>
        <v>0</v>
      </c>
      <c r="H10" s="29">
        <f t="shared" si="4"/>
        <v>0</v>
      </c>
      <c r="I10" s="29">
        <f t="shared" si="4"/>
        <v>0</v>
      </c>
      <c r="J10" s="29">
        <f t="shared" si="4"/>
        <v>0</v>
      </c>
      <c r="K10" s="29">
        <f t="shared" si="4"/>
        <v>0</v>
      </c>
      <c r="L10" s="29">
        <f t="shared" si="4"/>
        <v>0</v>
      </c>
      <c r="M10" s="29">
        <f t="shared" si="4"/>
        <v>2415034</v>
      </c>
      <c r="N10" s="29">
        <f t="shared" si="4"/>
        <v>0</v>
      </c>
      <c r="O10" s="29">
        <f t="shared" si="4"/>
        <v>0</v>
      </c>
      <c r="P10" s="29">
        <f t="shared" si="4"/>
        <v>0</v>
      </c>
      <c r="Q10" s="29">
        <f t="shared" si="4"/>
        <v>0</v>
      </c>
      <c r="R10" s="29">
        <f t="shared" si="4"/>
        <v>0</v>
      </c>
      <c r="S10" s="29">
        <f t="shared" si="4"/>
        <v>2415034</v>
      </c>
      <c r="T10" s="29">
        <f t="shared" si="4"/>
        <v>0</v>
      </c>
      <c r="U10" s="29">
        <f t="shared" si="4"/>
        <v>0</v>
      </c>
      <c r="V10" s="29">
        <f t="shared" si="4"/>
        <v>0</v>
      </c>
      <c r="W10" s="29">
        <f t="shared" si="4"/>
        <v>5124730</v>
      </c>
      <c r="X10" s="29">
        <f t="shared" si="4"/>
        <v>0</v>
      </c>
      <c r="Y10" s="29">
        <f t="shared" si="4"/>
        <v>0</v>
      </c>
      <c r="Z10" s="29">
        <f t="shared" si="4"/>
        <v>0</v>
      </c>
      <c r="AA10" s="29">
        <f t="shared" si="4"/>
        <v>0</v>
      </c>
      <c r="AB10" s="29">
        <f t="shared" si="4"/>
        <v>2415034</v>
      </c>
      <c r="AC10" s="29">
        <f t="shared" si="4"/>
        <v>0</v>
      </c>
      <c r="AD10" s="29">
        <f t="shared" si="4"/>
        <v>0</v>
      </c>
      <c r="AE10" s="29">
        <f t="shared" si="4"/>
        <v>0</v>
      </c>
      <c r="AF10" s="29">
        <f t="shared" si="4"/>
        <v>0</v>
      </c>
      <c r="AG10" s="29">
        <f t="shared" si="4"/>
        <v>0</v>
      </c>
      <c r="AH10" s="29">
        <f t="shared" si="4"/>
        <v>0</v>
      </c>
      <c r="AI10" s="29">
        <f t="shared" si="4"/>
        <v>0</v>
      </c>
      <c r="AJ10" s="29">
        <f t="shared" si="4"/>
        <v>0</v>
      </c>
      <c r="AK10" s="29">
        <f t="shared" si="4"/>
        <v>0</v>
      </c>
    </row>
    <row r="12">
      <c r="A12" s="28" t="s">
        <v>148</v>
      </c>
    </row>
    <row r="13">
      <c r="A13" s="28" t="s">
        <v>145</v>
      </c>
      <c r="B13" s="28">
        <v>0.0</v>
      </c>
      <c r="C13" s="28">
        <v>0.0</v>
      </c>
      <c r="D13" s="28">
        <v>0.0</v>
      </c>
      <c r="E13" s="28">
        <v>0.0</v>
      </c>
      <c r="F13" s="28">
        <v>0.0</v>
      </c>
      <c r="G13" s="28">
        <v>0.0</v>
      </c>
      <c r="H13" s="28">
        <v>0.0</v>
      </c>
      <c r="I13" s="28">
        <v>0.0</v>
      </c>
      <c r="J13" s="28">
        <v>0.0</v>
      </c>
      <c r="K13" s="28">
        <v>0.0</v>
      </c>
      <c r="L13" s="28">
        <v>0.0</v>
      </c>
      <c r="M13" s="28">
        <v>0.0</v>
      </c>
      <c r="N13" s="28">
        <v>0.0</v>
      </c>
      <c r="O13" s="28">
        <v>0.0</v>
      </c>
      <c r="P13" s="28">
        <v>0.0</v>
      </c>
      <c r="Q13" s="28">
        <v>0.0</v>
      </c>
      <c r="R13" s="28">
        <v>0.0</v>
      </c>
      <c r="S13" s="28">
        <v>0.0</v>
      </c>
      <c r="T13" s="29">
        <f>FAR!E2</f>
        <v>2415034</v>
      </c>
      <c r="U13" s="29">
        <f>FAR!E3</f>
        <v>2415034</v>
      </c>
      <c r="V13" s="28">
        <v>0.0</v>
      </c>
      <c r="W13" s="28">
        <v>0.0</v>
      </c>
      <c r="X13" s="28">
        <v>0.0</v>
      </c>
      <c r="Y13" s="28">
        <v>0.0</v>
      </c>
      <c r="Z13" s="28">
        <v>0.0</v>
      </c>
      <c r="AA13" s="28">
        <v>0.0</v>
      </c>
      <c r="AB13" s="28">
        <v>0.0</v>
      </c>
      <c r="AC13" s="28">
        <v>0.0</v>
      </c>
      <c r="AD13" s="28">
        <v>0.0</v>
      </c>
      <c r="AE13" s="29">
        <f>FAR!E4</f>
        <v>2415034</v>
      </c>
      <c r="AF13" s="28">
        <v>0.0</v>
      </c>
      <c r="AG13" s="28">
        <v>0.0</v>
      </c>
      <c r="AH13" s="28">
        <v>0.0</v>
      </c>
      <c r="AI13" s="28">
        <v>0.0</v>
      </c>
      <c r="AJ13" s="28">
        <v>0.0</v>
      </c>
      <c r="AK13" s="29">
        <f>FAR!E5</f>
        <v>2415034</v>
      </c>
    </row>
    <row r="14">
      <c r="A14" s="28" t="s">
        <v>146</v>
      </c>
      <c r="B14" s="28">
        <v>0.0</v>
      </c>
      <c r="C14" s="28">
        <v>0.0</v>
      </c>
      <c r="D14" s="28">
        <v>0.0</v>
      </c>
      <c r="E14" s="28">
        <v>0.0</v>
      </c>
      <c r="F14" s="28">
        <v>0.0</v>
      </c>
      <c r="G14" s="28">
        <v>0.0</v>
      </c>
      <c r="H14" s="28">
        <v>0.0</v>
      </c>
      <c r="I14" s="28">
        <v>0.0</v>
      </c>
      <c r="J14" s="28">
        <v>0.0</v>
      </c>
      <c r="K14" s="28">
        <v>0.0</v>
      </c>
      <c r="L14" s="28">
        <v>0.0</v>
      </c>
      <c r="M14" s="28">
        <v>0.0</v>
      </c>
      <c r="N14" s="28">
        <v>0.0</v>
      </c>
      <c r="O14" s="28">
        <v>0.0</v>
      </c>
      <c r="P14" s="28">
        <v>0.0</v>
      </c>
      <c r="Q14" s="28">
        <v>0.0</v>
      </c>
      <c r="R14" s="28">
        <v>0.0</v>
      </c>
      <c r="S14" s="28">
        <v>0.0</v>
      </c>
      <c r="T14" s="28">
        <v>0.0</v>
      </c>
      <c r="U14" s="28">
        <v>0.0</v>
      </c>
      <c r="V14" s="28">
        <v>0.0</v>
      </c>
      <c r="W14" s="28">
        <v>0.0</v>
      </c>
      <c r="X14" s="28">
        <v>0.0</v>
      </c>
      <c r="Y14" s="29">
        <f>FAR!E7</f>
        <v>5124730</v>
      </c>
      <c r="Z14" s="28">
        <v>0.0</v>
      </c>
      <c r="AA14" s="28">
        <v>0.0</v>
      </c>
      <c r="AB14" s="28">
        <v>0.0</v>
      </c>
      <c r="AC14" s="28">
        <v>0.0</v>
      </c>
      <c r="AD14" s="28">
        <v>0.0</v>
      </c>
      <c r="AE14" s="28">
        <v>0.0</v>
      </c>
      <c r="AF14" s="28">
        <v>0.0</v>
      </c>
      <c r="AG14" s="28">
        <v>0.0</v>
      </c>
      <c r="AH14" s="28">
        <v>0.0</v>
      </c>
      <c r="AI14" s="28">
        <v>0.0</v>
      </c>
      <c r="AJ14" s="28">
        <v>0.0</v>
      </c>
      <c r="AK14" s="28">
        <v>0.0</v>
      </c>
    </row>
    <row r="15">
      <c r="A15" s="28" t="s">
        <v>123</v>
      </c>
      <c r="B15" s="29">
        <f t="shared" ref="B15:AK15" si="5">SUM(B13:B14)</f>
        <v>0</v>
      </c>
      <c r="C15" s="29">
        <f t="shared" si="5"/>
        <v>0</v>
      </c>
      <c r="D15" s="29">
        <f t="shared" si="5"/>
        <v>0</v>
      </c>
      <c r="E15" s="29">
        <f t="shared" si="5"/>
        <v>0</v>
      </c>
      <c r="F15" s="29">
        <f t="shared" si="5"/>
        <v>0</v>
      </c>
      <c r="G15" s="29">
        <f t="shared" si="5"/>
        <v>0</v>
      </c>
      <c r="H15" s="29">
        <f t="shared" si="5"/>
        <v>0</v>
      </c>
      <c r="I15" s="29">
        <f t="shared" si="5"/>
        <v>0</v>
      </c>
      <c r="J15" s="29">
        <f t="shared" si="5"/>
        <v>0</v>
      </c>
      <c r="K15" s="29">
        <f t="shared" si="5"/>
        <v>0</v>
      </c>
      <c r="L15" s="29">
        <f t="shared" si="5"/>
        <v>0</v>
      </c>
      <c r="M15" s="29">
        <f t="shared" si="5"/>
        <v>0</v>
      </c>
      <c r="N15" s="29">
        <f t="shared" si="5"/>
        <v>0</v>
      </c>
      <c r="O15" s="29">
        <f t="shared" si="5"/>
        <v>0</v>
      </c>
      <c r="P15" s="29">
        <f t="shared" si="5"/>
        <v>0</v>
      </c>
      <c r="Q15" s="29">
        <f t="shared" si="5"/>
        <v>0</v>
      </c>
      <c r="R15" s="29">
        <f t="shared" si="5"/>
        <v>0</v>
      </c>
      <c r="S15" s="29">
        <f t="shared" si="5"/>
        <v>0</v>
      </c>
      <c r="T15" s="29">
        <f t="shared" si="5"/>
        <v>2415034</v>
      </c>
      <c r="U15" s="29">
        <f t="shared" si="5"/>
        <v>2415034</v>
      </c>
      <c r="V15" s="29">
        <f t="shared" si="5"/>
        <v>0</v>
      </c>
      <c r="W15" s="29">
        <f t="shared" si="5"/>
        <v>0</v>
      </c>
      <c r="X15" s="29">
        <f t="shared" si="5"/>
        <v>0</v>
      </c>
      <c r="Y15" s="29">
        <f t="shared" si="5"/>
        <v>5124730</v>
      </c>
      <c r="Z15" s="29">
        <f t="shared" si="5"/>
        <v>0</v>
      </c>
      <c r="AA15" s="29">
        <f t="shared" si="5"/>
        <v>0</v>
      </c>
      <c r="AB15" s="29">
        <f t="shared" si="5"/>
        <v>0</v>
      </c>
      <c r="AC15" s="29">
        <f t="shared" si="5"/>
        <v>0</v>
      </c>
      <c r="AD15" s="29">
        <f t="shared" si="5"/>
        <v>0</v>
      </c>
      <c r="AE15" s="29">
        <f t="shared" si="5"/>
        <v>2415034</v>
      </c>
      <c r="AF15" s="29">
        <f t="shared" si="5"/>
        <v>0</v>
      </c>
      <c r="AG15" s="29">
        <f t="shared" si="5"/>
        <v>0</v>
      </c>
      <c r="AH15" s="29">
        <f t="shared" si="5"/>
        <v>0</v>
      </c>
      <c r="AI15" s="29">
        <f t="shared" si="5"/>
        <v>0</v>
      </c>
      <c r="AJ15" s="29">
        <f t="shared" si="5"/>
        <v>0</v>
      </c>
      <c r="AK15" s="29">
        <f t="shared" si="5"/>
        <v>2415034</v>
      </c>
    </row>
    <row r="17">
      <c r="A17" s="28" t="s">
        <v>149</v>
      </c>
    </row>
    <row r="18">
      <c r="A18" s="28" t="s">
        <v>145</v>
      </c>
      <c r="B18" s="29">
        <f t="shared" ref="B18:AK18" si="6">B3+B8-B13</f>
        <v>2415034</v>
      </c>
      <c r="C18" s="29">
        <f t="shared" si="6"/>
        <v>4830068</v>
      </c>
      <c r="D18" s="29">
        <f t="shared" si="6"/>
        <v>4830068</v>
      </c>
      <c r="E18" s="29">
        <f t="shared" si="6"/>
        <v>4830068</v>
      </c>
      <c r="F18" s="29">
        <f t="shared" si="6"/>
        <v>4830068</v>
      </c>
      <c r="G18" s="29">
        <f t="shared" si="6"/>
        <v>4830068</v>
      </c>
      <c r="H18" s="29">
        <f t="shared" si="6"/>
        <v>4830068</v>
      </c>
      <c r="I18" s="29">
        <f t="shared" si="6"/>
        <v>4830068</v>
      </c>
      <c r="J18" s="29">
        <f t="shared" si="6"/>
        <v>4830068</v>
      </c>
      <c r="K18" s="29">
        <f t="shared" si="6"/>
        <v>4830068</v>
      </c>
      <c r="L18" s="29">
        <f t="shared" si="6"/>
        <v>4830068</v>
      </c>
      <c r="M18" s="29">
        <f t="shared" si="6"/>
        <v>7245102</v>
      </c>
      <c r="N18" s="29">
        <f t="shared" si="6"/>
        <v>7245102</v>
      </c>
      <c r="O18" s="29">
        <f t="shared" si="6"/>
        <v>7245102</v>
      </c>
      <c r="P18" s="29">
        <f t="shared" si="6"/>
        <v>7245102</v>
      </c>
      <c r="Q18" s="29">
        <f t="shared" si="6"/>
        <v>7245102</v>
      </c>
      <c r="R18" s="29">
        <f t="shared" si="6"/>
        <v>7245102</v>
      </c>
      <c r="S18" s="29">
        <f t="shared" si="6"/>
        <v>9660136</v>
      </c>
      <c r="T18" s="29">
        <f t="shared" si="6"/>
        <v>7245102</v>
      </c>
      <c r="U18" s="29">
        <f t="shared" si="6"/>
        <v>4830068</v>
      </c>
      <c r="V18" s="29">
        <f t="shared" si="6"/>
        <v>4830068</v>
      </c>
      <c r="W18" s="29">
        <f t="shared" si="6"/>
        <v>4830068</v>
      </c>
      <c r="X18" s="29">
        <f t="shared" si="6"/>
        <v>4830068</v>
      </c>
      <c r="Y18" s="29">
        <f t="shared" si="6"/>
        <v>4830068</v>
      </c>
      <c r="Z18" s="29">
        <f t="shared" si="6"/>
        <v>4830068</v>
      </c>
      <c r="AA18" s="29">
        <f t="shared" si="6"/>
        <v>4830068</v>
      </c>
      <c r="AB18" s="29">
        <f t="shared" si="6"/>
        <v>7245102</v>
      </c>
      <c r="AC18" s="29">
        <f t="shared" si="6"/>
        <v>7245102</v>
      </c>
      <c r="AD18" s="29">
        <f t="shared" si="6"/>
        <v>7245102</v>
      </c>
      <c r="AE18" s="29">
        <f t="shared" si="6"/>
        <v>4830068</v>
      </c>
      <c r="AF18" s="29">
        <f t="shared" si="6"/>
        <v>4830068</v>
      </c>
      <c r="AG18" s="29">
        <f t="shared" si="6"/>
        <v>4830068</v>
      </c>
      <c r="AH18" s="29">
        <f t="shared" si="6"/>
        <v>4830068</v>
      </c>
      <c r="AI18" s="29">
        <f t="shared" si="6"/>
        <v>4830068</v>
      </c>
      <c r="AJ18" s="29">
        <f t="shared" si="6"/>
        <v>4830068</v>
      </c>
      <c r="AK18" s="29">
        <f t="shared" si="6"/>
        <v>2415034</v>
      </c>
    </row>
    <row r="19">
      <c r="A19" s="28" t="s">
        <v>146</v>
      </c>
      <c r="B19" s="29">
        <f t="shared" ref="B19:AK19" si="7">B4+B9-B14</f>
        <v>0</v>
      </c>
      <c r="C19" s="29">
        <f t="shared" si="7"/>
        <v>0</v>
      </c>
      <c r="D19" s="29">
        <f t="shared" si="7"/>
        <v>5124730</v>
      </c>
      <c r="E19" s="29">
        <f t="shared" si="7"/>
        <v>5124730</v>
      </c>
      <c r="F19" s="29">
        <f t="shared" si="7"/>
        <v>5124730</v>
      </c>
      <c r="G19" s="29">
        <f t="shared" si="7"/>
        <v>5124730</v>
      </c>
      <c r="H19" s="29">
        <f t="shared" si="7"/>
        <v>5124730</v>
      </c>
      <c r="I19" s="29">
        <f t="shared" si="7"/>
        <v>5124730</v>
      </c>
      <c r="J19" s="29">
        <f t="shared" si="7"/>
        <v>5124730</v>
      </c>
      <c r="K19" s="29">
        <f t="shared" si="7"/>
        <v>5124730</v>
      </c>
      <c r="L19" s="29">
        <f t="shared" si="7"/>
        <v>5124730</v>
      </c>
      <c r="M19" s="29">
        <f t="shared" si="7"/>
        <v>5124730</v>
      </c>
      <c r="N19" s="29">
        <f t="shared" si="7"/>
        <v>5124730</v>
      </c>
      <c r="O19" s="29">
        <f t="shared" si="7"/>
        <v>5124730</v>
      </c>
      <c r="P19" s="29">
        <f t="shared" si="7"/>
        <v>5124730</v>
      </c>
      <c r="Q19" s="29">
        <f t="shared" si="7"/>
        <v>5124730</v>
      </c>
      <c r="R19" s="29">
        <f t="shared" si="7"/>
        <v>5124730</v>
      </c>
      <c r="S19" s="29">
        <f t="shared" si="7"/>
        <v>5124730</v>
      </c>
      <c r="T19" s="29">
        <f t="shared" si="7"/>
        <v>5124730</v>
      </c>
      <c r="U19" s="29">
        <f t="shared" si="7"/>
        <v>5124730</v>
      </c>
      <c r="V19" s="29">
        <f t="shared" si="7"/>
        <v>5124730</v>
      </c>
      <c r="W19" s="29">
        <f t="shared" si="7"/>
        <v>10249460</v>
      </c>
      <c r="X19" s="29">
        <f t="shared" si="7"/>
        <v>10249460</v>
      </c>
      <c r="Y19" s="29">
        <f t="shared" si="7"/>
        <v>5124730</v>
      </c>
      <c r="Z19" s="29">
        <f t="shared" si="7"/>
        <v>5124730</v>
      </c>
      <c r="AA19" s="29">
        <f t="shared" si="7"/>
        <v>5124730</v>
      </c>
      <c r="AB19" s="29">
        <f t="shared" si="7"/>
        <v>5124730</v>
      </c>
      <c r="AC19" s="29">
        <f t="shared" si="7"/>
        <v>5124730</v>
      </c>
      <c r="AD19" s="29">
        <f t="shared" si="7"/>
        <v>5124730</v>
      </c>
      <c r="AE19" s="29">
        <f t="shared" si="7"/>
        <v>5124730</v>
      </c>
      <c r="AF19" s="29">
        <f t="shared" si="7"/>
        <v>5124730</v>
      </c>
      <c r="AG19" s="29">
        <f t="shared" si="7"/>
        <v>5124730</v>
      </c>
      <c r="AH19" s="29">
        <f t="shared" si="7"/>
        <v>5124730</v>
      </c>
      <c r="AI19" s="29">
        <f t="shared" si="7"/>
        <v>5124730</v>
      </c>
      <c r="AJ19" s="29">
        <f t="shared" si="7"/>
        <v>5124730</v>
      </c>
      <c r="AK19" s="29">
        <f t="shared" si="7"/>
        <v>5124730</v>
      </c>
    </row>
    <row r="20">
      <c r="A20" s="28" t="s">
        <v>123</v>
      </c>
      <c r="B20" s="29">
        <f t="shared" ref="B20:AK20" si="8">SUM(B18:B19)</f>
        <v>2415034</v>
      </c>
      <c r="C20" s="29">
        <f t="shared" si="8"/>
        <v>4830068</v>
      </c>
      <c r="D20" s="29">
        <f t="shared" si="8"/>
        <v>9954798</v>
      </c>
      <c r="E20" s="29">
        <f t="shared" si="8"/>
        <v>9954798</v>
      </c>
      <c r="F20" s="29">
        <f t="shared" si="8"/>
        <v>9954798</v>
      </c>
      <c r="G20" s="29">
        <f t="shared" si="8"/>
        <v>9954798</v>
      </c>
      <c r="H20" s="29">
        <f t="shared" si="8"/>
        <v>9954798</v>
      </c>
      <c r="I20" s="29">
        <f t="shared" si="8"/>
        <v>9954798</v>
      </c>
      <c r="J20" s="29">
        <f t="shared" si="8"/>
        <v>9954798</v>
      </c>
      <c r="K20" s="29">
        <f t="shared" si="8"/>
        <v>9954798</v>
      </c>
      <c r="L20" s="29">
        <f t="shared" si="8"/>
        <v>9954798</v>
      </c>
      <c r="M20" s="29">
        <f t="shared" si="8"/>
        <v>12369832</v>
      </c>
      <c r="N20" s="29">
        <f t="shared" si="8"/>
        <v>12369832</v>
      </c>
      <c r="O20" s="29">
        <f t="shared" si="8"/>
        <v>12369832</v>
      </c>
      <c r="P20" s="29">
        <f t="shared" si="8"/>
        <v>12369832</v>
      </c>
      <c r="Q20" s="29">
        <f t="shared" si="8"/>
        <v>12369832</v>
      </c>
      <c r="R20" s="29">
        <f t="shared" si="8"/>
        <v>12369832</v>
      </c>
      <c r="S20" s="29">
        <f t="shared" si="8"/>
        <v>14784866</v>
      </c>
      <c r="T20" s="29">
        <f t="shared" si="8"/>
        <v>12369832</v>
      </c>
      <c r="U20" s="29">
        <f t="shared" si="8"/>
        <v>9954798</v>
      </c>
      <c r="V20" s="29">
        <f t="shared" si="8"/>
        <v>9954798</v>
      </c>
      <c r="W20" s="29">
        <f t="shared" si="8"/>
        <v>15079528</v>
      </c>
      <c r="X20" s="29">
        <f t="shared" si="8"/>
        <v>15079528</v>
      </c>
      <c r="Y20" s="29">
        <f t="shared" si="8"/>
        <v>9954798</v>
      </c>
      <c r="Z20" s="29">
        <f t="shared" si="8"/>
        <v>9954798</v>
      </c>
      <c r="AA20" s="29">
        <f t="shared" si="8"/>
        <v>9954798</v>
      </c>
      <c r="AB20" s="29">
        <f t="shared" si="8"/>
        <v>12369832</v>
      </c>
      <c r="AC20" s="29">
        <f t="shared" si="8"/>
        <v>12369832</v>
      </c>
      <c r="AD20" s="29">
        <f t="shared" si="8"/>
        <v>12369832</v>
      </c>
      <c r="AE20" s="29">
        <f t="shared" si="8"/>
        <v>9954798</v>
      </c>
      <c r="AF20" s="29">
        <f t="shared" si="8"/>
        <v>9954798</v>
      </c>
      <c r="AG20" s="29">
        <f t="shared" si="8"/>
        <v>9954798</v>
      </c>
      <c r="AH20" s="29">
        <f t="shared" si="8"/>
        <v>9954798</v>
      </c>
      <c r="AI20" s="29">
        <f t="shared" si="8"/>
        <v>9954798</v>
      </c>
      <c r="AJ20" s="29">
        <f t="shared" si="8"/>
        <v>9954798</v>
      </c>
      <c r="AK20" s="29">
        <f t="shared" si="8"/>
        <v>7539764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147</v>
      </c>
    </row>
    <row r="3">
      <c r="A3" s="28" t="s">
        <v>145</v>
      </c>
      <c r="B3" s="28">
        <v>0.0</v>
      </c>
      <c r="C3" s="30">
        <f t="shared" ref="C3:AK3" si="1">B18</f>
        <v>134168.5556</v>
      </c>
      <c r="D3" s="30">
        <f t="shared" si="1"/>
        <v>402505.6667</v>
      </c>
      <c r="E3" s="30">
        <f t="shared" si="1"/>
        <v>670842.7778</v>
      </c>
      <c r="F3" s="30">
        <f t="shared" si="1"/>
        <v>939179.8889</v>
      </c>
      <c r="G3" s="30">
        <f t="shared" si="1"/>
        <v>1207517</v>
      </c>
      <c r="H3" s="30">
        <f t="shared" si="1"/>
        <v>1475854.111</v>
      </c>
      <c r="I3" s="30">
        <f t="shared" si="1"/>
        <v>1744191.222</v>
      </c>
      <c r="J3" s="30">
        <f t="shared" si="1"/>
        <v>2012528.333</v>
      </c>
      <c r="K3" s="30">
        <f t="shared" si="1"/>
        <v>2280865.444</v>
      </c>
      <c r="L3" s="30">
        <f t="shared" si="1"/>
        <v>2549202.556</v>
      </c>
      <c r="M3" s="30">
        <f t="shared" si="1"/>
        <v>2817539.667</v>
      </c>
      <c r="N3" s="30">
        <f t="shared" si="1"/>
        <v>3220045.333</v>
      </c>
      <c r="O3" s="30">
        <f t="shared" si="1"/>
        <v>3622551</v>
      </c>
      <c r="P3" s="30">
        <f t="shared" si="1"/>
        <v>4025056.667</v>
      </c>
      <c r="Q3" s="30">
        <f t="shared" si="1"/>
        <v>4427562.333</v>
      </c>
      <c r="R3" s="30">
        <f t="shared" si="1"/>
        <v>4830068</v>
      </c>
      <c r="S3" s="30">
        <f t="shared" si="1"/>
        <v>5232573.667</v>
      </c>
      <c r="T3" s="30">
        <f t="shared" si="1"/>
        <v>5769247.889</v>
      </c>
      <c r="U3" s="30">
        <f t="shared" si="1"/>
        <v>3756719.556</v>
      </c>
      <c r="V3" s="30">
        <f t="shared" si="1"/>
        <v>1610022.667</v>
      </c>
      <c r="W3" s="30">
        <f t="shared" si="1"/>
        <v>1878359.778</v>
      </c>
      <c r="X3" s="30">
        <f t="shared" si="1"/>
        <v>2146696.889</v>
      </c>
      <c r="Y3" s="30">
        <f t="shared" si="1"/>
        <v>2415034</v>
      </c>
      <c r="Z3" s="30">
        <f t="shared" si="1"/>
        <v>2683371.111</v>
      </c>
      <c r="AA3" s="30">
        <f t="shared" si="1"/>
        <v>2951708.222</v>
      </c>
      <c r="AB3" s="30">
        <f t="shared" si="1"/>
        <v>3220045.333</v>
      </c>
      <c r="AC3" s="30">
        <f t="shared" si="1"/>
        <v>3622551</v>
      </c>
      <c r="AD3" s="30">
        <f t="shared" si="1"/>
        <v>4025056.667</v>
      </c>
      <c r="AE3" s="30">
        <f t="shared" si="1"/>
        <v>4427562.333</v>
      </c>
      <c r="AF3" s="30">
        <f t="shared" si="1"/>
        <v>2280865.444</v>
      </c>
      <c r="AG3" s="30">
        <f t="shared" si="1"/>
        <v>2549202.556</v>
      </c>
      <c r="AH3" s="30">
        <f t="shared" si="1"/>
        <v>2817539.667</v>
      </c>
      <c r="AI3" s="30">
        <f t="shared" si="1"/>
        <v>3085876.778</v>
      </c>
      <c r="AJ3" s="30">
        <f t="shared" si="1"/>
        <v>3354213.889</v>
      </c>
      <c r="AK3" s="30">
        <f t="shared" si="1"/>
        <v>3622551</v>
      </c>
    </row>
    <row r="4">
      <c r="A4" s="28" t="s">
        <v>146</v>
      </c>
      <c r="B4" s="28">
        <v>0.0</v>
      </c>
      <c r="C4" s="30">
        <f t="shared" ref="C4:AK4" si="2">B19</f>
        <v>0</v>
      </c>
      <c r="D4" s="30">
        <f t="shared" si="2"/>
        <v>0</v>
      </c>
      <c r="E4" s="30">
        <f t="shared" si="2"/>
        <v>244034.7619</v>
      </c>
      <c r="F4" s="30">
        <f t="shared" si="2"/>
        <v>488069.5238</v>
      </c>
      <c r="G4" s="30">
        <f t="shared" si="2"/>
        <v>732104.2857</v>
      </c>
      <c r="H4" s="30">
        <f t="shared" si="2"/>
        <v>976139.0476</v>
      </c>
      <c r="I4" s="30">
        <f t="shared" si="2"/>
        <v>1220173.81</v>
      </c>
      <c r="J4" s="30">
        <f t="shared" si="2"/>
        <v>1464208.571</v>
      </c>
      <c r="K4" s="30">
        <f t="shared" si="2"/>
        <v>1708243.333</v>
      </c>
      <c r="L4" s="30">
        <f t="shared" si="2"/>
        <v>1952278.095</v>
      </c>
      <c r="M4" s="30">
        <f t="shared" si="2"/>
        <v>2196312.857</v>
      </c>
      <c r="N4" s="30">
        <f t="shared" si="2"/>
        <v>2440347.619</v>
      </c>
      <c r="O4" s="30">
        <f t="shared" si="2"/>
        <v>2684382.381</v>
      </c>
      <c r="P4" s="30">
        <f t="shared" si="2"/>
        <v>2928417.143</v>
      </c>
      <c r="Q4" s="30">
        <f t="shared" si="2"/>
        <v>3172451.905</v>
      </c>
      <c r="R4" s="30">
        <f t="shared" si="2"/>
        <v>3416486.667</v>
      </c>
      <c r="S4" s="30">
        <f t="shared" si="2"/>
        <v>3660521.429</v>
      </c>
      <c r="T4" s="30">
        <f t="shared" si="2"/>
        <v>3904556.19</v>
      </c>
      <c r="U4" s="30">
        <f t="shared" si="2"/>
        <v>4148590.952</v>
      </c>
      <c r="V4" s="30">
        <f t="shared" si="2"/>
        <v>4392625.714</v>
      </c>
      <c r="W4" s="30">
        <f t="shared" si="2"/>
        <v>4636660.476</v>
      </c>
      <c r="X4" s="30">
        <f t="shared" si="2"/>
        <v>5124730</v>
      </c>
      <c r="Y4" s="30">
        <f t="shared" si="2"/>
        <v>5612799.524</v>
      </c>
      <c r="Z4" s="30">
        <f t="shared" si="2"/>
        <v>732104.2857</v>
      </c>
      <c r="AA4" s="30">
        <f t="shared" si="2"/>
        <v>976139.0476</v>
      </c>
      <c r="AB4" s="30">
        <f t="shared" si="2"/>
        <v>1220173.81</v>
      </c>
      <c r="AC4" s="30">
        <f t="shared" si="2"/>
        <v>1464208.571</v>
      </c>
      <c r="AD4" s="30">
        <f t="shared" si="2"/>
        <v>1708243.333</v>
      </c>
      <c r="AE4" s="30">
        <f t="shared" si="2"/>
        <v>1952278.095</v>
      </c>
      <c r="AF4" s="30">
        <f t="shared" si="2"/>
        <v>2196312.857</v>
      </c>
      <c r="AG4" s="30">
        <f t="shared" si="2"/>
        <v>2440347.619</v>
      </c>
      <c r="AH4" s="30">
        <f t="shared" si="2"/>
        <v>2684382.381</v>
      </c>
      <c r="AI4" s="30">
        <f t="shared" si="2"/>
        <v>2928417.143</v>
      </c>
      <c r="AJ4" s="30">
        <f t="shared" si="2"/>
        <v>3172451.905</v>
      </c>
      <c r="AK4" s="30">
        <f t="shared" si="2"/>
        <v>3416486.667</v>
      </c>
    </row>
    <row r="5">
      <c r="A5" s="28" t="s">
        <v>123</v>
      </c>
      <c r="B5" s="29">
        <f t="shared" ref="B5:AK5" si="3">SUM(B3:B4)</f>
        <v>0</v>
      </c>
      <c r="C5" s="30">
        <f t="shared" si="3"/>
        <v>134168.5556</v>
      </c>
      <c r="D5" s="30">
        <f t="shared" si="3"/>
        <v>402505.6667</v>
      </c>
      <c r="E5" s="30">
        <f t="shared" si="3"/>
        <v>914877.5397</v>
      </c>
      <c r="F5" s="30">
        <f t="shared" si="3"/>
        <v>1427249.413</v>
      </c>
      <c r="G5" s="30">
        <f t="shared" si="3"/>
        <v>1939621.286</v>
      </c>
      <c r="H5" s="30">
        <f t="shared" si="3"/>
        <v>2451993.159</v>
      </c>
      <c r="I5" s="30">
        <f t="shared" si="3"/>
        <v>2964365.032</v>
      </c>
      <c r="J5" s="30">
        <f t="shared" si="3"/>
        <v>3476736.905</v>
      </c>
      <c r="K5" s="30">
        <f t="shared" si="3"/>
        <v>3989108.778</v>
      </c>
      <c r="L5" s="30">
        <f t="shared" si="3"/>
        <v>4501480.651</v>
      </c>
      <c r="M5" s="30">
        <f t="shared" si="3"/>
        <v>5013852.524</v>
      </c>
      <c r="N5" s="30">
        <f t="shared" si="3"/>
        <v>5660392.952</v>
      </c>
      <c r="O5" s="30">
        <f t="shared" si="3"/>
        <v>6306933.381</v>
      </c>
      <c r="P5" s="30">
        <f t="shared" si="3"/>
        <v>6953473.81</v>
      </c>
      <c r="Q5" s="30">
        <f t="shared" si="3"/>
        <v>7600014.238</v>
      </c>
      <c r="R5" s="30">
        <f t="shared" si="3"/>
        <v>8246554.667</v>
      </c>
      <c r="S5" s="30">
        <f t="shared" si="3"/>
        <v>8893095.095</v>
      </c>
      <c r="T5" s="30">
        <f t="shared" si="3"/>
        <v>9673804.079</v>
      </c>
      <c r="U5" s="30">
        <f t="shared" si="3"/>
        <v>7905310.508</v>
      </c>
      <c r="V5" s="30">
        <f t="shared" si="3"/>
        <v>6002648.381</v>
      </c>
      <c r="W5" s="30">
        <f t="shared" si="3"/>
        <v>6515020.254</v>
      </c>
      <c r="X5" s="30">
        <f t="shared" si="3"/>
        <v>7271426.889</v>
      </c>
      <c r="Y5" s="30">
        <f t="shared" si="3"/>
        <v>8027833.524</v>
      </c>
      <c r="Z5" s="30">
        <f t="shared" si="3"/>
        <v>3415475.397</v>
      </c>
      <c r="AA5" s="30">
        <f t="shared" si="3"/>
        <v>3927847.27</v>
      </c>
      <c r="AB5" s="30">
        <f t="shared" si="3"/>
        <v>4440219.143</v>
      </c>
      <c r="AC5" s="30">
        <f t="shared" si="3"/>
        <v>5086759.571</v>
      </c>
      <c r="AD5" s="30">
        <f t="shared" si="3"/>
        <v>5733300</v>
      </c>
      <c r="AE5" s="30">
        <f t="shared" si="3"/>
        <v>6379840.429</v>
      </c>
      <c r="AF5" s="30">
        <f t="shared" si="3"/>
        <v>4477178.302</v>
      </c>
      <c r="AG5" s="30">
        <f t="shared" si="3"/>
        <v>4989550.175</v>
      </c>
      <c r="AH5" s="30">
        <f t="shared" si="3"/>
        <v>5501922.048</v>
      </c>
      <c r="AI5" s="30">
        <f t="shared" si="3"/>
        <v>6014293.921</v>
      </c>
      <c r="AJ5" s="30">
        <f t="shared" si="3"/>
        <v>6526665.794</v>
      </c>
      <c r="AK5" s="30">
        <f t="shared" si="3"/>
        <v>7039037.667</v>
      </c>
    </row>
    <row r="7">
      <c r="A7" s="28" t="s">
        <v>150</v>
      </c>
    </row>
    <row r="8">
      <c r="A8" s="28" t="s">
        <v>145</v>
      </c>
      <c r="B8" s="30">
        <f>'Fixed Asset Balance'!B18/FAR!$F6</f>
        <v>134168.5556</v>
      </c>
      <c r="C8" s="30">
        <f>'Fixed Asset Balance'!C18/FAR!$F6</f>
        <v>268337.1111</v>
      </c>
      <c r="D8" s="30">
        <f>'Fixed Asset Balance'!D18/FAR!$F6</f>
        <v>268337.1111</v>
      </c>
      <c r="E8" s="30">
        <f>'Fixed Asset Balance'!E18/FAR!$F6</f>
        <v>268337.1111</v>
      </c>
      <c r="F8" s="30">
        <f>'Fixed Asset Balance'!F18/FAR!$F6</f>
        <v>268337.1111</v>
      </c>
      <c r="G8" s="30">
        <f>'Fixed Asset Balance'!G18/FAR!$F6</f>
        <v>268337.1111</v>
      </c>
      <c r="H8" s="30">
        <f>'Fixed Asset Balance'!H18/FAR!$F6</f>
        <v>268337.1111</v>
      </c>
      <c r="I8" s="30">
        <f>'Fixed Asset Balance'!I18/FAR!$F6</f>
        <v>268337.1111</v>
      </c>
      <c r="J8" s="30">
        <f>'Fixed Asset Balance'!J18/FAR!$F6</f>
        <v>268337.1111</v>
      </c>
      <c r="K8" s="30">
        <f>'Fixed Asset Balance'!K18/FAR!$F6</f>
        <v>268337.1111</v>
      </c>
      <c r="L8" s="30">
        <f>'Fixed Asset Balance'!L18/FAR!$F6</f>
        <v>268337.1111</v>
      </c>
      <c r="M8" s="30">
        <f>'Fixed Asset Balance'!M18/FAR!$F6</f>
        <v>402505.6667</v>
      </c>
      <c r="N8" s="30">
        <f>'Fixed Asset Balance'!N18/FAR!$F6</f>
        <v>402505.6667</v>
      </c>
      <c r="O8" s="30">
        <f>'Fixed Asset Balance'!O18/FAR!$F6</f>
        <v>402505.6667</v>
      </c>
      <c r="P8" s="30">
        <f>'Fixed Asset Balance'!P18/FAR!$F6</f>
        <v>402505.6667</v>
      </c>
      <c r="Q8" s="30">
        <f>'Fixed Asset Balance'!Q18/FAR!$F6</f>
        <v>402505.6667</v>
      </c>
      <c r="R8" s="30">
        <f>'Fixed Asset Balance'!R18/FAR!$F6</f>
        <v>402505.6667</v>
      </c>
      <c r="S8" s="30">
        <f>'Fixed Asset Balance'!S18/FAR!$F6</f>
        <v>536674.2222</v>
      </c>
      <c r="T8" s="30">
        <f>'Fixed Asset Balance'!T18/FAR!$F6</f>
        <v>402505.6667</v>
      </c>
      <c r="U8" s="30">
        <f>'Fixed Asset Balance'!U18/FAR!$F6</f>
        <v>268337.1111</v>
      </c>
      <c r="V8" s="30">
        <f>'Fixed Asset Balance'!V18/FAR!$F6</f>
        <v>268337.1111</v>
      </c>
      <c r="W8" s="30">
        <f>'Fixed Asset Balance'!W18/FAR!$F6</f>
        <v>268337.1111</v>
      </c>
      <c r="X8" s="30">
        <f>'Fixed Asset Balance'!X18/FAR!$F6</f>
        <v>268337.1111</v>
      </c>
      <c r="Y8" s="30">
        <f>'Fixed Asset Balance'!Y18/FAR!$F6</f>
        <v>268337.1111</v>
      </c>
      <c r="Z8" s="30">
        <f>'Fixed Asset Balance'!Z18/FAR!$F6</f>
        <v>268337.1111</v>
      </c>
      <c r="AA8" s="30">
        <f>'Fixed Asset Balance'!AA18/FAR!$F6</f>
        <v>268337.1111</v>
      </c>
      <c r="AB8" s="30">
        <f>'Fixed Asset Balance'!AB18/FAR!$F6</f>
        <v>402505.6667</v>
      </c>
      <c r="AC8" s="30">
        <f>'Fixed Asset Balance'!AC18/FAR!$F6</f>
        <v>402505.6667</v>
      </c>
      <c r="AD8" s="30">
        <f>'Fixed Asset Balance'!AD18/FAR!$F6</f>
        <v>402505.6667</v>
      </c>
      <c r="AE8" s="30">
        <f>'Fixed Asset Balance'!AE18/FAR!$F6</f>
        <v>268337.1111</v>
      </c>
      <c r="AF8" s="30">
        <f>'Fixed Asset Balance'!AF18/FAR!$F6</f>
        <v>268337.1111</v>
      </c>
      <c r="AG8" s="30">
        <f>'Fixed Asset Balance'!AG18/FAR!$F6</f>
        <v>268337.1111</v>
      </c>
      <c r="AH8" s="30">
        <f>'Fixed Asset Balance'!AH18/FAR!$F6</f>
        <v>268337.1111</v>
      </c>
      <c r="AI8" s="30">
        <f>'Fixed Asset Balance'!AI18/FAR!$F6</f>
        <v>268337.1111</v>
      </c>
      <c r="AJ8" s="30">
        <f>'Fixed Asset Balance'!AJ18/FAR!$F6</f>
        <v>268337.1111</v>
      </c>
      <c r="AK8" s="30">
        <f>'Fixed Asset Balance'!AK18/FAR!$F6</f>
        <v>134168.5556</v>
      </c>
    </row>
    <row r="9">
      <c r="A9" s="28" t="s">
        <v>146</v>
      </c>
      <c r="B9" s="30">
        <f>'Fixed Asset Balance'!B19/FAR!$F7</f>
        <v>0</v>
      </c>
      <c r="C9" s="30">
        <f>'Fixed Asset Balance'!C19/FAR!$F7</f>
        <v>0</v>
      </c>
      <c r="D9" s="30">
        <f>'Fixed Asset Balance'!D19/FAR!$F7</f>
        <v>244034.7619</v>
      </c>
      <c r="E9" s="30">
        <f>'Fixed Asset Balance'!E19/FAR!$F7</f>
        <v>244034.7619</v>
      </c>
      <c r="F9" s="30">
        <f>'Fixed Asset Balance'!F19/FAR!$F7</f>
        <v>244034.7619</v>
      </c>
      <c r="G9" s="30">
        <f>'Fixed Asset Balance'!G19/FAR!$F7</f>
        <v>244034.7619</v>
      </c>
      <c r="H9" s="30">
        <f>'Fixed Asset Balance'!H19/FAR!$F7</f>
        <v>244034.7619</v>
      </c>
      <c r="I9" s="30">
        <f>'Fixed Asset Balance'!I19/FAR!$F7</f>
        <v>244034.7619</v>
      </c>
      <c r="J9" s="30">
        <f>'Fixed Asset Balance'!J19/FAR!$F7</f>
        <v>244034.7619</v>
      </c>
      <c r="K9" s="30">
        <f>'Fixed Asset Balance'!K19/FAR!$F7</f>
        <v>244034.7619</v>
      </c>
      <c r="L9" s="30">
        <f>'Fixed Asset Balance'!L19/FAR!$F7</f>
        <v>244034.7619</v>
      </c>
      <c r="M9" s="30">
        <f>'Fixed Asset Balance'!M19/FAR!$F7</f>
        <v>244034.7619</v>
      </c>
      <c r="N9" s="30">
        <f>'Fixed Asset Balance'!N19/FAR!$F7</f>
        <v>244034.7619</v>
      </c>
      <c r="O9" s="30">
        <f>'Fixed Asset Balance'!O19/FAR!$F7</f>
        <v>244034.7619</v>
      </c>
      <c r="P9" s="30">
        <f>'Fixed Asset Balance'!P19/FAR!$F7</f>
        <v>244034.7619</v>
      </c>
      <c r="Q9" s="30">
        <f>'Fixed Asset Balance'!Q19/FAR!$F7</f>
        <v>244034.7619</v>
      </c>
      <c r="R9" s="30">
        <f>'Fixed Asset Balance'!R19/FAR!$F7</f>
        <v>244034.7619</v>
      </c>
      <c r="S9" s="30">
        <f>'Fixed Asset Balance'!S19/FAR!$F7</f>
        <v>244034.7619</v>
      </c>
      <c r="T9" s="30">
        <f>'Fixed Asset Balance'!T19/FAR!$F7</f>
        <v>244034.7619</v>
      </c>
      <c r="U9" s="30">
        <f>'Fixed Asset Balance'!U19/FAR!$F7</f>
        <v>244034.7619</v>
      </c>
      <c r="V9" s="30">
        <f>'Fixed Asset Balance'!V19/FAR!$F7</f>
        <v>244034.7619</v>
      </c>
      <c r="W9" s="30">
        <f>'Fixed Asset Balance'!W19/FAR!$F7</f>
        <v>488069.5238</v>
      </c>
      <c r="X9" s="30">
        <f>'Fixed Asset Balance'!X19/FAR!$F7</f>
        <v>488069.5238</v>
      </c>
      <c r="Y9" s="30">
        <f>'Fixed Asset Balance'!Y19/FAR!$F7</f>
        <v>244034.7619</v>
      </c>
      <c r="Z9" s="30">
        <f>'Fixed Asset Balance'!Z19/FAR!$F7</f>
        <v>244034.7619</v>
      </c>
      <c r="AA9" s="30">
        <f>'Fixed Asset Balance'!AA19/FAR!$F7</f>
        <v>244034.7619</v>
      </c>
      <c r="AB9" s="30">
        <f>'Fixed Asset Balance'!AB19/FAR!$F7</f>
        <v>244034.7619</v>
      </c>
      <c r="AC9" s="30">
        <f>'Fixed Asset Balance'!AC19/FAR!$F7</f>
        <v>244034.7619</v>
      </c>
      <c r="AD9" s="30">
        <f>'Fixed Asset Balance'!AD19/FAR!$F7</f>
        <v>244034.7619</v>
      </c>
      <c r="AE9" s="30">
        <f>'Fixed Asset Balance'!AE19/FAR!$F7</f>
        <v>244034.7619</v>
      </c>
      <c r="AF9" s="30">
        <f>'Fixed Asset Balance'!AF19/FAR!$F7</f>
        <v>244034.7619</v>
      </c>
      <c r="AG9" s="30">
        <f>'Fixed Asset Balance'!AG19/FAR!$F7</f>
        <v>244034.7619</v>
      </c>
      <c r="AH9" s="30">
        <f>'Fixed Asset Balance'!AH19/FAR!$F7</f>
        <v>244034.7619</v>
      </c>
      <c r="AI9" s="30">
        <f>'Fixed Asset Balance'!AI19/FAR!$F7</f>
        <v>244034.7619</v>
      </c>
      <c r="AJ9" s="30">
        <f>'Fixed Asset Balance'!AJ19/FAR!$F7</f>
        <v>244034.7619</v>
      </c>
      <c r="AK9" s="30">
        <f>'Fixed Asset Balance'!AK19/FAR!$F7</f>
        <v>244034.7619</v>
      </c>
    </row>
    <row r="10">
      <c r="A10" s="28" t="s">
        <v>123</v>
      </c>
      <c r="B10" s="30">
        <f t="shared" ref="B10:AK10" si="4">SUM(B8:B9)</f>
        <v>134168.5556</v>
      </c>
      <c r="C10" s="30">
        <f t="shared" si="4"/>
        <v>268337.1111</v>
      </c>
      <c r="D10" s="30">
        <f t="shared" si="4"/>
        <v>512371.873</v>
      </c>
      <c r="E10" s="30">
        <f t="shared" si="4"/>
        <v>512371.873</v>
      </c>
      <c r="F10" s="30">
        <f t="shared" si="4"/>
        <v>512371.873</v>
      </c>
      <c r="G10" s="30">
        <f t="shared" si="4"/>
        <v>512371.873</v>
      </c>
      <c r="H10" s="30">
        <f t="shared" si="4"/>
        <v>512371.873</v>
      </c>
      <c r="I10" s="30">
        <f t="shared" si="4"/>
        <v>512371.873</v>
      </c>
      <c r="J10" s="30">
        <f t="shared" si="4"/>
        <v>512371.873</v>
      </c>
      <c r="K10" s="30">
        <f t="shared" si="4"/>
        <v>512371.873</v>
      </c>
      <c r="L10" s="30">
        <f t="shared" si="4"/>
        <v>512371.873</v>
      </c>
      <c r="M10" s="30">
        <f t="shared" si="4"/>
        <v>646540.4286</v>
      </c>
      <c r="N10" s="30">
        <f t="shared" si="4"/>
        <v>646540.4286</v>
      </c>
      <c r="O10" s="30">
        <f t="shared" si="4"/>
        <v>646540.4286</v>
      </c>
      <c r="P10" s="30">
        <f t="shared" si="4"/>
        <v>646540.4286</v>
      </c>
      <c r="Q10" s="30">
        <f t="shared" si="4"/>
        <v>646540.4286</v>
      </c>
      <c r="R10" s="30">
        <f t="shared" si="4"/>
        <v>646540.4286</v>
      </c>
      <c r="S10" s="30">
        <f t="shared" si="4"/>
        <v>780708.9841</v>
      </c>
      <c r="T10" s="30">
        <f t="shared" si="4"/>
        <v>646540.4286</v>
      </c>
      <c r="U10" s="30">
        <f t="shared" si="4"/>
        <v>512371.873</v>
      </c>
      <c r="V10" s="30">
        <f t="shared" si="4"/>
        <v>512371.873</v>
      </c>
      <c r="W10" s="30">
        <f t="shared" si="4"/>
        <v>756406.6349</v>
      </c>
      <c r="X10" s="30">
        <f t="shared" si="4"/>
        <v>756406.6349</v>
      </c>
      <c r="Y10" s="30">
        <f t="shared" si="4"/>
        <v>512371.873</v>
      </c>
      <c r="Z10" s="30">
        <f t="shared" si="4"/>
        <v>512371.873</v>
      </c>
      <c r="AA10" s="30">
        <f t="shared" si="4"/>
        <v>512371.873</v>
      </c>
      <c r="AB10" s="30">
        <f t="shared" si="4"/>
        <v>646540.4286</v>
      </c>
      <c r="AC10" s="30">
        <f t="shared" si="4"/>
        <v>646540.4286</v>
      </c>
      <c r="AD10" s="30">
        <f t="shared" si="4"/>
        <v>646540.4286</v>
      </c>
      <c r="AE10" s="30">
        <f t="shared" si="4"/>
        <v>512371.873</v>
      </c>
      <c r="AF10" s="30">
        <f t="shared" si="4"/>
        <v>512371.873</v>
      </c>
      <c r="AG10" s="30">
        <f t="shared" si="4"/>
        <v>512371.873</v>
      </c>
      <c r="AH10" s="30">
        <f t="shared" si="4"/>
        <v>512371.873</v>
      </c>
      <c r="AI10" s="30">
        <f t="shared" si="4"/>
        <v>512371.873</v>
      </c>
      <c r="AJ10" s="30">
        <f t="shared" si="4"/>
        <v>512371.873</v>
      </c>
      <c r="AK10" s="30">
        <f t="shared" si="4"/>
        <v>378203.3175</v>
      </c>
    </row>
    <row r="12">
      <c r="A12" s="28" t="s">
        <v>148</v>
      </c>
    </row>
    <row r="13">
      <c r="A13" s="28" t="s">
        <v>145</v>
      </c>
      <c r="B13" s="28">
        <v>0.0</v>
      </c>
      <c r="C13" s="28">
        <v>0.0</v>
      </c>
      <c r="D13" s="28">
        <v>0.0</v>
      </c>
      <c r="E13" s="28">
        <v>0.0</v>
      </c>
      <c r="F13" s="28">
        <v>0.0</v>
      </c>
      <c r="G13" s="28">
        <v>0.0</v>
      </c>
      <c r="H13" s="28">
        <v>0.0</v>
      </c>
      <c r="I13" s="28">
        <v>0.0</v>
      </c>
      <c r="J13" s="28">
        <v>0.0</v>
      </c>
      <c r="K13" s="28">
        <v>0.0</v>
      </c>
      <c r="L13" s="28">
        <v>0.0</v>
      </c>
      <c r="M13" s="28">
        <v>0.0</v>
      </c>
      <c r="N13" s="28">
        <v>0.0</v>
      </c>
      <c r="O13" s="28">
        <v>0.0</v>
      </c>
      <c r="P13" s="28">
        <v>0.0</v>
      </c>
      <c r="Q13" s="28">
        <v>0.0</v>
      </c>
      <c r="R13" s="28">
        <v>0.0</v>
      </c>
      <c r="S13" s="28">
        <v>0.0</v>
      </c>
      <c r="T13" s="29">
        <f>FAR!H2</f>
        <v>2415034</v>
      </c>
      <c r="U13" s="29">
        <f>FAR!H3</f>
        <v>2415034</v>
      </c>
      <c r="V13" s="28">
        <v>0.0</v>
      </c>
      <c r="W13" s="28">
        <v>0.0</v>
      </c>
      <c r="X13" s="28">
        <v>0.0</v>
      </c>
      <c r="Y13" s="28">
        <v>0.0</v>
      </c>
      <c r="Z13" s="28">
        <v>0.0</v>
      </c>
      <c r="AA13" s="28">
        <v>0.0</v>
      </c>
      <c r="AB13" s="28">
        <v>0.0</v>
      </c>
      <c r="AC13" s="28">
        <v>0.0</v>
      </c>
      <c r="AD13" s="28">
        <v>0.0</v>
      </c>
      <c r="AE13" s="29">
        <f>FAR!H4</f>
        <v>2415034</v>
      </c>
      <c r="AF13" s="28">
        <v>0.0</v>
      </c>
      <c r="AG13" s="28">
        <v>0.0</v>
      </c>
      <c r="AH13" s="28">
        <v>0.0</v>
      </c>
      <c r="AI13" s="28">
        <v>0.0</v>
      </c>
      <c r="AJ13" s="28">
        <v>0.0</v>
      </c>
      <c r="AK13" s="29">
        <f>FAR!H5</f>
        <v>2415034</v>
      </c>
    </row>
    <row r="14">
      <c r="A14" s="28" t="s">
        <v>146</v>
      </c>
      <c r="B14" s="28">
        <v>0.0</v>
      </c>
      <c r="C14" s="28">
        <v>0.0</v>
      </c>
      <c r="D14" s="28">
        <v>0.0</v>
      </c>
      <c r="E14" s="28">
        <v>0.0</v>
      </c>
      <c r="F14" s="28">
        <v>0.0</v>
      </c>
      <c r="G14" s="28">
        <v>0.0</v>
      </c>
      <c r="H14" s="28">
        <v>0.0</v>
      </c>
      <c r="I14" s="28">
        <v>0.0</v>
      </c>
      <c r="J14" s="28">
        <v>0.0</v>
      </c>
      <c r="K14" s="28">
        <v>0.0</v>
      </c>
      <c r="L14" s="28">
        <v>0.0</v>
      </c>
      <c r="M14" s="28">
        <v>0.0</v>
      </c>
      <c r="N14" s="28">
        <v>0.0</v>
      </c>
      <c r="O14" s="28">
        <v>0.0</v>
      </c>
      <c r="P14" s="28">
        <v>0.0</v>
      </c>
      <c r="Q14" s="28">
        <v>0.0</v>
      </c>
      <c r="R14" s="28">
        <v>0.0</v>
      </c>
      <c r="S14" s="28">
        <v>0.0</v>
      </c>
      <c r="T14" s="28">
        <v>0.0</v>
      </c>
      <c r="U14" s="28">
        <v>0.0</v>
      </c>
      <c r="V14" s="28">
        <v>0.0</v>
      </c>
      <c r="W14" s="28">
        <v>0.0</v>
      </c>
      <c r="X14" s="28">
        <v>0.0</v>
      </c>
      <c r="Y14" s="29">
        <f>FAR!H7</f>
        <v>5124730</v>
      </c>
      <c r="Z14" s="28">
        <v>0.0</v>
      </c>
      <c r="AA14" s="28">
        <v>0.0</v>
      </c>
      <c r="AB14" s="28">
        <v>0.0</v>
      </c>
      <c r="AC14" s="28">
        <v>0.0</v>
      </c>
      <c r="AD14" s="28">
        <v>0.0</v>
      </c>
      <c r="AE14" s="28">
        <v>0.0</v>
      </c>
      <c r="AF14" s="28">
        <v>0.0</v>
      </c>
      <c r="AG14" s="28">
        <v>0.0</v>
      </c>
      <c r="AH14" s="28">
        <v>0.0</v>
      </c>
      <c r="AI14" s="28">
        <v>0.0</v>
      </c>
      <c r="AJ14" s="28">
        <v>0.0</v>
      </c>
      <c r="AK14" s="28">
        <v>0.0</v>
      </c>
    </row>
    <row r="15">
      <c r="A15" s="28" t="s">
        <v>123</v>
      </c>
      <c r="B15" s="29">
        <f t="shared" ref="B15:AK15" si="5">SUM(B13:B14)</f>
        <v>0</v>
      </c>
      <c r="C15" s="29">
        <f t="shared" si="5"/>
        <v>0</v>
      </c>
      <c r="D15" s="29">
        <f t="shared" si="5"/>
        <v>0</v>
      </c>
      <c r="E15" s="29">
        <f t="shared" si="5"/>
        <v>0</v>
      </c>
      <c r="F15" s="29">
        <f t="shared" si="5"/>
        <v>0</v>
      </c>
      <c r="G15" s="29">
        <f t="shared" si="5"/>
        <v>0</v>
      </c>
      <c r="H15" s="29">
        <f t="shared" si="5"/>
        <v>0</v>
      </c>
      <c r="I15" s="29">
        <f t="shared" si="5"/>
        <v>0</v>
      </c>
      <c r="J15" s="29">
        <f t="shared" si="5"/>
        <v>0</v>
      </c>
      <c r="K15" s="29">
        <f t="shared" si="5"/>
        <v>0</v>
      </c>
      <c r="L15" s="29">
        <f t="shared" si="5"/>
        <v>0</v>
      </c>
      <c r="M15" s="29">
        <f t="shared" si="5"/>
        <v>0</v>
      </c>
      <c r="N15" s="29">
        <f t="shared" si="5"/>
        <v>0</v>
      </c>
      <c r="O15" s="29">
        <f t="shared" si="5"/>
        <v>0</v>
      </c>
      <c r="P15" s="29">
        <f t="shared" si="5"/>
        <v>0</v>
      </c>
      <c r="Q15" s="29">
        <f t="shared" si="5"/>
        <v>0</v>
      </c>
      <c r="R15" s="29">
        <f t="shared" si="5"/>
        <v>0</v>
      </c>
      <c r="S15" s="29">
        <f t="shared" si="5"/>
        <v>0</v>
      </c>
      <c r="T15" s="29">
        <f t="shared" si="5"/>
        <v>2415034</v>
      </c>
      <c r="U15" s="29">
        <f t="shared" si="5"/>
        <v>2415034</v>
      </c>
      <c r="V15" s="29">
        <f t="shared" si="5"/>
        <v>0</v>
      </c>
      <c r="W15" s="29">
        <f t="shared" si="5"/>
        <v>0</v>
      </c>
      <c r="X15" s="29">
        <f t="shared" si="5"/>
        <v>0</v>
      </c>
      <c r="Y15" s="29">
        <f t="shared" si="5"/>
        <v>5124730</v>
      </c>
      <c r="Z15" s="29">
        <f t="shared" si="5"/>
        <v>0</v>
      </c>
      <c r="AA15" s="29">
        <f t="shared" si="5"/>
        <v>0</v>
      </c>
      <c r="AB15" s="29">
        <f t="shared" si="5"/>
        <v>0</v>
      </c>
      <c r="AC15" s="29">
        <f t="shared" si="5"/>
        <v>0</v>
      </c>
      <c r="AD15" s="29">
        <f t="shared" si="5"/>
        <v>0</v>
      </c>
      <c r="AE15" s="29">
        <f t="shared" si="5"/>
        <v>2415034</v>
      </c>
      <c r="AF15" s="29">
        <f t="shared" si="5"/>
        <v>0</v>
      </c>
      <c r="AG15" s="29">
        <f t="shared" si="5"/>
        <v>0</v>
      </c>
      <c r="AH15" s="29">
        <f t="shared" si="5"/>
        <v>0</v>
      </c>
      <c r="AI15" s="29">
        <f t="shared" si="5"/>
        <v>0</v>
      </c>
      <c r="AJ15" s="29">
        <f t="shared" si="5"/>
        <v>0</v>
      </c>
      <c r="AK15" s="29">
        <f t="shared" si="5"/>
        <v>2415034</v>
      </c>
    </row>
    <row r="17">
      <c r="A17" s="28" t="s">
        <v>149</v>
      </c>
    </row>
    <row r="18">
      <c r="A18" s="28" t="s">
        <v>145</v>
      </c>
      <c r="B18" s="30">
        <f t="shared" ref="B18:AK18" si="6">B3+B8-B13</f>
        <v>134168.5556</v>
      </c>
      <c r="C18" s="30">
        <f t="shared" si="6"/>
        <v>402505.6667</v>
      </c>
      <c r="D18" s="30">
        <f t="shared" si="6"/>
        <v>670842.7778</v>
      </c>
      <c r="E18" s="30">
        <f t="shared" si="6"/>
        <v>939179.8889</v>
      </c>
      <c r="F18" s="30">
        <f t="shared" si="6"/>
        <v>1207517</v>
      </c>
      <c r="G18" s="30">
        <f t="shared" si="6"/>
        <v>1475854.111</v>
      </c>
      <c r="H18" s="30">
        <f t="shared" si="6"/>
        <v>1744191.222</v>
      </c>
      <c r="I18" s="30">
        <f t="shared" si="6"/>
        <v>2012528.333</v>
      </c>
      <c r="J18" s="30">
        <f t="shared" si="6"/>
        <v>2280865.444</v>
      </c>
      <c r="K18" s="30">
        <f t="shared" si="6"/>
        <v>2549202.556</v>
      </c>
      <c r="L18" s="30">
        <f t="shared" si="6"/>
        <v>2817539.667</v>
      </c>
      <c r="M18" s="30">
        <f t="shared" si="6"/>
        <v>3220045.333</v>
      </c>
      <c r="N18" s="30">
        <f t="shared" si="6"/>
        <v>3622551</v>
      </c>
      <c r="O18" s="30">
        <f t="shared" si="6"/>
        <v>4025056.667</v>
      </c>
      <c r="P18" s="30">
        <f t="shared" si="6"/>
        <v>4427562.333</v>
      </c>
      <c r="Q18" s="30">
        <f t="shared" si="6"/>
        <v>4830068</v>
      </c>
      <c r="R18" s="30">
        <f t="shared" si="6"/>
        <v>5232573.667</v>
      </c>
      <c r="S18" s="30">
        <f t="shared" si="6"/>
        <v>5769247.889</v>
      </c>
      <c r="T18" s="30">
        <f t="shared" si="6"/>
        <v>3756719.556</v>
      </c>
      <c r="U18" s="30">
        <f t="shared" si="6"/>
        <v>1610022.667</v>
      </c>
      <c r="V18" s="30">
        <f t="shared" si="6"/>
        <v>1878359.778</v>
      </c>
      <c r="W18" s="30">
        <f t="shared" si="6"/>
        <v>2146696.889</v>
      </c>
      <c r="X18" s="30">
        <f t="shared" si="6"/>
        <v>2415034</v>
      </c>
      <c r="Y18" s="30">
        <f t="shared" si="6"/>
        <v>2683371.111</v>
      </c>
      <c r="Z18" s="30">
        <f t="shared" si="6"/>
        <v>2951708.222</v>
      </c>
      <c r="AA18" s="30">
        <f t="shared" si="6"/>
        <v>3220045.333</v>
      </c>
      <c r="AB18" s="30">
        <f t="shared" si="6"/>
        <v>3622551</v>
      </c>
      <c r="AC18" s="30">
        <f t="shared" si="6"/>
        <v>4025056.667</v>
      </c>
      <c r="AD18" s="30">
        <f t="shared" si="6"/>
        <v>4427562.333</v>
      </c>
      <c r="AE18" s="30">
        <f t="shared" si="6"/>
        <v>2280865.444</v>
      </c>
      <c r="AF18" s="30">
        <f t="shared" si="6"/>
        <v>2549202.556</v>
      </c>
      <c r="AG18" s="30">
        <f t="shared" si="6"/>
        <v>2817539.667</v>
      </c>
      <c r="AH18" s="30">
        <f t="shared" si="6"/>
        <v>3085876.778</v>
      </c>
      <c r="AI18" s="30">
        <f t="shared" si="6"/>
        <v>3354213.889</v>
      </c>
      <c r="AJ18" s="30">
        <f t="shared" si="6"/>
        <v>3622551</v>
      </c>
      <c r="AK18" s="30">
        <f t="shared" si="6"/>
        <v>1341685.556</v>
      </c>
    </row>
    <row r="19">
      <c r="A19" s="28" t="s">
        <v>146</v>
      </c>
      <c r="B19" s="30">
        <f t="shared" ref="B19:AK19" si="7">B4+B9-B14</f>
        <v>0</v>
      </c>
      <c r="C19" s="30">
        <f t="shared" si="7"/>
        <v>0</v>
      </c>
      <c r="D19" s="30">
        <f t="shared" si="7"/>
        <v>244034.7619</v>
      </c>
      <c r="E19" s="30">
        <f t="shared" si="7"/>
        <v>488069.5238</v>
      </c>
      <c r="F19" s="30">
        <f t="shared" si="7"/>
        <v>732104.2857</v>
      </c>
      <c r="G19" s="30">
        <f t="shared" si="7"/>
        <v>976139.0476</v>
      </c>
      <c r="H19" s="30">
        <f t="shared" si="7"/>
        <v>1220173.81</v>
      </c>
      <c r="I19" s="30">
        <f t="shared" si="7"/>
        <v>1464208.571</v>
      </c>
      <c r="J19" s="30">
        <f t="shared" si="7"/>
        <v>1708243.333</v>
      </c>
      <c r="K19" s="30">
        <f t="shared" si="7"/>
        <v>1952278.095</v>
      </c>
      <c r="L19" s="30">
        <f t="shared" si="7"/>
        <v>2196312.857</v>
      </c>
      <c r="M19" s="30">
        <f t="shared" si="7"/>
        <v>2440347.619</v>
      </c>
      <c r="N19" s="30">
        <f t="shared" si="7"/>
        <v>2684382.381</v>
      </c>
      <c r="O19" s="30">
        <f t="shared" si="7"/>
        <v>2928417.143</v>
      </c>
      <c r="P19" s="30">
        <f t="shared" si="7"/>
        <v>3172451.905</v>
      </c>
      <c r="Q19" s="30">
        <f t="shared" si="7"/>
        <v>3416486.667</v>
      </c>
      <c r="R19" s="30">
        <f t="shared" si="7"/>
        <v>3660521.429</v>
      </c>
      <c r="S19" s="30">
        <f t="shared" si="7"/>
        <v>3904556.19</v>
      </c>
      <c r="T19" s="30">
        <f t="shared" si="7"/>
        <v>4148590.952</v>
      </c>
      <c r="U19" s="30">
        <f t="shared" si="7"/>
        <v>4392625.714</v>
      </c>
      <c r="V19" s="30">
        <f t="shared" si="7"/>
        <v>4636660.476</v>
      </c>
      <c r="W19" s="30">
        <f t="shared" si="7"/>
        <v>5124730</v>
      </c>
      <c r="X19" s="30">
        <f t="shared" si="7"/>
        <v>5612799.524</v>
      </c>
      <c r="Y19" s="30">
        <f t="shared" si="7"/>
        <v>732104.2857</v>
      </c>
      <c r="Z19" s="30">
        <f t="shared" si="7"/>
        <v>976139.0476</v>
      </c>
      <c r="AA19" s="30">
        <f t="shared" si="7"/>
        <v>1220173.81</v>
      </c>
      <c r="AB19" s="30">
        <f t="shared" si="7"/>
        <v>1464208.571</v>
      </c>
      <c r="AC19" s="30">
        <f t="shared" si="7"/>
        <v>1708243.333</v>
      </c>
      <c r="AD19" s="30">
        <f t="shared" si="7"/>
        <v>1952278.095</v>
      </c>
      <c r="AE19" s="30">
        <f t="shared" si="7"/>
        <v>2196312.857</v>
      </c>
      <c r="AF19" s="30">
        <f t="shared" si="7"/>
        <v>2440347.619</v>
      </c>
      <c r="AG19" s="30">
        <f t="shared" si="7"/>
        <v>2684382.381</v>
      </c>
      <c r="AH19" s="30">
        <f t="shared" si="7"/>
        <v>2928417.143</v>
      </c>
      <c r="AI19" s="30">
        <f t="shared" si="7"/>
        <v>3172451.905</v>
      </c>
      <c r="AJ19" s="30">
        <f t="shared" si="7"/>
        <v>3416486.667</v>
      </c>
      <c r="AK19" s="30">
        <f t="shared" si="7"/>
        <v>3660521.429</v>
      </c>
    </row>
    <row r="20">
      <c r="A20" s="28" t="s">
        <v>123</v>
      </c>
      <c r="B20" s="30">
        <f t="shared" ref="B20:AK20" si="8">SUM(B18:B19)</f>
        <v>134168.5556</v>
      </c>
      <c r="C20" s="30">
        <f t="shared" si="8"/>
        <v>402505.6667</v>
      </c>
      <c r="D20" s="30">
        <f t="shared" si="8"/>
        <v>914877.5397</v>
      </c>
      <c r="E20" s="30">
        <f t="shared" si="8"/>
        <v>1427249.413</v>
      </c>
      <c r="F20" s="30">
        <f t="shared" si="8"/>
        <v>1939621.286</v>
      </c>
      <c r="G20" s="30">
        <f t="shared" si="8"/>
        <v>2451993.159</v>
      </c>
      <c r="H20" s="30">
        <f t="shared" si="8"/>
        <v>2964365.032</v>
      </c>
      <c r="I20" s="30">
        <f t="shared" si="8"/>
        <v>3476736.905</v>
      </c>
      <c r="J20" s="30">
        <f t="shared" si="8"/>
        <v>3989108.778</v>
      </c>
      <c r="K20" s="30">
        <f t="shared" si="8"/>
        <v>4501480.651</v>
      </c>
      <c r="L20" s="30">
        <f t="shared" si="8"/>
        <v>5013852.524</v>
      </c>
      <c r="M20" s="30">
        <f t="shared" si="8"/>
        <v>5660392.952</v>
      </c>
      <c r="N20" s="30">
        <f t="shared" si="8"/>
        <v>6306933.381</v>
      </c>
      <c r="O20" s="30">
        <f t="shared" si="8"/>
        <v>6953473.81</v>
      </c>
      <c r="P20" s="30">
        <f t="shared" si="8"/>
        <v>7600014.238</v>
      </c>
      <c r="Q20" s="30">
        <f t="shared" si="8"/>
        <v>8246554.667</v>
      </c>
      <c r="R20" s="30">
        <f t="shared" si="8"/>
        <v>8893095.095</v>
      </c>
      <c r="S20" s="30">
        <f t="shared" si="8"/>
        <v>9673804.079</v>
      </c>
      <c r="T20" s="30">
        <f t="shared" si="8"/>
        <v>7905310.508</v>
      </c>
      <c r="U20" s="30">
        <f t="shared" si="8"/>
        <v>6002648.381</v>
      </c>
      <c r="V20" s="30">
        <f t="shared" si="8"/>
        <v>6515020.254</v>
      </c>
      <c r="W20" s="30">
        <f t="shared" si="8"/>
        <v>7271426.889</v>
      </c>
      <c r="X20" s="30">
        <f t="shared" si="8"/>
        <v>8027833.524</v>
      </c>
      <c r="Y20" s="30">
        <f t="shared" si="8"/>
        <v>3415475.397</v>
      </c>
      <c r="Z20" s="30">
        <f t="shared" si="8"/>
        <v>3927847.27</v>
      </c>
      <c r="AA20" s="30">
        <f t="shared" si="8"/>
        <v>4440219.143</v>
      </c>
      <c r="AB20" s="30">
        <f t="shared" si="8"/>
        <v>5086759.571</v>
      </c>
      <c r="AC20" s="30">
        <f t="shared" si="8"/>
        <v>5733300</v>
      </c>
      <c r="AD20" s="30">
        <f t="shared" si="8"/>
        <v>6379840.429</v>
      </c>
      <c r="AE20" s="30">
        <f t="shared" si="8"/>
        <v>4477178.302</v>
      </c>
      <c r="AF20" s="30">
        <f t="shared" si="8"/>
        <v>4989550.175</v>
      </c>
      <c r="AG20" s="30">
        <f t="shared" si="8"/>
        <v>5501922.048</v>
      </c>
      <c r="AH20" s="30">
        <f t="shared" si="8"/>
        <v>6014293.921</v>
      </c>
      <c r="AI20" s="30">
        <f t="shared" si="8"/>
        <v>6526665.794</v>
      </c>
      <c r="AJ20" s="30">
        <f t="shared" si="8"/>
        <v>7039037.667</v>
      </c>
      <c r="AK20" s="30">
        <f t="shared" si="8"/>
        <v>5002206.984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5" t="s">
        <v>151</v>
      </c>
    </row>
    <row r="3">
      <c r="A3" s="5" t="s">
        <v>152</v>
      </c>
      <c r="B3" s="29">
        <f>Assumptions!B34</f>
        <v>14</v>
      </c>
      <c r="C3" s="28">
        <v>0.0</v>
      </c>
      <c r="D3" s="28">
        <v>0.0</v>
      </c>
      <c r="E3" s="28">
        <v>0.0</v>
      </c>
      <c r="F3" s="28">
        <v>0.0</v>
      </c>
      <c r="G3" s="28">
        <v>0.0</v>
      </c>
      <c r="H3" s="28">
        <v>0.0</v>
      </c>
      <c r="I3" s="28">
        <v>0.0</v>
      </c>
      <c r="J3" s="29">
        <f>Assumptions!C34</f>
        <v>16</v>
      </c>
      <c r="K3" s="28">
        <v>0.0</v>
      </c>
      <c r="L3" s="28">
        <v>0.0</v>
      </c>
      <c r="M3" s="28">
        <v>0.0</v>
      </c>
      <c r="N3" s="28">
        <v>0.0</v>
      </c>
      <c r="O3" s="28">
        <v>0.0</v>
      </c>
      <c r="P3" s="28">
        <v>0.0</v>
      </c>
      <c r="Q3" s="28">
        <v>0.0</v>
      </c>
      <c r="R3" s="28">
        <v>0.0</v>
      </c>
      <c r="S3" s="28">
        <v>0.0</v>
      </c>
      <c r="T3" s="28">
        <v>0.0</v>
      </c>
      <c r="U3" s="28">
        <v>0.0</v>
      </c>
      <c r="V3" s="28">
        <v>0.0</v>
      </c>
      <c r="W3" s="28">
        <v>0.0</v>
      </c>
      <c r="X3" s="28">
        <v>0.0</v>
      </c>
      <c r="Y3" s="28">
        <v>0.0</v>
      </c>
      <c r="Z3" s="28">
        <v>0.0</v>
      </c>
      <c r="AA3" s="28">
        <v>0.0</v>
      </c>
      <c r="AB3" s="28">
        <v>0.0</v>
      </c>
      <c r="AC3" s="28">
        <v>0.0</v>
      </c>
      <c r="AD3" s="28">
        <v>0.0</v>
      </c>
      <c r="AE3" s="28">
        <v>0.0</v>
      </c>
      <c r="AF3" s="28">
        <v>0.0</v>
      </c>
      <c r="AG3" s="28">
        <v>0.0</v>
      </c>
      <c r="AH3" s="28">
        <v>0.0</v>
      </c>
      <c r="AI3" s="28">
        <v>0.0</v>
      </c>
      <c r="AJ3" s="28">
        <v>0.0</v>
      </c>
      <c r="AK3" s="28">
        <v>0.0</v>
      </c>
    </row>
    <row r="4">
      <c r="A4" s="5" t="s">
        <v>67</v>
      </c>
      <c r="B4" s="29">
        <f>Assumptions!B35</f>
        <v>345214</v>
      </c>
      <c r="C4" s="28">
        <v>0.0</v>
      </c>
      <c r="D4" s="28">
        <v>0.0</v>
      </c>
      <c r="E4" s="28">
        <v>0.0</v>
      </c>
      <c r="F4" s="28">
        <v>0.0</v>
      </c>
      <c r="G4" s="28">
        <v>0.0</v>
      </c>
      <c r="H4" s="28">
        <v>0.0</v>
      </c>
      <c r="I4" s="28">
        <v>0.0</v>
      </c>
      <c r="J4" s="29">
        <f>Assumptions!C35</f>
        <v>546045</v>
      </c>
      <c r="K4" s="28">
        <v>0.0</v>
      </c>
      <c r="L4" s="28">
        <v>0.0</v>
      </c>
      <c r="M4" s="28">
        <v>0.0</v>
      </c>
      <c r="N4" s="28">
        <v>0.0</v>
      </c>
      <c r="O4" s="28">
        <v>0.0</v>
      </c>
      <c r="P4" s="28">
        <v>0.0</v>
      </c>
      <c r="Q4" s="28">
        <v>0.0</v>
      </c>
      <c r="R4" s="28">
        <v>0.0</v>
      </c>
      <c r="S4" s="28">
        <v>0.0</v>
      </c>
      <c r="T4" s="28">
        <v>0.0</v>
      </c>
      <c r="U4" s="28">
        <v>0.0</v>
      </c>
      <c r="V4" s="28">
        <v>0.0</v>
      </c>
      <c r="W4" s="28">
        <v>0.0</v>
      </c>
      <c r="X4" s="28">
        <v>0.0</v>
      </c>
      <c r="Y4" s="28">
        <v>0.0</v>
      </c>
      <c r="Z4" s="28">
        <v>0.0</v>
      </c>
      <c r="AA4" s="28">
        <v>0.0</v>
      </c>
      <c r="AB4" s="28">
        <v>0.0</v>
      </c>
      <c r="AC4" s="28">
        <v>0.0</v>
      </c>
      <c r="AD4" s="28">
        <v>0.0</v>
      </c>
      <c r="AE4" s="28">
        <v>0.0</v>
      </c>
      <c r="AF4" s="28">
        <v>0.0</v>
      </c>
      <c r="AG4" s="28">
        <v>0.0</v>
      </c>
      <c r="AH4" s="28">
        <v>0.0</v>
      </c>
      <c r="AI4" s="28">
        <v>0.0</v>
      </c>
      <c r="AJ4" s="28">
        <v>0.0</v>
      </c>
      <c r="AK4" s="28">
        <v>0.0</v>
      </c>
    </row>
    <row r="5">
      <c r="A5" s="5"/>
    </row>
    <row r="6">
      <c r="A6" s="20" t="s">
        <v>153</v>
      </c>
    </row>
    <row r="7">
      <c r="A7" s="5" t="s">
        <v>154</v>
      </c>
      <c r="B7" s="28">
        <v>0.0</v>
      </c>
      <c r="C7" s="29">
        <f t="shared" ref="C7:AK7" si="1">B9</f>
        <v>345214</v>
      </c>
      <c r="D7" s="29">
        <f t="shared" si="1"/>
        <v>345214</v>
      </c>
      <c r="E7" s="29">
        <f t="shared" si="1"/>
        <v>345214</v>
      </c>
      <c r="F7" s="29">
        <f t="shared" si="1"/>
        <v>345214</v>
      </c>
      <c r="G7" s="29">
        <f t="shared" si="1"/>
        <v>345214</v>
      </c>
      <c r="H7" s="29">
        <f t="shared" si="1"/>
        <v>345214</v>
      </c>
      <c r="I7" s="29">
        <f t="shared" si="1"/>
        <v>345214</v>
      </c>
      <c r="J7" s="29">
        <f t="shared" si="1"/>
        <v>345214</v>
      </c>
      <c r="K7" s="29">
        <f t="shared" si="1"/>
        <v>891259</v>
      </c>
      <c r="L7" s="29">
        <f t="shared" si="1"/>
        <v>891259</v>
      </c>
      <c r="M7" s="29">
        <f t="shared" si="1"/>
        <v>891259</v>
      </c>
      <c r="N7" s="29">
        <f t="shared" si="1"/>
        <v>891259</v>
      </c>
      <c r="O7" s="29">
        <f t="shared" si="1"/>
        <v>891259</v>
      </c>
      <c r="P7" s="29">
        <f t="shared" si="1"/>
        <v>891259</v>
      </c>
      <c r="Q7" s="29">
        <f t="shared" si="1"/>
        <v>891259</v>
      </c>
      <c r="R7" s="29">
        <f t="shared" si="1"/>
        <v>891259</v>
      </c>
      <c r="S7" s="29">
        <f t="shared" si="1"/>
        <v>891259</v>
      </c>
      <c r="T7" s="29">
        <f t="shared" si="1"/>
        <v>891259</v>
      </c>
      <c r="U7" s="29">
        <f t="shared" si="1"/>
        <v>891259</v>
      </c>
      <c r="V7" s="29">
        <f t="shared" si="1"/>
        <v>891259</v>
      </c>
      <c r="W7" s="29">
        <f t="shared" si="1"/>
        <v>891259</v>
      </c>
      <c r="X7" s="29">
        <f t="shared" si="1"/>
        <v>891259</v>
      </c>
      <c r="Y7" s="29">
        <f t="shared" si="1"/>
        <v>891259</v>
      </c>
      <c r="Z7" s="29">
        <f t="shared" si="1"/>
        <v>891259</v>
      </c>
      <c r="AA7" s="29">
        <f t="shared" si="1"/>
        <v>891259</v>
      </c>
      <c r="AB7" s="29">
        <f t="shared" si="1"/>
        <v>891259</v>
      </c>
      <c r="AC7" s="29">
        <f t="shared" si="1"/>
        <v>891259</v>
      </c>
      <c r="AD7" s="29">
        <f t="shared" si="1"/>
        <v>891259</v>
      </c>
      <c r="AE7" s="29">
        <f t="shared" si="1"/>
        <v>891259</v>
      </c>
      <c r="AF7" s="29">
        <f t="shared" si="1"/>
        <v>891259</v>
      </c>
      <c r="AG7" s="29">
        <f t="shared" si="1"/>
        <v>891259</v>
      </c>
      <c r="AH7" s="29">
        <f t="shared" si="1"/>
        <v>891259</v>
      </c>
      <c r="AI7" s="29">
        <f t="shared" si="1"/>
        <v>891259</v>
      </c>
      <c r="AJ7" s="29">
        <f t="shared" si="1"/>
        <v>891259</v>
      </c>
      <c r="AK7" s="29">
        <f t="shared" si="1"/>
        <v>891259</v>
      </c>
    </row>
    <row r="8">
      <c r="A8" s="5" t="s">
        <v>155</v>
      </c>
      <c r="B8" s="29">
        <f t="shared" ref="B8:AK8" si="2">B4</f>
        <v>345214</v>
      </c>
      <c r="C8" s="29">
        <f t="shared" si="2"/>
        <v>0</v>
      </c>
      <c r="D8" s="29">
        <f t="shared" si="2"/>
        <v>0</v>
      </c>
      <c r="E8" s="29">
        <f t="shared" si="2"/>
        <v>0</v>
      </c>
      <c r="F8" s="29">
        <f t="shared" si="2"/>
        <v>0</v>
      </c>
      <c r="G8" s="29">
        <f t="shared" si="2"/>
        <v>0</v>
      </c>
      <c r="H8" s="29">
        <f t="shared" si="2"/>
        <v>0</v>
      </c>
      <c r="I8" s="29">
        <f t="shared" si="2"/>
        <v>0</v>
      </c>
      <c r="J8" s="29">
        <f t="shared" si="2"/>
        <v>546045</v>
      </c>
      <c r="K8" s="29">
        <f t="shared" si="2"/>
        <v>0</v>
      </c>
      <c r="L8" s="29">
        <f t="shared" si="2"/>
        <v>0</v>
      </c>
      <c r="M8" s="29">
        <f t="shared" si="2"/>
        <v>0</v>
      </c>
      <c r="N8" s="29">
        <f t="shared" si="2"/>
        <v>0</v>
      </c>
      <c r="O8" s="29">
        <f t="shared" si="2"/>
        <v>0</v>
      </c>
      <c r="P8" s="29">
        <f t="shared" si="2"/>
        <v>0</v>
      </c>
      <c r="Q8" s="29">
        <f t="shared" si="2"/>
        <v>0</v>
      </c>
      <c r="R8" s="29">
        <f t="shared" si="2"/>
        <v>0</v>
      </c>
      <c r="S8" s="29">
        <f t="shared" si="2"/>
        <v>0</v>
      </c>
      <c r="T8" s="29">
        <f t="shared" si="2"/>
        <v>0</v>
      </c>
      <c r="U8" s="29">
        <f t="shared" si="2"/>
        <v>0</v>
      </c>
      <c r="V8" s="29">
        <f t="shared" si="2"/>
        <v>0</v>
      </c>
      <c r="W8" s="29">
        <f t="shared" si="2"/>
        <v>0</v>
      </c>
      <c r="X8" s="29">
        <f t="shared" si="2"/>
        <v>0</v>
      </c>
      <c r="Y8" s="29">
        <f t="shared" si="2"/>
        <v>0</v>
      </c>
      <c r="Z8" s="29">
        <f t="shared" si="2"/>
        <v>0</v>
      </c>
      <c r="AA8" s="29">
        <f t="shared" si="2"/>
        <v>0</v>
      </c>
      <c r="AB8" s="29">
        <f t="shared" si="2"/>
        <v>0</v>
      </c>
      <c r="AC8" s="29">
        <f t="shared" si="2"/>
        <v>0</v>
      </c>
      <c r="AD8" s="29">
        <f t="shared" si="2"/>
        <v>0</v>
      </c>
      <c r="AE8" s="29">
        <f t="shared" si="2"/>
        <v>0</v>
      </c>
      <c r="AF8" s="29">
        <f t="shared" si="2"/>
        <v>0</v>
      </c>
      <c r="AG8" s="29">
        <f t="shared" si="2"/>
        <v>0</v>
      </c>
      <c r="AH8" s="29">
        <f t="shared" si="2"/>
        <v>0</v>
      </c>
      <c r="AI8" s="29">
        <f t="shared" si="2"/>
        <v>0</v>
      </c>
      <c r="AJ8" s="29">
        <f t="shared" si="2"/>
        <v>0</v>
      </c>
      <c r="AK8" s="29">
        <f t="shared" si="2"/>
        <v>0</v>
      </c>
    </row>
    <row r="9">
      <c r="A9" s="5" t="s">
        <v>156</v>
      </c>
      <c r="B9" s="29">
        <f t="shared" ref="B9:AK9" si="3">B7+B8</f>
        <v>345214</v>
      </c>
      <c r="C9" s="29">
        <f t="shared" si="3"/>
        <v>345214</v>
      </c>
      <c r="D9" s="29">
        <f t="shared" si="3"/>
        <v>345214</v>
      </c>
      <c r="E9" s="29">
        <f t="shared" si="3"/>
        <v>345214</v>
      </c>
      <c r="F9" s="29">
        <f t="shared" si="3"/>
        <v>345214</v>
      </c>
      <c r="G9" s="29">
        <f t="shared" si="3"/>
        <v>345214</v>
      </c>
      <c r="H9" s="29">
        <f t="shared" si="3"/>
        <v>345214</v>
      </c>
      <c r="I9" s="29">
        <f t="shared" si="3"/>
        <v>345214</v>
      </c>
      <c r="J9" s="29">
        <f t="shared" si="3"/>
        <v>891259</v>
      </c>
      <c r="K9" s="29">
        <f t="shared" si="3"/>
        <v>891259</v>
      </c>
      <c r="L9" s="29">
        <f t="shared" si="3"/>
        <v>891259</v>
      </c>
      <c r="M9" s="29">
        <f t="shared" si="3"/>
        <v>891259</v>
      </c>
      <c r="N9" s="29">
        <f t="shared" si="3"/>
        <v>891259</v>
      </c>
      <c r="O9" s="29">
        <f t="shared" si="3"/>
        <v>891259</v>
      </c>
      <c r="P9" s="29">
        <f t="shared" si="3"/>
        <v>891259</v>
      </c>
      <c r="Q9" s="29">
        <f t="shared" si="3"/>
        <v>891259</v>
      </c>
      <c r="R9" s="29">
        <f t="shared" si="3"/>
        <v>891259</v>
      </c>
      <c r="S9" s="29">
        <f t="shared" si="3"/>
        <v>891259</v>
      </c>
      <c r="T9" s="29">
        <f t="shared" si="3"/>
        <v>891259</v>
      </c>
      <c r="U9" s="29">
        <f t="shared" si="3"/>
        <v>891259</v>
      </c>
      <c r="V9" s="29">
        <f t="shared" si="3"/>
        <v>891259</v>
      </c>
      <c r="W9" s="29">
        <f t="shared" si="3"/>
        <v>891259</v>
      </c>
      <c r="X9" s="29">
        <f t="shared" si="3"/>
        <v>891259</v>
      </c>
      <c r="Y9" s="29">
        <f t="shared" si="3"/>
        <v>891259</v>
      </c>
      <c r="Z9" s="29">
        <f t="shared" si="3"/>
        <v>891259</v>
      </c>
      <c r="AA9" s="29">
        <f t="shared" si="3"/>
        <v>891259</v>
      </c>
      <c r="AB9" s="29">
        <f t="shared" si="3"/>
        <v>891259</v>
      </c>
      <c r="AC9" s="29">
        <f t="shared" si="3"/>
        <v>891259</v>
      </c>
      <c r="AD9" s="29">
        <f t="shared" si="3"/>
        <v>891259</v>
      </c>
      <c r="AE9" s="29">
        <f t="shared" si="3"/>
        <v>891259</v>
      </c>
      <c r="AF9" s="29">
        <f t="shared" si="3"/>
        <v>891259</v>
      </c>
      <c r="AG9" s="29">
        <f t="shared" si="3"/>
        <v>891259</v>
      </c>
      <c r="AH9" s="29">
        <f t="shared" si="3"/>
        <v>891259</v>
      </c>
      <c r="AI9" s="29">
        <f t="shared" si="3"/>
        <v>891259</v>
      </c>
      <c r="AJ9" s="29">
        <f t="shared" si="3"/>
        <v>891259</v>
      </c>
      <c r="AK9" s="29">
        <f t="shared" si="3"/>
        <v>891259</v>
      </c>
    </row>
    <row r="10">
      <c r="A10" s="5"/>
    </row>
    <row r="11">
      <c r="A11" s="20" t="s">
        <v>157</v>
      </c>
    </row>
    <row r="12">
      <c r="A12" s="5" t="s">
        <v>147</v>
      </c>
      <c r="B12" s="28">
        <v>0.0</v>
      </c>
      <c r="C12" s="29">
        <f t="shared" ref="C12:AK12" si="4">B14</f>
        <v>4832996</v>
      </c>
      <c r="D12" s="29">
        <f t="shared" si="4"/>
        <v>4832996</v>
      </c>
      <c r="E12" s="29">
        <f t="shared" si="4"/>
        <v>4832996</v>
      </c>
      <c r="F12" s="29">
        <f t="shared" si="4"/>
        <v>4832996</v>
      </c>
      <c r="G12" s="29">
        <f t="shared" si="4"/>
        <v>4832996</v>
      </c>
      <c r="H12" s="29">
        <f t="shared" si="4"/>
        <v>4832996</v>
      </c>
      <c r="I12" s="29">
        <f t="shared" si="4"/>
        <v>4832996</v>
      </c>
      <c r="J12" s="29">
        <f t="shared" si="4"/>
        <v>4832996</v>
      </c>
      <c r="K12" s="29">
        <f t="shared" si="4"/>
        <v>13569716</v>
      </c>
      <c r="L12" s="29">
        <f t="shared" si="4"/>
        <v>13569716</v>
      </c>
      <c r="M12" s="29">
        <f t="shared" si="4"/>
        <v>13569716</v>
      </c>
      <c r="N12" s="29">
        <f t="shared" si="4"/>
        <v>13569716</v>
      </c>
      <c r="O12" s="29">
        <f t="shared" si="4"/>
        <v>13569716</v>
      </c>
      <c r="P12" s="29">
        <f t="shared" si="4"/>
        <v>13569716</v>
      </c>
      <c r="Q12" s="29">
        <f t="shared" si="4"/>
        <v>13569716</v>
      </c>
      <c r="R12" s="29">
        <f t="shared" si="4"/>
        <v>13569716</v>
      </c>
      <c r="S12" s="29">
        <f t="shared" si="4"/>
        <v>13569716</v>
      </c>
      <c r="T12" s="29">
        <f t="shared" si="4"/>
        <v>13569716</v>
      </c>
      <c r="U12" s="29">
        <f t="shared" si="4"/>
        <v>13569716</v>
      </c>
      <c r="V12" s="29">
        <f t="shared" si="4"/>
        <v>13569716</v>
      </c>
      <c r="W12" s="29">
        <f t="shared" si="4"/>
        <v>13569716</v>
      </c>
      <c r="X12" s="29">
        <f t="shared" si="4"/>
        <v>13569716</v>
      </c>
      <c r="Y12" s="29">
        <f t="shared" si="4"/>
        <v>13569716</v>
      </c>
      <c r="Z12" s="29">
        <f t="shared" si="4"/>
        <v>13569716</v>
      </c>
      <c r="AA12" s="29">
        <f t="shared" si="4"/>
        <v>13569716</v>
      </c>
      <c r="AB12" s="29">
        <f t="shared" si="4"/>
        <v>13569716</v>
      </c>
      <c r="AC12" s="29">
        <f t="shared" si="4"/>
        <v>13569716</v>
      </c>
      <c r="AD12" s="29">
        <f t="shared" si="4"/>
        <v>13569716</v>
      </c>
      <c r="AE12" s="29">
        <f t="shared" si="4"/>
        <v>13569716</v>
      </c>
      <c r="AF12" s="29">
        <f t="shared" si="4"/>
        <v>13569716</v>
      </c>
      <c r="AG12" s="29">
        <f t="shared" si="4"/>
        <v>13569716</v>
      </c>
      <c r="AH12" s="29">
        <f t="shared" si="4"/>
        <v>13569716</v>
      </c>
      <c r="AI12" s="29">
        <f t="shared" si="4"/>
        <v>13569716</v>
      </c>
      <c r="AJ12" s="29">
        <f t="shared" si="4"/>
        <v>13569716</v>
      </c>
      <c r="AK12" s="29">
        <f t="shared" si="4"/>
        <v>13569716</v>
      </c>
    </row>
    <row r="13">
      <c r="A13" s="5" t="s">
        <v>158</v>
      </c>
      <c r="B13" s="29">
        <f t="shared" ref="B13:AK13" si="5">B3*B4</f>
        <v>4832996</v>
      </c>
      <c r="C13" s="29">
        <f t="shared" si="5"/>
        <v>0</v>
      </c>
      <c r="D13" s="29">
        <f t="shared" si="5"/>
        <v>0</v>
      </c>
      <c r="E13" s="29">
        <f t="shared" si="5"/>
        <v>0</v>
      </c>
      <c r="F13" s="29">
        <f t="shared" si="5"/>
        <v>0</v>
      </c>
      <c r="G13" s="29">
        <f t="shared" si="5"/>
        <v>0</v>
      </c>
      <c r="H13" s="29">
        <f t="shared" si="5"/>
        <v>0</v>
      </c>
      <c r="I13" s="29">
        <f t="shared" si="5"/>
        <v>0</v>
      </c>
      <c r="J13" s="29">
        <f t="shared" si="5"/>
        <v>8736720</v>
      </c>
      <c r="K13" s="29">
        <f t="shared" si="5"/>
        <v>0</v>
      </c>
      <c r="L13" s="29">
        <f t="shared" si="5"/>
        <v>0</v>
      </c>
      <c r="M13" s="29">
        <f t="shared" si="5"/>
        <v>0</v>
      </c>
      <c r="N13" s="29">
        <f t="shared" si="5"/>
        <v>0</v>
      </c>
      <c r="O13" s="29">
        <f t="shared" si="5"/>
        <v>0</v>
      </c>
      <c r="P13" s="29">
        <f t="shared" si="5"/>
        <v>0</v>
      </c>
      <c r="Q13" s="29">
        <f t="shared" si="5"/>
        <v>0</v>
      </c>
      <c r="R13" s="29">
        <f t="shared" si="5"/>
        <v>0</v>
      </c>
      <c r="S13" s="29">
        <f t="shared" si="5"/>
        <v>0</v>
      </c>
      <c r="T13" s="29">
        <f t="shared" si="5"/>
        <v>0</v>
      </c>
      <c r="U13" s="29">
        <f t="shared" si="5"/>
        <v>0</v>
      </c>
      <c r="V13" s="29">
        <f t="shared" si="5"/>
        <v>0</v>
      </c>
      <c r="W13" s="29">
        <f t="shared" si="5"/>
        <v>0</v>
      </c>
      <c r="X13" s="29">
        <f t="shared" si="5"/>
        <v>0</v>
      </c>
      <c r="Y13" s="29">
        <f t="shared" si="5"/>
        <v>0</v>
      </c>
      <c r="Z13" s="29">
        <f t="shared" si="5"/>
        <v>0</v>
      </c>
      <c r="AA13" s="29">
        <f t="shared" si="5"/>
        <v>0</v>
      </c>
      <c r="AB13" s="29">
        <f t="shared" si="5"/>
        <v>0</v>
      </c>
      <c r="AC13" s="29">
        <f t="shared" si="5"/>
        <v>0</v>
      </c>
      <c r="AD13" s="29">
        <f t="shared" si="5"/>
        <v>0</v>
      </c>
      <c r="AE13" s="29">
        <f t="shared" si="5"/>
        <v>0</v>
      </c>
      <c r="AF13" s="29">
        <f t="shared" si="5"/>
        <v>0</v>
      </c>
      <c r="AG13" s="29">
        <f t="shared" si="5"/>
        <v>0</v>
      </c>
      <c r="AH13" s="29">
        <f t="shared" si="5"/>
        <v>0</v>
      </c>
      <c r="AI13" s="29">
        <f t="shared" si="5"/>
        <v>0</v>
      </c>
      <c r="AJ13" s="29">
        <f t="shared" si="5"/>
        <v>0</v>
      </c>
      <c r="AK13" s="29">
        <f t="shared" si="5"/>
        <v>0</v>
      </c>
    </row>
    <row r="14">
      <c r="A14" s="5" t="s">
        <v>159</v>
      </c>
      <c r="B14" s="29">
        <f t="shared" ref="B14:AK14" si="6">B12+B13</f>
        <v>4832996</v>
      </c>
      <c r="C14" s="29">
        <f t="shared" si="6"/>
        <v>4832996</v>
      </c>
      <c r="D14" s="29">
        <f t="shared" si="6"/>
        <v>4832996</v>
      </c>
      <c r="E14" s="29">
        <f t="shared" si="6"/>
        <v>4832996</v>
      </c>
      <c r="F14" s="29">
        <f t="shared" si="6"/>
        <v>4832996</v>
      </c>
      <c r="G14" s="29">
        <f t="shared" si="6"/>
        <v>4832996</v>
      </c>
      <c r="H14" s="29">
        <f t="shared" si="6"/>
        <v>4832996</v>
      </c>
      <c r="I14" s="29">
        <f t="shared" si="6"/>
        <v>4832996</v>
      </c>
      <c r="J14" s="29">
        <f t="shared" si="6"/>
        <v>13569716</v>
      </c>
      <c r="K14" s="29">
        <f t="shared" si="6"/>
        <v>13569716</v>
      </c>
      <c r="L14" s="29">
        <f t="shared" si="6"/>
        <v>13569716</v>
      </c>
      <c r="M14" s="29">
        <f t="shared" si="6"/>
        <v>13569716</v>
      </c>
      <c r="N14" s="29">
        <f t="shared" si="6"/>
        <v>13569716</v>
      </c>
      <c r="O14" s="29">
        <f t="shared" si="6"/>
        <v>13569716</v>
      </c>
      <c r="P14" s="29">
        <f t="shared" si="6"/>
        <v>13569716</v>
      </c>
      <c r="Q14" s="29">
        <f t="shared" si="6"/>
        <v>13569716</v>
      </c>
      <c r="R14" s="29">
        <f t="shared" si="6"/>
        <v>13569716</v>
      </c>
      <c r="S14" s="29">
        <f t="shared" si="6"/>
        <v>13569716</v>
      </c>
      <c r="T14" s="29">
        <f t="shared" si="6"/>
        <v>13569716</v>
      </c>
      <c r="U14" s="29">
        <f t="shared" si="6"/>
        <v>13569716</v>
      </c>
      <c r="V14" s="29">
        <f t="shared" si="6"/>
        <v>13569716</v>
      </c>
      <c r="W14" s="29">
        <f t="shared" si="6"/>
        <v>13569716</v>
      </c>
      <c r="X14" s="29">
        <f t="shared" si="6"/>
        <v>13569716</v>
      </c>
      <c r="Y14" s="29">
        <f t="shared" si="6"/>
        <v>13569716</v>
      </c>
      <c r="Z14" s="29">
        <f t="shared" si="6"/>
        <v>13569716</v>
      </c>
      <c r="AA14" s="29">
        <f t="shared" si="6"/>
        <v>13569716</v>
      </c>
      <c r="AB14" s="29">
        <f t="shared" si="6"/>
        <v>13569716</v>
      </c>
      <c r="AC14" s="29">
        <f t="shared" si="6"/>
        <v>13569716</v>
      </c>
      <c r="AD14" s="29">
        <f t="shared" si="6"/>
        <v>13569716</v>
      </c>
      <c r="AE14" s="29">
        <f t="shared" si="6"/>
        <v>13569716</v>
      </c>
      <c r="AF14" s="29">
        <f t="shared" si="6"/>
        <v>13569716</v>
      </c>
      <c r="AG14" s="29">
        <f t="shared" si="6"/>
        <v>13569716</v>
      </c>
      <c r="AH14" s="29">
        <f t="shared" si="6"/>
        <v>13569716</v>
      </c>
      <c r="AI14" s="29">
        <f t="shared" si="6"/>
        <v>13569716</v>
      </c>
      <c r="AJ14" s="29">
        <f t="shared" si="6"/>
        <v>13569716</v>
      </c>
      <c r="AK14" s="29">
        <f t="shared" si="6"/>
        <v>13569716</v>
      </c>
    </row>
    <row r="15">
      <c r="A15" s="5"/>
    </row>
    <row r="16">
      <c r="A16" s="5" t="s">
        <v>68</v>
      </c>
    </row>
    <row r="17">
      <c r="A17" s="5" t="s">
        <v>70</v>
      </c>
      <c r="B17" s="28">
        <v>0.0</v>
      </c>
      <c r="C17" s="28">
        <v>0.0</v>
      </c>
      <c r="D17" s="28">
        <v>0.0</v>
      </c>
      <c r="E17" s="28">
        <v>0.0</v>
      </c>
      <c r="F17" s="28">
        <v>0.0</v>
      </c>
      <c r="G17" s="28">
        <v>0.0</v>
      </c>
      <c r="H17" s="28">
        <v>0.0</v>
      </c>
      <c r="I17" s="28">
        <v>0.0</v>
      </c>
      <c r="J17" s="28">
        <v>0.0</v>
      </c>
      <c r="K17" s="28">
        <v>0.0</v>
      </c>
      <c r="L17" s="28">
        <v>0.0</v>
      </c>
      <c r="M17" s="28">
        <v>0.0</v>
      </c>
      <c r="N17" s="28">
        <v>0.0</v>
      </c>
      <c r="O17" s="28">
        <v>0.0</v>
      </c>
      <c r="P17" s="28">
        <v>0.0</v>
      </c>
      <c r="Q17" s="29">
        <f>Assumptions!B39</f>
        <v>8</v>
      </c>
      <c r="R17" s="28">
        <v>0.0</v>
      </c>
      <c r="S17" s="28">
        <v>0.0</v>
      </c>
      <c r="T17" s="28">
        <v>0.0</v>
      </c>
      <c r="U17" s="28">
        <v>0.0</v>
      </c>
      <c r="V17" s="28">
        <v>0.0</v>
      </c>
      <c r="W17" s="28">
        <v>0.0</v>
      </c>
      <c r="X17" s="28">
        <v>0.0</v>
      </c>
      <c r="Y17" s="28">
        <v>0.0</v>
      </c>
      <c r="Z17" s="28">
        <v>0.0</v>
      </c>
      <c r="AA17" s="28">
        <v>0.0</v>
      </c>
      <c r="AB17" s="28">
        <v>0.0</v>
      </c>
      <c r="AC17" s="28">
        <v>0.0</v>
      </c>
      <c r="AD17" s="28">
        <v>0.0</v>
      </c>
      <c r="AE17" s="28">
        <v>0.0</v>
      </c>
      <c r="AF17" s="28">
        <v>0.0</v>
      </c>
      <c r="AG17" s="29">
        <f>Assumptions!C39</f>
        <v>11</v>
      </c>
      <c r="AH17" s="28">
        <v>0.0</v>
      </c>
      <c r="AI17" s="28">
        <v>0.0</v>
      </c>
      <c r="AJ17" s="28">
        <v>0.0</v>
      </c>
      <c r="AK17" s="28">
        <v>0.0</v>
      </c>
    </row>
    <row r="18">
      <c r="A18" s="5" t="s">
        <v>160</v>
      </c>
      <c r="B18" s="29">
        <f t="shared" ref="B18:AK18" si="7">B17*B9</f>
        <v>0</v>
      </c>
      <c r="C18" s="29">
        <f t="shared" si="7"/>
        <v>0</v>
      </c>
      <c r="D18" s="29">
        <f t="shared" si="7"/>
        <v>0</v>
      </c>
      <c r="E18" s="29">
        <f t="shared" si="7"/>
        <v>0</v>
      </c>
      <c r="F18" s="29">
        <f t="shared" si="7"/>
        <v>0</v>
      </c>
      <c r="G18" s="29">
        <f t="shared" si="7"/>
        <v>0</v>
      </c>
      <c r="H18" s="29">
        <f t="shared" si="7"/>
        <v>0</v>
      </c>
      <c r="I18" s="29">
        <f t="shared" si="7"/>
        <v>0</v>
      </c>
      <c r="J18" s="29">
        <f t="shared" si="7"/>
        <v>0</v>
      </c>
      <c r="K18" s="29">
        <f t="shared" si="7"/>
        <v>0</v>
      </c>
      <c r="L18" s="29">
        <f t="shared" si="7"/>
        <v>0</v>
      </c>
      <c r="M18" s="29">
        <f t="shared" si="7"/>
        <v>0</v>
      </c>
      <c r="N18" s="29">
        <f t="shared" si="7"/>
        <v>0</v>
      </c>
      <c r="O18" s="29">
        <f t="shared" si="7"/>
        <v>0</v>
      </c>
      <c r="P18" s="29">
        <f t="shared" si="7"/>
        <v>0</v>
      </c>
      <c r="Q18" s="29">
        <f t="shared" si="7"/>
        <v>7130072</v>
      </c>
      <c r="R18" s="29">
        <f t="shared" si="7"/>
        <v>0</v>
      </c>
      <c r="S18" s="29">
        <f t="shared" si="7"/>
        <v>0</v>
      </c>
      <c r="T18" s="29">
        <f t="shared" si="7"/>
        <v>0</v>
      </c>
      <c r="U18" s="29">
        <f t="shared" si="7"/>
        <v>0</v>
      </c>
      <c r="V18" s="29">
        <f t="shared" si="7"/>
        <v>0</v>
      </c>
      <c r="W18" s="29">
        <f t="shared" si="7"/>
        <v>0</v>
      </c>
      <c r="X18" s="29">
        <f t="shared" si="7"/>
        <v>0</v>
      </c>
      <c r="Y18" s="29">
        <f t="shared" si="7"/>
        <v>0</v>
      </c>
      <c r="Z18" s="29">
        <f t="shared" si="7"/>
        <v>0</v>
      </c>
      <c r="AA18" s="29">
        <f t="shared" si="7"/>
        <v>0</v>
      </c>
      <c r="AB18" s="29">
        <f t="shared" si="7"/>
        <v>0</v>
      </c>
      <c r="AC18" s="29">
        <f t="shared" si="7"/>
        <v>0</v>
      </c>
      <c r="AD18" s="29">
        <f t="shared" si="7"/>
        <v>0</v>
      </c>
      <c r="AE18" s="29">
        <f t="shared" si="7"/>
        <v>0</v>
      </c>
      <c r="AF18" s="29">
        <f t="shared" si="7"/>
        <v>0</v>
      </c>
      <c r="AG18" s="29">
        <f t="shared" si="7"/>
        <v>9803849</v>
      </c>
      <c r="AH18" s="29">
        <f t="shared" si="7"/>
        <v>0</v>
      </c>
      <c r="AI18" s="29">
        <f t="shared" si="7"/>
        <v>0</v>
      </c>
      <c r="AJ18" s="29">
        <f t="shared" si="7"/>
        <v>0</v>
      </c>
      <c r="AK18" s="29">
        <f t="shared" si="7"/>
        <v>0</v>
      </c>
    </row>
    <row r="19">
      <c r="A19"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28" t="s">
        <v>161</v>
      </c>
    </row>
    <row r="3">
      <c r="A3" s="28" t="s">
        <v>147</v>
      </c>
    </row>
    <row r="4">
      <c r="A4" s="6" t="s">
        <v>78</v>
      </c>
      <c r="B4" s="28">
        <v>0.0</v>
      </c>
      <c r="C4" s="29">
        <f t="shared" ref="C4:AK4" si="1">B22</f>
        <v>0</v>
      </c>
      <c r="D4" s="29">
        <f t="shared" si="1"/>
        <v>825460</v>
      </c>
      <c r="E4" s="29">
        <f t="shared" si="1"/>
        <v>825460</v>
      </c>
      <c r="F4" s="29">
        <f t="shared" si="1"/>
        <v>825460</v>
      </c>
      <c r="G4" s="29">
        <f t="shared" si="1"/>
        <v>825460</v>
      </c>
      <c r="H4" s="29">
        <f t="shared" si="1"/>
        <v>825460</v>
      </c>
      <c r="I4" s="29">
        <f t="shared" si="1"/>
        <v>825460</v>
      </c>
      <c r="J4" s="29">
        <f t="shared" si="1"/>
        <v>825460</v>
      </c>
      <c r="K4" s="29">
        <f t="shared" si="1"/>
        <v>825460</v>
      </c>
      <c r="L4" s="29">
        <f t="shared" si="1"/>
        <v>825460</v>
      </c>
      <c r="M4" s="29">
        <f t="shared" si="1"/>
        <v>825460</v>
      </c>
      <c r="N4" s="29">
        <f t="shared" si="1"/>
        <v>825460</v>
      </c>
      <c r="O4" s="29">
        <f t="shared" si="1"/>
        <v>825460</v>
      </c>
      <c r="P4" s="29">
        <f t="shared" si="1"/>
        <v>825460</v>
      </c>
      <c r="Q4" s="29">
        <f t="shared" si="1"/>
        <v>825460</v>
      </c>
      <c r="R4" s="29">
        <f t="shared" si="1"/>
        <v>825460</v>
      </c>
      <c r="S4" s="29">
        <f t="shared" si="1"/>
        <v>825460</v>
      </c>
      <c r="T4" s="29">
        <f t="shared" si="1"/>
        <v>825460</v>
      </c>
      <c r="U4" s="29">
        <f t="shared" si="1"/>
        <v>0</v>
      </c>
      <c r="V4" s="29">
        <f t="shared" si="1"/>
        <v>0</v>
      </c>
      <c r="W4" s="29">
        <f t="shared" si="1"/>
        <v>0</v>
      </c>
      <c r="X4" s="29">
        <f t="shared" si="1"/>
        <v>0</v>
      </c>
      <c r="Y4" s="29">
        <f t="shared" si="1"/>
        <v>0</v>
      </c>
      <c r="Z4" s="29">
        <f t="shared" si="1"/>
        <v>0</v>
      </c>
      <c r="AA4" s="29">
        <f t="shared" si="1"/>
        <v>0</v>
      </c>
      <c r="AB4" s="29">
        <f t="shared" si="1"/>
        <v>0</v>
      </c>
      <c r="AC4" s="29">
        <f t="shared" si="1"/>
        <v>0</v>
      </c>
      <c r="AD4" s="29">
        <f t="shared" si="1"/>
        <v>0</v>
      </c>
      <c r="AE4" s="29">
        <f t="shared" si="1"/>
        <v>0</v>
      </c>
      <c r="AF4" s="29">
        <f t="shared" si="1"/>
        <v>0</v>
      </c>
      <c r="AG4" s="29">
        <f t="shared" si="1"/>
        <v>0</v>
      </c>
      <c r="AH4" s="29">
        <f t="shared" si="1"/>
        <v>0</v>
      </c>
      <c r="AI4" s="29">
        <f t="shared" si="1"/>
        <v>0</v>
      </c>
      <c r="AJ4" s="29">
        <f t="shared" si="1"/>
        <v>0</v>
      </c>
      <c r="AK4" s="29">
        <f t="shared" si="1"/>
        <v>0</v>
      </c>
    </row>
    <row r="5">
      <c r="A5" s="6" t="s">
        <v>80</v>
      </c>
      <c r="B5" s="28">
        <v>0.0</v>
      </c>
      <c r="C5" s="29">
        <f t="shared" ref="C5:AK5" si="2">B23</f>
        <v>0</v>
      </c>
      <c r="D5" s="29">
        <f t="shared" si="2"/>
        <v>0</v>
      </c>
      <c r="E5" s="29">
        <f t="shared" si="2"/>
        <v>0</v>
      </c>
      <c r="F5" s="29">
        <f t="shared" si="2"/>
        <v>0</v>
      </c>
      <c r="G5" s="29">
        <f t="shared" si="2"/>
        <v>0</v>
      </c>
      <c r="H5" s="29">
        <f t="shared" si="2"/>
        <v>0</v>
      </c>
      <c r="I5" s="29">
        <f t="shared" si="2"/>
        <v>0</v>
      </c>
      <c r="J5" s="29">
        <f t="shared" si="2"/>
        <v>0</v>
      </c>
      <c r="K5" s="29">
        <f t="shared" si="2"/>
        <v>0</v>
      </c>
      <c r="L5" s="29">
        <f t="shared" si="2"/>
        <v>0</v>
      </c>
      <c r="M5" s="29">
        <f t="shared" si="2"/>
        <v>0</v>
      </c>
      <c r="N5" s="29">
        <f t="shared" si="2"/>
        <v>610246</v>
      </c>
      <c r="O5" s="29">
        <f t="shared" si="2"/>
        <v>610246</v>
      </c>
      <c r="P5" s="29">
        <f t="shared" si="2"/>
        <v>610246</v>
      </c>
      <c r="Q5" s="29">
        <f t="shared" si="2"/>
        <v>610246</v>
      </c>
      <c r="R5" s="29">
        <f t="shared" si="2"/>
        <v>610246</v>
      </c>
      <c r="S5" s="29">
        <f t="shared" si="2"/>
        <v>610246</v>
      </c>
      <c r="T5" s="29">
        <f t="shared" si="2"/>
        <v>610246</v>
      </c>
      <c r="U5" s="29">
        <f t="shared" si="2"/>
        <v>610246</v>
      </c>
      <c r="V5" s="29">
        <f t="shared" si="2"/>
        <v>610246</v>
      </c>
      <c r="W5" s="29">
        <f t="shared" si="2"/>
        <v>610246</v>
      </c>
      <c r="X5" s="29">
        <f t="shared" si="2"/>
        <v>610246</v>
      </c>
      <c r="Y5" s="29">
        <f t="shared" si="2"/>
        <v>610246</v>
      </c>
      <c r="Z5" s="29">
        <f t="shared" si="2"/>
        <v>610246</v>
      </c>
      <c r="AA5" s="29">
        <f t="shared" si="2"/>
        <v>610246</v>
      </c>
      <c r="AB5" s="29">
        <f t="shared" si="2"/>
        <v>610246</v>
      </c>
      <c r="AC5" s="29">
        <f t="shared" si="2"/>
        <v>610246</v>
      </c>
      <c r="AD5" s="29">
        <f t="shared" si="2"/>
        <v>610246</v>
      </c>
      <c r="AE5" s="29">
        <f t="shared" si="2"/>
        <v>610246</v>
      </c>
      <c r="AF5" s="29">
        <f t="shared" si="2"/>
        <v>610246</v>
      </c>
      <c r="AG5" s="29">
        <f t="shared" si="2"/>
        <v>0</v>
      </c>
      <c r="AH5" s="29">
        <f t="shared" si="2"/>
        <v>0</v>
      </c>
      <c r="AI5" s="29">
        <f t="shared" si="2"/>
        <v>0</v>
      </c>
      <c r="AJ5" s="29">
        <f t="shared" si="2"/>
        <v>0</v>
      </c>
      <c r="AK5" s="29">
        <f t="shared" si="2"/>
        <v>0</v>
      </c>
    </row>
    <row r="6">
      <c r="A6" s="6" t="s">
        <v>81</v>
      </c>
      <c r="B6" s="28">
        <v>0.0</v>
      </c>
      <c r="C6" s="29">
        <f t="shared" ref="C6:AK6" si="3">B24</f>
        <v>0</v>
      </c>
      <c r="D6" s="29">
        <f t="shared" si="3"/>
        <v>0</v>
      </c>
      <c r="E6" s="29">
        <f t="shared" si="3"/>
        <v>0</v>
      </c>
      <c r="F6" s="29">
        <f t="shared" si="3"/>
        <v>0</v>
      </c>
      <c r="G6" s="29">
        <f t="shared" si="3"/>
        <v>0</v>
      </c>
      <c r="H6" s="29">
        <f t="shared" si="3"/>
        <v>0</v>
      </c>
      <c r="I6" s="29">
        <f t="shared" si="3"/>
        <v>0</v>
      </c>
      <c r="J6" s="29">
        <f t="shared" si="3"/>
        <v>0</v>
      </c>
      <c r="K6" s="29">
        <f t="shared" si="3"/>
        <v>0</v>
      </c>
      <c r="L6" s="29">
        <f t="shared" si="3"/>
        <v>0</v>
      </c>
      <c r="M6" s="29">
        <f t="shared" si="3"/>
        <v>0</v>
      </c>
      <c r="N6" s="29">
        <f t="shared" si="3"/>
        <v>0</v>
      </c>
      <c r="O6" s="29">
        <f t="shared" si="3"/>
        <v>0</v>
      </c>
      <c r="P6" s="29">
        <f t="shared" si="3"/>
        <v>0</v>
      </c>
      <c r="Q6" s="29">
        <f t="shared" si="3"/>
        <v>0</v>
      </c>
      <c r="R6" s="29">
        <f t="shared" si="3"/>
        <v>0</v>
      </c>
      <c r="S6" s="29">
        <f t="shared" si="3"/>
        <v>0</v>
      </c>
      <c r="T6" s="29">
        <f t="shared" si="3"/>
        <v>0</v>
      </c>
      <c r="U6" s="29">
        <f t="shared" si="3"/>
        <v>0</v>
      </c>
      <c r="V6" s="29">
        <f t="shared" si="3"/>
        <v>0</v>
      </c>
      <c r="W6" s="29">
        <f t="shared" si="3"/>
        <v>0</v>
      </c>
      <c r="X6" s="29">
        <f t="shared" si="3"/>
        <v>767951</v>
      </c>
      <c r="Y6" s="29">
        <f t="shared" si="3"/>
        <v>767951</v>
      </c>
      <c r="Z6" s="29">
        <f t="shared" si="3"/>
        <v>767951</v>
      </c>
      <c r="AA6" s="29">
        <f t="shared" si="3"/>
        <v>767951</v>
      </c>
      <c r="AB6" s="29">
        <f t="shared" si="3"/>
        <v>767951</v>
      </c>
      <c r="AC6" s="29">
        <f t="shared" si="3"/>
        <v>767951</v>
      </c>
      <c r="AD6" s="29">
        <f t="shared" si="3"/>
        <v>767951</v>
      </c>
      <c r="AE6" s="29">
        <f t="shared" si="3"/>
        <v>767951</v>
      </c>
      <c r="AF6" s="29">
        <f t="shared" si="3"/>
        <v>767951</v>
      </c>
      <c r="AG6" s="29">
        <f t="shared" si="3"/>
        <v>767951</v>
      </c>
      <c r="AH6" s="29">
        <f t="shared" si="3"/>
        <v>767951</v>
      </c>
      <c r="AI6" s="29">
        <f t="shared" si="3"/>
        <v>767951</v>
      </c>
      <c r="AJ6" s="29">
        <f t="shared" si="3"/>
        <v>767951</v>
      </c>
      <c r="AK6" s="29">
        <f t="shared" si="3"/>
        <v>767951</v>
      </c>
    </row>
    <row r="7">
      <c r="A7" s="28" t="s">
        <v>123</v>
      </c>
      <c r="B7" s="29">
        <f t="shared" ref="B7:AK7" si="4">SUM(B4:B6)</f>
        <v>0</v>
      </c>
      <c r="C7" s="29">
        <f t="shared" si="4"/>
        <v>0</v>
      </c>
      <c r="D7" s="29">
        <f t="shared" si="4"/>
        <v>825460</v>
      </c>
      <c r="E7" s="29">
        <f t="shared" si="4"/>
        <v>825460</v>
      </c>
      <c r="F7" s="29">
        <f t="shared" si="4"/>
        <v>825460</v>
      </c>
      <c r="G7" s="29">
        <f t="shared" si="4"/>
        <v>825460</v>
      </c>
      <c r="H7" s="29">
        <f t="shared" si="4"/>
        <v>825460</v>
      </c>
      <c r="I7" s="29">
        <f t="shared" si="4"/>
        <v>825460</v>
      </c>
      <c r="J7" s="29">
        <f t="shared" si="4"/>
        <v>825460</v>
      </c>
      <c r="K7" s="29">
        <f t="shared" si="4"/>
        <v>825460</v>
      </c>
      <c r="L7" s="29">
        <f t="shared" si="4"/>
        <v>825460</v>
      </c>
      <c r="M7" s="29">
        <f t="shared" si="4"/>
        <v>825460</v>
      </c>
      <c r="N7" s="29">
        <f t="shared" si="4"/>
        <v>1435706</v>
      </c>
      <c r="O7" s="29">
        <f t="shared" si="4"/>
        <v>1435706</v>
      </c>
      <c r="P7" s="29">
        <f t="shared" si="4"/>
        <v>1435706</v>
      </c>
      <c r="Q7" s="29">
        <f t="shared" si="4"/>
        <v>1435706</v>
      </c>
      <c r="R7" s="29">
        <f t="shared" si="4"/>
        <v>1435706</v>
      </c>
      <c r="S7" s="29">
        <f t="shared" si="4"/>
        <v>1435706</v>
      </c>
      <c r="T7" s="29">
        <f t="shared" si="4"/>
        <v>1435706</v>
      </c>
      <c r="U7" s="29">
        <f t="shared" si="4"/>
        <v>610246</v>
      </c>
      <c r="V7" s="29">
        <f t="shared" si="4"/>
        <v>610246</v>
      </c>
      <c r="W7" s="29">
        <f t="shared" si="4"/>
        <v>610246</v>
      </c>
      <c r="X7" s="29">
        <f t="shared" si="4"/>
        <v>1378197</v>
      </c>
      <c r="Y7" s="29">
        <f t="shared" si="4"/>
        <v>1378197</v>
      </c>
      <c r="Z7" s="29">
        <f t="shared" si="4"/>
        <v>1378197</v>
      </c>
      <c r="AA7" s="29">
        <f t="shared" si="4"/>
        <v>1378197</v>
      </c>
      <c r="AB7" s="29">
        <f t="shared" si="4"/>
        <v>1378197</v>
      </c>
      <c r="AC7" s="29">
        <f t="shared" si="4"/>
        <v>1378197</v>
      </c>
      <c r="AD7" s="29">
        <f t="shared" si="4"/>
        <v>1378197</v>
      </c>
      <c r="AE7" s="29">
        <f t="shared" si="4"/>
        <v>1378197</v>
      </c>
      <c r="AF7" s="29">
        <f t="shared" si="4"/>
        <v>1378197</v>
      </c>
      <c r="AG7" s="29">
        <f t="shared" si="4"/>
        <v>767951</v>
      </c>
      <c r="AH7" s="29">
        <f t="shared" si="4"/>
        <v>767951</v>
      </c>
      <c r="AI7" s="29">
        <f t="shared" si="4"/>
        <v>767951</v>
      </c>
      <c r="AJ7" s="29">
        <f t="shared" si="4"/>
        <v>767951</v>
      </c>
      <c r="AK7" s="29">
        <f t="shared" si="4"/>
        <v>767951</v>
      </c>
    </row>
    <row r="9">
      <c r="A9" s="28" t="s">
        <v>162</v>
      </c>
    </row>
    <row r="10">
      <c r="A10" s="6" t="s">
        <v>78</v>
      </c>
      <c r="B10" s="28">
        <v>0.0</v>
      </c>
      <c r="C10" s="29">
        <f>Assumptions!C42</f>
        <v>825460</v>
      </c>
      <c r="D10" s="28">
        <v>0.0</v>
      </c>
      <c r="E10" s="28">
        <v>0.0</v>
      </c>
      <c r="F10" s="28">
        <v>0.0</v>
      </c>
      <c r="G10" s="28">
        <v>0.0</v>
      </c>
      <c r="H10" s="28">
        <v>0.0</v>
      </c>
      <c r="I10" s="28">
        <v>0.0</v>
      </c>
      <c r="J10" s="28">
        <v>0.0</v>
      </c>
      <c r="K10" s="28">
        <v>0.0</v>
      </c>
      <c r="L10" s="28">
        <v>0.0</v>
      </c>
      <c r="M10" s="28">
        <v>0.0</v>
      </c>
      <c r="N10" s="28">
        <v>0.0</v>
      </c>
      <c r="O10" s="28">
        <v>0.0</v>
      </c>
      <c r="P10" s="28">
        <v>0.0</v>
      </c>
      <c r="Q10" s="28">
        <v>0.0</v>
      </c>
      <c r="R10" s="28">
        <v>0.0</v>
      </c>
      <c r="S10" s="28">
        <v>0.0</v>
      </c>
      <c r="T10" s="28">
        <v>0.0</v>
      </c>
      <c r="U10" s="28">
        <v>0.0</v>
      </c>
      <c r="V10" s="28">
        <v>0.0</v>
      </c>
      <c r="W10" s="28">
        <v>0.0</v>
      </c>
      <c r="X10" s="28">
        <v>0.0</v>
      </c>
      <c r="Y10" s="28">
        <v>0.0</v>
      </c>
      <c r="Z10" s="28">
        <v>0.0</v>
      </c>
      <c r="AA10" s="28">
        <v>0.0</v>
      </c>
      <c r="AB10" s="28">
        <v>0.0</v>
      </c>
      <c r="AC10" s="28">
        <v>0.0</v>
      </c>
      <c r="AD10" s="28">
        <v>0.0</v>
      </c>
      <c r="AE10" s="28">
        <v>0.0</v>
      </c>
      <c r="AF10" s="28">
        <v>0.0</v>
      </c>
      <c r="AG10" s="28">
        <v>0.0</v>
      </c>
      <c r="AH10" s="28">
        <v>0.0</v>
      </c>
      <c r="AI10" s="28">
        <v>0.0</v>
      </c>
      <c r="AJ10" s="28">
        <v>0.0</v>
      </c>
      <c r="AK10" s="28">
        <v>0.0</v>
      </c>
    </row>
    <row r="11">
      <c r="A11" s="6" t="s">
        <v>80</v>
      </c>
      <c r="B11" s="28">
        <v>0.0</v>
      </c>
      <c r="C11" s="28">
        <v>0.0</v>
      </c>
      <c r="D11" s="28">
        <v>0.0</v>
      </c>
      <c r="E11" s="28">
        <v>0.0</v>
      </c>
      <c r="F11" s="28">
        <v>0.0</v>
      </c>
      <c r="G11" s="28">
        <v>0.0</v>
      </c>
      <c r="H11" s="28">
        <v>0.0</v>
      </c>
      <c r="I11" s="28">
        <v>0.0</v>
      </c>
      <c r="J11" s="28">
        <v>0.0</v>
      </c>
      <c r="K11" s="28">
        <v>0.0</v>
      </c>
      <c r="L11" s="28">
        <v>0.0</v>
      </c>
      <c r="M11" s="29">
        <f>Assumptions!C43</f>
        <v>610246</v>
      </c>
      <c r="N11" s="28">
        <v>0.0</v>
      </c>
      <c r="O11" s="28">
        <v>0.0</v>
      </c>
      <c r="P11" s="28">
        <v>0.0</v>
      </c>
      <c r="Q11" s="28">
        <v>0.0</v>
      </c>
      <c r="R11" s="28">
        <v>0.0</v>
      </c>
      <c r="S11" s="28">
        <v>0.0</v>
      </c>
      <c r="T11" s="28">
        <v>0.0</v>
      </c>
      <c r="U11" s="28">
        <v>0.0</v>
      </c>
      <c r="V11" s="28">
        <v>0.0</v>
      </c>
      <c r="W11" s="28">
        <v>0.0</v>
      </c>
      <c r="X11" s="28">
        <v>0.0</v>
      </c>
      <c r="Y11" s="28">
        <v>0.0</v>
      </c>
      <c r="Z11" s="28">
        <v>0.0</v>
      </c>
      <c r="AA11" s="28">
        <v>0.0</v>
      </c>
      <c r="AB11" s="28">
        <v>0.0</v>
      </c>
      <c r="AC11" s="28">
        <v>0.0</v>
      </c>
      <c r="AD11" s="28">
        <v>0.0</v>
      </c>
      <c r="AE11" s="28">
        <v>0.0</v>
      </c>
      <c r="AF11" s="28">
        <v>0.0</v>
      </c>
      <c r="AG11" s="28">
        <v>0.0</v>
      </c>
      <c r="AH11" s="28">
        <v>0.0</v>
      </c>
      <c r="AI11" s="28">
        <v>0.0</v>
      </c>
      <c r="AJ11" s="28">
        <v>0.0</v>
      </c>
      <c r="AK11" s="28">
        <v>0.0</v>
      </c>
    </row>
    <row r="12">
      <c r="A12" s="6" t="s">
        <v>81</v>
      </c>
      <c r="B12" s="28">
        <v>0.0</v>
      </c>
      <c r="C12" s="28">
        <v>0.0</v>
      </c>
      <c r="D12" s="28">
        <v>0.0</v>
      </c>
      <c r="E12" s="28">
        <v>0.0</v>
      </c>
      <c r="F12" s="28">
        <v>0.0</v>
      </c>
      <c r="G12" s="28">
        <v>0.0</v>
      </c>
      <c r="H12" s="28">
        <v>0.0</v>
      </c>
      <c r="I12" s="28">
        <v>0.0</v>
      </c>
      <c r="J12" s="28">
        <v>0.0</v>
      </c>
      <c r="K12" s="28">
        <v>0.0</v>
      </c>
      <c r="L12" s="28">
        <v>0.0</v>
      </c>
      <c r="M12" s="28">
        <v>0.0</v>
      </c>
      <c r="N12" s="28">
        <v>0.0</v>
      </c>
      <c r="O12" s="28">
        <v>0.0</v>
      </c>
      <c r="P12" s="28">
        <v>0.0</v>
      </c>
      <c r="Q12" s="28">
        <v>0.0</v>
      </c>
      <c r="R12" s="28">
        <v>0.0</v>
      </c>
      <c r="S12" s="28">
        <v>0.0</v>
      </c>
      <c r="T12" s="28">
        <v>0.0</v>
      </c>
      <c r="U12" s="28">
        <v>0.0</v>
      </c>
      <c r="V12" s="28">
        <v>0.0</v>
      </c>
      <c r="W12" s="29">
        <f>Assumptions!C44</f>
        <v>767951</v>
      </c>
      <c r="X12" s="28">
        <v>0.0</v>
      </c>
      <c r="Y12" s="28">
        <v>0.0</v>
      </c>
      <c r="Z12" s="28">
        <v>0.0</v>
      </c>
      <c r="AA12" s="28">
        <v>0.0</v>
      </c>
      <c r="AB12" s="28">
        <v>0.0</v>
      </c>
      <c r="AC12" s="28">
        <v>0.0</v>
      </c>
      <c r="AD12" s="28">
        <v>0.0</v>
      </c>
      <c r="AE12" s="28">
        <v>0.0</v>
      </c>
      <c r="AF12" s="28">
        <v>0.0</v>
      </c>
      <c r="AG12" s="28">
        <v>0.0</v>
      </c>
      <c r="AH12" s="28">
        <v>0.0</v>
      </c>
      <c r="AI12" s="28">
        <v>0.0</v>
      </c>
      <c r="AJ12" s="28">
        <v>0.0</v>
      </c>
      <c r="AK12" s="28">
        <v>0.0</v>
      </c>
    </row>
    <row r="13">
      <c r="A13" s="28" t="s">
        <v>123</v>
      </c>
      <c r="B13" s="29">
        <f t="shared" ref="B13:AK13" si="5">SUM(B10:B12)</f>
        <v>0</v>
      </c>
      <c r="C13" s="29">
        <f t="shared" si="5"/>
        <v>825460</v>
      </c>
      <c r="D13" s="29">
        <f t="shared" si="5"/>
        <v>0</v>
      </c>
      <c r="E13" s="29">
        <f t="shared" si="5"/>
        <v>0</v>
      </c>
      <c r="F13" s="29">
        <f t="shared" si="5"/>
        <v>0</v>
      </c>
      <c r="G13" s="29">
        <f t="shared" si="5"/>
        <v>0</v>
      </c>
      <c r="H13" s="29">
        <f t="shared" si="5"/>
        <v>0</v>
      </c>
      <c r="I13" s="29">
        <f t="shared" si="5"/>
        <v>0</v>
      </c>
      <c r="J13" s="29">
        <f t="shared" si="5"/>
        <v>0</v>
      </c>
      <c r="K13" s="29">
        <f t="shared" si="5"/>
        <v>0</v>
      </c>
      <c r="L13" s="29">
        <f t="shared" si="5"/>
        <v>0</v>
      </c>
      <c r="M13" s="29">
        <f t="shared" si="5"/>
        <v>610246</v>
      </c>
      <c r="N13" s="29">
        <f t="shared" si="5"/>
        <v>0</v>
      </c>
      <c r="O13" s="29">
        <f t="shared" si="5"/>
        <v>0</v>
      </c>
      <c r="P13" s="29">
        <f t="shared" si="5"/>
        <v>0</v>
      </c>
      <c r="Q13" s="29">
        <f t="shared" si="5"/>
        <v>0</v>
      </c>
      <c r="R13" s="29">
        <f t="shared" si="5"/>
        <v>0</v>
      </c>
      <c r="S13" s="29">
        <f t="shared" si="5"/>
        <v>0</v>
      </c>
      <c r="T13" s="29">
        <f t="shared" si="5"/>
        <v>0</v>
      </c>
      <c r="U13" s="29">
        <f t="shared" si="5"/>
        <v>0</v>
      </c>
      <c r="V13" s="29">
        <f t="shared" si="5"/>
        <v>0</v>
      </c>
      <c r="W13" s="29">
        <f t="shared" si="5"/>
        <v>767951</v>
      </c>
      <c r="X13" s="29">
        <f t="shared" si="5"/>
        <v>0</v>
      </c>
      <c r="Y13" s="29">
        <f t="shared" si="5"/>
        <v>0</v>
      </c>
      <c r="Z13" s="29">
        <f t="shared" si="5"/>
        <v>0</v>
      </c>
      <c r="AA13" s="29">
        <f t="shared" si="5"/>
        <v>0</v>
      </c>
      <c r="AB13" s="29">
        <f t="shared" si="5"/>
        <v>0</v>
      </c>
      <c r="AC13" s="29">
        <f t="shared" si="5"/>
        <v>0</v>
      </c>
      <c r="AD13" s="29">
        <f t="shared" si="5"/>
        <v>0</v>
      </c>
      <c r="AE13" s="29">
        <f t="shared" si="5"/>
        <v>0</v>
      </c>
      <c r="AF13" s="29">
        <f t="shared" si="5"/>
        <v>0</v>
      </c>
      <c r="AG13" s="29">
        <f t="shared" si="5"/>
        <v>0</v>
      </c>
      <c r="AH13" s="29">
        <f t="shared" si="5"/>
        <v>0</v>
      </c>
      <c r="AI13" s="29">
        <f t="shared" si="5"/>
        <v>0</v>
      </c>
      <c r="AJ13" s="29">
        <f t="shared" si="5"/>
        <v>0</v>
      </c>
      <c r="AK13" s="29">
        <f t="shared" si="5"/>
        <v>0</v>
      </c>
    </row>
    <row r="15">
      <c r="A15" s="28" t="s">
        <v>77</v>
      </c>
    </row>
    <row r="16">
      <c r="A16" s="6" t="s">
        <v>78</v>
      </c>
      <c r="B16" s="28">
        <v>0.0</v>
      </c>
      <c r="C16" s="28">
        <v>0.0</v>
      </c>
      <c r="D16" s="28">
        <v>0.0</v>
      </c>
      <c r="E16" s="28">
        <v>0.0</v>
      </c>
      <c r="F16" s="28">
        <v>0.0</v>
      </c>
      <c r="G16" s="28">
        <v>0.0</v>
      </c>
      <c r="H16" s="28">
        <v>0.0</v>
      </c>
      <c r="I16" s="28">
        <v>0.0</v>
      </c>
      <c r="J16" s="28">
        <v>0.0</v>
      </c>
      <c r="K16" s="28">
        <v>0.0</v>
      </c>
      <c r="L16" s="28">
        <v>0.0</v>
      </c>
      <c r="M16" s="28">
        <v>0.0</v>
      </c>
      <c r="N16" s="28">
        <v>0.0</v>
      </c>
      <c r="O16" s="28">
        <v>0.0</v>
      </c>
      <c r="P16" s="28">
        <v>0.0</v>
      </c>
      <c r="Q16" s="28">
        <v>0.0</v>
      </c>
      <c r="R16" s="28">
        <v>0.0</v>
      </c>
      <c r="S16" s="28">
        <v>0.0</v>
      </c>
      <c r="T16" s="29">
        <f>Assumptions!C42</f>
        <v>825460</v>
      </c>
      <c r="U16" s="28">
        <v>0.0</v>
      </c>
      <c r="V16" s="28">
        <v>0.0</v>
      </c>
      <c r="W16" s="28">
        <v>0.0</v>
      </c>
      <c r="X16" s="28">
        <v>0.0</v>
      </c>
      <c r="Y16" s="28">
        <v>0.0</v>
      </c>
      <c r="Z16" s="28">
        <v>0.0</v>
      </c>
      <c r="AA16" s="28">
        <v>0.0</v>
      </c>
      <c r="AB16" s="28">
        <v>0.0</v>
      </c>
      <c r="AC16" s="28">
        <v>0.0</v>
      </c>
      <c r="AD16" s="28">
        <v>0.0</v>
      </c>
      <c r="AE16" s="28">
        <v>0.0</v>
      </c>
      <c r="AF16" s="28">
        <v>0.0</v>
      </c>
      <c r="AG16" s="28">
        <v>0.0</v>
      </c>
      <c r="AH16" s="28">
        <v>0.0</v>
      </c>
      <c r="AI16" s="28">
        <v>0.0</v>
      </c>
      <c r="AJ16" s="28">
        <v>0.0</v>
      </c>
      <c r="AK16" s="28">
        <v>0.0</v>
      </c>
    </row>
    <row r="17">
      <c r="A17" s="6" t="s">
        <v>80</v>
      </c>
      <c r="B17" s="28">
        <v>0.0</v>
      </c>
      <c r="C17" s="28">
        <v>0.0</v>
      </c>
      <c r="D17" s="28">
        <v>0.0</v>
      </c>
      <c r="E17" s="28">
        <v>0.0</v>
      </c>
      <c r="F17" s="28">
        <v>0.0</v>
      </c>
      <c r="G17" s="28">
        <v>0.0</v>
      </c>
      <c r="H17" s="28">
        <v>0.0</v>
      </c>
      <c r="I17" s="28">
        <v>0.0</v>
      </c>
      <c r="J17" s="28">
        <v>0.0</v>
      </c>
      <c r="K17" s="28">
        <v>0.0</v>
      </c>
      <c r="L17" s="28">
        <v>0.0</v>
      </c>
      <c r="M17" s="28">
        <v>0.0</v>
      </c>
      <c r="N17" s="28">
        <v>0.0</v>
      </c>
      <c r="O17" s="28">
        <v>0.0</v>
      </c>
      <c r="P17" s="28">
        <v>0.0</v>
      </c>
      <c r="Q17" s="28">
        <v>0.0</v>
      </c>
      <c r="R17" s="28">
        <v>0.0</v>
      </c>
      <c r="S17" s="28">
        <v>0.0</v>
      </c>
      <c r="T17" s="28">
        <v>0.0</v>
      </c>
      <c r="U17" s="28">
        <v>0.0</v>
      </c>
      <c r="V17" s="28">
        <v>0.0</v>
      </c>
      <c r="W17" s="28">
        <v>0.0</v>
      </c>
      <c r="X17" s="28">
        <v>0.0</v>
      </c>
      <c r="Y17" s="28">
        <v>0.0</v>
      </c>
      <c r="Z17" s="28">
        <v>0.0</v>
      </c>
      <c r="AA17" s="28">
        <v>0.0</v>
      </c>
      <c r="AB17" s="28">
        <v>0.0</v>
      </c>
      <c r="AC17" s="28">
        <v>0.0</v>
      </c>
      <c r="AD17" s="28">
        <v>0.0</v>
      </c>
      <c r="AE17" s="28">
        <v>0.0</v>
      </c>
      <c r="AF17" s="29">
        <f>Assumptions!C43</f>
        <v>610246</v>
      </c>
      <c r="AG17" s="28">
        <v>0.0</v>
      </c>
      <c r="AH17" s="28">
        <v>0.0</v>
      </c>
      <c r="AI17" s="28">
        <v>0.0</v>
      </c>
      <c r="AJ17" s="28">
        <v>0.0</v>
      </c>
      <c r="AK17" s="28">
        <v>0.0</v>
      </c>
    </row>
    <row r="18">
      <c r="A18" s="6" t="s">
        <v>81</v>
      </c>
      <c r="B18" s="28">
        <v>0.0</v>
      </c>
      <c r="C18" s="28">
        <v>0.0</v>
      </c>
      <c r="D18" s="28">
        <v>0.0</v>
      </c>
      <c r="E18" s="28">
        <v>0.0</v>
      </c>
      <c r="F18" s="28">
        <v>0.0</v>
      </c>
      <c r="G18" s="28">
        <v>0.0</v>
      </c>
      <c r="H18" s="28">
        <v>0.0</v>
      </c>
      <c r="I18" s="28">
        <v>0.0</v>
      </c>
      <c r="J18" s="28">
        <v>0.0</v>
      </c>
      <c r="K18" s="28">
        <v>0.0</v>
      </c>
      <c r="L18" s="28">
        <v>0.0</v>
      </c>
      <c r="M18" s="28">
        <v>0.0</v>
      </c>
      <c r="N18" s="28">
        <v>0.0</v>
      </c>
      <c r="O18" s="28">
        <v>0.0</v>
      </c>
      <c r="P18" s="28">
        <v>0.0</v>
      </c>
      <c r="Q18" s="28">
        <v>0.0</v>
      </c>
      <c r="R18" s="28">
        <v>0.0</v>
      </c>
      <c r="S18" s="28">
        <v>0.0</v>
      </c>
      <c r="T18" s="28">
        <v>0.0</v>
      </c>
      <c r="U18" s="28">
        <v>0.0</v>
      </c>
      <c r="V18" s="28">
        <v>0.0</v>
      </c>
      <c r="W18" s="28">
        <v>0.0</v>
      </c>
      <c r="X18" s="28">
        <v>0.0</v>
      </c>
      <c r="Y18" s="28">
        <v>0.0</v>
      </c>
      <c r="Z18" s="28">
        <v>0.0</v>
      </c>
      <c r="AA18" s="28">
        <v>0.0</v>
      </c>
      <c r="AB18" s="28">
        <v>0.0</v>
      </c>
      <c r="AC18" s="28">
        <v>0.0</v>
      </c>
      <c r="AD18" s="28">
        <v>0.0</v>
      </c>
      <c r="AE18" s="28">
        <v>0.0</v>
      </c>
      <c r="AF18" s="28">
        <v>0.0</v>
      </c>
      <c r="AG18" s="28">
        <v>0.0</v>
      </c>
      <c r="AH18" s="28">
        <v>0.0</v>
      </c>
      <c r="AI18" s="28">
        <v>0.0</v>
      </c>
      <c r="AJ18" s="28">
        <v>0.0</v>
      </c>
      <c r="AK18" s="28">
        <v>0.0</v>
      </c>
    </row>
    <row r="19">
      <c r="A19" s="28" t="s">
        <v>123</v>
      </c>
      <c r="B19" s="29">
        <f t="shared" ref="B19:AK19" si="6">SUM(B16:B18)</f>
        <v>0</v>
      </c>
      <c r="C19" s="29">
        <f t="shared" si="6"/>
        <v>0</v>
      </c>
      <c r="D19" s="29">
        <f t="shared" si="6"/>
        <v>0</v>
      </c>
      <c r="E19" s="29">
        <f t="shared" si="6"/>
        <v>0</v>
      </c>
      <c r="F19" s="29">
        <f t="shared" si="6"/>
        <v>0</v>
      </c>
      <c r="G19" s="29">
        <f t="shared" si="6"/>
        <v>0</v>
      </c>
      <c r="H19" s="29">
        <f t="shared" si="6"/>
        <v>0</v>
      </c>
      <c r="I19" s="29">
        <f t="shared" si="6"/>
        <v>0</v>
      </c>
      <c r="J19" s="29">
        <f t="shared" si="6"/>
        <v>0</v>
      </c>
      <c r="K19" s="29">
        <f t="shared" si="6"/>
        <v>0</v>
      </c>
      <c r="L19" s="29">
        <f t="shared" si="6"/>
        <v>0</v>
      </c>
      <c r="M19" s="29">
        <f t="shared" si="6"/>
        <v>0</v>
      </c>
      <c r="N19" s="29">
        <f t="shared" si="6"/>
        <v>0</v>
      </c>
      <c r="O19" s="29">
        <f t="shared" si="6"/>
        <v>0</v>
      </c>
      <c r="P19" s="29">
        <f t="shared" si="6"/>
        <v>0</v>
      </c>
      <c r="Q19" s="29">
        <f t="shared" si="6"/>
        <v>0</v>
      </c>
      <c r="R19" s="29">
        <f t="shared" si="6"/>
        <v>0</v>
      </c>
      <c r="S19" s="29">
        <f t="shared" si="6"/>
        <v>0</v>
      </c>
      <c r="T19" s="29">
        <f t="shared" si="6"/>
        <v>825460</v>
      </c>
      <c r="U19" s="29">
        <f t="shared" si="6"/>
        <v>0</v>
      </c>
      <c r="V19" s="29">
        <f t="shared" si="6"/>
        <v>0</v>
      </c>
      <c r="W19" s="29">
        <f t="shared" si="6"/>
        <v>0</v>
      </c>
      <c r="X19" s="29">
        <f t="shared" si="6"/>
        <v>0</v>
      </c>
      <c r="Y19" s="29">
        <f t="shared" si="6"/>
        <v>0</v>
      </c>
      <c r="Z19" s="29">
        <f t="shared" si="6"/>
        <v>0</v>
      </c>
      <c r="AA19" s="29">
        <f t="shared" si="6"/>
        <v>0</v>
      </c>
      <c r="AB19" s="29">
        <f t="shared" si="6"/>
        <v>0</v>
      </c>
      <c r="AC19" s="29">
        <f t="shared" si="6"/>
        <v>0</v>
      </c>
      <c r="AD19" s="29">
        <f t="shared" si="6"/>
        <v>0</v>
      </c>
      <c r="AE19" s="29">
        <f t="shared" si="6"/>
        <v>0</v>
      </c>
      <c r="AF19" s="29">
        <f t="shared" si="6"/>
        <v>610246</v>
      </c>
      <c r="AG19" s="29">
        <f t="shared" si="6"/>
        <v>0</v>
      </c>
      <c r="AH19" s="29">
        <f t="shared" si="6"/>
        <v>0</v>
      </c>
      <c r="AI19" s="29">
        <f t="shared" si="6"/>
        <v>0</v>
      </c>
      <c r="AJ19" s="29">
        <f t="shared" si="6"/>
        <v>0</v>
      </c>
      <c r="AK19" s="29">
        <f t="shared" si="6"/>
        <v>0</v>
      </c>
    </row>
    <row r="21">
      <c r="A21" s="28" t="s">
        <v>149</v>
      </c>
    </row>
    <row r="22">
      <c r="A22" s="6" t="s">
        <v>78</v>
      </c>
      <c r="B22" s="29">
        <f t="shared" ref="B22:AK22" si="7">B4+B10-B16</f>
        <v>0</v>
      </c>
      <c r="C22" s="29">
        <f t="shared" si="7"/>
        <v>825460</v>
      </c>
      <c r="D22" s="29">
        <f t="shared" si="7"/>
        <v>825460</v>
      </c>
      <c r="E22" s="29">
        <f t="shared" si="7"/>
        <v>825460</v>
      </c>
      <c r="F22" s="29">
        <f t="shared" si="7"/>
        <v>825460</v>
      </c>
      <c r="G22" s="29">
        <f t="shared" si="7"/>
        <v>825460</v>
      </c>
      <c r="H22" s="29">
        <f t="shared" si="7"/>
        <v>825460</v>
      </c>
      <c r="I22" s="29">
        <f t="shared" si="7"/>
        <v>825460</v>
      </c>
      <c r="J22" s="29">
        <f t="shared" si="7"/>
        <v>825460</v>
      </c>
      <c r="K22" s="29">
        <f t="shared" si="7"/>
        <v>825460</v>
      </c>
      <c r="L22" s="29">
        <f t="shared" si="7"/>
        <v>825460</v>
      </c>
      <c r="M22" s="29">
        <f t="shared" si="7"/>
        <v>825460</v>
      </c>
      <c r="N22" s="29">
        <f t="shared" si="7"/>
        <v>825460</v>
      </c>
      <c r="O22" s="29">
        <f t="shared" si="7"/>
        <v>825460</v>
      </c>
      <c r="P22" s="29">
        <f t="shared" si="7"/>
        <v>825460</v>
      </c>
      <c r="Q22" s="29">
        <f t="shared" si="7"/>
        <v>825460</v>
      </c>
      <c r="R22" s="29">
        <f t="shared" si="7"/>
        <v>825460</v>
      </c>
      <c r="S22" s="29">
        <f t="shared" si="7"/>
        <v>825460</v>
      </c>
      <c r="T22" s="29">
        <f t="shared" si="7"/>
        <v>0</v>
      </c>
      <c r="U22" s="29">
        <f t="shared" si="7"/>
        <v>0</v>
      </c>
      <c r="V22" s="29">
        <f t="shared" si="7"/>
        <v>0</v>
      </c>
      <c r="W22" s="29">
        <f t="shared" si="7"/>
        <v>0</v>
      </c>
      <c r="X22" s="29">
        <f t="shared" si="7"/>
        <v>0</v>
      </c>
      <c r="Y22" s="29">
        <f t="shared" si="7"/>
        <v>0</v>
      </c>
      <c r="Z22" s="29">
        <f t="shared" si="7"/>
        <v>0</v>
      </c>
      <c r="AA22" s="29">
        <f t="shared" si="7"/>
        <v>0</v>
      </c>
      <c r="AB22" s="29">
        <f t="shared" si="7"/>
        <v>0</v>
      </c>
      <c r="AC22" s="29">
        <f t="shared" si="7"/>
        <v>0</v>
      </c>
      <c r="AD22" s="29">
        <f t="shared" si="7"/>
        <v>0</v>
      </c>
      <c r="AE22" s="29">
        <f t="shared" si="7"/>
        <v>0</v>
      </c>
      <c r="AF22" s="29">
        <f t="shared" si="7"/>
        <v>0</v>
      </c>
      <c r="AG22" s="29">
        <f t="shared" si="7"/>
        <v>0</v>
      </c>
      <c r="AH22" s="29">
        <f t="shared" si="7"/>
        <v>0</v>
      </c>
      <c r="AI22" s="29">
        <f t="shared" si="7"/>
        <v>0</v>
      </c>
      <c r="AJ22" s="29">
        <f t="shared" si="7"/>
        <v>0</v>
      </c>
      <c r="AK22" s="29">
        <f t="shared" si="7"/>
        <v>0</v>
      </c>
    </row>
    <row r="23">
      <c r="A23" s="6" t="s">
        <v>80</v>
      </c>
      <c r="B23" s="29">
        <f t="shared" ref="B23:AK23" si="8">B5+B11-B17</f>
        <v>0</v>
      </c>
      <c r="C23" s="29">
        <f t="shared" si="8"/>
        <v>0</v>
      </c>
      <c r="D23" s="29">
        <f t="shared" si="8"/>
        <v>0</v>
      </c>
      <c r="E23" s="29">
        <f t="shared" si="8"/>
        <v>0</v>
      </c>
      <c r="F23" s="29">
        <f t="shared" si="8"/>
        <v>0</v>
      </c>
      <c r="G23" s="29">
        <f t="shared" si="8"/>
        <v>0</v>
      </c>
      <c r="H23" s="29">
        <f t="shared" si="8"/>
        <v>0</v>
      </c>
      <c r="I23" s="29">
        <f t="shared" si="8"/>
        <v>0</v>
      </c>
      <c r="J23" s="29">
        <f t="shared" si="8"/>
        <v>0</v>
      </c>
      <c r="K23" s="29">
        <f t="shared" si="8"/>
        <v>0</v>
      </c>
      <c r="L23" s="29">
        <f t="shared" si="8"/>
        <v>0</v>
      </c>
      <c r="M23" s="29">
        <f t="shared" si="8"/>
        <v>610246</v>
      </c>
      <c r="N23" s="29">
        <f t="shared" si="8"/>
        <v>610246</v>
      </c>
      <c r="O23" s="29">
        <f t="shared" si="8"/>
        <v>610246</v>
      </c>
      <c r="P23" s="29">
        <f t="shared" si="8"/>
        <v>610246</v>
      </c>
      <c r="Q23" s="29">
        <f t="shared" si="8"/>
        <v>610246</v>
      </c>
      <c r="R23" s="29">
        <f t="shared" si="8"/>
        <v>610246</v>
      </c>
      <c r="S23" s="29">
        <f t="shared" si="8"/>
        <v>610246</v>
      </c>
      <c r="T23" s="29">
        <f t="shared" si="8"/>
        <v>610246</v>
      </c>
      <c r="U23" s="29">
        <f t="shared" si="8"/>
        <v>610246</v>
      </c>
      <c r="V23" s="29">
        <f t="shared" si="8"/>
        <v>610246</v>
      </c>
      <c r="W23" s="29">
        <f t="shared" si="8"/>
        <v>610246</v>
      </c>
      <c r="X23" s="29">
        <f t="shared" si="8"/>
        <v>610246</v>
      </c>
      <c r="Y23" s="29">
        <f t="shared" si="8"/>
        <v>610246</v>
      </c>
      <c r="Z23" s="29">
        <f t="shared" si="8"/>
        <v>610246</v>
      </c>
      <c r="AA23" s="29">
        <f t="shared" si="8"/>
        <v>610246</v>
      </c>
      <c r="AB23" s="29">
        <f t="shared" si="8"/>
        <v>610246</v>
      </c>
      <c r="AC23" s="29">
        <f t="shared" si="8"/>
        <v>610246</v>
      </c>
      <c r="AD23" s="29">
        <f t="shared" si="8"/>
        <v>610246</v>
      </c>
      <c r="AE23" s="29">
        <f t="shared" si="8"/>
        <v>610246</v>
      </c>
      <c r="AF23" s="29">
        <f t="shared" si="8"/>
        <v>0</v>
      </c>
      <c r="AG23" s="29">
        <f t="shared" si="8"/>
        <v>0</v>
      </c>
      <c r="AH23" s="29">
        <f t="shared" si="8"/>
        <v>0</v>
      </c>
      <c r="AI23" s="29">
        <f t="shared" si="8"/>
        <v>0</v>
      </c>
      <c r="AJ23" s="29">
        <f t="shared" si="8"/>
        <v>0</v>
      </c>
      <c r="AK23" s="29">
        <f t="shared" si="8"/>
        <v>0</v>
      </c>
    </row>
    <row r="24">
      <c r="A24" s="6" t="s">
        <v>81</v>
      </c>
      <c r="B24" s="29">
        <f t="shared" ref="B24:AK24" si="9">B6+B12-B18</f>
        <v>0</v>
      </c>
      <c r="C24" s="29">
        <f t="shared" si="9"/>
        <v>0</v>
      </c>
      <c r="D24" s="29">
        <f t="shared" si="9"/>
        <v>0</v>
      </c>
      <c r="E24" s="29">
        <f t="shared" si="9"/>
        <v>0</v>
      </c>
      <c r="F24" s="29">
        <f t="shared" si="9"/>
        <v>0</v>
      </c>
      <c r="G24" s="29">
        <f t="shared" si="9"/>
        <v>0</v>
      </c>
      <c r="H24" s="29">
        <f t="shared" si="9"/>
        <v>0</v>
      </c>
      <c r="I24" s="29">
        <f t="shared" si="9"/>
        <v>0</v>
      </c>
      <c r="J24" s="29">
        <f t="shared" si="9"/>
        <v>0</v>
      </c>
      <c r="K24" s="29">
        <f t="shared" si="9"/>
        <v>0</v>
      </c>
      <c r="L24" s="29">
        <f t="shared" si="9"/>
        <v>0</v>
      </c>
      <c r="M24" s="29">
        <f t="shared" si="9"/>
        <v>0</v>
      </c>
      <c r="N24" s="29">
        <f t="shared" si="9"/>
        <v>0</v>
      </c>
      <c r="O24" s="29">
        <f t="shared" si="9"/>
        <v>0</v>
      </c>
      <c r="P24" s="29">
        <f t="shared" si="9"/>
        <v>0</v>
      </c>
      <c r="Q24" s="29">
        <f t="shared" si="9"/>
        <v>0</v>
      </c>
      <c r="R24" s="29">
        <f t="shared" si="9"/>
        <v>0</v>
      </c>
      <c r="S24" s="29">
        <f t="shared" si="9"/>
        <v>0</v>
      </c>
      <c r="T24" s="29">
        <f t="shared" si="9"/>
        <v>0</v>
      </c>
      <c r="U24" s="29">
        <f t="shared" si="9"/>
        <v>0</v>
      </c>
      <c r="V24" s="29">
        <f t="shared" si="9"/>
        <v>0</v>
      </c>
      <c r="W24" s="29">
        <f t="shared" si="9"/>
        <v>767951</v>
      </c>
      <c r="X24" s="29">
        <f t="shared" si="9"/>
        <v>767951</v>
      </c>
      <c r="Y24" s="29">
        <f t="shared" si="9"/>
        <v>767951</v>
      </c>
      <c r="Z24" s="29">
        <f t="shared" si="9"/>
        <v>767951</v>
      </c>
      <c r="AA24" s="29">
        <f t="shared" si="9"/>
        <v>767951</v>
      </c>
      <c r="AB24" s="29">
        <f t="shared" si="9"/>
        <v>767951</v>
      </c>
      <c r="AC24" s="29">
        <f t="shared" si="9"/>
        <v>767951</v>
      </c>
      <c r="AD24" s="29">
        <f t="shared" si="9"/>
        <v>767951</v>
      </c>
      <c r="AE24" s="29">
        <f t="shared" si="9"/>
        <v>767951</v>
      </c>
      <c r="AF24" s="29">
        <f t="shared" si="9"/>
        <v>767951</v>
      </c>
      <c r="AG24" s="29">
        <f t="shared" si="9"/>
        <v>767951</v>
      </c>
      <c r="AH24" s="29">
        <f t="shared" si="9"/>
        <v>767951</v>
      </c>
      <c r="AI24" s="29">
        <f t="shared" si="9"/>
        <v>767951</v>
      </c>
      <c r="AJ24" s="29">
        <f t="shared" si="9"/>
        <v>767951</v>
      </c>
      <c r="AK24" s="29">
        <f t="shared" si="9"/>
        <v>767951</v>
      </c>
    </row>
    <row r="25">
      <c r="A25" s="28" t="s">
        <v>123</v>
      </c>
      <c r="B25" s="29">
        <f t="shared" ref="B25:AK25" si="10">SUM(B22:B24)</f>
        <v>0</v>
      </c>
      <c r="C25" s="29">
        <f t="shared" si="10"/>
        <v>825460</v>
      </c>
      <c r="D25" s="29">
        <f t="shared" si="10"/>
        <v>825460</v>
      </c>
      <c r="E25" s="29">
        <f t="shared" si="10"/>
        <v>825460</v>
      </c>
      <c r="F25" s="29">
        <f t="shared" si="10"/>
        <v>825460</v>
      </c>
      <c r="G25" s="29">
        <f t="shared" si="10"/>
        <v>825460</v>
      </c>
      <c r="H25" s="29">
        <f t="shared" si="10"/>
        <v>825460</v>
      </c>
      <c r="I25" s="29">
        <f t="shared" si="10"/>
        <v>825460</v>
      </c>
      <c r="J25" s="29">
        <f t="shared" si="10"/>
        <v>825460</v>
      </c>
      <c r="K25" s="29">
        <f t="shared" si="10"/>
        <v>825460</v>
      </c>
      <c r="L25" s="29">
        <f t="shared" si="10"/>
        <v>825460</v>
      </c>
      <c r="M25" s="29">
        <f t="shared" si="10"/>
        <v>1435706</v>
      </c>
      <c r="N25" s="29">
        <f t="shared" si="10"/>
        <v>1435706</v>
      </c>
      <c r="O25" s="29">
        <f t="shared" si="10"/>
        <v>1435706</v>
      </c>
      <c r="P25" s="29">
        <f t="shared" si="10"/>
        <v>1435706</v>
      </c>
      <c r="Q25" s="29">
        <f t="shared" si="10"/>
        <v>1435706</v>
      </c>
      <c r="R25" s="29">
        <f t="shared" si="10"/>
        <v>1435706</v>
      </c>
      <c r="S25" s="29">
        <f t="shared" si="10"/>
        <v>1435706</v>
      </c>
      <c r="T25" s="29">
        <f t="shared" si="10"/>
        <v>610246</v>
      </c>
      <c r="U25" s="29">
        <f t="shared" si="10"/>
        <v>610246</v>
      </c>
      <c r="V25" s="29">
        <f t="shared" si="10"/>
        <v>610246</v>
      </c>
      <c r="W25" s="29">
        <f t="shared" si="10"/>
        <v>1378197</v>
      </c>
      <c r="X25" s="29">
        <f t="shared" si="10"/>
        <v>1378197</v>
      </c>
      <c r="Y25" s="29">
        <f t="shared" si="10"/>
        <v>1378197</v>
      </c>
      <c r="Z25" s="29">
        <f t="shared" si="10"/>
        <v>1378197</v>
      </c>
      <c r="AA25" s="29">
        <f t="shared" si="10"/>
        <v>1378197</v>
      </c>
      <c r="AB25" s="29">
        <f t="shared" si="10"/>
        <v>1378197</v>
      </c>
      <c r="AC25" s="29">
        <f t="shared" si="10"/>
        <v>1378197</v>
      </c>
      <c r="AD25" s="29">
        <f t="shared" si="10"/>
        <v>1378197</v>
      </c>
      <c r="AE25" s="29">
        <f t="shared" si="10"/>
        <v>1378197</v>
      </c>
      <c r="AF25" s="29">
        <f t="shared" si="10"/>
        <v>767951</v>
      </c>
      <c r="AG25" s="29">
        <f t="shared" si="10"/>
        <v>767951</v>
      </c>
      <c r="AH25" s="29">
        <f t="shared" si="10"/>
        <v>767951</v>
      </c>
      <c r="AI25" s="29">
        <f t="shared" si="10"/>
        <v>767951</v>
      </c>
      <c r="AJ25" s="29">
        <f t="shared" si="10"/>
        <v>767951</v>
      </c>
      <c r="AK25" s="29">
        <f t="shared" si="10"/>
        <v>767951</v>
      </c>
    </row>
    <row r="27">
      <c r="A27" s="28" t="s">
        <v>74</v>
      </c>
    </row>
    <row r="28">
      <c r="A28" s="6" t="s">
        <v>78</v>
      </c>
      <c r="B28" s="30">
        <f>B22*Assumptions!$D42/12</f>
        <v>0</v>
      </c>
      <c r="C28" s="30">
        <f>C22*Assumptions!$D42/12</f>
        <v>12540.11317</v>
      </c>
      <c r="D28" s="30">
        <f>D22*Assumptions!$D42/12</f>
        <v>12540.11317</v>
      </c>
      <c r="E28" s="30">
        <f>E22*Assumptions!$D42/12</f>
        <v>12540.11317</v>
      </c>
      <c r="F28" s="30">
        <f>F22*Assumptions!$D42/12</f>
        <v>12540.11317</v>
      </c>
      <c r="G28" s="30">
        <f>G22*Assumptions!$D42/12</f>
        <v>12540.11317</v>
      </c>
      <c r="H28" s="30">
        <f>H22*Assumptions!$D42/12</f>
        <v>12540.11317</v>
      </c>
      <c r="I28" s="30">
        <f>I22*Assumptions!$D42/12</f>
        <v>12540.11317</v>
      </c>
      <c r="J28" s="30">
        <f>J22*Assumptions!$D42/12</f>
        <v>12540.11317</v>
      </c>
      <c r="K28" s="30">
        <f>K22*Assumptions!$D42/12</f>
        <v>12540.11317</v>
      </c>
      <c r="L28" s="30">
        <f>L22*Assumptions!$D42/12</f>
        <v>12540.11317</v>
      </c>
      <c r="M28" s="30">
        <f>M22*Assumptions!$D42/12</f>
        <v>12540.11317</v>
      </c>
      <c r="N28" s="30">
        <f>N22*Assumptions!$D42/12</f>
        <v>12540.11317</v>
      </c>
      <c r="O28" s="30">
        <f>O22*Assumptions!$D42/12</f>
        <v>12540.11317</v>
      </c>
      <c r="P28" s="30">
        <f>P22*Assumptions!$D42/12</f>
        <v>12540.11317</v>
      </c>
      <c r="Q28" s="30">
        <f>Q22*Assumptions!$D42/12</f>
        <v>12540.11317</v>
      </c>
      <c r="R28" s="30">
        <f>R22*Assumptions!$D42/12</f>
        <v>12540.11317</v>
      </c>
      <c r="S28" s="30">
        <f>S22*Assumptions!$D42/12</f>
        <v>12540.11317</v>
      </c>
      <c r="T28" s="30">
        <f>T22*Assumptions!$D42/12</f>
        <v>0</v>
      </c>
      <c r="U28" s="30">
        <f>U22*Assumptions!$D42/12</f>
        <v>0</v>
      </c>
      <c r="V28" s="30">
        <f>V22*Assumptions!$D42/12</f>
        <v>0</v>
      </c>
      <c r="W28" s="30">
        <f>W22*Assumptions!$D42/12</f>
        <v>0</v>
      </c>
      <c r="X28" s="30">
        <f>X22*Assumptions!$D42/12</f>
        <v>0</v>
      </c>
      <c r="Y28" s="30">
        <f>Y22*Assumptions!$D42/12</f>
        <v>0</v>
      </c>
      <c r="Z28" s="30">
        <f>Z22*Assumptions!$D42/12</f>
        <v>0</v>
      </c>
      <c r="AA28" s="30">
        <f>AA22*Assumptions!$D42/12</f>
        <v>0</v>
      </c>
      <c r="AB28" s="30">
        <f>AB22*Assumptions!$D42/12</f>
        <v>0</v>
      </c>
      <c r="AC28" s="30">
        <f>AC22*Assumptions!$D42/12</f>
        <v>0</v>
      </c>
      <c r="AD28" s="30">
        <f>AD22*Assumptions!$D42/12</f>
        <v>0</v>
      </c>
      <c r="AE28" s="30">
        <f>AE22*Assumptions!$D42/12</f>
        <v>0</v>
      </c>
      <c r="AF28" s="30">
        <f>AF22*Assumptions!$D42/12</f>
        <v>0</v>
      </c>
      <c r="AG28" s="30">
        <f>AG22*Assumptions!$D42/12</f>
        <v>0</v>
      </c>
      <c r="AH28" s="30">
        <f>AH22*Assumptions!$D42/12</f>
        <v>0</v>
      </c>
      <c r="AI28" s="30">
        <f>AI22*Assumptions!$D42/12</f>
        <v>0</v>
      </c>
      <c r="AJ28" s="30">
        <f>AJ22*Assumptions!$D42/12</f>
        <v>0</v>
      </c>
      <c r="AK28" s="30">
        <f>AK22*Assumptions!$D42/12</f>
        <v>0</v>
      </c>
    </row>
    <row r="29">
      <c r="A29" s="6" t="s">
        <v>80</v>
      </c>
      <c r="B29" s="30">
        <f>B23*Assumptions!$D43/12</f>
        <v>0</v>
      </c>
      <c r="C29" s="30">
        <f>C23*Assumptions!$D43/12</f>
        <v>0</v>
      </c>
      <c r="D29" s="30">
        <f>D23*Assumptions!$D43/12</f>
        <v>0</v>
      </c>
      <c r="E29" s="30">
        <f>E23*Assumptions!$D43/12</f>
        <v>0</v>
      </c>
      <c r="F29" s="30">
        <f>F23*Assumptions!$D43/12</f>
        <v>0</v>
      </c>
      <c r="G29" s="30">
        <f>G23*Assumptions!$D43/12</f>
        <v>0</v>
      </c>
      <c r="H29" s="30">
        <f>H23*Assumptions!$D43/12</f>
        <v>0</v>
      </c>
      <c r="I29" s="30">
        <f>I23*Assumptions!$D43/12</f>
        <v>0</v>
      </c>
      <c r="J29" s="30">
        <f>J23*Assumptions!$D43/12</f>
        <v>0</v>
      </c>
      <c r="K29" s="30">
        <f>K23*Assumptions!$D43/12</f>
        <v>0</v>
      </c>
      <c r="L29" s="30">
        <f>L23*Assumptions!$D43/12</f>
        <v>0</v>
      </c>
      <c r="M29" s="30">
        <f>M23*Assumptions!$D43/12</f>
        <v>8172.211017</v>
      </c>
      <c r="N29" s="30">
        <f>N23*Assumptions!$D43/12</f>
        <v>8172.211017</v>
      </c>
      <c r="O29" s="30">
        <f>O23*Assumptions!$D43/12</f>
        <v>8172.211017</v>
      </c>
      <c r="P29" s="30">
        <f>P23*Assumptions!$D43/12</f>
        <v>8172.211017</v>
      </c>
      <c r="Q29" s="30">
        <f>Q23*Assumptions!$D43/12</f>
        <v>8172.211017</v>
      </c>
      <c r="R29" s="30">
        <f>R23*Assumptions!$D43/12</f>
        <v>8172.211017</v>
      </c>
      <c r="S29" s="30">
        <f>S23*Assumptions!$D43/12</f>
        <v>8172.211017</v>
      </c>
      <c r="T29" s="30">
        <f>T23*Assumptions!$D43/12</f>
        <v>8172.211017</v>
      </c>
      <c r="U29" s="30">
        <f>U23*Assumptions!$D43/12</f>
        <v>8172.211017</v>
      </c>
      <c r="V29" s="30">
        <f>V23*Assumptions!$D43/12</f>
        <v>8172.211017</v>
      </c>
      <c r="W29" s="30">
        <f>W23*Assumptions!$D43/12</f>
        <v>8172.211017</v>
      </c>
      <c r="X29" s="30">
        <f>X23*Assumptions!$D43/12</f>
        <v>8172.211017</v>
      </c>
      <c r="Y29" s="30">
        <f>Y23*Assumptions!$D43/12</f>
        <v>8172.211017</v>
      </c>
      <c r="Z29" s="30">
        <f>Z23*Assumptions!$D43/12</f>
        <v>8172.211017</v>
      </c>
      <c r="AA29" s="30">
        <f>AA23*Assumptions!$D43/12</f>
        <v>8172.211017</v>
      </c>
      <c r="AB29" s="30">
        <f>AB23*Assumptions!$D43/12</f>
        <v>8172.211017</v>
      </c>
      <c r="AC29" s="30">
        <f>AC23*Assumptions!$D43/12</f>
        <v>8172.211017</v>
      </c>
      <c r="AD29" s="30">
        <f>AD23*Assumptions!$D43/12</f>
        <v>8172.211017</v>
      </c>
      <c r="AE29" s="30">
        <f>AE23*Assumptions!$D43/12</f>
        <v>8172.211017</v>
      </c>
      <c r="AF29" s="30">
        <f>AF23*Assumptions!$D43/12</f>
        <v>0</v>
      </c>
      <c r="AG29" s="30">
        <f>AG23*Assumptions!$D43/12</f>
        <v>0</v>
      </c>
      <c r="AH29" s="30">
        <f>AH23*Assumptions!$D43/12</f>
        <v>0</v>
      </c>
      <c r="AI29" s="30">
        <f>AI23*Assumptions!$D43/12</f>
        <v>0</v>
      </c>
      <c r="AJ29" s="30">
        <f>AJ23*Assumptions!$D43/12</f>
        <v>0</v>
      </c>
      <c r="AK29" s="30">
        <f>AK23*Assumptions!$D43/12</f>
        <v>0</v>
      </c>
    </row>
    <row r="30">
      <c r="A30" s="6" t="s">
        <v>81</v>
      </c>
      <c r="B30" s="30">
        <f>B24*Assumptions!$D44/12</f>
        <v>0</v>
      </c>
      <c r="C30" s="30">
        <f>C24*Assumptions!$D44/12</f>
        <v>0</v>
      </c>
      <c r="D30" s="30">
        <f>D24*Assumptions!$D44/12</f>
        <v>0</v>
      </c>
      <c r="E30" s="30">
        <f>E24*Assumptions!$D44/12</f>
        <v>0</v>
      </c>
      <c r="F30" s="30">
        <f>F24*Assumptions!$D44/12</f>
        <v>0</v>
      </c>
      <c r="G30" s="30">
        <f>G24*Assumptions!$D44/12</f>
        <v>0</v>
      </c>
      <c r="H30" s="30">
        <f>H24*Assumptions!$D44/12</f>
        <v>0</v>
      </c>
      <c r="I30" s="30">
        <f>I24*Assumptions!$D44/12</f>
        <v>0</v>
      </c>
      <c r="J30" s="30">
        <f>J24*Assumptions!$D44/12</f>
        <v>0</v>
      </c>
      <c r="K30" s="30">
        <f>K24*Assumptions!$D44/12</f>
        <v>0</v>
      </c>
      <c r="L30" s="30">
        <f>L24*Assumptions!$D44/12</f>
        <v>0</v>
      </c>
      <c r="M30" s="30">
        <f>M24*Assumptions!$D44/12</f>
        <v>0</v>
      </c>
      <c r="N30" s="30">
        <f>N24*Assumptions!$D44/12</f>
        <v>0</v>
      </c>
      <c r="O30" s="30">
        <f>O24*Assumptions!$D44/12</f>
        <v>0</v>
      </c>
      <c r="P30" s="30">
        <f>P24*Assumptions!$D44/12</f>
        <v>0</v>
      </c>
      <c r="Q30" s="30">
        <f>Q24*Assumptions!$D44/12</f>
        <v>0</v>
      </c>
      <c r="R30" s="30">
        <f>R24*Assumptions!$D44/12</f>
        <v>0</v>
      </c>
      <c r="S30" s="30">
        <f>S24*Assumptions!$D44/12</f>
        <v>0</v>
      </c>
      <c r="T30" s="30">
        <f>T24*Assumptions!$D44/12</f>
        <v>0</v>
      </c>
      <c r="U30" s="30">
        <f>U24*Assumptions!$D44/12</f>
        <v>0</v>
      </c>
      <c r="V30" s="30">
        <f>V24*Assumptions!$D44/12</f>
        <v>0</v>
      </c>
      <c r="W30" s="30">
        <f>W24*Assumptions!$D44/12</f>
        <v>12632.79395</v>
      </c>
      <c r="X30" s="30">
        <f>X24*Assumptions!$D44/12</f>
        <v>12632.79395</v>
      </c>
      <c r="Y30" s="30">
        <f>Y24*Assumptions!$D44/12</f>
        <v>12632.79395</v>
      </c>
      <c r="Z30" s="30">
        <f>Z24*Assumptions!$D44/12</f>
        <v>12632.79395</v>
      </c>
      <c r="AA30" s="30">
        <f>AA24*Assumptions!$D44/12</f>
        <v>12632.79395</v>
      </c>
      <c r="AB30" s="30">
        <f>AB24*Assumptions!$D44/12</f>
        <v>12632.79395</v>
      </c>
      <c r="AC30" s="30">
        <f>AC24*Assumptions!$D44/12</f>
        <v>12632.79395</v>
      </c>
      <c r="AD30" s="30">
        <f>AD24*Assumptions!$D44/12</f>
        <v>12632.79395</v>
      </c>
      <c r="AE30" s="30">
        <f>AE24*Assumptions!$D44/12</f>
        <v>12632.79395</v>
      </c>
      <c r="AF30" s="30">
        <f>AF24*Assumptions!$D44/12</f>
        <v>12632.79395</v>
      </c>
      <c r="AG30" s="30">
        <f>AG24*Assumptions!$D44/12</f>
        <v>12632.79395</v>
      </c>
      <c r="AH30" s="30">
        <f>AH24*Assumptions!$D44/12</f>
        <v>12632.79395</v>
      </c>
      <c r="AI30" s="30">
        <f>AI24*Assumptions!$D44/12</f>
        <v>12632.79395</v>
      </c>
      <c r="AJ30" s="30">
        <f>AJ24*Assumptions!$D44/12</f>
        <v>12632.79395</v>
      </c>
      <c r="AK30" s="30">
        <f>AK24*Assumptions!$D44/12</f>
        <v>12632.79395</v>
      </c>
    </row>
    <row r="31">
      <c r="A31" s="28" t="s">
        <v>123</v>
      </c>
      <c r="B31" s="30">
        <f t="shared" ref="B31:AK31" si="11">SUM(B28:B30)</f>
        <v>0</v>
      </c>
      <c r="C31" s="30">
        <f t="shared" si="11"/>
        <v>12540.11317</v>
      </c>
      <c r="D31" s="30">
        <f t="shared" si="11"/>
        <v>12540.11317</v>
      </c>
      <c r="E31" s="30">
        <f t="shared" si="11"/>
        <v>12540.11317</v>
      </c>
      <c r="F31" s="30">
        <f t="shared" si="11"/>
        <v>12540.11317</v>
      </c>
      <c r="G31" s="30">
        <f t="shared" si="11"/>
        <v>12540.11317</v>
      </c>
      <c r="H31" s="30">
        <f t="shared" si="11"/>
        <v>12540.11317</v>
      </c>
      <c r="I31" s="30">
        <f t="shared" si="11"/>
        <v>12540.11317</v>
      </c>
      <c r="J31" s="30">
        <f t="shared" si="11"/>
        <v>12540.11317</v>
      </c>
      <c r="K31" s="30">
        <f t="shared" si="11"/>
        <v>12540.11317</v>
      </c>
      <c r="L31" s="30">
        <f t="shared" si="11"/>
        <v>12540.11317</v>
      </c>
      <c r="M31" s="30">
        <f t="shared" si="11"/>
        <v>20712.32418</v>
      </c>
      <c r="N31" s="30">
        <f t="shared" si="11"/>
        <v>20712.32418</v>
      </c>
      <c r="O31" s="30">
        <f t="shared" si="11"/>
        <v>20712.32418</v>
      </c>
      <c r="P31" s="30">
        <f t="shared" si="11"/>
        <v>20712.32418</v>
      </c>
      <c r="Q31" s="30">
        <f t="shared" si="11"/>
        <v>20712.32418</v>
      </c>
      <c r="R31" s="30">
        <f t="shared" si="11"/>
        <v>20712.32418</v>
      </c>
      <c r="S31" s="30">
        <f t="shared" si="11"/>
        <v>20712.32418</v>
      </c>
      <c r="T31" s="30">
        <f t="shared" si="11"/>
        <v>8172.211017</v>
      </c>
      <c r="U31" s="30">
        <f t="shared" si="11"/>
        <v>8172.211017</v>
      </c>
      <c r="V31" s="30">
        <f t="shared" si="11"/>
        <v>8172.211017</v>
      </c>
      <c r="W31" s="30">
        <f t="shared" si="11"/>
        <v>20805.00497</v>
      </c>
      <c r="X31" s="30">
        <f t="shared" si="11"/>
        <v>20805.00497</v>
      </c>
      <c r="Y31" s="30">
        <f t="shared" si="11"/>
        <v>20805.00497</v>
      </c>
      <c r="Z31" s="30">
        <f t="shared" si="11"/>
        <v>20805.00497</v>
      </c>
      <c r="AA31" s="30">
        <f t="shared" si="11"/>
        <v>20805.00497</v>
      </c>
      <c r="AB31" s="30">
        <f t="shared" si="11"/>
        <v>20805.00497</v>
      </c>
      <c r="AC31" s="30">
        <f t="shared" si="11"/>
        <v>20805.00497</v>
      </c>
      <c r="AD31" s="30">
        <f t="shared" si="11"/>
        <v>20805.00497</v>
      </c>
      <c r="AE31" s="30">
        <f t="shared" si="11"/>
        <v>20805.00497</v>
      </c>
      <c r="AF31" s="30">
        <f t="shared" si="11"/>
        <v>12632.79395</v>
      </c>
      <c r="AG31" s="30">
        <f t="shared" si="11"/>
        <v>12632.79395</v>
      </c>
      <c r="AH31" s="30">
        <f t="shared" si="11"/>
        <v>12632.79395</v>
      </c>
      <c r="AI31" s="30">
        <f t="shared" si="11"/>
        <v>12632.79395</v>
      </c>
      <c r="AJ31" s="30">
        <f t="shared" si="11"/>
        <v>12632.79395</v>
      </c>
      <c r="AK31" s="30">
        <f t="shared" si="11"/>
        <v>12632.79395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5" t="s">
        <v>25</v>
      </c>
      <c r="B2" s="30">
        <f>Sales!B5</f>
        <v>878186186</v>
      </c>
      <c r="C2" s="30">
        <f>Sales!C5</f>
        <v>890378899.8</v>
      </c>
      <c r="D2" s="30">
        <f>Sales!D5</f>
        <v>902744989.8</v>
      </c>
      <c r="E2" s="30">
        <f>Sales!E5</f>
        <v>915286971.6</v>
      </c>
      <c r="F2" s="30">
        <f>Sales!F5</f>
        <v>928007397.8</v>
      </c>
      <c r="G2" s="30">
        <f>Sales!G5</f>
        <v>940908858.9</v>
      </c>
      <c r="H2" s="30">
        <f>Sales!H5</f>
        <v>953993983.5</v>
      </c>
      <c r="I2" s="30">
        <f>Sales!I5</f>
        <v>967265438.9</v>
      </c>
      <c r="J2" s="30">
        <f>Sales!J5</f>
        <v>980725932</v>
      </c>
      <c r="K2" s="30">
        <f>Sales!K5</f>
        <v>994378209.3</v>
      </c>
      <c r="L2" s="30">
        <f>Sales!L5</f>
        <v>1008225058</v>
      </c>
      <c r="M2" s="30">
        <f>Sales!M5</f>
        <v>1022269307</v>
      </c>
      <c r="N2" s="30">
        <f>Sales!N5</f>
        <v>1036513826</v>
      </c>
      <c r="O2" s="30">
        <f>Sales!O5</f>
        <v>1050961528</v>
      </c>
      <c r="P2" s="30">
        <f>Sales!P5</f>
        <v>1065615369</v>
      </c>
      <c r="Q2" s="30">
        <f>Sales!Q5</f>
        <v>1080478347</v>
      </c>
      <c r="R2" s="30">
        <f>Sales!R5</f>
        <v>1095553507</v>
      </c>
      <c r="S2" s="30">
        <f>Sales!S5</f>
        <v>1110843937</v>
      </c>
      <c r="T2" s="30">
        <f>Sales!T5</f>
        <v>1126352771</v>
      </c>
      <c r="U2" s="30">
        <f>Sales!U5</f>
        <v>1142083191</v>
      </c>
      <c r="V2" s="30">
        <f>Sales!V5</f>
        <v>1158038424</v>
      </c>
      <c r="W2" s="30">
        <f>Sales!W5</f>
        <v>1174221745</v>
      </c>
      <c r="X2" s="30">
        <f>Sales!X5</f>
        <v>1190636479</v>
      </c>
      <c r="Y2" s="30">
        <f>Sales!Y5</f>
        <v>1207285998</v>
      </c>
      <c r="Z2" s="30">
        <f>Sales!Z5</f>
        <v>1224173726</v>
      </c>
      <c r="AA2" s="30">
        <f>Sales!AA5</f>
        <v>1241303136</v>
      </c>
      <c r="AB2" s="30">
        <f>Sales!AB5</f>
        <v>1258677755</v>
      </c>
      <c r="AC2" s="30">
        <f>Sales!AC5</f>
        <v>1276301158</v>
      </c>
      <c r="AD2" s="30">
        <f>Sales!AD5</f>
        <v>1294176977</v>
      </c>
      <c r="AE2" s="30">
        <f>Sales!AE5</f>
        <v>1312308897</v>
      </c>
      <c r="AF2" s="30">
        <f>Sales!AF5</f>
        <v>1330700654</v>
      </c>
      <c r="AG2" s="30">
        <f>Sales!AG5</f>
        <v>1349356045</v>
      </c>
      <c r="AH2" s="30">
        <f>Sales!AH5</f>
        <v>1368278919</v>
      </c>
      <c r="AI2" s="30">
        <f>Sales!AI5</f>
        <v>1387473184</v>
      </c>
      <c r="AJ2" s="30">
        <f>Sales!AJ5</f>
        <v>1406942805</v>
      </c>
      <c r="AK2" s="30">
        <f>Sales!AK5</f>
        <v>1426691807</v>
      </c>
    </row>
    <row r="3">
      <c r="A3" s="5" t="s">
        <v>163</v>
      </c>
      <c r="B3" s="30">
        <f>COGS!B17</f>
        <v>344488030.2</v>
      </c>
      <c r="C3" s="30">
        <f>COGS!C17</f>
        <v>349173497.6</v>
      </c>
      <c r="D3" s="30">
        <f>COGS!D17</f>
        <v>353924394.6</v>
      </c>
      <c r="E3" s="30">
        <f>COGS!E17</f>
        <v>358741656.4</v>
      </c>
      <c r="F3" s="30">
        <f>COGS!F17</f>
        <v>363626231.5</v>
      </c>
      <c r="G3" s="30">
        <f>COGS!G17</f>
        <v>368579082.3</v>
      </c>
      <c r="H3" s="30">
        <f>COGS!H17</f>
        <v>373601185.5</v>
      </c>
      <c r="I3" s="30">
        <f>COGS!I17</f>
        <v>378693531.6</v>
      </c>
      <c r="J3" s="30">
        <f>COGS!J17</f>
        <v>383857125.9</v>
      </c>
      <c r="K3" s="30">
        <f>COGS!K17</f>
        <v>389092988.3</v>
      </c>
      <c r="L3" s="30">
        <f>COGS!L17</f>
        <v>394402153.3</v>
      </c>
      <c r="M3" s="30">
        <f>COGS!M17</f>
        <v>399785670.8</v>
      </c>
      <c r="N3" s="30">
        <f>COGS!N17</f>
        <v>405244606</v>
      </c>
      <c r="O3" s="30">
        <f>COGS!O17</f>
        <v>410780039.6</v>
      </c>
      <c r="P3" s="30">
        <f>COGS!P17</f>
        <v>416393067.9</v>
      </c>
      <c r="Q3" s="30">
        <f>COGS!Q17</f>
        <v>422084803.4</v>
      </c>
      <c r="R3" s="30">
        <f>COGS!R17</f>
        <v>427856374.9</v>
      </c>
      <c r="S3" s="30">
        <f>COGS!S17</f>
        <v>433708927.7</v>
      </c>
      <c r="T3" s="30">
        <f>COGS!T17</f>
        <v>439643623.5</v>
      </c>
      <c r="U3" s="30">
        <f>COGS!U17</f>
        <v>445661641.4</v>
      </c>
      <c r="V3" s="30">
        <f>COGS!V17</f>
        <v>451764177.6</v>
      </c>
      <c r="W3" s="30">
        <f>COGS!W17</f>
        <v>457952445.6</v>
      </c>
      <c r="X3" s="30">
        <f>COGS!X17</f>
        <v>464227677</v>
      </c>
      <c r="Y3" s="30">
        <f>COGS!Y17</f>
        <v>470591121.1</v>
      </c>
      <c r="Z3" s="30">
        <f>COGS!Z17</f>
        <v>477044045.7</v>
      </c>
      <c r="AA3" s="30">
        <f>COGS!AA17</f>
        <v>483587736.9</v>
      </c>
      <c r="AB3" s="30">
        <f>COGS!AB17</f>
        <v>490223500</v>
      </c>
      <c r="AC3" s="30">
        <f>COGS!AC17</f>
        <v>496952659.1</v>
      </c>
      <c r="AD3" s="30">
        <f>COGS!AD17</f>
        <v>503776557.8</v>
      </c>
      <c r="AE3" s="30">
        <f>COGS!AE17</f>
        <v>510696559.4</v>
      </c>
      <c r="AF3" s="30">
        <f>COGS!AF17</f>
        <v>517714047.1</v>
      </c>
      <c r="AG3" s="30">
        <f>COGS!AG17</f>
        <v>524830424.5</v>
      </c>
      <c r="AH3" s="30">
        <f>COGS!AH17</f>
        <v>532047115.7</v>
      </c>
      <c r="AI3" s="30">
        <f>COGS!AI17</f>
        <v>539365565.5</v>
      </c>
      <c r="AJ3" s="30">
        <f>COGS!AJ17</f>
        <v>546787240.3</v>
      </c>
      <c r="AK3" s="30">
        <f>COGS!AK17</f>
        <v>554313627.6</v>
      </c>
    </row>
    <row r="4">
      <c r="A4" s="8" t="s">
        <v>164</v>
      </c>
      <c r="B4" s="30">
        <f t="shared" ref="B4:AK4" si="1">B2-B3</f>
        <v>533698155.8</v>
      </c>
      <c r="C4" s="30">
        <f t="shared" si="1"/>
        <v>541205402.2</v>
      </c>
      <c r="D4" s="30">
        <f t="shared" si="1"/>
        <v>548820595.1</v>
      </c>
      <c r="E4" s="30">
        <f t="shared" si="1"/>
        <v>556545315.2</v>
      </c>
      <c r="F4" s="30">
        <f t="shared" si="1"/>
        <v>564381166.3</v>
      </c>
      <c r="G4" s="30">
        <f t="shared" si="1"/>
        <v>572329776.6</v>
      </c>
      <c r="H4" s="30">
        <f t="shared" si="1"/>
        <v>580392798</v>
      </c>
      <c r="I4" s="30">
        <f t="shared" si="1"/>
        <v>588571907.3</v>
      </c>
      <c r="J4" s="30">
        <f t="shared" si="1"/>
        <v>596868806</v>
      </c>
      <c r="K4" s="30">
        <f t="shared" si="1"/>
        <v>605285221</v>
      </c>
      <c r="L4" s="30">
        <f t="shared" si="1"/>
        <v>613822904.9</v>
      </c>
      <c r="M4" s="30">
        <f t="shared" si="1"/>
        <v>622483636.3</v>
      </c>
      <c r="N4" s="30">
        <f t="shared" si="1"/>
        <v>631269220.2</v>
      </c>
      <c r="O4" s="30">
        <f t="shared" si="1"/>
        <v>640181488.7</v>
      </c>
      <c r="P4" s="30">
        <f t="shared" si="1"/>
        <v>649222300.9</v>
      </c>
      <c r="Q4" s="30">
        <f t="shared" si="1"/>
        <v>658393543.6</v>
      </c>
      <c r="R4" s="30">
        <f t="shared" si="1"/>
        <v>667697131.9</v>
      </c>
      <c r="S4" s="30">
        <f t="shared" si="1"/>
        <v>677135009.2</v>
      </c>
      <c r="T4" s="30">
        <f t="shared" si="1"/>
        <v>686709147.8</v>
      </c>
      <c r="U4" s="30">
        <f t="shared" si="1"/>
        <v>696421549.6</v>
      </c>
      <c r="V4" s="30">
        <f t="shared" si="1"/>
        <v>706274246.2</v>
      </c>
      <c r="W4" s="30">
        <f t="shared" si="1"/>
        <v>716269299.3</v>
      </c>
      <c r="X4" s="30">
        <f t="shared" si="1"/>
        <v>726408801.6</v>
      </c>
      <c r="Y4" s="30">
        <f t="shared" si="1"/>
        <v>736694876.8</v>
      </c>
      <c r="Z4" s="30">
        <f t="shared" si="1"/>
        <v>747129680.3</v>
      </c>
      <c r="AA4" s="30">
        <f t="shared" si="1"/>
        <v>757715399.5</v>
      </c>
      <c r="AB4" s="30">
        <f t="shared" si="1"/>
        <v>768454254.8</v>
      </c>
      <c r="AC4" s="30">
        <f t="shared" si="1"/>
        <v>779348499.2</v>
      </c>
      <c r="AD4" s="30">
        <f t="shared" si="1"/>
        <v>790400419.7</v>
      </c>
      <c r="AE4" s="30">
        <f t="shared" si="1"/>
        <v>801612337.1</v>
      </c>
      <c r="AF4" s="30">
        <f t="shared" si="1"/>
        <v>812986607.1</v>
      </c>
      <c r="AG4" s="30">
        <f t="shared" si="1"/>
        <v>824525620.3</v>
      </c>
      <c r="AH4" s="30">
        <f t="shared" si="1"/>
        <v>836231803.1</v>
      </c>
      <c r="AI4" s="30">
        <f t="shared" si="1"/>
        <v>848107618.2</v>
      </c>
      <c r="AJ4" s="30">
        <f t="shared" si="1"/>
        <v>860155564.9</v>
      </c>
      <c r="AK4" s="30">
        <f t="shared" si="1"/>
        <v>872378179.8</v>
      </c>
    </row>
    <row r="5">
      <c r="A5" s="5" t="s">
        <v>165</v>
      </c>
      <c r="B5" s="30">
        <f>Expenses!B8</f>
        <v>288978</v>
      </c>
      <c r="C5" s="30">
        <f>Expenses!C8</f>
        <v>288978</v>
      </c>
      <c r="D5" s="30">
        <f>Expenses!D8</f>
        <v>288978</v>
      </c>
      <c r="E5" s="30">
        <f>Expenses!E8</f>
        <v>288978</v>
      </c>
      <c r="F5" s="30">
        <f>Expenses!F8</f>
        <v>288978</v>
      </c>
      <c r="G5" s="30">
        <f>Expenses!G8</f>
        <v>288978</v>
      </c>
      <c r="H5" s="30">
        <f>Expenses!H8</f>
        <v>288978</v>
      </c>
      <c r="I5" s="30">
        <f>Expenses!I8</f>
        <v>288978</v>
      </c>
      <c r="J5" s="30">
        <f>Expenses!J8</f>
        <v>288978</v>
      </c>
      <c r="K5" s="30">
        <f>Expenses!K8</f>
        <v>288978</v>
      </c>
      <c r="L5" s="30">
        <f>Expenses!L8</f>
        <v>288978</v>
      </c>
      <c r="M5" s="30">
        <f>Expenses!M8</f>
        <v>288978</v>
      </c>
      <c r="N5" s="30">
        <f>Expenses!N8</f>
        <v>288978</v>
      </c>
      <c r="O5" s="30">
        <f>Expenses!O8</f>
        <v>288978</v>
      </c>
      <c r="P5" s="30">
        <f>Expenses!P8</f>
        <v>288978</v>
      </c>
      <c r="Q5" s="30">
        <f>Expenses!Q8</f>
        <v>288978</v>
      </c>
      <c r="R5" s="30">
        <f>Expenses!R8</f>
        <v>288978</v>
      </c>
      <c r="S5" s="30">
        <f>Expenses!S8</f>
        <v>288978</v>
      </c>
      <c r="T5" s="30">
        <f>Expenses!T8</f>
        <v>288978</v>
      </c>
      <c r="U5" s="30">
        <f>Expenses!U8</f>
        <v>288978</v>
      </c>
      <c r="V5" s="30">
        <f>Expenses!V8</f>
        <v>288978</v>
      </c>
      <c r="W5" s="30">
        <f>Expenses!W8</f>
        <v>288978</v>
      </c>
      <c r="X5" s="30">
        <f>Expenses!X8</f>
        <v>288978</v>
      </c>
      <c r="Y5" s="30">
        <f>Expenses!Y8</f>
        <v>288978</v>
      </c>
      <c r="Z5" s="30">
        <f>Expenses!Z8</f>
        <v>288978</v>
      </c>
      <c r="AA5" s="30">
        <f>Expenses!AA8</f>
        <v>288978</v>
      </c>
      <c r="AB5" s="30">
        <f>Expenses!AB8</f>
        <v>288978</v>
      </c>
      <c r="AC5" s="30">
        <f>Expenses!AC8</f>
        <v>288978</v>
      </c>
      <c r="AD5" s="30">
        <f>Expenses!AD8</f>
        <v>288978</v>
      </c>
      <c r="AE5" s="30">
        <f>Expenses!AE8</f>
        <v>288978</v>
      </c>
      <c r="AF5" s="30">
        <f>Expenses!AF8</f>
        <v>288978</v>
      </c>
      <c r="AG5" s="30">
        <f>Expenses!AG8</f>
        <v>288978</v>
      </c>
      <c r="AH5" s="30">
        <f>Expenses!AH8</f>
        <v>288978</v>
      </c>
      <c r="AI5" s="30">
        <f>Expenses!AI8</f>
        <v>288978</v>
      </c>
      <c r="AJ5" s="30">
        <f>Expenses!AJ8</f>
        <v>288978</v>
      </c>
      <c r="AK5" s="30">
        <f>Expenses!AK8</f>
        <v>288978</v>
      </c>
    </row>
    <row r="6">
      <c r="A6" s="8" t="s">
        <v>166</v>
      </c>
      <c r="B6" s="30">
        <f t="shared" ref="B6:AK6" si="2">B4-B5</f>
        <v>533409177.8</v>
      </c>
      <c r="C6" s="30">
        <f t="shared" si="2"/>
        <v>540916424.2</v>
      </c>
      <c r="D6" s="30">
        <f t="shared" si="2"/>
        <v>548531617.1</v>
      </c>
      <c r="E6" s="30">
        <f t="shared" si="2"/>
        <v>556256337.2</v>
      </c>
      <c r="F6" s="30">
        <f t="shared" si="2"/>
        <v>564092188.3</v>
      </c>
      <c r="G6" s="30">
        <f t="shared" si="2"/>
        <v>572040798.6</v>
      </c>
      <c r="H6" s="30">
        <f t="shared" si="2"/>
        <v>580103820</v>
      </c>
      <c r="I6" s="30">
        <f t="shared" si="2"/>
        <v>588282929.3</v>
      </c>
      <c r="J6" s="30">
        <f t="shared" si="2"/>
        <v>596579828</v>
      </c>
      <c r="K6" s="30">
        <f t="shared" si="2"/>
        <v>604996243</v>
      </c>
      <c r="L6" s="30">
        <f t="shared" si="2"/>
        <v>613533926.9</v>
      </c>
      <c r="M6" s="30">
        <f t="shared" si="2"/>
        <v>622194658.3</v>
      </c>
      <c r="N6" s="30">
        <f t="shared" si="2"/>
        <v>630980242.2</v>
      </c>
      <c r="O6" s="30">
        <f t="shared" si="2"/>
        <v>639892510.7</v>
      </c>
      <c r="P6" s="30">
        <f t="shared" si="2"/>
        <v>648933322.9</v>
      </c>
      <c r="Q6" s="30">
        <f t="shared" si="2"/>
        <v>658104565.6</v>
      </c>
      <c r="R6" s="30">
        <f t="shared" si="2"/>
        <v>667408153.9</v>
      </c>
      <c r="S6" s="30">
        <f t="shared" si="2"/>
        <v>676846031.2</v>
      </c>
      <c r="T6" s="30">
        <f t="shared" si="2"/>
        <v>686420169.8</v>
      </c>
      <c r="U6" s="30">
        <f t="shared" si="2"/>
        <v>696132571.6</v>
      </c>
      <c r="V6" s="30">
        <f t="shared" si="2"/>
        <v>705985268.2</v>
      </c>
      <c r="W6" s="30">
        <f t="shared" si="2"/>
        <v>715980321.3</v>
      </c>
      <c r="X6" s="30">
        <f t="shared" si="2"/>
        <v>726119823.6</v>
      </c>
      <c r="Y6" s="30">
        <f t="shared" si="2"/>
        <v>736405898.8</v>
      </c>
      <c r="Z6" s="30">
        <f t="shared" si="2"/>
        <v>746840702.3</v>
      </c>
      <c r="AA6" s="30">
        <f t="shared" si="2"/>
        <v>757426421.5</v>
      </c>
      <c r="AB6" s="30">
        <f t="shared" si="2"/>
        <v>768165276.8</v>
      </c>
      <c r="AC6" s="30">
        <f t="shared" si="2"/>
        <v>779059521.2</v>
      </c>
      <c r="AD6" s="30">
        <f t="shared" si="2"/>
        <v>790111441.7</v>
      </c>
      <c r="AE6" s="30">
        <f t="shared" si="2"/>
        <v>801323359.1</v>
      </c>
      <c r="AF6" s="30">
        <f t="shared" si="2"/>
        <v>812697629.1</v>
      </c>
      <c r="AG6" s="30">
        <f t="shared" si="2"/>
        <v>824236642.3</v>
      </c>
      <c r="AH6" s="30">
        <f t="shared" si="2"/>
        <v>835942825.1</v>
      </c>
      <c r="AI6" s="30">
        <f t="shared" si="2"/>
        <v>847818640.2</v>
      </c>
      <c r="AJ6" s="30">
        <f t="shared" si="2"/>
        <v>859866586.9</v>
      </c>
      <c r="AK6" s="30">
        <f t="shared" si="2"/>
        <v>872089201.8</v>
      </c>
    </row>
    <row r="7">
      <c r="A7" s="5" t="s">
        <v>150</v>
      </c>
      <c r="B7" s="30">
        <f>Depreciation!B10</f>
        <v>134168.5556</v>
      </c>
      <c r="C7" s="30">
        <f>Depreciation!C10</f>
        <v>268337.1111</v>
      </c>
      <c r="D7" s="30">
        <f>Depreciation!D10</f>
        <v>512371.873</v>
      </c>
      <c r="E7" s="30">
        <f>Depreciation!E10</f>
        <v>512371.873</v>
      </c>
      <c r="F7" s="30">
        <f>Depreciation!F10</f>
        <v>512371.873</v>
      </c>
      <c r="G7" s="30">
        <f>Depreciation!G10</f>
        <v>512371.873</v>
      </c>
      <c r="H7" s="30">
        <f>Depreciation!H10</f>
        <v>512371.873</v>
      </c>
      <c r="I7" s="30">
        <f>Depreciation!I10</f>
        <v>512371.873</v>
      </c>
      <c r="J7" s="30">
        <f>Depreciation!J10</f>
        <v>512371.873</v>
      </c>
      <c r="K7" s="30">
        <f>Depreciation!K10</f>
        <v>512371.873</v>
      </c>
      <c r="L7" s="30">
        <f>Depreciation!L10</f>
        <v>512371.873</v>
      </c>
      <c r="M7" s="30">
        <f>Depreciation!M10</f>
        <v>646540.4286</v>
      </c>
      <c r="N7" s="30">
        <f>Depreciation!N10</f>
        <v>646540.4286</v>
      </c>
      <c r="O7" s="30">
        <f>Depreciation!O10</f>
        <v>646540.4286</v>
      </c>
      <c r="P7" s="30">
        <f>Depreciation!P10</f>
        <v>646540.4286</v>
      </c>
      <c r="Q7" s="30">
        <f>Depreciation!Q10</f>
        <v>646540.4286</v>
      </c>
      <c r="R7" s="30">
        <f>Depreciation!R10</f>
        <v>646540.4286</v>
      </c>
      <c r="S7" s="30">
        <f>Depreciation!S10</f>
        <v>780708.9841</v>
      </c>
      <c r="T7" s="30">
        <f>Depreciation!T10</f>
        <v>646540.4286</v>
      </c>
      <c r="U7" s="30">
        <f>Depreciation!U10</f>
        <v>512371.873</v>
      </c>
      <c r="V7" s="30">
        <f>Depreciation!V10</f>
        <v>512371.873</v>
      </c>
      <c r="W7" s="30">
        <f>Depreciation!W10</f>
        <v>756406.6349</v>
      </c>
      <c r="X7" s="30">
        <f>Depreciation!X10</f>
        <v>756406.6349</v>
      </c>
      <c r="Y7" s="30">
        <f>Depreciation!Y10</f>
        <v>512371.873</v>
      </c>
      <c r="Z7" s="30">
        <f>Depreciation!Z10</f>
        <v>512371.873</v>
      </c>
      <c r="AA7" s="30">
        <f>Depreciation!AA10</f>
        <v>512371.873</v>
      </c>
      <c r="AB7" s="30">
        <f>Depreciation!AB10</f>
        <v>646540.4286</v>
      </c>
      <c r="AC7" s="30">
        <f>Depreciation!AC10</f>
        <v>646540.4286</v>
      </c>
      <c r="AD7" s="30">
        <f>Depreciation!AD10</f>
        <v>646540.4286</v>
      </c>
      <c r="AE7" s="30">
        <f>Depreciation!AE10</f>
        <v>512371.873</v>
      </c>
      <c r="AF7" s="30">
        <f>Depreciation!AF10</f>
        <v>512371.873</v>
      </c>
      <c r="AG7" s="30">
        <f>Depreciation!AG10</f>
        <v>512371.873</v>
      </c>
      <c r="AH7" s="30">
        <f>Depreciation!AH10</f>
        <v>512371.873</v>
      </c>
      <c r="AI7" s="30">
        <f>Depreciation!AI10</f>
        <v>512371.873</v>
      </c>
      <c r="AJ7" s="30">
        <f>Depreciation!AJ10</f>
        <v>512371.873</v>
      </c>
      <c r="AK7" s="30">
        <f>Depreciation!AK10</f>
        <v>378203.3175</v>
      </c>
    </row>
    <row r="8">
      <c r="A8" s="8" t="s">
        <v>167</v>
      </c>
      <c r="B8" s="30">
        <f t="shared" ref="B8:AK8" si="3">B6-B7</f>
        <v>533275009.3</v>
      </c>
      <c r="C8" s="30">
        <f t="shared" si="3"/>
        <v>540648087.1</v>
      </c>
      <c r="D8" s="30">
        <f t="shared" si="3"/>
        <v>548019245.3</v>
      </c>
      <c r="E8" s="30">
        <f t="shared" si="3"/>
        <v>555743965.3</v>
      </c>
      <c r="F8" s="30">
        <f t="shared" si="3"/>
        <v>563579816.5</v>
      </c>
      <c r="G8" s="30">
        <f t="shared" si="3"/>
        <v>571528426.7</v>
      </c>
      <c r="H8" s="30">
        <f t="shared" si="3"/>
        <v>579591448.2</v>
      </c>
      <c r="I8" s="30">
        <f t="shared" si="3"/>
        <v>587770557.4</v>
      </c>
      <c r="J8" s="30">
        <f t="shared" si="3"/>
        <v>596067456.1</v>
      </c>
      <c r="K8" s="30">
        <f t="shared" si="3"/>
        <v>604483871.2</v>
      </c>
      <c r="L8" s="30">
        <f t="shared" si="3"/>
        <v>613021555</v>
      </c>
      <c r="M8" s="30">
        <f t="shared" si="3"/>
        <v>621548117.8</v>
      </c>
      <c r="N8" s="30">
        <f t="shared" si="3"/>
        <v>630333701.8</v>
      </c>
      <c r="O8" s="30">
        <f t="shared" si="3"/>
        <v>639245970.3</v>
      </c>
      <c r="P8" s="30">
        <f t="shared" si="3"/>
        <v>648286782.4</v>
      </c>
      <c r="Q8" s="30">
        <f t="shared" si="3"/>
        <v>657458025.2</v>
      </c>
      <c r="R8" s="30">
        <f t="shared" si="3"/>
        <v>666761613.5</v>
      </c>
      <c r="S8" s="30">
        <f t="shared" si="3"/>
        <v>676065322.2</v>
      </c>
      <c r="T8" s="30">
        <f t="shared" si="3"/>
        <v>685773629.4</v>
      </c>
      <c r="U8" s="30">
        <f t="shared" si="3"/>
        <v>695620199.8</v>
      </c>
      <c r="V8" s="30">
        <f t="shared" si="3"/>
        <v>705472896.3</v>
      </c>
      <c r="W8" s="30">
        <f t="shared" si="3"/>
        <v>715223914.7</v>
      </c>
      <c r="X8" s="30">
        <f t="shared" si="3"/>
        <v>725363417</v>
      </c>
      <c r="Y8" s="30">
        <f t="shared" si="3"/>
        <v>735893526.9</v>
      </c>
      <c r="Z8" s="30">
        <f t="shared" si="3"/>
        <v>746328330.4</v>
      </c>
      <c r="AA8" s="30">
        <f t="shared" si="3"/>
        <v>756914049.7</v>
      </c>
      <c r="AB8" s="30">
        <f t="shared" si="3"/>
        <v>767518736.4</v>
      </c>
      <c r="AC8" s="30">
        <f t="shared" si="3"/>
        <v>778412980.8</v>
      </c>
      <c r="AD8" s="30">
        <f t="shared" si="3"/>
        <v>789464901.2</v>
      </c>
      <c r="AE8" s="30">
        <f t="shared" si="3"/>
        <v>800810987.2</v>
      </c>
      <c r="AF8" s="30">
        <f t="shared" si="3"/>
        <v>812185257.2</v>
      </c>
      <c r="AG8" s="30">
        <f t="shared" si="3"/>
        <v>823724270.4</v>
      </c>
      <c r="AH8" s="30">
        <f t="shared" si="3"/>
        <v>835430453.3</v>
      </c>
      <c r="AI8" s="30">
        <f t="shared" si="3"/>
        <v>847306268.3</v>
      </c>
      <c r="AJ8" s="30">
        <f t="shared" si="3"/>
        <v>859354215</v>
      </c>
      <c r="AK8" s="30">
        <f t="shared" si="3"/>
        <v>871710998.4</v>
      </c>
    </row>
    <row r="9">
      <c r="A9" s="5" t="s">
        <v>168</v>
      </c>
      <c r="B9" s="30">
        <f>'Loan and Interest'!B31</f>
        <v>0</v>
      </c>
      <c r="C9" s="30">
        <f>'Loan and Interest'!C31</f>
        <v>12540.11317</v>
      </c>
      <c r="D9" s="30">
        <f>'Loan and Interest'!D31</f>
        <v>12540.11317</v>
      </c>
      <c r="E9" s="30">
        <f>'Loan and Interest'!E31</f>
        <v>12540.11317</v>
      </c>
      <c r="F9" s="30">
        <f>'Loan and Interest'!F31</f>
        <v>12540.11317</v>
      </c>
      <c r="G9" s="30">
        <f>'Loan and Interest'!G31</f>
        <v>12540.11317</v>
      </c>
      <c r="H9" s="30">
        <f>'Loan and Interest'!H31</f>
        <v>12540.11317</v>
      </c>
      <c r="I9" s="30">
        <f>'Loan and Interest'!I31</f>
        <v>12540.11317</v>
      </c>
      <c r="J9" s="30">
        <f>'Loan and Interest'!J31</f>
        <v>12540.11317</v>
      </c>
      <c r="K9" s="30">
        <f>'Loan and Interest'!K31</f>
        <v>12540.11317</v>
      </c>
      <c r="L9" s="30">
        <f>'Loan and Interest'!L31</f>
        <v>12540.11317</v>
      </c>
      <c r="M9" s="30">
        <f>'Loan and Interest'!M31</f>
        <v>20712.32418</v>
      </c>
      <c r="N9" s="30">
        <f>'Loan and Interest'!N31</f>
        <v>20712.32418</v>
      </c>
      <c r="O9" s="30">
        <f>'Loan and Interest'!O31</f>
        <v>20712.32418</v>
      </c>
      <c r="P9" s="30">
        <f>'Loan and Interest'!P31</f>
        <v>20712.32418</v>
      </c>
      <c r="Q9" s="30">
        <f>'Loan and Interest'!Q31</f>
        <v>20712.32418</v>
      </c>
      <c r="R9" s="30">
        <f>'Loan and Interest'!R31</f>
        <v>20712.32418</v>
      </c>
      <c r="S9" s="30">
        <f>'Loan and Interest'!S31</f>
        <v>20712.32418</v>
      </c>
      <c r="T9" s="30">
        <f>'Loan and Interest'!T31</f>
        <v>8172.211017</v>
      </c>
      <c r="U9" s="30">
        <f>'Loan and Interest'!U31</f>
        <v>8172.211017</v>
      </c>
      <c r="V9" s="30">
        <f>'Loan and Interest'!V31</f>
        <v>8172.211017</v>
      </c>
      <c r="W9" s="30">
        <f>'Loan and Interest'!W31</f>
        <v>20805.00497</v>
      </c>
      <c r="X9" s="30">
        <f>'Loan and Interest'!X31</f>
        <v>20805.00497</v>
      </c>
      <c r="Y9" s="30">
        <f>'Loan and Interest'!Y31</f>
        <v>20805.00497</v>
      </c>
      <c r="Z9" s="30">
        <f>'Loan and Interest'!Z31</f>
        <v>20805.00497</v>
      </c>
      <c r="AA9" s="30">
        <f>'Loan and Interest'!AA31</f>
        <v>20805.00497</v>
      </c>
      <c r="AB9" s="30">
        <f>'Loan and Interest'!AB31</f>
        <v>20805.00497</v>
      </c>
      <c r="AC9" s="30">
        <f>'Loan and Interest'!AC31</f>
        <v>20805.00497</v>
      </c>
      <c r="AD9" s="30">
        <f>'Loan and Interest'!AD31</f>
        <v>20805.00497</v>
      </c>
      <c r="AE9" s="30">
        <f>'Loan and Interest'!AE31</f>
        <v>20805.00497</v>
      </c>
      <c r="AF9" s="30">
        <f>'Loan and Interest'!AF31</f>
        <v>12632.79395</v>
      </c>
      <c r="AG9" s="30">
        <f>'Loan and Interest'!AG31</f>
        <v>12632.79395</v>
      </c>
      <c r="AH9" s="30">
        <f>'Loan and Interest'!AH31</f>
        <v>12632.79395</v>
      </c>
      <c r="AI9" s="30">
        <f>'Loan and Interest'!AI31</f>
        <v>12632.79395</v>
      </c>
      <c r="AJ9" s="30">
        <f>'Loan and Interest'!AJ31</f>
        <v>12632.79395</v>
      </c>
      <c r="AK9" s="30">
        <f>'Loan and Interest'!AK31</f>
        <v>12632.79395</v>
      </c>
    </row>
    <row r="10">
      <c r="A10" s="8" t="s">
        <v>169</v>
      </c>
      <c r="B10" s="30">
        <f t="shared" ref="B10:AK10" si="4">B8-B9</f>
        <v>533275009.3</v>
      </c>
      <c r="C10" s="30">
        <f t="shared" si="4"/>
        <v>540635547</v>
      </c>
      <c r="D10" s="30">
        <f t="shared" si="4"/>
        <v>548006705.2</v>
      </c>
      <c r="E10" s="30">
        <f t="shared" si="4"/>
        <v>555731425.2</v>
      </c>
      <c r="F10" s="30">
        <f t="shared" si="4"/>
        <v>563567276.3</v>
      </c>
      <c r="G10" s="30">
        <f t="shared" si="4"/>
        <v>571515886.6</v>
      </c>
      <c r="H10" s="30">
        <f t="shared" si="4"/>
        <v>579578908</v>
      </c>
      <c r="I10" s="30">
        <f t="shared" si="4"/>
        <v>587758017.3</v>
      </c>
      <c r="J10" s="30">
        <f t="shared" si="4"/>
        <v>596054916</v>
      </c>
      <c r="K10" s="30">
        <f t="shared" si="4"/>
        <v>604471331</v>
      </c>
      <c r="L10" s="30">
        <f t="shared" si="4"/>
        <v>613009014.9</v>
      </c>
      <c r="M10" s="30">
        <f t="shared" si="4"/>
        <v>621527405.5</v>
      </c>
      <c r="N10" s="30">
        <f t="shared" si="4"/>
        <v>630312989.5</v>
      </c>
      <c r="O10" s="30">
        <f t="shared" si="4"/>
        <v>639225257.9</v>
      </c>
      <c r="P10" s="30">
        <f t="shared" si="4"/>
        <v>648266070.1</v>
      </c>
      <c r="Q10" s="30">
        <f t="shared" si="4"/>
        <v>657437312.8</v>
      </c>
      <c r="R10" s="30">
        <f t="shared" si="4"/>
        <v>666740901.1</v>
      </c>
      <c r="S10" s="30">
        <f t="shared" si="4"/>
        <v>676044609.8</v>
      </c>
      <c r="T10" s="30">
        <f t="shared" si="4"/>
        <v>685765457.2</v>
      </c>
      <c r="U10" s="30">
        <f t="shared" si="4"/>
        <v>695612027.5</v>
      </c>
      <c r="V10" s="30">
        <f t="shared" si="4"/>
        <v>705464724.1</v>
      </c>
      <c r="W10" s="30">
        <f t="shared" si="4"/>
        <v>715203109.7</v>
      </c>
      <c r="X10" s="30">
        <f t="shared" si="4"/>
        <v>725342612</v>
      </c>
      <c r="Y10" s="30">
        <f t="shared" si="4"/>
        <v>735872721.9</v>
      </c>
      <c r="Z10" s="30">
        <f t="shared" si="4"/>
        <v>746307525.4</v>
      </c>
      <c r="AA10" s="30">
        <f t="shared" si="4"/>
        <v>756893244.7</v>
      </c>
      <c r="AB10" s="30">
        <f t="shared" si="4"/>
        <v>767497931.4</v>
      </c>
      <c r="AC10" s="30">
        <f t="shared" si="4"/>
        <v>778392175.8</v>
      </c>
      <c r="AD10" s="30">
        <f t="shared" si="4"/>
        <v>789444096.2</v>
      </c>
      <c r="AE10" s="30">
        <f t="shared" si="4"/>
        <v>800790182.2</v>
      </c>
      <c r="AF10" s="30">
        <f t="shared" si="4"/>
        <v>812172624.4</v>
      </c>
      <c r="AG10" s="30">
        <f t="shared" si="4"/>
        <v>823711637.6</v>
      </c>
      <c r="AH10" s="30">
        <f t="shared" si="4"/>
        <v>835417820.5</v>
      </c>
      <c r="AI10" s="30">
        <f t="shared" si="4"/>
        <v>847293635.5</v>
      </c>
      <c r="AJ10" s="30">
        <f t="shared" si="4"/>
        <v>859341582.2</v>
      </c>
      <c r="AK10" s="30">
        <f t="shared" si="4"/>
        <v>871698365.6</v>
      </c>
    </row>
    <row r="11">
      <c r="A11" s="5" t="s">
        <v>170</v>
      </c>
      <c r="B11" s="30">
        <f>B10*Assumptions!$B46</f>
        <v>142224445</v>
      </c>
      <c r="C11" s="30">
        <f>C10*Assumptions!$B46</f>
        <v>144187500.4</v>
      </c>
      <c r="D11" s="30">
        <f>D10*Assumptions!$B46</f>
        <v>146153388.3</v>
      </c>
      <c r="E11" s="30">
        <f>E10*Assumptions!$B46</f>
        <v>148213571.1</v>
      </c>
      <c r="F11" s="30">
        <f>F10*Assumptions!$B46</f>
        <v>150303392.6</v>
      </c>
      <c r="G11" s="30">
        <f>G10*Assumptions!$B46</f>
        <v>152423287</v>
      </c>
      <c r="H11" s="30">
        <f>H10*Assumptions!$B46</f>
        <v>154573694.8</v>
      </c>
      <c r="I11" s="30">
        <f>I10*Assumptions!$B46</f>
        <v>156755063.2</v>
      </c>
      <c r="J11" s="30">
        <f>J10*Assumptions!$B46</f>
        <v>158967846.1</v>
      </c>
      <c r="K11" s="30">
        <f>K10*Assumptions!$B46</f>
        <v>161212504</v>
      </c>
      <c r="L11" s="30">
        <f>L10*Assumptions!$B46</f>
        <v>163489504.3</v>
      </c>
      <c r="M11" s="30">
        <f>M10*Assumptions!$B46</f>
        <v>165761359.1</v>
      </c>
      <c r="N11" s="30">
        <f>N10*Assumptions!$B46</f>
        <v>168104474.3</v>
      </c>
      <c r="O11" s="30">
        <f>O10*Assumptions!$B46</f>
        <v>170481376.3</v>
      </c>
      <c r="P11" s="30">
        <f>P10*Assumptions!$B46</f>
        <v>172892560.9</v>
      </c>
      <c r="Q11" s="30">
        <f>Q10*Assumptions!$B46</f>
        <v>175338531.3</v>
      </c>
      <c r="R11" s="30">
        <f>R10*Assumptions!$B46</f>
        <v>177819798.3</v>
      </c>
      <c r="S11" s="30">
        <f>S10*Assumptions!$B46</f>
        <v>180301097.4</v>
      </c>
      <c r="T11" s="30">
        <f>T10*Assumptions!$B46</f>
        <v>182893647.4</v>
      </c>
      <c r="U11" s="30">
        <f>U10*Assumptions!$B46</f>
        <v>185519727.7</v>
      </c>
      <c r="V11" s="30">
        <f>V10*Assumptions!$B46</f>
        <v>188147441.9</v>
      </c>
      <c r="W11" s="30">
        <f>W10*Assumptions!$B46</f>
        <v>190744669.4</v>
      </c>
      <c r="X11" s="30">
        <f>X10*Assumptions!$B46</f>
        <v>193448874.6</v>
      </c>
      <c r="Y11" s="30">
        <f>Y10*Assumptions!$B46</f>
        <v>196257254.9</v>
      </c>
      <c r="Z11" s="30">
        <f>Z10*Assumptions!$B46</f>
        <v>199040217</v>
      </c>
      <c r="AA11" s="30">
        <f>AA10*Assumptions!$B46</f>
        <v>201863428.4</v>
      </c>
      <c r="AB11" s="30">
        <f>AB10*Assumptions!$B46</f>
        <v>204691698.3</v>
      </c>
      <c r="AC11" s="30">
        <f>AC10*Assumptions!$B46</f>
        <v>207597193.3</v>
      </c>
      <c r="AD11" s="30">
        <f>AD10*Assumptions!$B46</f>
        <v>210544740.5</v>
      </c>
      <c r="AE11" s="30">
        <f>AE10*Assumptions!$B46</f>
        <v>213570741.6</v>
      </c>
      <c r="AF11" s="30">
        <f>AF10*Assumptions!$B46</f>
        <v>216606438.9</v>
      </c>
      <c r="AG11" s="30">
        <f>AG10*Assumptions!$B46</f>
        <v>219683893.8</v>
      </c>
      <c r="AH11" s="30">
        <f>AH10*Assumptions!$B46</f>
        <v>222805932.7</v>
      </c>
      <c r="AI11" s="30">
        <f>AI10*Assumptions!$B46</f>
        <v>225973212.6</v>
      </c>
      <c r="AJ11" s="30">
        <f>AJ10*Assumptions!$B46</f>
        <v>229186400</v>
      </c>
      <c r="AK11" s="30">
        <f>AK10*Assumptions!$B46</f>
        <v>232481954.1</v>
      </c>
    </row>
    <row r="12">
      <c r="A12" s="8" t="s">
        <v>171</v>
      </c>
      <c r="B12" s="30">
        <f t="shared" ref="B12:AK12" si="5">B10-B11</f>
        <v>391050564.3</v>
      </c>
      <c r="C12" s="30">
        <f t="shared" si="5"/>
        <v>396448046.6</v>
      </c>
      <c r="D12" s="30">
        <f t="shared" si="5"/>
        <v>401853316.9</v>
      </c>
      <c r="E12" s="30">
        <f t="shared" si="5"/>
        <v>407517854.1</v>
      </c>
      <c r="F12" s="30">
        <f t="shared" si="5"/>
        <v>413263883.7</v>
      </c>
      <c r="G12" s="30">
        <f t="shared" si="5"/>
        <v>419092599.6</v>
      </c>
      <c r="H12" s="30">
        <f t="shared" si="5"/>
        <v>425005213.3</v>
      </c>
      <c r="I12" s="30">
        <f t="shared" si="5"/>
        <v>431002954.1</v>
      </c>
      <c r="J12" s="30">
        <f t="shared" si="5"/>
        <v>437087069.9</v>
      </c>
      <c r="K12" s="30">
        <f t="shared" si="5"/>
        <v>443258827.1</v>
      </c>
      <c r="L12" s="30">
        <f t="shared" si="5"/>
        <v>449519510.6</v>
      </c>
      <c r="M12" s="30">
        <f t="shared" si="5"/>
        <v>455766046.5</v>
      </c>
      <c r="N12" s="30">
        <f t="shared" si="5"/>
        <v>462208515.2</v>
      </c>
      <c r="O12" s="30">
        <f t="shared" si="5"/>
        <v>468743881.6</v>
      </c>
      <c r="P12" s="30">
        <f t="shared" si="5"/>
        <v>475373509.2</v>
      </c>
      <c r="Q12" s="30">
        <f t="shared" si="5"/>
        <v>482098781.5</v>
      </c>
      <c r="R12" s="30">
        <f t="shared" si="5"/>
        <v>488921102.8</v>
      </c>
      <c r="S12" s="30">
        <f t="shared" si="5"/>
        <v>495743512.4</v>
      </c>
      <c r="T12" s="30">
        <f t="shared" si="5"/>
        <v>502871809.7</v>
      </c>
      <c r="U12" s="30">
        <f t="shared" si="5"/>
        <v>510092299.8</v>
      </c>
      <c r="V12" s="30">
        <f t="shared" si="5"/>
        <v>517317282.2</v>
      </c>
      <c r="W12" s="30">
        <f t="shared" si="5"/>
        <v>524458440.3</v>
      </c>
      <c r="X12" s="30">
        <f t="shared" si="5"/>
        <v>531893737.4</v>
      </c>
      <c r="Y12" s="30">
        <f t="shared" si="5"/>
        <v>539615467</v>
      </c>
      <c r="Z12" s="30">
        <f t="shared" si="5"/>
        <v>547267308.4</v>
      </c>
      <c r="AA12" s="30">
        <f t="shared" si="5"/>
        <v>555029816.3</v>
      </c>
      <c r="AB12" s="30">
        <f t="shared" si="5"/>
        <v>562806233.1</v>
      </c>
      <c r="AC12" s="30">
        <f t="shared" si="5"/>
        <v>570794982.5</v>
      </c>
      <c r="AD12" s="30">
        <f t="shared" si="5"/>
        <v>578899355.8</v>
      </c>
      <c r="AE12" s="30">
        <f t="shared" si="5"/>
        <v>587219440.6</v>
      </c>
      <c r="AF12" s="30">
        <f t="shared" si="5"/>
        <v>595566185.5</v>
      </c>
      <c r="AG12" s="30">
        <f t="shared" si="5"/>
        <v>604027743.9</v>
      </c>
      <c r="AH12" s="30">
        <f t="shared" si="5"/>
        <v>612611887.7</v>
      </c>
      <c r="AI12" s="30">
        <f t="shared" si="5"/>
        <v>621320422.9</v>
      </c>
      <c r="AJ12" s="30">
        <f t="shared" si="5"/>
        <v>630155182.2</v>
      </c>
      <c r="AK12" s="30">
        <f t="shared" si="5"/>
        <v>639216411.5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5" t="s">
        <v>172</v>
      </c>
    </row>
    <row r="3">
      <c r="A3" s="5" t="s">
        <v>173</v>
      </c>
      <c r="B3" s="30">
        <f>Sales!B30</f>
        <v>317505597.6</v>
      </c>
      <c r="C3" s="30">
        <f>Sales!C30</f>
        <v>1160422858</v>
      </c>
      <c r="D3" s="30">
        <f>Sales!D30</f>
        <v>616910801.3</v>
      </c>
      <c r="E3" s="30">
        <f>Sales!E30</f>
        <v>1192972027</v>
      </c>
      <c r="F3" s="30">
        <f>Sales!F30</f>
        <v>634076992.4</v>
      </c>
      <c r="G3" s="30">
        <f>Sales!G30</f>
        <v>1226456132</v>
      </c>
      <c r="H3" s="30">
        <f>Sales!H30</f>
        <v>651732867.2</v>
      </c>
      <c r="I3" s="30">
        <f>Sales!I30</f>
        <v>1260902570</v>
      </c>
      <c r="J3" s="30">
        <f>Sales!J30</f>
        <v>669892692.7</v>
      </c>
      <c r="K3" s="30">
        <f>Sales!K30</f>
        <v>1296339550</v>
      </c>
      <c r="L3" s="30">
        <f>Sales!L30</f>
        <v>688571159</v>
      </c>
      <c r="M3" s="30">
        <f>Sales!M30</f>
        <v>1332796126</v>
      </c>
      <c r="N3" s="30">
        <f>Sales!N30</f>
        <v>707783391.9</v>
      </c>
      <c r="O3" s="30">
        <f>Sales!O30</f>
        <v>1370302214</v>
      </c>
      <c r="P3" s="30">
        <f>Sales!P30</f>
        <v>727544965.7</v>
      </c>
      <c r="Q3" s="30">
        <f>Sales!Q30</f>
        <v>1408888625</v>
      </c>
      <c r="R3" s="30">
        <f>Sales!R30</f>
        <v>747871917.1</v>
      </c>
      <c r="S3" s="30">
        <f>Sales!S30</f>
        <v>1448587086</v>
      </c>
      <c r="T3" s="30">
        <f>Sales!T30</f>
        <v>768780758.8</v>
      </c>
      <c r="U3" s="30">
        <f>Sales!U30</f>
        <v>1489430272</v>
      </c>
      <c r="V3" s="30">
        <f>Sales!V30</f>
        <v>790288493.8</v>
      </c>
      <c r="W3" s="30">
        <f>Sales!W30</f>
        <v>1531451834</v>
      </c>
      <c r="X3" s="30">
        <f>Sales!X30</f>
        <v>812412630.6</v>
      </c>
      <c r="Y3" s="30">
        <f>Sales!Y30</f>
        <v>1574686424</v>
      </c>
      <c r="Z3" s="30">
        <f>Sales!Z30</f>
        <v>835171197.7</v>
      </c>
      <c r="AA3" s="30">
        <f>Sales!AA30</f>
        <v>1619169732</v>
      </c>
      <c r="AB3" s="30">
        <f>Sales!AB30</f>
        <v>858582760.1</v>
      </c>
      <c r="AC3" s="30">
        <f>Sales!AC30</f>
        <v>1664938514</v>
      </c>
      <c r="AD3" s="30">
        <f>Sales!AD30</f>
        <v>882666434.6</v>
      </c>
      <c r="AE3" s="30">
        <f>Sales!AE30</f>
        <v>1712030622</v>
      </c>
      <c r="AF3" s="30">
        <f>Sales!AF30</f>
        <v>907441907.2</v>
      </c>
      <c r="AG3" s="30">
        <f>Sales!AG30</f>
        <v>1760485043</v>
      </c>
      <c r="AH3" s="30">
        <f>Sales!AH30</f>
        <v>932929449.5</v>
      </c>
      <c r="AI3" s="30">
        <f>Sales!AI30</f>
        <v>1810341927</v>
      </c>
      <c r="AJ3" s="30">
        <f>Sales!AJ30</f>
        <v>959149937.1</v>
      </c>
      <c r="AK3" s="30">
        <f>Sales!AK30</f>
        <v>1861642625</v>
      </c>
    </row>
    <row r="4">
      <c r="A4" s="5" t="s">
        <v>174</v>
      </c>
      <c r="B4" s="30">
        <f>Capital!B13</f>
        <v>4832996</v>
      </c>
      <c r="C4" s="30">
        <f>Capital!C13</f>
        <v>0</v>
      </c>
      <c r="D4" s="30">
        <f>Capital!D13</f>
        <v>0</v>
      </c>
      <c r="E4" s="30">
        <f>Capital!E13</f>
        <v>0</v>
      </c>
      <c r="F4" s="30">
        <f>Capital!F13</f>
        <v>0</v>
      </c>
      <c r="G4" s="30">
        <f>Capital!G13</f>
        <v>0</v>
      </c>
      <c r="H4" s="30">
        <f>Capital!H13</f>
        <v>0</v>
      </c>
      <c r="I4" s="30">
        <f>Capital!I13</f>
        <v>0</v>
      </c>
      <c r="J4" s="30">
        <f>Capital!J13</f>
        <v>8736720</v>
      </c>
      <c r="K4" s="30">
        <f>Capital!K13</f>
        <v>0</v>
      </c>
      <c r="L4" s="30">
        <f>Capital!L13</f>
        <v>0</v>
      </c>
      <c r="M4" s="30">
        <f>Capital!M13</f>
        <v>0</v>
      </c>
      <c r="N4" s="30">
        <f>Capital!N13</f>
        <v>0</v>
      </c>
      <c r="O4" s="30">
        <f>Capital!O13</f>
        <v>0</v>
      </c>
      <c r="P4" s="30">
        <f>Capital!P13</f>
        <v>0</v>
      </c>
      <c r="Q4" s="30">
        <f>Capital!Q13</f>
        <v>0</v>
      </c>
      <c r="R4" s="30">
        <f>Capital!R13</f>
        <v>0</v>
      </c>
      <c r="S4" s="30">
        <f>Capital!S13</f>
        <v>0</v>
      </c>
      <c r="T4" s="30">
        <f>Capital!T13</f>
        <v>0</v>
      </c>
      <c r="U4" s="30">
        <f>Capital!U13</f>
        <v>0</v>
      </c>
      <c r="V4" s="30">
        <f>Capital!V13</f>
        <v>0</v>
      </c>
      <c r="W4" s="30">
        <f>Capital!W13</f>
        <v>0</v>
      </c>
      <c r="X4" s="30">
        <f>Capital!X13</f>
        <v>0</v>
      </c>
      <c r="Y4" s="30">
        <f>Capital!Y13</f>
        <v>0</v>
      </c>
      <c r="Z4" s="30">
        <f>Capital!Z13</f>
        <v>0</v>
      </c>
      <c r="AA4" s="30">
        <f>Capital!AA13</f>
        <v>0</v>
      </c>
      <c r="AB4" s="30">
        <f>Capital!AB13</f>
        <v>0</v>
      </c>
      <c r="AC4" s="30">
        <f>Capital!AC13</f>
        <v>0</v>
      </c>
      <c r="AD4" s="30">
        <f>Capital!AD13</f>
        <v>0</v>
      </c>
      <c r="AE4" s="30">
        <f>Capital!AE13</f>
        <v>0</v>
      </c>
      <c r="AF4" s="30">
        <f>Capital!AF13</f>
        <v>0</v>
      </c>
      <c r="AG4" s="30">
        <f>Capital!AG13</f>
        <v>0</v>
      </c>
      <c r="AH4" s="30">
        <f>Capital!AH13</f>
        <v>0</v>
      </c>
      <c r="AI4" s="30">
        <f>Capital!AI13</f>
        <v>0</v>
      </c>
      <c r="AJ4" s="30">
        <f>Capital!AJ13</f>
        <v>0</v>
      </c>
      <c r="AK4" s="30">
        <f>Capital!AK13</f>
        <v>0</v>
      </c>
    </row>
    <row r="5">
      <c r="A5" s="5" t="s">
        <v>162</v>
      </c>
      <c r="B5" s="30">
        <f>'Loan and Interest'!B13</f>
        <v>0</v>
      </c>
      <c r="C5" s="30">
        <f>'Loan and Interest'!C13</f>
        <v>825460</v>
      </c>
      <c r="D5" s="30">
        <f>'Loan and Interest'!D13</f>
        <v>0</v>
      </c>
      <c r="E5" s="30">
        <f>'Loan and Interest'!E13</f>
        <v>0</v>
      </c>
      <c r="F5" s="30">
        <f>'Loan and Interest'!F13</f>
        <v>0</v>
      </c>
      <c r="G5" s="30">
        <f>'Loan and Interest'!G13</f>
        <v>0</v>
      </c>
      <c r="H5" s="30">
        <f>'Loan and Interest'!H13</f>
        <v>0</v>
      </c>
      <c r="I5" s="30">
        <f>'Loan and Interest'!I13</f>
        <v>0</v>
      </c>
      <c r="J5" s="30">
        <f>'Loan and Interest'!J13</f>
        <v>0</v>
      </c>
      <c r="K5" s="30">
        <f>'Loan and Interest'!K13</f>
        <v>0</v>
      </c>
      <c r="L5" s="30">
        <f>'Loan and Interest'!L13</f>
        <v>0</v>
      </c>
      <c r="M5" s="30">
        <f>'Loan and Interest'!M13</f>
        <v>610246</v>
      </c>
      <c r="N5" s="30">
        <f>'Loan and Interest'!N13</f>
        <v>0</v>
      </c>
      <c r="O5" s="30">
        <f>'Loan and Interest'!O13</f>
        <v>0</v>
      </c>
      <c r="P5" s="30">
        <f>'Loan and Interest'!P13</f>
        <v>0</v>
      </c>
      <c r="Q5" s="30">
        <f>'Loan and Interest'!Q13</f>
        <v>0</v>
      </c>
      <c r="R5" s="30">
        <f>'Loan and Interest'!R13</f>
        <v>0</v>
      </c>
      <c r="S5" s="30">
        <f>'Loan and Interest'!S13</f>
        <v>0</v>
      </c>
      <c r="T5" s="30">
        <f>'Loan and Interest'!T13</f>
        <v>0</v>
      </c>
      <c r="U5" s="30">
        <f>'Loan and Interest'!U13</f>
        <v>0</v>
      </c>
      <c r="V5" s="30">
        <f>'Loan and Interest'!V13</f>
        <v>0</v>
      </c>
      <c r="W5" s="30">
        <f>'Loan and Interest'!W13</f>
        <v>767951</v>
      </c>
      <c r="X5" s="30">
        <f>'Loan and Interest'!X13</f>
        <v>0</v>
      </c>
      <c r="Y5" s="30">
        <f>'Loan and Interest'!Y13</f>
        <v>0</v>
      </c>
      <c r="Z5" s="30">
        <f>'Loan and Interest'!Z13</f>
        <v>0</v>
      </c>
      <c r="AA5" s="30">
        <f>'Loan and Interest'!AA13</f>
        <v>0</v>
      </c>
      <c r="AB5" s="30">
        <f>'Loan and Interest'!AB13</f>
        <v>0</v>
      </c>
      <c r="AC5" s="30">
        <f>'Loan and Interest'!AC13</f>
        <v>0</v>
      </c>
      <c r="AD5" s="30">
        <f>'Loan and Interest'!AD13</f>
        <v>0</v>
      </c>
      <c r="AE5" s="30">
        <f>'Loan and Interest'!AE13</f>
        <v>0</v>
      </c>
      <c r="AF5" s="30">
        <f>'Loan and Interest'!AF13</f>
        <v>0</v>
      </c>
      <c r="AG5" s="30">
        <f>'Loan and Interest'!AG13</f>
        <v>0</v>
      </c>
      <c r="AH5" s="30">
        <f>'Loan and Interest'!AH13</f>
        <v>0</v>
      </c>
      <c r="AI5" s="30">
        <f>'Loan and Interest'!AI13</f>
        <v>0</v>
      </c>
      <c r="AJ5" s="30">
        <f>'Loan and Interest'!AJ13</f>
        <v>0</v>
      </c>
      <c r="AK5" s="30">
        <f>'Loan and Interest'!AK13</f>
        <v>0</v>
      </c>
    </row>
    <row r="6">
      <c r="A6" s="5" t="s">
        <v>123</v>
      </c>
      <c r="B6" s="30">
        <f t="shared" ref="B6:AK6" si="1">SUM(B3:B5)</f>
        <v>322338593.6</v>
      </c>
      <c r="C6" s="30">
        <f t="shared" si="1"/>
        <v>1161248318</v>
      </c>
      <c r="D6" s="30">
        <f t="shared" si="1"/>
        <v>616910801.3</v>
      </c>
      <c r="E6" s="30">
        <f t="shared" si="1"/>
        <v>1192972027</v>
      </c>
      <c r="F6" s="30">
        <f t="shared" si="1"/>
        <v>634076992.4</v>
      </c>
      <c r="G6" s="30">
        <f t="shared" si="1"/>
        <v>1226456132</v>
      </c>
      <c r="H6" s="30">
        <f t="shared" si="1"/>
        <v>651732867.2</v>
      </c>
      <c r="I6" s="30">
        <f t="shared" si="1"/>
        <v>1260902570</v>
      </c>
      <c r="J6" s="30">
        <f t="shared" si="1"/>
        <v>678629412.7</v>
      </c>
      <c r="K6" s="30">
        <f t="shared" si="1"/>
        <v>1296339550</v>
      </c>
      <c r="L6" s="30">
        <f t="shared" si="1"/>
        <v>688571159</v>
      </c>
      <c r="M6" s="30">
        <f t="shared" si="1"/>
        <v>1333406372</v>
      </c>
      <c r="N6" s="30">
        <f t="shared" si="1"/>
        <v>707783391.9</v>
      </c>
      <c r="O6" s="30">
        <f t="shared" si="1"/>
        <v>1370302214</v>
      </c>
      <c r="P6" s="30">
        <f t="shared" si="1"/>
        <v>727544965.7</v>
      </c>
      <c r="Q6" s="30">
        <f t="shared" si="1"/>
        <v>1408888625</v>
      </c>
      <c r="R6" s="30">
        <f t="shared" si="1"/>
        <v>747871917.1</v>
      </c>
      <c r="S6" s="30">
        <f t="shared" si="1"/>
        <v>1448587086</v>
      </c>
      <c r="T6" s="30">
        <f t="shared" si="1"/>
        <v>768780758.8</v>
      </c>
      <c r="U6" s="30">
        <f t="shared" si="1"/>
        <v>1489430272</v>
      </c>
      <c r="V6" s="30">
        <f t="shared" si="1"/>
        <v>790288493.8</v>
      </c>
      <c r="W6" s="30">
        <f t="shared" si="1"/>
        <v>1532219785</v>
      </c>
      <c r="X6" s="30">
        <f t="shared" si="1"/>
        <v>812412630.6</v>
      </c>
      <c r="Y6" s="30">
        <f t="shared" si="1"/>
        <v>1574686424</v>
      </c>
      <c r="Z6" s="30">
        <f t="shared" si="1"/>
        <v>835171197.7</v>
      </c>
      <c r="AA6" s="30">
        <f t="shared" si="1"/>
        <v>1619169732</v>
      </c>
      <c r="AB6" s="30">
        <f t="shared" si="1"/>
        <v>858582760.1</v>
      </c>
      <c r="AC6" s="30">
        <f t="shared" si="1"/>
        <v>1664938514</v>
      </c>
      <c r="AD6" s="30">
        <f t="shared" si="1"/>
        <v>882666434.6</v>
      </c>
      <c r="AE6" s="30">
        <f t="shared" si="1"/>
        <v>1712030622</v>
      </c>
      <c r="AF6" s="30">
        <f t="shared" si="1"/>
        <v>907441907.2</v>
      </c>
      <c r="AG6" s="30">
        <f t="shared" si="1"/>
        <v>1760485043</v>
      </c>
      <c r="AH6" s="30">
        <f t="shared" si="1"/>
        <v>932929449.5</v>
      </c>
      <c r="AI6" s="30">
        <f t="shared" si="1"/>
        <v>1810341927</v>
      </c>
      <c r="AJ6" s="30">
        <f t="shared" si="1"/>
        <v>959149937.1</v>
      </c>
      <c r="AK6" s="30">
        <f t="shared" si="1"/>
        <v>1861642625</v>
      </c>
    </row>
    <row r="7">
      <c r="A7" s="5"/>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row>
    <row r="8">
      <c r="A8" s="5" t="s">
        <v>175</v>
      </c>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row>
    <row r="9">
      <c r="A9" s="5" t="s">
        <v>176</v>
      </c>
      <c r="B9" s="30">
        <f>'Fixed Asset Balance'!B10</f>
        <v>2415034</v>
      </c>
      <c r="C9" s="30">
        <f>'Fixed Asset Balance'!C10</f>
        <v>2415034</v>
      </c>
      <c r="D9" s="30">
        <f>'Fixed Asset Balance'!D10</f>
        <v>5124730</v>
      </c>
      <c r="E9" s="30">
        <f>'Fixed Asset Balance'!E10</f>
        <v>0</v>
      </c>
      <c r="F9" s="30">
        <f>'Fixed Asset Balance'!F10</f>
        <v>0</v>
      </c>
      <c r="G9" s="30">
        <f>'Fixed Asset Balance'!G10</f>
        <v>0</v>
      </c>
      <c r="H9" s="30">
        <f>'Fixed Asset Balance'!H10</f>
        <v>0</v>
      </c>
      <c r="I9" s="30">
        <f>'Fixed Asset Balance'!I10</f>
        <v>0</v>
      </c>
      <c r="J9" s="30">
        <f>'Fixed Asset Balance'!J10</f>
        <v>0</v>
      </c>
      <c r="K9" s="30">
        <f>'Fixed Asset Balance'!K10</f>
        <v>0</v>
      </c>
      <c r="L9" s="30">
        <f>'Fixed Asset Balance'!L10</f>
        <v>0</v>
      </c>
      <c r="M9" s="30">
        <f>'Fixed Asset Balance'!M10</f>
        <v>2415034</v>
      </c>
      <c r="N9" s="30">
        <f>'Fixed Asset Balance'!N10</f>
        <v>0</v>
      </c>
      <c r="O9" s="30">
        <f>'Fixed Asset Balance'!O10</f>
        <v>0</v>
      </c>
      <c r="P9" s="30">
        <f>'Fixed Asset Balance'!P10</f>
        <v>0</v>
      </c>
      <c r="Q9" s="30">
        <f>'Fixed Asset Balance'!Q10</f>
        <v>0</v>
      </c>
      <c r="R9" s="30">
        <f>'Fixed Asset Balance'!R10</f>
        <v>0</v>
      </c>
      <c r="S9" s="30">
        <f>'Fixed Asset Balance'!S10</f>
        <v>2415034</v>
      </c>
      <c r="T9" s="30">
        <f>'Fixed Asset Balance'!T10</f>
        <v>0</v>
      </c>
      <c r="U9" s="30">
        <f>'Fixed Asset Balance'!U10</f>
        <v>0</v>
      </c>
      <c r="V9" s="30">
        <f>'Fixed Asset Balance'!V10</f>
        <v>0</v>
      </c>
      <c r="W9" s="30">
        <f>'Fixed Asset Balance'!W10</f>
        <v>5124730</v>
      </c>
      <c r="X9" s="30">
        <f>'Fixed Asset Balance'!X10</f>
        <v>0</v>
      </c>
      <c r="Y9" s="30">
        <f>'Fixed Asset Balance'!Y10</f>
        <v>0</v>
      </c>
      <c r="Z9" s="30">
        <f>'Fixed Asset Balance'!Z10</f>
        <v>0</v>
      </c>
      <c r="AA9" s="30">
        <f>'Fixed Asset Balance'!AA10</f>
        <v>0</v>
      </c>
      <c r="AB9" s="30">
        <f>'Fixed Asset Balance'!AB10</f>
        <v>2415034</v>
      </c>
      <c r="AC9" s="30">
        <f>'Fixed Asset Balance'!AC10</f>
        <v>0</v>
      </c>
      <c r="AD9" s="30">
        <f>'Fixed Asset Balance'!AD10</f>
        <v>0</v>
      </c>
      <c r="AE9" s="30">
        <f>'Fixed Asset Balance'!AE10</f>
        <v>0</v>
      </c>
      <c r="AF9" s="30">
        <f>'Fixed Asset Balance'!AF10</f>
        <v>0</v>
      </c>
      <c r="AG9" s="30">
        <f>'Fixed Asset Balance'!AG10</f>
        <v>0</v>
      </c>
      <c r="AH9" s="30">
        <f>'Fixed Asset Balance'!AH10</f>
        <v>0</v>
      </c>
      <c r="AI9" s="30">
        <f>'Fixed Asset Balance'!AI10</f>
        <v>0</v>
      </c>
      <c r="AJ9" s="30">
        <f>'Fixed Asset Balance'!AJ10</f>
        <v>0</v>
      </c>
      <c r="AK9" s="30">
        <f>'Fixed Asset Balance'!AK10</f>
        <v>0</v>
      </c>
    </row>
    <row r="10">
      <c r="A10" s="5" t="s">
        <v>125</v>
      </c>
      <c r="B10" s="30">
        <f>Purchases!B12</f>
        <v>0</v>
      </c>
      <c r="C10" s="30">
        <f>Purchases!C12</f>
        <v>318596875</v>
      </c>
      <c r="D10" s="30">
        <f>Purchases!D12</f>
        <v>364582766.8</v>
      </c>
      <c r="E10" s="30">
        <f>Purchases!E12</f>
        <v>380061750.8</v>
      </c>
      <c r="F10" s="30">
        <f>Purchases!F12</f>
        <v>386685313.6</v>
      </c>
      <c r="G10" s="30">
        <f>Purchases!G12</f>
        <v>393425224.6</v>
      </c>
      <c r="H10" s="30">
        <f>Purchases!H12</f>
        <v>400283539.8</v>
      </c>
      <c r="I10" s="30">
        <f>Purchases!I12</f>
        <v>407262351.7</v>
      </c>
      <c r="J10" s="30">
        <f>Purchases!J12</f>
        <v>414363790.3</v>
      </c>
      <c r="K10" s="30">
        <f>Purchases!K12</f>
        <v>421590022.9</v>
      </c>
      <c r="L10" s="30">
        <f>Purchases!L12</f>
        <v>428943255.7</v>
      </c>
      <c r="M10" s="30">
        <f>Purchases!M12</f>
        <v>436425733.8</v>
      </c>
      <c r="N10" s="30">
        <f>Purchases!N12</f>
        <v>444039742.3</v>
      </c>
      <c r="O10" s="30">
        <f>Purchases!O12</f>
        <v>451787606.9</v>
      </c>
      <c r="P10" s="30">
        <f>Purchases!P12</f>
        <v>459671694.5</v>
      </c>
      <c r="Q10" s="30">
        <f>Purchases!Q12</f>
        <v>467694414.2</v>
      </c>
      <c r="R10" s="30">
        <f>Purchases!R12</f>
        <v>475858217.7</v>
      </c>
      <c r="S10" s="30">
        <f>Purchases!S12</f>
        <v>484165600.4</v>
      </c>
      <c r="T10" s="30">
        <f>Purchases!T12</f>
        <v>492619101.8</v>
      </c>
      <c r="U10" s="30">
        <f>Purchases!U12</f>
        <v>501221306.9</v>
      </c>
      <c r="V10" s="30">
        <f>Purchases!V12</f>
        <v>509974846.3</v>
      </c>
      <c r="W10" s="30">
        <f>Purchases!W12</f>
        <v>518882397.4</v>
      </c>
      <c r="X10" s="30">
        <f>Purchases!X12</f>
        <v>527946685.3</v>
      </c>
      <c r="Y10" s="30">
        <f>Purchases!Y12</f>
        <v>537170483.4</v>
      </c>
      <c r="Z10" s="30">
        <f>Purchases!Z12</f>
        <v>546556614.3</v>
      </c>
      <c r="AA10" s="30">
        <f>Purchases!AA12</f>
        <v>556107951</v>
      </c>
      <c r="AB10" s="30">
        <f>Purchases!AB12</f>
        <v>565827417.4</v>
      </c>
      <c r="AC10" s="30">
        <f>Purchases!AC12</f>
        <v>575717989.4</v>
      </c>
      <c r="AD10" s="30">
        <f>Purchases!AD12</f>
        <v>585782695.7</v>
      </c>
      <c r="AE10" s="30">
        <f>Purchases!AE12</f>
        <v>596024619.1</v>
      </c>
      <c r="AF10" s="30">
        <f>Purchases!AF12</f>
        <v>606446896.8</v>
      </c>
      <c r="AG10" s="30">
        <f>Purchases!AG12</f>
        <v>617052722.1</v>
      </c>
      <c r="AH10" s="30">
        <f>Purchases!AH12</f>
        <v>627845345</v>
      </c>
      <c r="AI10" s="30">
        <f>Purchases!AI12</f>
        <v>638828073.2</v>
      </c>
      <c r="AJ10" s="30">
        <f>Purchases!AJ12</f>
        <v>650004273.2</v>
      </c>
      <c r="AK10" s="30">
        <f>Purchases!AK12</f>
        <v>661377371.4</v>
      </c>
    </row>
    <row r="11">
      <c r="A11" s="5" t="s">
        <v>131</v>
      </c>
      <c r="B11" s="30">
        <f>Expenses!B16</f>
        <v>135460</v>
      </c>
      <c r="C11" s="30">
        <f>Expenses!C16</f>
        <v>321561</v>
      </c>
      <c r="D11" s="30">
        <f>Expenses!D16</f>
        <v>232944</v>
      </c>
      <c r="E11" s="30">
        <f>Expenses!E16</f>
        <v>345012</v>
      </c>
      <c r="F11" s="30">
        <f>Expenses!F16</f>
        <v>232944</v>
      </c>
      <c r="G11" s="30">
        <f>Expenses!G16</f>
        <v>345012</v>
      </c>
      <c r="H11" s="30">
        <f>Expenses!H16</f>
        <v>232944</v>
      </c>
      <c r="I11" s="30">
        <f>Expenses!I16</f>
        <v>345012</v>
      </c>
      <c r="J11" s="30">
        <f>Expenses!J16</f>
        <v>232944</v>
      </c>
      <c r="K11" s="30">
        <f>Expenses!K16</f>
        <v>345012</v>
      </c>
      <c r="L11" s="30">
        <f>Expenses!L16</f>
        <v>232944</v>
      </c>
      <c r="M11" s="30">
        <f>Expenses!M16</f>
        <v>345012</v>
      </c>
      <c r="N11" s="30">
        <f>Expenses!N16</f>
        <v>232944</v>
      </c>
      <c r="O11" s="30">
        <f>Expenses!O16</f>
        <v>345012</v>
      </c>
      <c r="P11" s="30">
        <f>Expenses!P16</f>
        <v>232944</v>
      </c>
      <c r="Q11" s="30">
        <f>Expenses!Q16</f>
        <v>345012</v>
      </c>
      <c r="R11" s="30">
        <f>Expenses!R16</f>
        <v>232944</v>
      </c>
      <c r="S11" s="30">
        <f>Expenses!S16</f>
        <v>345012</v>
      </c>
      <c r="T11" s="30">
        <f>Expenses!T16</f>
        <v>232944</v>
      </c>
      <c r="U11" s="30">
        <f>Expenses!U16</f>
        <v>345012</v>
      </c>
      <c r="V11" s="30">
        <f>Expenses!V16</f>
        <v>232944</v>
      </c>
      <c r="W11" s="30">
        <f>Expenses!W16</f>
        <v>345012</v>
      </c>
      <c r="X11" s="30">
        <f>Expenses!X16</f>
        <v>232944</v>
      </c>
      <c r="Y11" s="30">
        <f>Expenses!Y16</f>
        <v>345012</v>
      </c>
      <c r="Z11" s="30">
        <f>Expenses!Z16</f>
        <v>232944</v>
      </c>
      <c r="AA11" s="30">
        <f>Expenses!AA16</f>
        <v>345012</v>
      </c>
      <c r="AB11" s="30">
        <f>Expenses!AB16</f>
        <v>232944</v>
      </c>
      <c r="AC11" s="30">
        <f>Expenses!AC16</f>
        <v>345012</v>
      </c>
      <c r="AD11" s="30">
        <f>Expenses!AD16</f>
        <v>232944</v>
      </c>
      <c r="AE11" s="30">
        <f>Expenses!AE16</f>
        <v>345012</v>
      </c>
      <c r="AF11" s="30">
        <f>Expenses!AF16</f>
        <v>232944</v>
      </c>
      <c r="AG11" s="30">
        <f>Expenses!AG16</f>
        <v>345012</v>
      </c>
      <c r="AH11" s="30">
        <f>Expenses!AH16</f>
        <v>232944</v>
      </c>
      <c r="AI11" s="30">
        <f>Expenses!AI16</f>
        <v>345012</v>
      </c>
      <c r="AJ11" s="30">
        <f>Expenses!AJ16</f>
        <v>232944</v>
      </c>
      <c r="AK11" s="30">
        <f>Expenses!AK16</f>
        <v>345012</v>
      </c>
    </row>
    <row r="12">
      <c r="A12" s="5" t="s">
        <v>77</v>
      </c>
      <c r="B12" s="30">
        <f>'Loan and Interest'!B19</f>
        <v>0</v>
      </c>
      <c r="C12" s="30">
        <f>'Loan and Interest'!C19</f>
        <v>0</v>
      </c>
      <c r="D12" s="30">
        <f>'Loan and Interest'!D19</f>
        <v>0</v>
      </c>
      <c r="E12" s="30">
        <f>'Loan and Interest'!E19</f>
        <v>0</v>
      </c>
      <c r="F12" s="30">
        <f>'Loan and Interest'!F19</f>
        <v>0</v>
      </c>
      <c r="G12" s="30">
        <f>'Loan and Interest'!G19</f>
        <v>0</v>
      </c>
      <c r="H12" s="30">
        <f>'Loan and Interest'!H19</f>
        <v>0</v>
      </c>
      <c r="I12" s="30">
        <f>'Loan and Interest'!I19</f>
        <v>0</v>
      </c>
      <c r="J12" s="30">
        <f>'Loan and Interest'!J19</f>
        <v>0</v>
      </c>
      <c r="K12" s="30">
        <f>'Loan and Interest'!K19</f>
        <v>0</v>
      </c>
      <c r="L12" s="30">
        <f>'Loan and Interest'!L19</f>
        <v>0</v>
      </c>
      <c r="M12" s="30">
        <f>'Loan and Interest'!M19</f>
        <v>0</v>
      </c>
      <c r="N12" s="30">
        <f>'Loan and Interest'!N19</f>
        <v>0</v>
      </c>
      <c r="O12" s="30">
        <f>'Loan and Interest'!O19</f>
        <v>0</v>
      </c>
      <c r="P12" s="30">
        <f>'Loan and Interest'!P19</f>
        <v>0</v>
      </c>
      <c r="Q12" s="30">
        <f>'Loan and Interest'!Q19</f>
        <v>0</v>
      </c>
      <c r="R12" s="30">
        <f>'Loan and Interest'!R19</f>
        <v>0</v>
      </c>
      <c r="S12" s="30">
        <f>'Loan and Interest'!S19</f>
        <v>0</v>
      </c>
      <c r="T12" s="30">
        <f>'Loan and Interest'!T19</f>
        <v>825460</v>
      </c>
      <c r="U12" s="30">
        <f>'Loan and Interest'!U19</f>
        <v>0</v>
      </c>
      <c r="V12" s="30">
        <f>'Loan and Interest'!V19</f>
        <v>0</v>
      </c>
      <c r="W12" s="30">
        <f>'Loan and Interest'!W19</f>
        <v>0</v>
      </c>
      <c r="X12" s="30">
        <f>'Loan and Interest'!X19</f>
        <v>0</v>
      </c>
      <c r="Y12" s="30">
        <f>'Loan and Interest'!Y19</f>
        <v>0</v>
      </c>
      <c r="Z12" s="30">
        <f>'Loan and Interest'!Z19</f>
        <v>0</v>
      </c>
      <c r="AA12" s="30">
        <f>'Loan and Interest'!AA19</f>
        <v>0</v>
      </c>
      <c r="AB12" s="30">
        <f>'Loan and Interest'!AB19</f>
        <v>0</v>
      </c>
      <c r="AC12" s="30">
        <f>'Loan and Interest'!AC19</f>
        <v>0</v>
      </c>
      <c r="AD12" s="30">
        <f>'Loan and Interest'!AD19</f>
        <v>0</v>
      </c>
      <c r="AE12" s="30">
        <f>'Loan and Interest'!AE19</f>
        <v>0</v>
      </c>
      <c r="AF12" s="30">
        <f>'Loan and Interest'!AF19</f>
        <v>610246</v>
      </c>
      <c r="AG12" s="30">
        <f>'Loan and Interest'!AG19</f>
        <v>0</v>
      </c>
      <c r="AH12" s="30">
        <f>'Loan and Interest'!AH19</f>
        <v>0</v>
      </c>
      <c r="AI12" s="30">
        <f>'Loan and Interest'!AI19</f>
        <v>0</v>
      </c>
      <c r="AJ12" s="30">
        <f>'Loan and Interest'!AJ19</f>
        <v>0</v>
      </c>
      <c r="AK12" s="30">
        <f>'Loan and Interest'!AK19</f>
        <v>0</v>
      </c>
    </row>
    <row r="13">
      <c r="A13" s="5" t="s">
        <v>177</v>
      </c>
      <c r="B13" s="30">
        <f>'Loan and Interest'!B31</f>
        <v>0</v>
      </c>
      <c r="C13" s="30">
        <f>'Loan and Interest'!C31</f>
        <v>12540.11317</v>
      </c>
      <c r="D13" s="30">
        <f>'Loan and Interest'!D31</f>
        <v>12540.11317</v>
      </c>
      <c r="E13" s="30">
        <f>'Loan and Interest'!E31</f>
        <v>12540.11317</v>
      </c>
      <c r="F13" s="30">
        <f>'Loan and Interest'!F31</f>
        <v>12540.11317</v>
      </c>
      <c r="G13" s="30">
        <f>'Loan and Interest'!G31</f>
        <v>12540.11317</v>
      </c>
      <c r="H13" s="30">
        <f>'Loan and Interest'!H31</f>
        <v>12540.11317</v>
      </c>
      <c r="I13" s="30">
        <f>'Loan and Interest'!I31</f>
        <v>12540.11317</v>
      </c>
      <c r="J13" s="30">
        <f>'Loan and Interest'!J31</f>
        <v>12540.11317</v>
      </c>
      <c r="K13" s="30">
        <f>'Loan and Interest'!K31</f>
        <v>12540.11317</v>
      </c>
      <c r="L13" s="30">
        <f>'Loan and Interest'!L31</f>
        <v>12540.11317</v>
      </c>
      <c r="M13" s="30">
        <f>'Loan and Interest'!M31</f>
        <v>20712.32418</v>
      </c>
      <c r="N13" s="30">
        <f>'Loan and Interest'!N31</f>
        <v>20712.32418</v>
      </c>
      <c r="O13" s="30">
        <f>'Loan and Interest'!O31</f>
        <v>20712.32418</v>
      </c>
      <c r="P13" s="30">
        <f>'Loan and Interest'!P31</f>
        <v>20712.32418</v>
      </c>
      <c r="Q13" s="30">
        <f>'Loan and Interest'!Q31</f>
        <v>20712.32418</v>
      </c>
      <c r="R13" s="30">
        <f>'Loan and Interest'!R31</f>
        <v>20712.32418</v>
      </c>
      <c r="S13" s="30">
        <f>'Loan and Interest'!S31</f>
        <v>20712.32418</v>
      </c>
      <c r="T13" s="30">
        <f>'Loan and Interest'!T31</f>
        <v>8172.211017</v>
      </c>
      <c r="U13" s="30">
        <f>'Loan and Interest'!U31</f>
        <v>8172.211017</v>
      </c>
      <c r="V13" s="30">
        <f>'Loan and Interest'!V31</f>
        <v>8172.211017</v>
      </c>
      <c r="W13" s="30">
        <f>'Loan and Interest'!W31</f>
        <v>20805.00497</v>
      </c>
      <c r="X13" s="30">
        <f>'Loan and Interest'!X31</f>
        <v>20805.00497</v>
      </c>
      <c r="Y13" s="30">
        <f>'Loan and Interest'!Y31</f>
        <v>20805.00497</v>
      </c>
      <c r="Z13" s="30">
        <f>'Loan and Interest'!Z31</f>
        <v>20805.00497</v>
      </c>
      <c r="AA13" s="30">
        <f>'Loan and Interest'!AA31</f>
        <v>20805.00497</v>
      </c>
      <c r="AB13" s="30">
        <f>'Loan and Interest'!AB31</f>
        <v>20805.00497</v>
      </c>
      <c r="AC13" s="30">
        <f>'Loan and Interest'!AC31</f>
        <v>20805.00497</v>
      </c>
      <c r="AD13" s="30">
        <f>'Loan and Interest'!AD31</f>
        <v>20805.00497</v>
      </c>
      <c r="AE13" s="30">
        <f>'Loan and Interest'!AE31</f>
        <v>20805.00497</v>
      </c>
      <c r="AF13" s="30">
        <f>'Loan and Interest'!AF31</f>
        <v>12632.79395</v>
      </c>
      <c r="AG13" s="30">
        <f>'Loan and Interest'!AG31</f>
        <v>12632.79395</v>
      </c>
      <c r="AH13" s="30">
        <f>'Loan and Interest'!AH31</f>
        <v>12632.79395</v>
      </c>
      <c r="AI13" s="30">
        <f>'Loan and Interest'!AI31</f>
        <v>12632.79395</v>
      </c>
      <c r="AJ13" s="30">
        <f>'Loan and Interest'!AJ31</f>
        <v>12632.79395</v>
      </c>
      <c r="AK13" s="30">
        <f>'Loan and Interest'!AK31</f>
        <v>12632.79395</v>
      </c>
    </row>
    <row r="14">
      <c r="A14" s="5" t="s">
        <v>178</v>
      </c>
      <c r="B14" s="30">
        <f>'Profit &amp; Loss'!B11</f>
        <v>142224445</v>
      </c>
      <c r="C14" s="30">
        <f>'Profit &amp; Loss'!C11</f>
        <v>144187500.4</v>
      </c>
      <c r="D14" s="30">
        <f>'Profit &amp; Loss'!D11</f>
        <v>146153388.3</v>
      </c>
      <c r="E14" s="30">
        <f>'Profit &amp; Loss'!E11</f>
        <v>148213571.1</v>
      </c>
      <c r="F14" s="30">
        <f>'Profit &amp; Loss'!F11</f>
        <v>150303392.6</v>
      </c>
      <c r="G14" s="30">
        <f>'Profit &amp; Loss'!G11</f>
        <v>152423287</v>
      </c>
      <c r="H14" s="30">
        <f>'Profit &amp; Loss'!H11</f>
        <v>154573694.8</v>
      </c>
      <c r="I14" s="30">
        <f>'Profit &amp; Loss'!I11</f>
        <v>156755063.2</v>
      </c>
      <c r="J14" s="30">
        <f>'Profit &amp; Loss'!J11</f>
        <v>158967846.1</v>
      </c>
      <c r="K14" s="30">
        <f>'Profit &amp; Loss'!K11</f>
        <v>161212504</v>
      </c>
      <c r="L14" s="30">
        <f>'Profit &amp; Loss'!L11</f>
        <v>163489504.3</v>
      </c>
      <c r="M14" s="30">
        <f>'Profit &amp; Loss'!M11</f>
        <v>165761359.1</v>
      </c>
      <c r="N14" s="30">
        <f>'Profit &amp; Loss'!N11</f>
        <v>168104474.3</v>
      </c>
      <c r="O14" s="30">
        <f>'Profit &amp; Loss'!O11</f>
        <v>170481376.3</v>
      </c>
      <c r="P14" s="30">
        <f>'Profit &amp; Loss'!P11</f>
        <v>172892560.9</v>
      </c>
      <c r="Q14" s="30">
        <f>'Profit &amp; Loss'!Q11</f>
        <v>175338531.3</v>
      </c>
      <c r="R14" s="30">
        <f>'Profit &amp; Loss'!R11</f>
        <v>177819798.3</v>
      </c>
      <c r="S14" s="30">
        <f>'Profit &amp; Loss'!S11</f>
        <v>180301097.4</v>
      </c>
      <c r="T14" s="30">
        <f>'Profit &amp; Loss'!T11</f>
        <v>182893647.4</v>
      </c>
      <c r="U14" s="30">
        <f>'Profit &amp; Loss'!U11</f>
        <v>185519727.7</v>
      </c>
      <c r="V14" s="30">
        <f>'Profit &amp; Loss'!V11</f>
        <v>188147441.9</v>
      </c>
      <c r="W14" s="30">
        <f>'Profit &amp; Loss'!W11</f>
        <v>190744669.4</v>
      </c>
      <c r="X14" s="30">
        <f>'Profit &amp; Loss'!X11</f>
        <v>193448874.6</v>
      </c>
      <c r="Y14" s="30">
        <f>'Profit &amp; Loss'!Y11</f>
        <v>196257254.9</v>
      </c>
      <c r="Z14" s="30">
        <f>'Profit &amp; Loss'!Z11</f>
        <v>199040217</v>
      </c>
      <c r="AA14" s="30">
        <f>'Profit &amp; Loss'!AA11</f>
        <v>201863428.4</v>
      </c>
      <c r="AB14" s="30">
        <f>'Profit &amp; Loss'!AB11</f>
        <v>204691698.3</v>
      </c>
      <c r="AC14" s="30">
        <f>'Profit &amp; Loss'!AC11</f>
        <v>207597193.3</v>
      </c>
      <c r="AD14" s="30">
        <f>'Profit &amp; Loss'!AD11</f>
        <v>210544740.5</v>
      </c>
      <c r="AE14" s="30">
        <f>'Profit &amp; Loss'!AE11</f>
        <v>213570741.6</v>
      </c>
      <c r="AF14" s="30">
        <f>'Profit &amp; Loss'!AF11</f>
        <v>216606438.9</v>
      </c>
      <c r="AG14" s="30">
        <f>'Profit &amp; Loss'!AG11</f>
        <v>219683893.8</v>
      </c>
      <c r="AH14" s="30">
        <f>'Profit &amp; Loss'!AH11</f>
        <v>222805932.7</v>
      </c>
      <c r="AI14" s="30">
        <f>'Profit &amp; Loss'!AI11</f>
        <v>225973212.6</v>
      </c>
      <c r="AJ14" s="30">
        <f>'Profit &amp; Loss'!AJ11</f>
        <v>229186400</v>
      </c>
      <c r="AK14" s="30">
        <f>'Profit &amp; Loss'!AK11</f>
        <v>232481954.1</v>
      </c>
    </row>
    <row r="15">
      <c r="A15" s="5" t="s">
        <v>160</v>
      </c>
      <c r="B15" s="30">
        <f>Capital!B18</f>
        <v>0</v>
      </c>
      <c r="C15" s="30">
        <f>Capital!C18</f>
        <v>0</v>
      </c>
      <c r="D15" s="30">
        <f>Capital!D18</f>
        <v>0</v>
      </c>
      <c r="E15" s="30">
        <f>Capital!E18</f>
        <v>0</v>
      </c>
      <c r="F15" s="30">
        <f>Capital!F18</f>
        <v>0</v>
      </c>
      <c r="G15" s="30">
        <f>Capital!G18</f>
        <v>0</v>
      </c>
      <c r="H15" s="30">
        <f>Capital!H18</f>
        <v>0</v>
      </c>
      <c r="I15" s="30">
        <f>Capital!I18</f>
        <v>0</v>
      </c>
      <c r="J15" s="30">
        <f>Capital!J18</f>
        <v>0</v>
      </c>
      <c r="K15" s="30">
        <f>Capital!K18</f>
        <v>0</v>
      </c>
      <c r="L15" s="30">
        <f>Capital!L18</f>
        <v>0</v>
      </c>
      <c r="M15" s="30">
        <f>Capital!M18</f>
        <v>0</v>
      </c>
      <c r="N15" s="30">
        <f>Capital!N18</f>
        <v>0</v>
      </c>
      <c r="O15" s="30">
        <f>Capital!O18</f>
        <v>0</v>
      </c>
      <c r="P15" s="30">
        <f>Capital!P18</f>
        <v>0</v>
      </c>
      <c r="Q15" s="30">
        <f>Capital!Q18</f>
        <v>7130072</v>
      </c>
      <c r="R15" s="30">
        <f>Capital!R18</f>
        <v>0</v>
      </c>
      <c r="S15" s="30">
        <f>Capital!S18</f>
        <v>0</v>
      </c>
      <c r="T15" s="30">
        <f>Capital!T18</f>
        <v>0</v>
      </c>
      <c r="U15" s="30">
        <f>Capital!U18</f>
        <v>0</v>
      </c>
      <c r="V15" s="30">
        <f>Capital!V18</f>
        <v>0</v>
      </c>
      <c r="W15" s="30">
        <f>Capital!W18</f>
        <v>0</v>
      </c>
      <c r="X15" s="30">
        <f>Capital!X18</f>
        <v>0</v>
      </c>
      <c r="Y15" s="30">
        <f>Capital!Y18</f>
        <v>0</v>
      </c>
      <c r="Z15" s="30">
        <f>Capital!Z18</f>
        <v>0</v>
      </c>
      <c r="AA15" s="30">
        <f>Capital!AA18</f>
        <v>0</v>
      </c>
      <c r="AB15" s="30">
        <f>Capital!AB18</f>
        <v>0</v>
      </c>
      <c r="AC15" s="30">
        <f>Capital!AC18</f>
        <v>0</v>
      </c>
      <c r="AD15" s="30">
        <f>Capital!AD18</f>
        <v>0</v>
      </c>
      <c r="AE15" s="30">
        <f>Capital!AE18</f>
        <v>0</v>
      </c>
      <c r="AF15" s="30">
        <f>Capital!AF18</f>
        <v>0</v>
      </c>
      <c r="AG15" s="30">
        <f>Capital!AG18</f>
        <v>9803849</v>
      </c>
      <c r="AH15" s="30">
        <f>Capital!AH18</f>
        <v>0</v>
      </c>
      <c r="AI15" s="30">
        <f>Capital!AI18</f>
        <v>0</v>
      </c>
      <c r="AJ15" s="30">
        <f>Capital!AJ18</f>
        <v>0</v>
      </c>
      <c r="AK15" s="30">
        <f>Capital!AK18</f>
        <v>0</v>
      </c>
    </row>
    <row r="16">
      <c r="A16" s="5" t="s">
        <v>123</v>
      </c>
      <c r="B16" s="30">
        <f t="shared" ref="B16:AK16" si="2">SUM(B9:B15)</f>
        <v>144774939</v>
      </c>
      <c r="C16" s="30">
        <f t="shared" si="2"/>
        <v>465533510.5</v>
      </c>
      <c r="D16" s="30">
        <f t="shared" si="2"/>
        <v>516106369.1</v>
      </c>
      <c r="E16" s="30">
        <f t="shared" si="2"/>
        <v>528632874</v>
      </c>
      <c r="F16" s="30">
        <f t="shared" si="2"/>
        <v>537234190.4</v>
      </c>
      <c r="G16" s="30">
        <f t="shared" si="2"/>
        <v>546206063.7</v>
      </c>
      <c r="H16" s="30">
        <f t="shared" si="2"/>
        <v>555102718.7</v>
      </c>
      <c r="I16" s="30">
        <f t="shared" si="2"/>
        <v>564374967.1</v>
      </c>
      <c r="J16" s="30">
        <f t="shared" si="2"/>
        <v>573577120.5</v>
      </c>
      <c r="K16" s="30">
        <f t="shared" si="2"/>
        <v>583160079</v>
      </c>
      <c r="L16" s="30">
        <f t="shared" si="2"/>
        <v>592678244</v>
      </c>
      <c r="M16" s="30">
        <f t="shared" si="2"/>
        <v>604967851.1</v>
      </c>
      <c r="N16" s="30">
        <f t="shared" si="2"/>
        <v>612397872.9</v>
      </c>
      <c r="O16" s="30">
        <f t="shared" si="2"/>
        <v>622634707.5</v>
      </c>
      <c r="P16" s="30">
        <f t="shared" si="2"/>
        <v>632817911.7</v>
      </c>
      <c r="Q16" s="30">
        <f t="shared" si="2"/>
        <v>650528741.9</v>
      </c>
      <c r="R16" s="30">
        <f t="shared" si="2"/>
        <v>653931672.3</v>
      </c>
      <c r="S16" s="30">
        <f t="shared" si="2"/>
        <v>667247456.1</v>
      </c>
      <c r="T16" s="30">
        <f t="shared" si="2"/>
        <v>676579325.5</v>
      </c>
      <c r="U16" s="30">
        <f t="shared" si="2"/>
        <v>687094218.9</v>
      </c>
      <c r="V16" s="30">
        <f t="shared" si="2"/>
        <v>698363404.4</v>
      </c>
      <c r="W16" s="30">
        <f t="shared" si="2"/>
        <v>715117613.8</v>
      </c>
      <c r="X16" s="30">
        <f t="shared" si="2"/>
        <v>721649308.9</v>
      </c>
      <c r="Y16" s="30">
        <f t="shared" si="2"/>
        <v>733793555.3</v>
      </c>
      <c r="Z16" s="30">
        <f t="shared" si="2"/>
        <v>745850580.3</v>
      </c>
      <c r="AA16" s="30">
        <f t="shared" si="2"/>
        <v>758337196.4</v>
      </c>
      <c r="AB16" s="30">
        <f t="shared" si="2"/>
        <v>773187898.7</v>
      </c>
      <c r="AC16" s="30">
        <f t="shared" si="2"/>
        <v>783680999.7</v>
      </c>
      <c r="AD16" s="30">
        <f t="shared" si="2"/>
        <v>796581185.2</v>
      </c>
      <c r="AE16" s="30">
        <f t="shared" si="2"/>
        <v>809961177.7</v>
      </c>
      <c r="AF16" s="30">
        <f t="shared" si="2"/>
        <v>823909158.5</v>
      </c>
      <c r="AG16" s="30">
        <f t="shared" si="2"/>
        <v>846898109.7</v>
      </c>
      <c r="AH16" s="30">
        <f t="shared" si="2"/>
        <v>850896854.5</v>
      </c>
      <c r="AI16" s="30">
        <f t="shared" si="2"/>
        <v>865158930.6</v>
      </c>
      <c r="AJ16" s="30">
        <f t="shared" si="2"/>
        <v>879436249.9</v>
      </c>
      <c r="AK16" s="30">
        <f t="shared" si="2"/>
        <v>894216970.3</v>
      </c>
    </row>
    <row r="17">
      <c r="A17" s="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row>
    <row r="18">
      <c r="A18" s="5" t="s">
        <v>179</v>
      </c>
      <c r="B18" s="30">
        <f t="shared" ref="B18:AK18" si="3">B6-B16</f>
        <v>177563654.6</v>
      </c>
      <c r="C18" s="30">
        <f t="shared" si="3"/>
        <v>695714807.4</v>
      </c>
      <c r="D18" s="30">
        <f t="shared" si="3"/>
        <v>100804432.1</v>
      </c>
      <c r="E18" s="30">
        <f t="shared" si="3"/>
        <v>664339153.1</v>
      </c>
      <c r="F18" s="30">
        <f t="shared" si="3"/>
        <v>96842802.06</v>
      </c>
      <c r="G18" s="30">
        <f t="shared" si="3"/>
        <v>680250068.8</v>
      </c>
      <c r="H18" s="30">
        <f t="shared" si="3"/>
        <v>96630148.5</v>
      </c>
      <c r="I18" s="30">
        <f t="shared" si="3"/>
        <v>696527602.5</v>
      </c>
      <c r="J18" s="30">
        <f t="shared" si="3"/>
        <v>105052292.2</v>
      </c>
      <c r="K18" s="30">
        <f t="shared" si="3"/>
        <v>713179471.1</v>
      </c>
      <c r="L18" s="30">
        <f t="shared" si="3"/>
        <v>95892914.98</v>
      </c>
      <c r="M18" s="30">
        <f t="shared" si="3"/>
        <v>728438520.6</v>
      </c>
      <c r="N18" s="30">
        <f t="shared" si="3"/>
        <v>95385519.02</v>
      </c>
      <c r="O18" s="30">
        <f t="shared" si="3"/>
        <v>747667506.8</v>
      </c>
      <c r="P18" s="30">
        <f t="shared" si="3"/>
        <v>94727054.02</v>
      </c>
      <c r="Q18" s="30">
        <f t="shared" si="3"/>
        <v>758359883.2</v>
      </c>
      <c r="R18" s="30">
        <f t="shared" si="3"/>
        <v>93940244.79</v>
      </c>
      <c r="S18" s="30">
        <f t="shared" si="3"/>
        <v>781339630.1</v>
      </c>
      <c r="T18" s="30">
        <f t="shared" si="3"/>
        <v>92201433.3</v>
      </c>
      <c r="U18" s="30">
        <f t="shared" si="3"/>
        <v>802336053.6</v>
      </c>
      <c r="V18" s="30">
        <f t="shared" si="3"/>
        <v>91925089.37</v>
      </c>
      <c r="W18" s="30">
        <f t="shared" si="3"/>
        <v>817102170.8</v>
      </c>
      <c r="X18" s="30">
        <f t="shared" si="3"/>
        <v>90763321.63</v>
      </c>
      <c r="Y18" s="30">
        <f t="shared" si="3"/>
        <v>840892868.4</v>
      </c>
      <c r="Z18" s="30">
        <f t="shared" si="3"/>
        <v>89320617.41</v>
      </c>
      <c r="AA18" s="30">
        <f t="shared" si="3"/>
        <v>860832535.6</v>
      </c>
      <c r="AB18" s="30">
        <f t="shared" si="3"/>
        <v>85394861.4</v>
      </c>
      <c r="AC18" s="30">
        <f t="shared" si="3"/>
        <v>881257514</v>
      </c>
      <c r="AD18" s="30">
        <f t="shared" si="3"/>
        <v>86085249.44</v>
      </c>
      <c r="AE18" s="30">
        <f t="shared" si="3"/>
        <v>902069444.6</v>
      </c>
      <c r="AF18" s="30">
        <f t="shared" si="3"/>
        <v>83532748.64</v>
      </c>
      <c r="AG18" s="30">
        <f t="shared" si="3"/>
        <v>913586933.2</v>
      </c>
      <c r="AH18" s="30">
        <f t="shared" si="3"/>
        <v>82032594.96</v>
      </c>
      <c r="AI18" s="30">
        <f t="shared" si="3"/>
        <v>945182996</v>
      </c>
      <c r="AJ18" s="30">
        <f t="shared" si="3"/>
        <v>79713687.15</v>
      </c>
      <c r="AK18" s="30">
        <f t="shared" si="3"/>
        <v>967425655.1</v>
      </c>
    </row>
    <row r="19">
      <c r="A19" s="5"/>
    </row>
    <row r="20">
      <c r="A20" s="5" t="s">
        <v>180</v>
      </c>
    </row>
    <row r="21">
      <c r="A21" s="5" t="s">
        <v>181</v>
      </c>
      <c r="B21" s="28">
        <v>0.0</v>
      </c>
      <c r="C21" s="30">
        <f t="shared" ref="C21:AK21" si="4">B23</f>
        <v>177563654.6</v>
      </c>
      <c r="D21" s="30">
        <f t="shared" si="4"/>
        <v>873278462</v>
      </c>
      <c r="E21" s="30">
        <f t="shared" si="4"/>
        <v>974082894.1</v>
      </c>
      <c r="F21" s="30">
        <f t="shared" si="4"/>
        <v>1638422047</v>
      </c>
      <c r="G21" s="30">
        <f t="shared" si="4"/>
        <v>1735264849</v>
      </c>
      <c r="H21" s="30">
        <f t="shared" si="4"/>
        <v>2415514918</v>
      </c>
      <c r="I21" s="30">
        <f t="shared" si="4"/>
        <v>2512145067</v>
      </c>
      <c r="J21" s="30">
        <f t="shared" si="4"/>
        <v>3208672669</v>
      </c>
      <c r="K21" s="30">
        <f t="shared" si="4"/>
        <v>3313724961</v>
      </c>
      <c r="L21" s="30">
        <f t="shared" si="4"/>
        <v>4026904432</v>
      </c>
      <c r="M21" s="30">
        <f t="shared" si="4"/>
        <v>4122797347</v>
      </c>
      <c r="N21" s="30">
        <f t="shared" si="4"/>
        <v>4851235868</v>
      </c>
      <c r="O21" s="30">
        <f t="shared" si="4"/>
        <v>4946621387</v>
      </c>
      <c r="P21" s="30">
        <f t="shared" si="4"/>
        <v>5694288894</v>
      </c>
      <c r="Q21" s="30">
        <f t="shared" si="4"/>
        <v>5789015948</v>
      </c>
      <c r="R21" s="30">
        <f t="shared" si="4"/>
        <v>6547375831</v>
      </c>
      <c r="S21" s="30">
        <f t="shared" si="4"/>
        <v>6641316076</v>
      </c>
      <c r="T21" s="30">
        <f t="shared" si="4"/>
        <v>7422655706</v>
      </c>
      <c r="U21" s="30">
        <f t="shared" si="4"/>
        <v>7514857139</v>
      </c>
      <c r="V21" s="30">
        <f t="shared" si="4"/>
        <v>8317193193</v>
      </c>
      <c r="W21" s="30">
        <f t="shared" si="4"/>
        <v>8409118282</v>
      </c>
      <c r="X21" s="30">
        <f t="shared" si="4"/>
        <v>9226220453</v>
      </c>
      <c r="Y21" s="30">
        <f t="shared" si="4"/>
        <v>9316983774</v>
      </c>
      <c r="Z21" s="30">
        <f t="shared" si="4"/>
        <v>10157876643</v>
      </c>
      <c r="AA21" s="30">
        <f t="shared" si="4"/>
        <v>10247197260</v>
      </c>
      <c r="AB21" s="30">
        <f t="shared" si="4"/>
        <v>11108029796</v>
      </c>
      <c r="AC21" s="30">
        <f t="shared" si="4"/>
        <v>11193424657</v>
      </c>
      <c r="AD21" s="30">
        <f t="shared" si="4"/>
        <v>12074682171</v>
      </c>
      <c r="AE21" s="30">
        <f t="shared" si="4"/>
        <v>12160767421</v>
      </c>
      <c r="AF21" s="30">
        <f t="shared" si="4"/>
        <v>13062836865</v>
      </c>
      <c r="AG21" s="30">
        <f t="shared" si="4"/>
        <v>13146369614</v>
      </c>
      <c r="AH21" s="30">
        <f t="shared" si="4"/>
        <v>14059956547</v>
      </c>
      <c r="AI21" s="30">
        <f t="shared" si="4"/>
        <v>14141989142</v>
      </c>
      <c r="AJ21" s="30">
        <f t="shared" si="4"/>
        <v>15087172138</v>
      </c>
      <c r="AK21" s="30">
        <f t="shared" si="4"/>
        <v>15166885825</v>
      </c>
    </row>
    <row r="22">
      <c r="A22" s="5" t="s">
        <v>179</v>
      </c>
      <c r="B22" s="30">
        <f t="shared" ref="B22:AK22" si="5">B18</f>
        <v>177563654.6</v>
      </c>
      <c r="C22" s="30">
        <f t="shared" si="5"/>
        <v>695714807.4</v>
      </c>
      <c r="D22" s="30">
        <f t="shared" si="5"/>
        <v>100804432.1</v>
      </c>
      <c r="E22" s="30">
        <f t="shared" si="5"/>
        <v>664339153.1</v>
      </c>
      <c r="F22" s="30">
        <f t="shared" si="5"/>
        <v>96842802.06</v>
      </c>
      <c r="G22" s="30">
        <f t="shared" si="5"/>
        <v>680250068.8</v>
      </c>
      <c r="H22" s="30">
        <f t="shared" si="5"/>
        <v>96630148.5</v>
      </c>
      <c r="I22" s="30">
        <f t="shared" si="5"/>
        <v>696527602.5</v>
      </c>
      <c r="J22" s="30">
        <f t="shared" si="5"/>
        <v>105052292.2</v>
      </c>
      <c r="K22" s="30">
        <f t="shared" si="5"/>
        <v>713179471.1</v>
      </c>
      <c r="L22" s="30">
        <f t="shared" si="5"/>
        <v>95892914.98</v>
      </c>
      <c r="M22" s="30">
        <f t="shared" si="5"/>
        <v>728438520.6</v>
      </c>
      <c r="N22" s="30">
        <f t="shared" si="5"/>
        <v>95385519.02</v>
      </c>
      <c r="O22" s="30">
        <f t="shared" si="5"/>
        <v>747667506.8</v>
      </c>
      <c r="P22" s="30">
        <f t="shared" si="5"/>
        <v>94727054.02</v>
      </c>
      <c r="Q22" s="30">
        <f t="shared" si="5"/>
        <v>758359883.2</v>
      </c>
      <c r="R22" s="30">
        <f t="shared" si="5"/>
        <v>93940244.79</v>
      </c>
      <c r="S22" s="30">
        <f t="shared" si="5"/>
        <v>781339630.1</v>
      </c>
      <c r="T22" s="30">
        <f t="shared" si="5"/>
        <v>92201433.3</v>
      </c>
      <c r="U22" s="30">
        <f t="shared" si="5"/>
        <v>802336053.6</v>
      </c>
      <c r="V22" s="30">
        <f t="shared" si="5"/>
        <v>91925089.37</v>
      </c>
      <c r="W22" s="30">
        <f t="shared" si="5"/>
        <v>817102170.8</v>
      </c>
      <c r="X22" s="30">
        <f t="shared" si="5"/>
        <v>90763321.63</v>
      </c>
      <c r="Y22" s="30">
        <f t="shared" si="5"/>
        <v>840892868.4</v>
      </c>
      <c r="Z22" s="30">
        <f t="shared" si="5"/>
        <v>89320617.41</v>
      </c>
      <c r="AA22" s="30">
        <f t="shared" si="5"/>
        <v>860832535.6</v>
      </c>
      <c r="AB22" s="30">
        <f t="shared" si="5"/>
        <v>85394861.4</v>
      </c>
      <c r="AC22" s="30">
        <f t="shared" si="5"/>
        <v>881257514</v>
      </c>
      <c r="AD22" s="30">
        <f t="shared" si="5"/>
        <v>86085249.44</v>
      </c>
      <c r="AE22" s="30">
        <f t="shared" si="5"/>
        <v>902069444.6</v>
      </c>
      <c r="AF22" s="30">
        <f t="shared" si="5"/>
        <v>83532748.64</v>
      </c>
      <c r="AG22" s="30">
        <f t="shared" si="5"/>
        <v>913586933.2</v>
      </c>
      <c r="AH22" s="30">
        <f t="shared" si="5"/>
        <v>82032594.96</v>
      </c>
      <c r="AI22" s="30">
        <f t="shared" si="5"/>
        <v>945182996</v>
      </c>
      <c r="AJ22" s="30">
        <f t="shared" si="5"/>
        <v>79713687.15</v>
      </c>
      <c r="AK22" s="30">
        <f t="shared" si="5"/>
        <v>967425655.1</v>
      </c>
    </row>
    <row r="23">
      <c r="A23" s="5" t="s">
        <v>182</v>
      </c>
      <c r="B23" s="30">
        <f t="shared" ref="B23:AK23" si="6">B21+B22</f>
        <v>177563654.6</v>
      </c>
      <c r="C23" s="30">
        <f t="shared" si="6"/>
        <v>873278462</v>
      </c>
      <c r="D23" s="30">
        <f t="shared" si="6"/>
        <v>974082894.1</v>
      </c>
      <c r="E23" s="30">
        <f t="shared" si="6"/>
        <v>1638422047</v>
      </c>
      <c r="F23" s="30">
        <f t="shared" si="6"/>
        <v>1735264849</v>
      </c>
      <c r="G23" s="30">
        <f t="shared" si="6"/>
        <v>2415514918</v>
      </c>
      <c r="H23" s="30">
        <f t="shared" si="6"/>
        <v>2512145067</v>
      </c>
      <c r="I23" s="30">
        <f t="shared" si="6"/>
        <v>3208672669</v>
      </c>
      <c r="J23" s="30">
        <f t="shared" si="6"/>
        <v>3313724961</v>
      </c>
      <c r="K23" s="30">
        <f t="shared" si="6"/>
        <v>4026904432</v>
      </c>
      <c r="L23" s="30">
        <f t="shared" si="6"/>
        <v>4122797347</v>
      </c>
      <c r="M23" s="30">
        <f t="shared" si="6"/>
        <v>4851235868</v>
      </c>
      <c r="N23" s="30">
        <f t="shared" si="6"/>
        <v>4946621387</v>
      </c>
      <c r="O23" s="30">
        <f t="shared" si="6"/>
        <v>5694288894</v>
      </c>
      <c r="P23" s="30">
        <f t="shared" si="6"/>
        <v>5789015948</v>
      </c>
      <c r="Q23" s="30">
        <f t="shared" si="6"/>
        <v>6547375831</v>
      </c>
      <c r="R23" s="30">
        <f t="shared" si="6"/>
        <v>6641316076</v>
      </c>
      <c r="S23" s="30">
        <f t="shared" si="6"/>
        <v>7422655706</v>
      </c>
      <c r="T23" s="30">
        <f t="shared" si="6"/>
        <v>7514857139</v>
      </c>
      <c r="U23" s="30">
        <f t="shared" si="6"/>
        <v>8317193193</v>
      </c>
      <c r="V23" s="30">
        <f t="shared" si="6"/>
        <v>8409118282</v>
      </c>
      <c r="W23" s="30">
        <f t="shared" si="6"/>
        <v>9226220453</v>
      </c>
      <c r="X23" s="30">
        <f t="shared" si="6"/>
        <v>9316983774</v>
      </c>
      <c r="Y23" s="30">
        <f t="shared" si="6"/>
        <v>10157876643</v>
      </c>
      <c r="Z23" s="30">
        <f t="shared" si="6"/>
        <v>10247197260</v>
      </c>
      <c r="AA23" s="30">
        <f t="shared" si="6"/>
        <v>11108029796</v>
      </c>
      <c r="AB23" s="30">
        <f t="shared" si="6"/>
        <v>11193424657</v>
      </c>
      <c r="AC23" s="30">
        <f t="shared" si="6"/>
        <v>12074682171</v>
      </c>
      <c r="AD23" s="30">
        <f t="shared" si="6"/>
        <v>12160767421</v>
      </c>
      <c r="AE23" s="30">
        <f t="shared" si="6"/>
        <v>13062836865</v>
      </c>
      <c r="AF23" s="30">
        <f t="shared" si="6"/>
        <v>13146369614</v>
      </c>
      <c r="AG23" s="30">
        <f t="shared" si="6"/>
        <v>14059956547</v>
      </c>
      <c r="AH23" s="30">
        <f t="shared" si="6"/>
        <v>14141989142</v>
      </c>
      <c r="AI23" s="30">
        <f t="shared" si="6"/>
        <v>15087172138</v>
      </c>
      <c r="AJ23" s="30">
        <f t="shared" si="6"/>
        <v>15166885825</v>
      </c>
      <c r="AK23" s="30">
        <f t="shared" si="6"/>
        <v>16134311480</v>
      </c>
    </row>
    <row r="24">
      <c r="A24"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28" t="s">
        <v>84</v>
      </c>
      <c r="C1" s="28" t="s">
        <v>85</v>
      </c>
      <c r="D1" s="28" t="s">
        <v>86</v>
      </c>
      <c r="E1" s="28" t="s">
        <v>87</v>
      </c>
      <c r="F1" s="28" t="s">
        <v>88</v>
      </c>
      <c r="G1" s="28" t="s">
        <v>89</v>
      </c>
      <c r="H1" s="28" t="s">
        <v>90</v>
      </c>
      <c r="I1" s="28" t="s">
        <v>91</v>
      </c>
      <c r="J1" s="28" t="s">
        <v>92</v>
      </c>
      <c r="K1" s="28" t="s">
        <v>93</v>
      </c>
      <c r="L1" s="28" t="s">
        <v>94</v>
      </c>
      <c r="M1" s="28" t="s">
        <v>95</v>
      </c>
      <c r="N1" s="28" t="s">
        <v>96</v>
      </c>
      <c r="O1" s="28" t="s">
        <v>97</v>
      </c>
      <c r="P1" s="28" t="s">
        <v>98</v>
      </c>
      <c r="Q1" s="28" t="s">
        <v>99</v>
      </c>
      <c r="R1" s="28" t="s">
        <v>100</v>
      </c>
      <c r="S1" s="28" t="s">
        <v>101</v>
      </c>
      <c r="T1" s="28" t="s">
        <v>102</v>
      </c>
      <c r="U1" s="28" t="s">
        <v>103</v>
      </c>
      <c r="V1" s="28" t="s">
        <v>104</v>
      </c>
      <c r="W1" s="28" t="s">
        <v>105</v>
      </c>
      <c r="X1" s="28" t="s">
        <v>106</v>
      </c>
      <c r="Y1" s="28" t="s">
        <v>107</v>
      </c>
      <c r="Z1" s="28" t="s">
        <v>108</v>
      </c>
      <c r="AA1" s="28" t="s">
        <v>109</v>
      </c>
      <c r="AB1" s="28" t="s">
        <v>110</v>
      </c>
      <c r="AC1" s="28" t="s">
        <v>111</v>
      </c>
      <c r="AD1" s="28" t="s">
        <v>112</v>
      </c>
      <c r="AE1" s="28" t="s">
        <v>113</v>
      </c>
      <c r="AF1" s="28" t="s">
        <v>114</v>
      </c>
      <c r="AG1" s="28" t="s">
        <v>115</v>
      </c>
      <c r="AH1" s="28" t="s">
        <v>116</v>
      </c>
      <c r="AI1" s="28" t="s">
        <v>117</v>
      </c>
      <c r="AJ1" s="28" t="s">
        <v>118</v>
      </c>
      <c r="AK1" s="28" t="s">
        <v>119</v>
      </c>
    </row>
    <row r="2">
      <c r="A2" s="5" t="s">
        <v>183</v>
      </c>
    </row>
    <row r="3">
      <c r="A3" s="20" t="s">
        <v>184</v>
      </c>
    </row>
    <row r="4">
      <c r="A4" s="5" t="s">
        <v>185</v>
      </c>
      <c r="B4" s="30">
        <f>'Fixed Asset Balance'!B20-Depreciation!B20</f>
        <v>2280865.444</v>
      </c>
      <c r="C4" s="30">
        <f>'Fixed Asset Balance'!C20-Depreciation!C20</f>
        <v>4427562.333</v>
      </c>
      <c r="D4" s="30">
        <f>'Fixed Asset Balance'!D20-Depreciation!D20</f>
        <v>9039920.46</v>
      </c>
      <c r="E4" s="30">
        <f>'Fixed Asset Balance'!E20-Depreciation!E20</f>
        <v>8527548.587</v>
      </c>
      <c r="F4" s="30">
        <f>'Fixed Asset Balance'!F20-Depreciation!F20</f>
        <v>8015176.714</v>
      </c>
      <c r="G4" s="30">
        <f>'Fixed Asset Balance'!G20-Depreciation!G20</f>
        <v>7502804.841</v>
      </c>
      <c r="H4" s="30">
        <f>'Fixed Asset Balance'!H20-Depreciation!H20</f>
        <v>6990432.968</v>
      </c>
      <c r="I4" s="30">
        <f>'Fixed Asset Balance'!I20-Depreciation!I20</f>
        <v>6478061.095</v>
      </c>
      <c r="J4" s="30">
        <f>'Fixed Asset Balance'!J20-Depreciation!J20</f>
        <v>5965689.222</v>
      </c>
      <c r="K4" s="30">
        <f>'Fixed Asset Balance'!K20-Depreciation!K20</f>
        <v>5453317.349</v>
      </c>
      <c r="L4" s="30">
        <f>'Fixed Asset Balance'!L20-Depreciation!L20</f>
        <v>4940945.476</v>
      </c>
      <c r="M4" s="30">
        <f>'Fixed Asset Balance'!M20-Depreciation!M20</f>
        <v>6709439.048</v>
      </c>
      <c r="N4" s="30">
        <f>'Fixed Asset Balance'!N20-Depreciation!N20</f>
        <v>6062898.619</v>
      </c>
      <c r="O4" s="30">
        <f>'Fixed Asset Balance'!O20-Depreciation!O20</f>
        <v>5416358.19</v>
      </c>
      <c r="P4" s="30">
        <f>'Fixed Asset Balance'!P20-Depreciation!P20</f>
        <v>4769817.762</v>
      </c>
      <c r="Q4" s="30">
        <f>'Fixed Asset Balance'!Q20-Depreciation!Q20</f>
        <v>4123277.333</v>
      </c>
      <c r="R4" s="30">
        <f>'Fixed Asset Balance'!R20-Depreciation!R20</f>
        <v>3476736.905</v>
      </c>
      <c r="S4" s="30">
        <f>'Fixed Asset Balance'!S20-Depreciation!S20</f>
        <v>5111061.921</v>
      </c>
      <c r="T4" s="30">
        <f>'Fixed Asset Balance'!T20-Depreciation!T20</f>
        <v>4464521.492</v>
      </c>
      <c r="U4" s="30">
        <f>'Fixed Asset Balance'!U20-Depreciation!U20</f>
        <v>3952149.619</v>
      </c>
      <c r="V4" s="30">
        <f>'Fixed Asset Balance'!V20-Depreciation!V20</f>
        <v>3439777.746</v>
      </c>
      <c r="W4" s="30">
        <f>'Fixed Asset Balance'!W20-Depreciation!W20</f>
        <v>7808101.111</v>
      </c>
      <c r="X4" s="30">
        <f>'Fixed Asset Balance'!X20-Depreciation!X20</f>
        <v>7051694.476</v>
      </c>
      <c r="Y4" s="30">
        <f>'Fixed Asset Balance'!Y20-Depreciation!Y20</f>
        <v>6539322.603</v>
      </c>
      <c r="Z4" s="30">
        <f>'Fixed Asset Balance'!Z20-Depreciation!Z20</f>
        <v>6026950.73</v>
      </c>
      <c r="AA4" s="30">
        <f>'Fixed Asset Balance'!AA20-Depreciation!AA20</f>
        <v>5514578.857</v>
      </c>
      <c r="AB4" s="30">
        <f>'Fixed Asset Balance'!AB20-Depreciation!AB20</f>
        <v>7283072.429</v>
      </c>
      <c r="AC4" s="30">
        <f>'Fixed Asset Balance'!AC20-Depreciation!AC20</f>
        <v>6636532</v>
      </c>
      <c r="AD4" s="30">
        <f>'Fixed Asset Balance'!AD20-Depreciation!AD20</f>
        <v>5989991.571</v>
      </c>
      <c r="AE4" s="30">
        <f>'Fixed Asset Balance'!AE20-Depreciation!AE20</f>
        <v>5477619.698</v>
      </c>
      <c r="AF4" s="30">
        <f>'Fixed Asset Balance'!AF20-Depreciation!AF20</f>
        <v>4965247.825</v>
      </c>
      <c r="AG4" s="30">
        <f>'Fixed Asset Balance'!AG20-Depreciation!AG20</f>
        <v>4452875.952</v>
      </c>
      <c r="AH4" s="30">
        <f>'Fixed Asset Balance'!AH20-Depreciation!AH20</f>
        <v>3940504.079</v>
      </c>
      <c r="AI4" s="30">
        <f>'Fixed Asset Balance'!AI20-Depreciation!AI20</f>
        <v>3428132.206</v>
      </c>
      <c r="AJ4" s="30">
        <f>'Fixed Asset Balance'!AJ20-Depreciation!AJ20</f>
        <v>2915760.333</v>
      </c>
      <c r="AK4" s="30">
        <f>'Fixed Asset Balance'!AK20-Depreciation!AK20</f>
        <v>2537557.016</v>
      </c>
    </row>
    <row r="5">
      <c r="A5" s="5" t="s">
        <v>186</v>
      </c>
      <c r="B5" s="30">
        <f t="shared" ref="B5:AK5" si="1">B4</f>
        <v>2280865.444</v>
      </c>
      <c r="C5" s="30">
        <f t="shared" si="1"/>
        <v>4427562.333</v>
      </c>
      <c r="D5" s="30">
        <f t="shared" si="1"/>
        <v>9039920.46</v>
      </c>
      <c r="E5" s="30">
        <f t="shared" si="1"/>
        <v>8527548.587</v>
      </c>
      <c r="F5" s="30">
        <f t="shared" si="1"/>
        <v>8015176.714</v>
      </c>
      <c r="G5" s="30">
        <f t="shared" si="1"/>
        <v>7502804.841</v>
      </c>
      <c r="H5" s="30">
        <f t="shared" si="1"/>
        <v>6990432.968</v>
      </c>
      <c r="I5" s="30">
        <f t="shared" si="1"/>
        <v>6478061.095</v>
      </c>
      <c r="J5" s="30">
        <f t="shared" si="1"/>
        <v>5965689.222</v>
      </c>
      <c r="K5" s="30">
        <f t="shared" si="1"/>
        <v>5453317.349</v>
      </c>
      <c r="L5" s="30">
        <f t="shared" si="1"/>
        <v>4940945.476</v>
      </c>
      <c r="M5" s="30">
        <f t="shared" si="1"/>
        <v>6709439.048</v>
      </c>
      <c r="N5" s="30">
        <f t="shared" si="1"/>
        <v>6062898.619</v>
      </c>
      <c r="O5" s="30">
        <f t="shared" si="1"/>
        <v>5416358.19</v>
      </c>
      <c r="P5" s="30">
        <f t="shared" si="1"/>
        <v>4769817.762</v>
      </c>
      <c r="Q5" s="30">
        <f t="shared" si="1"/>
        <v>4123277.333</v>
      </c>
      <c r="R5" s="30">
        <f t="shared" si="1"/>
        <v>3476736.905</v>
      </c>
      <c r="S5" s="30">
        <f t="shared" si="1"/>
        <v>5111061.921</v>
      </c>
      <c r="T5" s="30">
        <f t="shared" si="1"/>
        <v>4464521.492</v>
      </c>
      <c r="U5" s="30">
        <f t="shared" si="1"/>
        <v>3952149.619</v>
      </c>
      <c r="V5" s="30">
        <f t="shared" si="1"/>
        <v>3439777.746</v>
      </c>
      <c r="W5" s="30">
        <f t="shared" si="1"/>
        <v>7808101.111</v>
      </c>
      <c r="X5" s="30">
        <f t="shared" si="1"/>
        <v>7051694.476</v>
      </c>
      <c r="Y5" s="30">
        <f t="shared" si="1"/>
        <v>6539322.603</v>
      </c>
      <c r="Z5" s="30">
        <f t="shared" si="1"/>
        <v>6026950.73</v>
      </c>
      <c r="AA5" s="30">
        <f t="shared" si="1"/>
        <v>5514578.857</v>
      </c>
      <c r="AB5" s="30">
        <f t="shared" si="1"/>
        <v>7283072.429</v>
      </c>
      <c r="AC5" s="30">
        <f t="shared" si="1"/>
        <v>6636532</v>
      </c>
      <c r="AD5" s="30">
        <f t="shared" si="1"/>
        <v>5989991.571</v>
      </c>
      <c r="AE5" s="30">
        <f t="shared" si="1"/>
        <v>5477619.698</v>
      </c>
      <c r="AF5" s="30">
        <f t="shared" si="1"/>
        <v>4965247.825</v>
      </c>
      <c r="AG5" s="30">
        <f t="shared" si="1"/>
        <v>4452875.952</v>
      </c>
      <c r="AH5" s="30">
        <f t="shared" si="1"/>
        <v>3940504.079</v>
      </c>
      <c r="AI5" s="30">
        <f t="shared" si="1"/>
        <v>3428132.206</v>
      </c>
      <c r="AJ5" s="30">
        <f t="shared" si="1"/>
        <v>2915760.333</v>
      </c>
      <c r="AK5" s="30">
        <f t="shared" si="1"/>
        <v>2537557.016</v>
      </c>
    </row>
    <row r="6">
      <c r="A6" s="5"/>
    </row>
    <row r="7">
      <c r="A7" s="5" t="s">
        <v>187</v>
      </c>
    </row>
    <row r="8">
      <c r="A8" s="6" t="s">
        <v>188</v>
      </c>
      <c r="B8" s="30">
        <f>'Stock-RM'!B21</f>
        <v>11034047.78</v>
      </c>
      <c r="C8" s="30">
        <f>'Stock-RM'!C21</f>
        <v>23130037.3</v>
      </c>
      <c r="D8" s="30">
        <f>'Stock-RM'!D21</f>
        <v>36318532.49</v>
      </c>
      <c r="E8" s="30">
        <f>'Stock-RM'!E21</f>
        <v>50630802.61</v>
      </c>
      <c r="F8" s="30">
        <f>'Stock-RM'!F21</f>
        <v>66098836.99</v>
      </c>
      <c r="G8" s="30">
        <f>'Stock-RM'!G21</f>
        <v>82755360.27</v>
      </c>
      <c r="H8" s="30">
        <f>'Stock-RM'!H21</f>
        <v>100633847.8</v>
      </c>
      <c r="I8" s="30">
        <f>'Stock-RM'!I21</f>
        <v>119768541.4</v>
      </c>
      <c r="J8" s="30">
        <f>'Stock-RM'!J21</f>
        <v>140194465.4</v>
      </c>
      <c r="K8" s="30">
        <f>'Stock-RM'!K21</f>
        <v>161947443.1</v>
      </c>
      <c r="L8" s="30">
        <f>'Stock-RM'!L21</f>
        <v>185064113.7</v>
      </c>
      <c r="M8" s="30">
        <f>'Stock-RM'!M21</f>
        <v>209581948.8</v>
      </c>
      <c r="N8" s="30">
        <f>'Stock-RM'!N21</f>
        <v>235539270.3</v>
      </c>
      <c r="O8" s="30">
        <f>'Stock-RM'!O21</f>
        <v>262975268</v>
      </c>
      <c r="P8" s="30">
        <f>'Stock-RM'!P21</f>
        <v>291930017.7</v>
      </c>
      <c r="Q8" s="30">
        <f>'Stock-RM'!Q21</f>
        <v>322444499.7</v>
      </c>
      <c r="R8" s="30">
        <f>'Stock-RM'!R21</f>
        <v>354560617.5</v>
      </c>
      <c r="S8" s="30">
        <f>'Stock-RM'!S21</f>
        <v>388321217.1</v>
      </c>
      <c r="T8" s="30">
        <f>'Stock-RM'!T21</f>
        <v>423770106.7</v>
      </c>
      <c r="U8" s="30">
        <f>'Stock-RM'!U21</f>
        <v>460952076.5</v>
      </c>
      <c r="V8" s="30">
        <f>'Stock-RM'!V21</f>
        <v>499912919.3</v>
      </c>
      <c r="W8" s="30">
        <f>'Stock-RM'!W21</f>
        <v>540699450.9</v>
      </c>
      <c r="X8" s="30">
        <f>'Stock-RM'!X21</f>
        <v>583359531.7</v>
      </c>
      <c r="Y8" s="30">
        <f>'Stock-RM'!Y21</f>
        <v>627942088.3</v>
      </c>
      <c r="Z8" s="30">
        <f>'Stock-RM'!Z21</f>
        <v>674497135.2</v>
      </c>
      <c r="AA8" s="30">
        <f>'Stock-RM'!AA21</f>
        <v>723075797.5</v>
      </c>
      <c r="AB8" s="30">
        <f>'Stock-RM'!AB21</f>
        <v>773730334.1</v>
      </c>
      <c r="AC8" s="30">
        <f>'Stock-RM'!AC21</f>
        <v>826514160.5</v>
      </c>
      <c r="AD8" s="30">
        <f>'Stock-RM'!AD21</f>
        <v>881481873.3</v>
      </c>
      <c r="AE8" s="30">
        <f>'Stock-RM'!AE21</f>
        <v>938689274.1</v>
      </c>
      <c r="AF8" s="30">
        <f>'Stock-RM'!AF21</f>
        <v>998193394.4</v>
      </c>
      <c r="AG8" s="30">
        <f>'Stock-RM'!AG21</f>
        <v>1060052521</v>
      </c>
      <c r="AH8" s="30">
        <f>'Stock-RM'!AH21</f>
        <v>1124326221</v>
      </c>
      <c r="AI8" s="30">
        <f>'Stock-RM'!AI21</f>
        <v>1191075371</v>
      </c>
      <c r="AJ8" s="30">
        <f>'Stock-RM'!AJ21</f>
        <v>1260362179</v>
      </c>
      <c r="AK8" s="30">
        <f>'Stock-RM'!AK21</f>
        <v>1332250216</v>
      </c>
    </row>
    <row r="9">
      <c r="A9" s="6" t="s">
        <v>189</v>
      </c>
      <c r="B9" s="30">
        <f>'Stock-Candle'!B17</f>
        <v>12443695.02</v>
      </c>
      <c r="C9" s="30">
        <f>'Stock-Candle'!C17</f>
        <v>25548432.48</v>
      </c>
      <c r="D9" s="30">
        <f>'Stock-Candle'!D17</f>
        <v>39330728.88</v>
      </c>
      <c r="E9" s="30">
        <f>'Stock-Candle'!E17</f>
        <v>53807447.88</v>
      </c>
      <c r="F9" s="30">
        <f>'Stock-Candle'!F17</f>
        <v>68995807.1</v>
      </c>
      <c r="G9" s="30">
        <f>'Stock-Candle'!G17</f>
        <v>84913385.06</v>
      </c>
      <c r="H9" s="30">
        <f>'Stock-Candle'!H17</f>
        <v>101578128.2</v>
      </c>
      <c r="I9" s="30">
        <f>'Stock-Candle'!I17</f>
        <v>119008358.1</v>
      </c>
      <c r="J9" s="30">
        <f>'Stock-Candle'!J17</f>
        <v>137222778.9</v>
      </c>
      <c r="K9" s="30">
        <f>'Stock-Candle'!K17</f>
        <v>156240484.5</v>
      </c>
      <c r="L9" s="30">
        <f>'Stock-Candle'!L17</f>
        <v>176080966.5</v>
      </c>
      <c r="M9" s="30">
        <f>'Stock-Candle'!M17</f>
        <v>196764121.7</v>
      </c>
      <c r="N9" s="30">
        <f>'Stock-Candle'!N17</f>
        <v>218310260</v>
      </c>
      <c r="O9" s="30">
        <f>'Stock-Candle'!O17</f>
        <v>240740112.9</v>
      </c>
      <c r="P9" s="30">
        <f>'Stock-Candle'!P17</f>
        <v>264074840.8</v>
      </c>
      <c r="Q9" s="30">
        <f>'Stock-Candle'!Q17</f>
        <v>288336042.4</v>
      </c>
      <c r="R9" s="30">
        <f>'Stock-Candle'!R17</f>
        <v>313545762.3</v>
      </c>
      <c r="S9" s="30">
        <f>'Stock-Candle'!S17</f>
        <v>339726500.2</v>
      </c>
      <c r="T9" s="30">
        <f>'Stock-Candle'!T17</f>
        <v>366901219.7</v>
      </c>
      <c r="U9" s="30">
        <f>'Stock-Candle'!U17</f>
        <v>395093357.2</v>
      </c>
      <c r="V9" s="30">
        <f>'Stock-Candle'!V17</f>
        <v>424326830.7</v>
      </c>
      <c r="W9" s="30">
        <f>'Stock-Candle'!W17</f>
        <v>454626050</v>
      </c>
      <c r="X9" s="30">
        <f>'Stock-Candle'!X17</f>
        <v>486015925.4</v>
      </c>
      <c r="Y9" s="30">
        <f>'Stock-Candle'!Y17</f>
        <v>518521877.9</v>
      </c>
      <c r="Z9" s="30">
        <f>'Stock-Candle'!Z17</f>
        <v>552169848.6</v>
      </c>
      <c r="AA9" s="30">
        <f>'Stock-Candle'!AA17</f>
        <v>586986309.4</v>
      </c>
      <c r="AB9" s="30">
        <f>'Stock-Candle'!AB17</f>
        <v>622998272.7</v>
      </c>
      <c r="AC9" s="30">
        <f>'Stock-Candle'!AC17</f>
        <v>660233302</v>
      </c>
      <c r="AD9" s="30">
        <f>'Stock-Candle'!AD17</f>
        <v>698719522.8</v>
      </c>
      <c r="AE9" s="30">
        <f>'Stock-Candle'!AE17</f>
        <v>738485633.1</v>
      </c>
      <c r="AF9" s="30">
        <f>'Stock-Candle'!AF17</f>
        <v>779560914.5</v>
      </c>
      <c r="AG9" s="30">
        <f>'Stock-Candle'!AG17</f>
        <v>821975243.6</v>
      </c>
      <c r="AH9" s="30">
        <f>'Stock-Candle'!AH17</f>
        <v>865759103.4</v>
      </c>
      <c r="AI9" s="30">
        <f>'Stock-Candle'!AI17</f>
        <v>910943594.8</v>
      </c>
      <c r="AJ9" s="30">
        <f>'Stock-Candle'!AJ17</f>
        <v>957560448.8</v>
      </c>
      <c r="AK9" s="30">
        <f>'Stock-Candle'!AK17</f>
        <v>1005642038</v>
      </c>
    </row>
    <row r="10">
      <c r="A10" s="5" t="s">
        <v>190</v>
      </c>
      <c r="B10" s="30">
        <f>Sales!B36</f>
        <v>560680588.4</v>
      </c>
      <c r="C10" s="30">
        <f>Sales!C36</f>
        <v>290636630.3</v>
      </c>
      <c r="D10" s="30">
        <f>Sales!D36</f>
        <v>576470818.9</v>
      </c>
      <c r="E10" s="30">
        <f>Sales!E36</f>
        <v>298785763.3</v>
      </c>
      <c r="F10" s="30">
        <f>Sales!F36</f>
        <v>592716168.7</v>
      </c>
      <c r="G10" s="30">
        <f>Sales!G36</f>
        <v>307168895.2</v>
      </c>
      <c r="H10" s="30">
        <f>Sales!H36</f>
        <v>609430011.5</v>
      </c>
      <c r="I10" s="30">
        <f>Sales!I36</f>
        <v>315792880.9</v>
      </c>
      <c r="J10" s="30">
        <f>Sales!J36</f>
        <v>626626120.2</v>
      </c>
      <c r="K10" s="30">
        <f>Sales!K36</f>
        <v>324664779.4</v>
      </c>
      <c r="L10" s="30">
        <f>Sales!L36</f>
        <v>644318678.6</v>
      </c>
      <c r="M10" s="30">
        <f>Sales!M36</f>
        <v>333791860</v>
      </c>
      <c r="N10" s="30">
        <f>Sales!N36</f>
        <v>662522294.3</v>
      </c>
      <c r="O10" s="30">
        <f>Sales!O36</f>
        <v>343181608.3</v>
      </c>
      <c r="P10" s="30">
        <f>Sales!P36</f>
        <v>681252011.2</v>
      </c>
      <c r="Q10" s="30">
        <f>Sales!Q36</f>
        <v>352841733.3</v>
      </c>
      <c r="R10" s="30">
        <f>Sales!R36</f>
        <v>700523323</v>
      </c>
      <c r="S10" s="30">
        <f>Sales!S36</f>
        <v>362780173.6</v>
      </c>
      <c r="T10" s="30">
        <f>Sales!T36</f>
        <v>720352186.1</v>
      </c>
      <c r="U10" s="30">
        <f>Sales!U36</f>
        <v>373005104.7</v>
      </c>
      <c r="V10" s="30">
        <f>Sales!V36</f>
        <v>740755034.7</v>
      </c>
      <c r="W10" s="30">
        <f>Sales!W36</f>
        <v>383524946.1</v>
      </c>
      <c r="X10" s="30">
        <f>Sales!X36</f>
        <v>761748794.1</v>
      </c>
      <c r="Y10" s="30">
        <f>Sales!Y36</f>
        <v>394348368.3</v>
      </c>
      <c r="Z10" s="30">
        <f>Sales!Z36</f>
        <v>783350896.5</v>
      </c>
      <c r="AA10" s="30">
        <f>Sales!AA36</f>
        <v>405484301</v>
      </c>
      <c r="AB10" s="30">
        <f>Sales!AB36</f>
        <v>805579295.8</v>
      </c>
      <c r="AC10" s="30">
        <f>Sales!AC36</f>
        <v>416941940.5</v>
      </c>
      <c r="AD10" s="30">
        <f>Sales!AD36</f>
        <v>828452483.3</v>
      </c>
      <c r="AE10" s="30">
        <f>Sales!AE36</f>
        <v>428730757.6</v>
      </c>
      <c r="AF10" s="30">
        <f>Sales!AF36</f>
        <v>851989504.7</v>
      </c>
      <c r="AG10" s="30">
        <f>Sales!AG36</f>
        <v>440860506.6</v>
      </c>
      <c r="AH10" s="30">
        <f>Sales!AH36</f>
        <v>876209975.9</v>
      </c>
      <c r="AI10" s="30">
        <f>Sales!AI36</f>
        <v>453341233</v>
      </c>
      <c r="AJ10" s="30">
        <f>Sales!AJ36</f>
        <v>901134101.1</v>
      </c>
      <c r="AK10" s="30">
        <f>Sales!AK36</f>
        <v>466183283.1</v>
      </c>
    </row>
    <row r="11">
      <c r="A11" s="5" t="s">
        <v>191</v>
      </c>
      <c r="B11" s="30">
        <f>'Cash Details'!B23</f>
        <v>177563654.6</v>
      </c>
      <c r="C11" s="30">
        <f>'Cash Details'!C23</f>
        <v>873278462</v>
      </c>
      <c r="D11" s="30">
        <f>'Cash Details'!D23</f>
        <v>974082894.1</v>
      </c>
      <c r="E11" s="30">
        <f>'Cash Details'!E23</f>
        <v>1638422047</v>
      </c>
      <c r="F11" s="30">
        <f>'Cash Details'!F23</f>
        <v>1735264849</v>
      </c>
      <c r="G11" s="30">
        <f>'Cash Details'!G23</f>
        <v>2415514918</v>
      </c>
      <c r="H11" s="30">
        <f>'Cash Details'!H23</f>
        <v>2512145067</v>
      </c>
      <c r="I11" s="30">
        <f>'Cash Details'!I23</f>
        <v>3208672669</v>
      </c>
      <c r="J11" s="30">
        <f>'Cash Details'!J23</f>
        <v>3313724961</v>
      </c>
      <c r="K11" s="30">
        <f>'Cash Details'!K23</f>
        <v>4026904432</v>
      </c>
      <c r="L11" s="30">
        <f>'Cash Details'!L23</f>
        <v>4122797347</v>
      </c>
      <c r="M11" s="30">
        <f>'Cash Details'!M23</f>
        <v>4851235868</v>
      </c>
      <c r="N11" s="30">
        <f>'Cash Details'!N23</f>
        <v>4946621387</v>
      </c>
      <c r="O11" s="30">
        <f>'Cash Details'!O23</f>
        <v>5694288894</v>
      </c>
      <c r="P11" s="30">
        <f>'Cash Details'!P23</f>
        <v>5789015948</v>
      </c>
      <c r="Q11" s="30">
        <f>'Cash Details'!Q23</f>
        <v>6547375831</v>
      </c>
      <c r="R11" s="30">
        <f>'Cash Details'!R23</f>
        <v>6641316076</v>
      </c>
      <c r="S11" s="30">
        <f>'Cash Details'!S23</f>
        <v>7422655706</v>
      </c>
      <c r="T11" s="30">
        <f>'Cash Details'!T23</f>
        <v>7514857139</v>
      </c>
      <c r="U11" s="30">
        <f>'Cash Details'!U23</f>
        <v>8317193193</v>
      </c>
      <c r="V11" s="30">
        <f>'Cash Details'!V23</f>
        <v>8409118282</v>
      </c>
      <c r="W11" s="30">
        <f>'Cash Details'!W23</f>
        <v>9226220453</v>
      </c>
      <c r="X11" s="30">
        <f>'Cash Details'!X23</f>
        <v>9316983774</v>
      </c>
      <c r="Y11" s="30">
        <f>'Cash Details'!Y23</f>
        <v>10157876643</v>
      </c>
      <c r="Z11" s="30">
        <f>'Cash Details'!Z23</f>
        <v>10247197260</v>
      </c>
      <c r="AA11" s="30">
        <f>'Cash Details'!AA23</f>
        <v>11108029796</v>
      </c>
      <c r="AB11" s="30">
        <f>'Cash Details'!AB23</f>
        <v>11193424657</v>
      </c>
      <c r="AC11" s="30">
        <f>'Cash Details'!AC23</f>
        <v>12074682171</v>
      </c>
      <c r="AD11" s="30">
        <f>'Cash Details'!AD23</f>
        <v>12160767421</v>
      </c>
      <c r="AE11" s="30">
        <f>'Cash Details'!AE23</f>
        <v>13062836865</v>
      </c>
      <c r="AF11" s="30">
        <f>'Cash Details'!AF23</f>
        <v>13146369614</v>
      </c>
      <c r="AG11" s="30">
        <f>'Cash Details'!AG23</f>
        <v>14059956547</v>
      </c>
      <c r="AH11" s="30">
        <f>'Cash Details'!AH23</f>
        <v>14141989142</v>
      </c>
      <c r="AI11" s="30">
        <f>'Cash Details'!AI23</f>
        <v>15087172138</v>
      </c>
      <c r="AJ11" s="30">
        <f>'Cash Details'!AJ23</f>
        <v>15166885825</v>
      </c>
      <c r="AK11" s="30">
        <f>'Cash Details'!AK23</f>
        <v>16134311480</v>
      </c>
    </row>
    <row r="12">
      <c r="A12" s="5" t="s">
        <v>192</v>
      </c>
      <c r="B12" s="30">
        <f t="shared" ref="B12:AK12" si="2">SUM(B8:B11)</f>
        <v>761721985.8</v>
      </c>
      <c r="C12" s="30">
        <f t="shared" si="2"/>
        <v>1212593562</v>
      </c>
      <c r="D12" s="30">
        <f t="shared" si="2"/>
        <v>1626202974</v>
      </c>
      <c r="E12" s="30">
        <f t="shared" si="2"/>
        <v>2041646061</v>
      </c>
      <c r="F12" s="30">
        <f t="shared" si="2"/>
        <v>2463075662</v>
      </c>
      <c r="G12" s="30">
        <f t="shared" si="2"/>
        <v>2890352559</v>
      </c>
      <c r="H12" s="30">
        <f t="shared" si="2"/>
        <v>3323787054</v>
      </c>
      <c r="I12" s="30">
        <f t="shared" si="2"/>
        <v>3763242449</v>
      </c>
      <c r="J12" s="30">
        <f t="shared" si="2"/>
        <v>4217768326</v>
      </c>
      <c r="K12" s="30">
        <f t="shared" si="2"/>
        <v>4669757139</v>
      </c>
      <c r="L12" s="30">
        <f t="shared" si="2"/>
        <v>5128261106</v>
      </c>
      <c r="M12" s="30">
        <f t="shared" si="2"/>
        <v>5591373798</v>
      </c>
      <c r="N12" s="30">
        <f t="shared" si="2"/>
        <v>6062993212</v>
      </c>
      <c r="O12" s="30">
        <f t="shared" si="2"/>
        <v>6541185883</v>
      </c>
      <c r="P12" s="30">
        <f t="shared" si="2"/>
        <v>7026272818</v>
      </c>
      <c r="Q12" s="30">
        <f t="shared" si="2"/>
        <v>7510998106</v>
      </c>
      <c r="R12" s="30">
        <f t="shared" si="2"/>
        <v>8009945778</v>
      </c>
      <c r="S12" s="30">
        <f t="shared" si="2"/>
        <v>8513483597</v>
      </c>
      <c r="T12" s="30">
        <f t="shared" si="2"/>
        <v>9025880652</v>
      </c>
      <c r="U12" s="30">
        <f t="shared" si="2"/>
        <v>9546243731</v>
      </c>
      <c r="V12" s="30">
        <f t="shared" si="2"/>
        <v>10074113067</v>
      </c>
      <c r="W12" s="30">
        <f t="shared" si="2"/>
        <v>10605070900</v>
      </c>
      <c r="X12" s="30">
        <f t="shared" si="2"/>
        <v>11148108026</v>
      </c>
      <c r="Y12" s="30">
        <f t="shared" si="2"/>
        <v>11698688977</v>
      </c>
      <c r="Z12" s="30">
        <f t="shared" si="2"/>
        <v>12257215141</v>
      </c>
      <c r="AA12" s="30">
        <f t="shared" si="2"/>
        <v>12823576204</v>
      </c>
      <c r="AB12" s="30">
        <f t="shared" si="2"/>
        <v>13395732560</v>
      </c>
      <c r="AC12" s="30">
        <f t="shared" si="2"/>
        <v>13978371574</v>
      </c>
      <c r="AD12" s="30">
        <f t="shared" si="2"/>
        <v>14569421300</v>
      </c>
      <c r="AE12" s="30">
        <f t="shared" si="2"/>
        <v>15168742530</v>
      </c>
      <c r="AF12" s="30">
        <f t="shared" si="2"/>
        <v>15776113427</v>
      </c>
      <c r="AG12" s="30">
        <f t="shared" si="2"/>
        <v>16382844818</v>
      </c>
      <c r="AH12" s="30">
        <f t="shared" si="2"/>
        <v>17008284443</v>
      </c>
      <c r="AI12" s="30">
        <f t="shared" si="2"/>
        <v>17642532337</v>
      </c>
      <c r="AJ12" s="30">
        <f t="shared" si="2"/>
        <v>18285942554</v>
      </c>
      <c r="AK12" s="30">
        <f t="shared" si="2"/>
        <v>18938387018</v>
      </c>
    </row>
    <row r="13">
      <c r="A13" s="5"/>
    </row>
    <row r="14">
      <c r="A14" s="5" t="s">
        <v>193</v>
      </c>
      <c r="B14" s="30">
        <f t="shared" ref="B14:AK14" si="3">B12+B5</f>
        <v>764002851.3</v>
      </c>
      <c r="C14" s="30">
        <f t="shared" si="3"/>
        <v>1217021124</v>
      </c>
      <c r="D14" s="30">
        <f t="shared" si="3"/>
        <v>1635242895</v>
      </c>
      <c r="E14" s="30">
        <f t="shared" si="3"/>
        <v>2050173610</v>
      </c>
      <c r="F14" s="30">
        <f t="shared" si="3"/>
        <v>2471090839</v>
      </c>
      <c r="G14" s="30">
        <f t="shared" si="3"/>
        <v>2897855363</v>
      </c>
      <c r="H14" s="30">
        <f t="shared" si="3"/>
        <v>3330777487</v>
      </c>
      <c r="I14" s="30">
        <f t="shared" si="3"/>
        <v>3769720511</v>
      </c>
      <c r="J14" s="30">
        <f t="shared" si="3"/>
        <v>4223734015</v>
      </c>
      <c r="K14" s="30">
        <f t="shared" si="3"/>
        <v>4675210457</v>
      </c>
      <c r="L14" s="30">
        <f t="shared" si="3"/>
        <v>5133202052</v>
      </c>
      <c r="M14" s="30">
        <f t="shared" si="3"/>
        <v>5598083237</v>
      </c>
      <c r="N14" s="30">
        <f t="shared" si="3"/>
        <v>6069056110</v>
      </c>
      <c r="O14" s="30">
        <f t="shared" si="3"/>
        <v>6546602241</v>
      </c>
      <c r="P14" s="30">
        <f t="shared" si="3"/>
        <v>7031042635</v>
      </c>
      <c r="Q14" s="30">
        <f t="shared" si="3"/>
        <v>7515121384</v>
      </c>
      <c r="R14" s="30">
        <f t="shared" si="3"/>
        <v>8013422515</v>
      </c>
      <c r="S14" s="30">
        <f t="shared" si="3"/>
        <v>8518594659</v>
      </c>
      <c r="T14" s="30">
        <f t="shared" si="3"/>
        <v>9030345173</v>
      </c>
      <c r="U14" s="30">
        <f t="shared" si="3"/>
        <v>9550195881</v>
      </c>
      <c r="V14" s="30">
        <f t="shared" si="3"/>
        <v>10077552844</v>
      </c>
      <c r="W14" s="30">
        <f t="shared" si="3"/>
        <v>10612879001</v>
      </c>
      <c r="X14" s="30">
        <f t="shared" si="3"/>
        <v>11155159720</v>
      </c>
      <c r="Y14" s="30">
        <f t="shared" si="3"/>
        <v>11705228300</v>
      </c>
      <c r="Z14" s="30">
        <f t="shared" si="3"/>
        <v>12263242091</v>
      </c>
      <c r="AA14" s="30">
        <f t="shared" si="3"/>
        <v>12829090783</v>
      </c>
      <c r="AB14" s="30">
        <f t="shared" si="3"/>
        <v>13403015632</v>
      </c>
      <c r="AC14" s="30">
        <f t="shared" si="3"/>
        <v>13985008106</v>
      </c>
      <c r="AD14" s="30">
        <f t="shared" si="3"/>
        <v>14575411292</v>
      </c>
      <c r="AE14" s="30">
        <f t="shared" si="3"/>
        <v>15174220150</v>
      </c>
      <c r="AF14" s="30">
        <f t="shared" si="3"/>
        <v>15781078675</v>
      </c>
      <c r="AG14" s="30">
        <f t="shared" si="3"/>
        <v>16387297694</v>
      </c>
      <c r="AH14" s="30">
        <f t="shared" si="3"/>
        <v>17012224947</v>
      </c>
      <c r="AI14" s="30">
        <f t="shared" si="3"/>
        <v>17645960469</v>
      </c>
      <c r="AJ14" s="30">
        <f t="shared" si="3"/>
        <v>18288858314</v>
      </c>
      <c r="AK14" s="30">
        <f t="shared" si="3"/>
        <v>18940924575</v>
      </c>
    </row>
    <row r="15">
      <c r="A15" s="5"/>
    </row>
    <row r="16">
      <c r="A16" s="5" t="s">
        <v>194</v>
      </c>
    </row>
    <row r="17">
      <c r="A17" s="5" t="s">
        <v>195</v>
      </c>
      <c r="B17" s="29">
        <f>Capital!B14</f>
        <v>4832996</v>
      </c>
      <c r="C17" s="29">
        <f>Capital!C14</f>
        <v>4832996</v>
      </c>
      <c r="D17" s="29">
        <f>Capital!D14</f>
        <v>4832996</v>
      </c>
      <c r="E17" s="29">
        <f>Capital!E14</f>
        <v>4832996</v>
      </c>
      <c r="F17" s="29">
        <f>Capital!F14</f>
        <v>4832996</v>
      </c>
      <c r="G17" s="29">
        <f>Capital!G14</f>
        <v>4832996</v>
      </c>
      <c r="H17" s="29">
        <f>Capital!H14</f>
        <v>4832996</v>
      </c>
      <c r="I17" s="29">
        <f>Capital!I14</f>
        <v>4832996</v>
      </c>
      <c r="J17" s="29">
        <f>Capital!J14</f>
        <v>13569716</v>
      </c>
      <c r="K17" s="29">
        <f>Capital!K14</f>
        <v>13569716</v>
      </c>
      <c r="L17" s="29">
        <f>Capital!L14</f>
        <v>13569716</v>
      </c>
      <c r="M17" s="29">
        <f>Capital!M14</f>
        <v>13569716</v>
      </c>
      <c r="N17" s="29">
        <f>Capital!N14</f>
        <v>13569716</v>
      </c>
      <c r="O17" s="29">
        <f>Capital!O14</f>
        <v>13569716</v>
      </c>
      <c r="P17" s="29">
        <f>Capital!P14</f>
        <v>13569716</v>
      </c>
      <c r="Q17" s="29">
        <f>Capital!Q14</f>
        <v>13569716</v>
      </c>
      <c r="R17" s="29">
        <f>Capital!R14</f>
        <v>13569716</v>
      </c>
      <c r="S17" s="29">
        <f>Capital!S14</f>
        <v>13569716</v>
      </c>
      <c r="T17" s="29">
        <f>Capital!T14</f>
        <v>13569716</v>
      </c>
      <c r="U17" s="29">
        <f>Capital!U14</f>
        <v>13569716</v>
      </c>
      <c r="V17" s="29">
        <f>Capital!V14</f>
        <v>13569716</v>
      </c>
      <c r="W17" s="29">
        <f>Capital!W14</f>
        <v>13569716</v>
      </c>
      <c r="X17" s="29">
        <f>Capital!X14</f>
        <v>13569716</v>
      </c>
      <c r="Y17" s="29">
        <f>Capital!Y14</f>
        <v>13569716</v>
      </c>
      <c r="Z17" s="29">
        <f>Capital!Z14</f>
        <v>13569716</v>
      </c>
      <c r="AA17" s="29">
        <f>Capital!AA14</f>
        <v>13569716</v>
      </c>
      <c r="AB17" s="29">
        <f>Capital!AB14</f>
        <v>13569716</v>
      </c>
      <c r="AC17" s="29">
        <f>Capital!AC14</f>
        <v>13569716</v>
      </c>
      <c r="AD17" s="29">
        <f>Capital!AD14</f>
        <v>13569716</v>
      </c>
      <c r="AE17" s="29">
        <f>Capital!AE14</f>
        <v>13569716</v>
      </c>
      <c r="AF17" s="29">
        <f>Capital!AF14</f>
        <v>13569716</v>
      </c>
      <c r="AG17" s="29">
        <f>Capital!AG14</f>
        <v>13569716</v>
      </c>
      <c r="AH17" s="29">
        <f>Capital!AH14</f>
        <v>13569716</v>
      </c>
      <c r="AI17" s="29">
        <f>Capital!AI14</f>
        <v>13569716</v>
      </c>
      <c r="AJ17" s="29">
        <f>Capital!AJ14</f>
        <v>13569716</v>
      </c>
      <c r="AK17" s="29">
        <f>Capital!AK14</f>
        <v>13569716</v>
      </c>
    </row>
    <row r="18">
      <c r="A18" s="20" t="s">
        <v>196</v>
      </c>
    </row>
    <row r="19">
      <c r="A19" s="5" t="s">
        <v>147</v>
      </c>
      <c r="B19" s="28">
        <v>0.0</v>
      </c>
      <c r="C19" s="30">
        <f t="shared" ref="C19:AK19" si="4">B22</f>
        <v>391050564.3</v>
      </c>
      <c r="D19" s="30">
        <f t="shared" si="4"/>
        <v>787498610.9</v>
      </c>
      <c r="E19" s="30">
        <f t="shared" si="4"/>
        <v>1189351928</v>
      </c>
      <c r="F19" s="30">
        <f t="shared" si="4"/>
        <v>1596869782</v>
      </c>
      <c r="G19" s="30">
        <f t="shared" si="4"/>
        <v>2010133666</v>
      </c>
      <c r="H19" s="30">
        <f t="shared" si="4"/>
        <v>2429226265</v>
      </c>
      <c r="I19" s="30">
        <f t="shared" si="4"/>
        <v>2854231479</v>
      </c>
      <c r="J19" s="30">
        <f t="shared" si="4"/>
        <v>3285234433</v>
      </c>
      <c r="K19" s="30">
        <f t="shared" si="4"/>
        <v>3722321503</v>
      </c>
      <c r="L19" s="30">
        <f t="shared" si="4"/>
        <v>4165580330</v>
      </c>
      <c r="M19" s="30">
        <f t="shared" si="4"/>
        <v>4615099840</v>
      </c>
      <c r="N19" s="30">
        <f t="shared" si="4"/>
        <v>5070865887</v>
      </c>
      <c r="O19" s="30">
        <f t="shared" si="4"/>
        <v>5533074402</v>
      </c>
      <c r="P19" s="30">
        <f t="shared" si="4"/>
        <v>6001818284</v>
      </c>
      <c r="Q19" s="30">
        <f t="shared" si="4"/>
        <v>6477191793</v>
      </c>
      <c r="R19" s="30">
        <f t="shared" si="4"/>
        <v>6952160502</v>
      </c>
      <c r="S19" s="30">
        <f t="shared" si="4"/>
        <v>7441081605</v>
      </c>
      <c r="T19" s="30">
        <f t="shared" si="4"/>
        <v>7936825117</v>
      </c>
      <c r="U19" s="30">
        <f t="shared" si="4"/>
        <v>8439696927</v>
      </c>
      <c r="V19" s="30">
        <f t="shared" si="4"/>
        <v>8949789227</v>
      </c>
      <c r="W19" s="30">
        <f t="shared" si="4"/>
        <v>9467106509</v>
      </c>
      <c r="X19" s="30">
        <f t="shared" si="4"/>
        <v>9991564949</v>
      </c>
      <c r="Y19" s="30">
        <f t="shared" si="4"/>
        <v>10523458687</v>
      </c>
      <c r="Z19" s="30">
        <f t="shared" si="4"/>
        <v>11063074154</v>
      </c>
      <c r="AA19" s="30">
        <f t="shared" si="4"/>
        <v>11610341462</v>
      </c>
      <c r="AB19" s="30">
        <f t="shared" si="4"/>
        <v>12165371278</v>
      </c>
      <c r="AC19" s="30">
        <f t="shared" si="4"/>
        <v>12728177512</v>
      </c>
      <c r="AD19" s="30">
        <f t="shared" si="4"/>
        <v>13298972494</v>
      </c>
      <c r="AE19" s="30">
        <f t="shared" si="4"/>
        <v>13877871850</v>
      </c>
      <c r="AF19" s="30">
        <f t="shared" si="4"/>
        <v>14465091290</v>
      </c>
      <c r="AG19" s="30">
        <f t="shared" si="4"/>
        <v>15060657476</v>
      </c>
      <c r="AH19" s="30">
        <f t="shared" si="4"/>
        <v>15654881371</v>
      </c>
      <c r="AI19" s="30">
        <f t="shared" si="4"/>
        <v>16267493259</v>
      </c>
      <c r="AJ19" s="30">
        <f t="shared" si="4"/>
        <v>16888813681</v>
      </c>
      <c r="AK19" s="30">
        <f t="shared" si="4"/>
        <v>17518968864</v>
      </c>
    </row>
    <row r="20">
      <c r="A20" s="5" t="s">
        <v>197</v>
      </c>
      <c r="B20" s="30">
        <f>'Profit &amp; Loss'!B12</f>
        <v>391050564.3</v>
      </c>
      <c r="C20" s="30">
        <f>'Profit &amp; Loss'!C12</f>
        <v>396448046.6</v>
      </c>
      <c r="D20" s="30">
        <f>'Profit &amp; Loss'!D12</f>
        <v>401853316.9</v>
      </c>
      <c r="E20" s="30">
        <f>'Profit &amp; Loss'!E12</f>
        <v>407517854.1</v>
      </c>
      <c r="F20" s="30">
        <f>'Profit &amp; Loss'!F12</f>
        <v>413263883.7</v>
      </c>
      <c r="G20" s="30">
        <f>'Profit &amp; Loss'!G12</f>
        <v>419092599.6</v>
      </c>
      <c r="H20" s="30">
        <f>'Profit &amp; Loss'!H12</f>
        <v>425005213.3</v>
      </c>
      <c r="I20" s="30">
        <f>'Profit &amp; Loss'!I12</f>
        <v>431002954.1</v>
      </c>
      <c r="J20" s="30">
        <f>'Profit &amp; Loss'!J12</f>
        <v>437087069.9</v>
      </c>
      <c r="K20" s="30">
        <f>'Profit &amp; Loss'!K12</f>
        <v>443258827.1</v>
      </c>
      <c r="L20" s="30">
        <f>'Profit &amp; Loss'!L12</f>
        <v>449519510.6</v>
      </c>
      <c r="M20" s="30">
        <f>'Profit &amp; Loss'!M12</f>
        <v>455766046.5</v>
      </c>
      <c r="N20" s="30">
        <f>'Profit &amp; Loss'!N12</f>
        <v>462208515.2</v>
      </c>
      <c r="O20" s="30">
        <f>'Profit &amp; Loss'!O12</f>
        <v>468743881.6</v>
      </c>
      <c r="P20" s="30">
        <f>'Profit &amp; Loss'!P12</f>
        <v>475373509.2</v>
      </c>
      <c r="Q20" s="30">
        <f>'Profit &amp; Loss'!Q12</f>
        <v>482098781.5</v>
      </c>
      <c r="R20" s="30">
        <f>'Profit &amp; Loss'!R12</f>
        <v>488921102.8</v>
      </c>
      <c r="S20" s="30">
        <f>'Profit &amp; Loss'!S12</f>
        <v>495743512.4</v>
      </c>
      <c r="T20" s="30">
        <f>'Profit &amp; Loss'!T12</f>
        <v>502871809.7</v>
      </c>
      <c r="U20" s="30">
        <f>'Profit &amp; Loss'!U12</f>
        <v>510092299.8</v>
      </c>
      <c r="V20" s="30">
        <f>'Profit &amp; Loss'!V12</f>
        <v>517317282.2</v>
      </c>
      <c r="W20" s="30">
        <f>'Profit &amp; Loss'!W12</f>
        <v>524458440.3</v>
      </c>
      <c r="X20" s="30">
        <f>'Profit &amp; Loss'!X12</f>
        <v>531893737.4</v>
      </c>
      <c r="Y20" s="30">
        <f>'Profit &amp; Loss'!Y12</f>
        <v>539615467</v>
      </c>
      <c r="Z20" s="30">
        <f>'Profit &amp; Loss'!Z12</f>
        <v>547267308.4</v>
      </c>
      <c r="AA20" s="30">
        <f>'Profit &amp; Loss'!AA12</f>
        <v>555029816.3</v>
      </c>
      <c r="AB20" s="30">
        <f>'Profit &amp; Loss'!AB12</f>
        <v>562806233.1</v>
      </c>
      <c r="AC20" s="30">
        <f>'Profit &amp; Loss'!AC12</f>
        <v>570794982.5</v>
      </c>
      <c r="AD20" s="30">
        <f>'Profit &amp; Loss'!AD12</f>
        <v>578899355.8</v>
      </c>
      <c r="AE20" s="30">
        <f>'Profit &amp; Loss'!AE12</f>
        <v>587219440.6</v>
      </c>
      <c r="AF20" s="30">
        <f>'Profit &amp; Loss'!AF12</f>
        <v>595566185.5</v>
      </c>
      <c r="AG20" s="30">
        <f>'Profit &amp; Loss'!AG12</f>
        <v>604027743.9</v>
      </c>
      <c r="AH20" s="30">
        <f>'Profit &amp; Loss'!AH12</f>
        <v>612611887.7</v>
      </c>
      <c r="AI20" s="30">
        <f>'Profit &amp; Loss'!AI12</f>
        <v>621320422.9</v>
      </c>
      <c r="AJ20" s="30">
        <f>'Profit &amp; Loss'!AJ12</f>
        <v>630155182.2</v>
      </c>
      <c r="AK20" s="30">
        <f>'Profit &amp; Loss'!AK12</f>
        <v>639216411.5</v>
      </c>
    </row>
    <row r="21">
      <c r="A21" s="5" t="s">
        <v>160</v>
      </c>
      <c r="B21" s="29">
        <f>Capital!B18</f>
        <v>0</v>
      </c>
      <c r="C21" s="29">
        <f>Capital!C18</f>
        <v>0</v>
      </c>
      <c r="D21" s="29">
        <f>Capital!D18</f>
        <v>0</v>
      </c>
      <c r="E21" s="29">
        <f>Capital!E18</f>
        <v>0</v>
      </c>
      <c r="F21" s="29">
        <f>Capital!F18</f>
        <v>0</v>
      </c>
      <c r="G21" s="29">
        <f>Capital!G18</f>
        <v>0</v>
      </c>
      <c r="H21" s="29">
        <f>Capital!H18</f>
        <v>0</v>
      </c>
      <c r="I21" s="29">
        <f>Capital!I18</f>
        <v>0</v>
      </c>
      <c r="J21" s="29">
        <f>Capital!J18</f>
        <v>0</v>
      </c>
      <c r="K21" s="29">
        <f>Capital!K18</f>
        <v>0</v>
      </c>
      <c r="L21" s="29">
        <f>Capital!L18</f>
        <v>0</v>
      </c>
      <c r="M21" s="29">
        <f>Capital!M18</f>
        <v>0</v>
      </c>
      <c r="N21" s="29">
        <f>Capital!N18</f>
        <v>0</v>
      </c>
      <c r="O21" s="29">
        <f>Capital!O18</f>
        <v>0</v>
      </c>
      <c r="P21" s="29">
        <f>Capital!P18</f>
        <v>0</v>
      </c>
      <c r="Q21" s="29">
        <f>Capital!Q18</f>
        <v>7130072</v>
      </c>
      <c r="R21" s="29">
        <f>Capital!R18</f>
        <v>0</v>
      </c>
      <c r="S21" s="29">
        <f>Capital!S18</f>
        <v>0</v>
      </c>
      <c r="T21" s="29">
        <f>Capital!T18</f>
        <v>0</v>
      </c>
      <c r="U21" s="29">
        <f>Capital!U18</f>
        <v>0</v>
      </c>
      <c r="V21" s="29">
        <f>Capital!V18</f>
        <v>0</v>
      </c>
      <c r="W21" s="29">
        <f>Capital!W18</f>
        <v>0</v>
      </c>
      <c r="X21" s="29">
        <f>Capital!X18</f>
        <v>0</v>
      </c>
      <c r="Y21" s="29">
        <f>Capital!Y18</f>
        <v>0</v>
      </c>
      <c r="Z21" s="29">
        <f>Capital!Z18</f>
        <v>0</v>
      </c>
      <c r="AA21" s="29">
        <f>Capital!AA18</f>
        <v>0</v>
      </c>
      <c r="AB21" s="29">
        <f>Capital!AB18</f>
        <v>0</v>
      </c>
      <c r="AC21" s="29">
        <f>Capital!AC18</f>
        <v>0</v>
      </c>
      <c r="AD21" s="29">
        <f>Capital!AD18</f>
        <v>0</v>
      </c>
      <c r="AE21" s="29">
        <f>Capital!AE18</f>
        <v>0</v>
      </c>
      <c r="AF21" s="29">
        <f>Capital!AF18</f>
        <v>0</v>
      </c>
      <c r="AG21" s="29">
        <f>Capital!AG18</f>
        <v>9803849</v>
      </c>
      <c r="AH21" s="29">
        <f>Capital!AH18</f>
        <v>0</v>
      </c>
      <c r="AI21" s="29">
        <f>Capital!AI18</f>
        <v>0</v>
      </c>
      <c r="AJ21" s="29">
        <f>Capital!AJ18</f>
        <v>0</v>
      </c>
      <c r="AK21" s="29">
        <f>Capital!AK18</f>
        <v>0</v>
      </c>
    </row>
    <row r="22">
      <c r="A22" s="5" t="s">
        <v>149</v>
      </c>
      <c r="B22" s="30">
        <f t="shared" ref="B22:AK22" si="5">B19+B20-B21</f>
        <v>391050564.3</v>
      </c>
      <c r="C22" s="30">
        <f t="shared" si="5"/>
        <v>787498610.9</v>
      </c>
      <c r="D22" s="30">
        <f t="shared" si="5"/>
        <v>1189351928</v>
      </c>
      <c r="E22" s="30">
        <f t="shared" si="5"/>
        <v>1596869782</v>
      </c>
      <c r="F22" s="30">
        <f t="shared" si="5"/>
        <v>2010133666</v>
      </c>
      <c r="G22" s="30">
        <f t="shared" si="5"/>
        <v>2429226265</v>
      </c>
      <c r="H22" s="30">
        <f t="shared" si="5"/>
        <v>2854231479</v>
      </c>
      <c r="I22" s="30">
        <f t="shared" si="5"/>
        <v>3285234433</v>
      </c>
      <c r="J22" s="30">
        <f t="shared" si="5"/>
        <v>3722321503</v>
      </c>
      <c r="K22" s="30">
        <f t="shared" si="5"/>
        <v>4165580330</v>
      </c>
      <c r="L22" s="30">
        <f t="shared" si="5"/>
        <v>4615099840</v>
      </c>
      <c r="M22" s="30">
        <f t="shared" si="5"/>
        <v>5070865887</v>
      </c>
      <c r="N22" s="30">
        <f t="shared" si="5"/>
        <v>5533074402</v>
      </c>
      <c r="O22" s="30">
        <f t="shared" si="5"/>
        <v>6001818284</v>
      </c>
      <c r="P22" s="30">
        <f t="shared" si="5"/>
        <v>6477191793</v>
      </c>
      <c r="Q22" s="30">
        <f t="shared" si="5"/>
        <v>6952160502</v>
      </c>
      <c r="R22" s="30">
        <f t="shared" si="5"/>
        <v>7441081605</v>
      </c>
      <c r="S22" s="30">
        <f t="shared" si="5"/>
        <v>7936825117</v>
      </c>
      <c r="T22" s="30">
        <f t="shared" si="5"/>
        <v>8439696927</v>
      </c>
      <c r="U22" s="30">
        <f t="shared" si="5"/>
        <v>8949789227</v>
      </c>
      <c r="V22" s="30">
        <f t="shared" si="5"/>
        <v>9467106509</v>
      </c>
      <c r="W22" s="30">
        <f t="shared" si="5"/>
        <v>9991564949</v>
      </c>
      <c r="X22" s="30">
        <f t="shared" si="5"/>
        <v>10523458687</v>
      </c>
      <c r="Y22" s="30">
        <f t="shared" si="5"/>
        <v>11063074154</v>
      </c>
      <c r="Z22" s="30">
        <f t="shared" si="5"/>
        <v>11610341462</v>
      </c>
      <c r="AA22" s="30">
        <f t="shared" si="5"/>
        <v>12165371278</v>
      </c>
      <c r="AB22" s="30">
        <f t="shared" si="5"/>
        <v>12728177512</v>
      </c>
      <c r="AC22" s="30">
        <f t="shared" si="5"/>
        <v>13298972494</v>
      </c>
      <c r="AD22" s="30">
        <f t="shared" si="5"/>
        <v>13877871850</v>
      </c>
      <c r="AE22" s="30">
        <f t="shared" si="5"/>
        <v>14465091290</v>
      </c>
      <c r="AF22" s="30">
        <f t="shared" si="5"/>
        <v>15060657476</v>
      </c>
      <c r="AG22" s="30">
        <f t="shared" si="5"/>
        <v>15654881371</v>
      </c>
      <c r="AH22" s="30">
        <f t="shared" si="5"/>
        <v>16267493259</v>
      </c>
      <c r="AI22" s="30">
        <f t="shared" si="5"/>
        <v>16888813681</v>
      </c>
      <c r="AJ22" s="30">
        <f t="shared" si="5"/>
        <v>17518968864</v>
      </c>
      <c r="AK22" s="30">
        <f t="shared" si="5"/>
        <v>18158185275</v>
      </c>
    </row>
    <row r="23">
      <c r="A23" s="5"/>
    </row>
    <row r="24">
      <c r="A24" s="5" t="s">
        <v>198</v>
      </c>
      <c r="B24" s="30">
        <f t="shared" ref="B24:AK24" si="6">B17+B22</f>
        <v>395883560.3</v>
      </c>
      <c r="C24" s="30">
        <f t="shared" si="6"/>
        <v>792331606.9</v>
      </c>
      <c r="D24" s="30">
        <f t="shared" si="6"/>
        <v>1194184924</v>
      </c>
      <c r="E24" s="30">
        <f t="shared" si="6"/>
        <v>1601702778</v>
      </c>
      <c r="F24" s="30">
        <f t="shared" si="6"/>
        <v>2014966662</v>
      </c>
      <c r="G24" s="30">
        <f t="shared" si="6"/>
        <v>2434059261</v>
      </c>
      <c r="H24" s="30">
        <f t="shared" si="6"/>
        <v>2859064475</v>
      </c>
      <c r="I24" s="30">
        <f t="shared" si="6"/>
        <v>3290067429</v>
      </c>
      <c r="J24" s="30">
        <f t="shared" si="6"/>
        <v>3735891219</v>
      </c>
      <c r="K24" s="30">
        <f t="shared" si="6"/>
        <v>4179150046</v>
      </c>
      <c r="L24" s="30">
        <f t="shared" si="6"/>
        <v>4628669556</v>
      </c>
      <c r="M24" s="30">
        <f t="shared" si="6"/>
        <v>5084435603</v>
      </c>
      <c r="N24" s="30">
        <f t="shared" si="6"/>
        <v>5546644118</v>
      </c>
      <c r="O24" s="30">
        <f t="shared" si="6"/>
        <v>6015388000</v>
      </c>
      <c r="P24" s="30">
        <f t="shared" si="6"/>
        <v>6490761509</v>
      </c>
      <c r="Q24" s="30">
        <f t="shared" si="6"/>
        <v>6965730218</v>
      </c>
      <c r="R24" s="30">
        <f t="shared" si="6"/>
        <v>7454651321</v>
      </c>
      <c r="S24" s="30">
        <f t="shared" si="6"/>
        <v>7950394833</v>
      </c>
      <c r="T24" s="30">
        <f t="shared" si="6"/>
        <v>8453266643</v>
      </c>
      <c r="U24" s="30">
        <f t="shared" si="6"/>
        <v>8963358943</v>
      </c>
      <c r="V24" s="30">
        <f t="shared" si="6"/>
        <v>9480676225</v>
      </c>
      <c r="W24" s="30">
        <f t="shared" si="6"/>
        <v>10005134665</v>
      </c>
      <c r="X24" s="30">
        <f t="shared" si="6"/>
        <v>10537028403</v>
      </c>
      <c r="Y24" s="30">
        <f t="shared" si="6"/>
        <v>11076643870</v>
      </c>
      <c r="Z24" s="30">
        <f t="shared" si="6"/>
        <v>11623911178</v>
      </c>
      <c r="AA24" s="30">
        <f t="shared" si="6"/>
        <v>12178940994</v>
      </c>
      <c r="AB24" s="30">
        <f t="shared" si="6"/>
        <v>12741747228</v>
      </c>
      <c r="AC24" s="30">
        <f t="shared" si="6"/>
        <v>13312542210</v>
      </c>
      <c r="AD24" s="30">
        <f t="shared" si="6"/>
        <v>13891441566</v>
      </c>
      <c r="AE24" s="30">
        <f t="shared" si="6"/>
        <v>14478661006</v>
      </c>
      <c r="AF24" s="30">
        <f t="shared" si="6"/>
        <v>15074227192</v>
      </c>
      <c r="AG24" s="30">
        <f t="shared" si="6"/>
        <v>15668451087</v>
      </c>
      <c r="AH24" s="30">
        <f t="shared" si="6"/>
        <v>16281062975</v>
      </c>
      <c r="AI24" s="30">
        <f t="shared" si="6"/>
        <v>16902383397</v>
      </c>
      <c r="AJ24" s="30">
        <f t="shared" si="6"/>
        <v>17532538580</v>
      </c>
      <c r="AK24" s="30">
        <f t="shared" si="6"/>
        <v>18171754991</v>
      </c>
    </row>
    <row r="25">
      <c r="A25" s="5"/>
    </row>
    <row r="26">
      <c r="A26" s="5" t="s">
        <v>199</v>
      </c>
    </row>
    <row r="27">
      <c r="A27" s="20" t="s">
        <v>200</v>
      </c>
    </row>
    <row r="28">
      <c r="A28" s="5" t="s">
        <v>71</v>
      </c>
      <c r="B28" s="30">
        <f>'Loan and Interest'!B25</f>
        <v>0</v>
      </c>
      <c r="C28" s="30">
        <f>'Loan and Interest'!C25</f>
        <v>825460</v>
      </c>
      <c r="D28" s="30">
        <f>'Loan and Interest'!D25</f>
        <v>825460</v>
      </c>
      <c r="E28" s="30">
        <f>'Loan and Interest'!E25</f>
        <v>825460</v>
      </c>
      <c r="F28" s="30">
        <f>'Loan and Interest'!F25</f>
        <v>825460</v>
      </c>
      <c r="G28" s="30">
        <f>'Loan and Interest'!G25</f>
        <v>825460</v>
      </c>
      <c r="H28" s="30">
        <f>'Loan and Interest'!H25</f>
        <v>825460</v>
      </c>
      <c r="I28" s="30">
        <f>'Loan and Interest'!I25</f>
        <v>825460</v>
      </c>
      <c r="J28" s="30">
        <f>'Loan and Interest'!J25</f>
        <v>825460</v>
      </c>
      <c r="K28" s="30">
        <f>'Loan and Interest'!K25</f>
        <v>825460</v>
      </c>
      <c r="L28" s="30">
        <f>'Loan and Interest'!L25</f>
        <v>825460</v>
      </c>
      <c r="M28" s="30">
        <f>'Loan and Interest'!M25</f>
        <v>1435706</v>
      </c>
      <c r="N28" s="30">
        <f>'Loan and Interest'!N25</f>
        <v>1435706</v>
      </c>
      <c r="O28" s="30">
        <f>'Loan and Interest'!O25</f>
        <v>1435706</v>
      </c>
      <c r="P28" s="30">
        <f>'Loan and Interest'!P25</f>
        <v>1435706</v>
      </c>
      <c r="Q28" s="30">
        <f>'Loan and Interest'!Q25</f>
        <v>1435706</v>
      </c>
      <c r="R28" s="30">
        <f>'Loan and Interest'!R25</f>
        <v>1435706</v>
      </c>
      <c r="S28" s="30">
        <f>'Loan and Interest'!S25</f>
        <v>1435706</v>
      </c>
      <c r="T28" s="30">
        <f>'Loan and Interest'!T25</f>
        <v>610246</v>
      </c>
      <c r="U28" s="30">
        <f>'Loan and Interest'!U25</f>
        <v>610246</v>
      </c>
      <c r="V28" s="30">
        <f>'Loan and Interest'!V25</f>
        <v>610246</v>
      </c>
      <c r="W28" s="30">
        <f>'Loan and Interest'!W25</f>
        <v>1378197</v>
      </c>
      <c r="X28" s="30">
        <f>'Loan and Interest'!X25</f>
        <v>1378197</v>
      </c>
      <c r="Y28" s="30">
        <f>'Loan and Interest'!Y25</f>
        <v>1378197</v>
      </c>
      <c r="Z28" s="30">
        <f>'Loan and Interest'!Z25</f>
        <v>1378197</v>
      </c>
      <c r="AA28" s="30">
        <f>'Loan and Interest'!AA25</f>
        <v>1378197</v>
      </c>
      <c r="AB28" s="30">
        <f>'Loan and Interest'!AB25</f>
        <v>1378197</v>
      </c>
      <c r="AC28" s="30">
        <f>'Loan and Interest'!AC25</f>
        <v>1378197</v>
      </c>
      <c r="AD28" s="30">
        <f>'Loan and Interest'!AD25</f>
        <v>1378197</v>
      </c>
      <c r="AE28" s="30">
        <f>'Loan and Interest'!AE25</f>
        <v>1378197</v>
      </c>
      <c r="AF28" s="30">
        <f>'Loan and Interest'!AF25</f>
        <v>767951</v>
      </c>
      <c r="AG28" s="30">
        <f>'Loan and Interest'!AG25</f>
        <v>767951</v>
      </c>
      <c r="AH28" s="30">
        <f>'Loan and Interest'!AH25</f>
        <v>767951</v>
      </c>
      <c r="AI28" s="30">
        <f>'Loan and Interest'!AI25</f>
        <v>767951</v>
      </c>
      <c r="AJ28" s="30">
        <f>'Loan and Interest'!AJ25</f>
        <v>767951</v>
      </c>
      <c r="AK28" s="30">
        <f>'Loan and Interest'!AK25</f>
        <v>767951</v>
      </c>
    </row>
    <row r="29">
      <c r="A29" s="5" t="s">
        <v>201</v>
      </c>
      <c r="B29" s="30">
        <f t="shared" ref="B29:AK29" si="7">B28</f>
        <v>0</v>
      </c>
      <c r="C29" s="30">
        <f t="shared" si="7"/>
        <v>825460</v>
      </c>
      <c r="D29" s="30">
        <f t="shared" si="7"/>
        <v>825460</v>
      </c>
      <c r="E29" s="30">
        <f t="shared" si="7"/>
        <v>825460</v>
      </c>
      <c r="F29" s="30">
        <f t="shared" si="7"/>
        <v>825460</v>
      </c>
      <c r="G29" s="30">
        <f t="shared" si="7"/>
        <v>825460</v>
      </c>
      <c r="H29" s="30">
        <f t="shared" si="7"/>
        <v>825460</v>
      </c>
      <c r="I29" s="30">
        <f t="shared" si="7"/>
        <v>825460</v>
      </c>
      <c r="J29" s="30">
        <f t="shared" si="7"/>
        <v>825460</v>
      </c>
      <c r="K29" s="30">
        <f t="shared" si="7"/>
        <v>825460</v>
      </c>
      <c r="L29" s="30">
        <f t="shared" si="7"/>
        <v>825460</v>
      </c>
      <c r="M29" s="30">
        <f t="shared" si="7"/>
        <v>1435706</v>
      </c>
      <c r="N29" s="30">
        <f t="shared" si="7"/>
        <v>1435706</v>
      </c>
      <c r="O29" s="30">
        <f t="shared" si="7"/>
        <v>1435706</v>
      </c>
      <c r="P29" s="30">
        <f t="shared" si="7"/>
        <v>1435706</v>
      </c>
      <c r="Q29" s="30">
        <f t="shared" si="7"/>
        <v>1435706</v>
      </c>
      <c r="R29" s="30">
        <f t="shared" si="7"/>
        <v>1435706</v>
      </c>
      <c r="S29" s="30">
        <f t="shared" si="7"/>
        <v>1435706</v>
      </c>
      <c r="T29" s="30">
        <f t="shared" si="7"/>
        <v>610246</v>
      </c>
      <c r="U29" s="30">
        <f t="shared" si="7"/>
        <v>610246</v>
      </c>
      <c r="V29" s="30">
        <f t="shared" si="7"/>
        <v>610246</v>
      </c>
      <c r="W29" s="30">
        <f t="shared" si="7"/>
        <v>1378197</v>
      </c>
      <c r="X29" s="30">
        <f t="shared" si="7"/>
        <v>1378197</v>
      </c>
      <c r="Y29" s="30">
        <f t="shared" si="7"/>
        <v>1378197</v>
      </c>
      <c r="Z29" s="30">
        <f t="shared" si="7"/>
        <v>1378197</v>
      </c>
      <c r="AA29" s="30">
        <f t="shared" si="7"/>
        <v>1378197</v>
      </c>
      <c r="AB29" s="30">
        <f t="shared" si="7"/>
        <v>1378197</v>
      </c>
      <c r="AC29" s="30">
        <f t="shared" si="7"/>
        <v>1378197</v>
      </c>
      <c r="AD29" s="30">
        <f t="shared" si="7"/>
        <v>1378197</v>
      </c>
      <c r="AE29" s="30">
        <f t="shared" si="7"/>
        <v>1378197</v>
      </c>
      <c r="AF29" s="30">
        <f t="shared" si="7"/>
        <v>767951</v>
      </c>
      <c r="AG29" s="30">
        <f t="shared" si="7"/>
        <v>767951</v>
      </c>
      <c r="AH29" s="30">
        <f t="shared" si="7"/>
        <v>767951</v>
      </c>
      <c r="AI29" s="30">
        <f t="shared" si="7"/>
        <v>767951</v>
      </c>
      <c r="AJ29" s="30">
        <f t="shared" si="7"/>
        <v>767951</v>
      </c>
      <c r="AK29" s="30">
        <f t="shared" si="7"/>
        <v>767951</v>
      </c>
    </row>
    <row r="30">
      <c r="A30" s="5"/>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row>
    <row r="31">
      <c r="A31" s="20" t="s">
        <v>202</v>
      </c>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row>
    <row r="32">
      <c r="A32" s="5" t="s">
        <v>132</v>
      </c>
      <c r="B32" s="30">
        <f>Expenses!B24</f>
        <v>153518</v>
      </c>
      <c r="C32" s="30">
        <f>Expenses!C24</f>
        <v>120935</v>
      </c>
      <c r="D32" s="30">
        <f>Expenses!D24</f>
        <v>176969</v>
      </c>
      <c r="E32" s="30">
        <f>Expenses!E24</f>
        <v>120935</v>
      </c>
      <c r="F32" s="30">
        <f>Expenses!F24</f>
        <v>176969</v>
      </c>
      <c r="G32" s="30">
        <f>Expenses!G24</f>
        <v>120935</v>
      </c>
      <c r="H32" s="30">
        <f>Expenses!H24</f>
        <v>176969</v>
      </c>
      <c r="I32" s="30">
        <f>Expenses!I24</f>
        <v>120935</v>
      </c>
      <c r="J32" s="30">
        <f>Expenses!J24</f>
        <v>176969</v>
      </c>
      <c r="K32" s="30">
        <f>Expenses!K24</f>
        <v>120935</v>
      </c>
      <c r="L32" s="30">
        <f>Expenses!L24</f>
        <v>176969</v>
      </c>
      <c r="M32" s="30">
        <f>Expenses!M24</f>
        <v>120935</v>
      </c>
      <c r="N32" s="30">
        <f>Expenses!N24</f>
        <v>176969</v>
      </c>
      <c r="O32" s="30">
        <f>Expenses!O24</f>
        <v>120935</v>
      </c>
      <c r="P32" s="30">
        <f>Expenses!P24</f>
        <v>176969</v>
      </c>
      <c r="Q32" s="30">
        <f>Expenses!Q24</f>
        <v>120935</v>
      </c>
      <c r="R32" s="30">
        <f>Expenses!R24</f>
        <v>176969</v>
      </c>
      <c r="S32" s="30">
        <f>Expenses!S24</f>
        <v>120935</v>
      </c>
      <c r="T32" s="30">
        <f>Expenses!T24</f>
        <v>176969</v>
      </c>
      <c r="U32" s="30">
        <f>Expenses!U24</f>
        <v>120935</v>
      </c>
      <c r="V32" s="30">
        <f>Expenses!V24</f>
        <v>176969</v>
      </c>
      <c r="W32" s="30">
        <f>Expenses!W24</f>
        <v>120935</v>
      </c>
      <c r="X32" s="30">
        <f>Expenses!X24</f>
        <v>176969</v>
      </c>
      <c r="Y32" s="30">
        <f>Expenses!Y24</f>
        <v>120935</v>
      </c>
      <c r="Z32" s="30">
        <f>Expenses!Z24</f>
        <v>176969</v>
      </c>
      <c r="AA32" s="30">
        <f>Expenses!AA24</f>
        <v>120935</v>
      </c>
      <c r="AB32" s="30">
        <f>Expenses!AB24</f>
        <v>176969</v>
      </c>
      <c r="AC32" s="30">
        <f>Expenses!AC24</f>
        <v>120935</v>
      </c>
      <c r="AD32" s="30">
        <f>Expenses!AD24</f>
        <v>176969</v>
      </c>
      <c r="AE32" s="30">
        <f>Expenses!AE24</f>
        <v>120935</v>
      </c>
      <c r="AF32" s="30">
        <f>Expenses!AF24</f>
        <v>176969</v>
      </c>
      <c r="AG32" s="30">
        <f>Expenses!AG24</f>
        <v>120935</v>
      </c>
      <c r="AH32" s="30">
        <f>Expenses!AH24</f>
        <v>176969</v>
      </c>
      <c r="AI32" s="30">
        <f>Expenses!AI24</f>
        <v>120935</v>
      </c>
      <c r="AJ32" s="30">
        <f>Expenses!AJ24</f>
        <v>176969</v>
      </c>
      <c r="AK32" s="30">
        <f>Expenses!AK24</f>
        <v>120935</v>
      </c>
    </row>
    <row r="33">
      <c r="A33" s="5" t="s">
        <v>126</v>
      </c>
      <c r="B33" s="30">
        <f>Purchases!B18</f>
        <v>367965773</v>
      </c>
      <c r="C33" s="30">
        <f>Purchases!C18</f>
        <v>423743122.5</v>
      </c>
      <c r="D33" s="30">
        <f>Purchases!D18</f>
        <v>440055542</v>
      </c>
      <c r="E33" s="30">
        <f>Purchases!E18</f>
        <v>447524436.7</v>
      </c>
      <c r="F33" s="30">
        <f>Purchases!F18</f>
        <v>455121748.2</v>
      </c>
      <c r="G33" s="30">
        <f>Purchases!G18</f>
        <v>462849707.2</v>
      </c>
      <c r="H33" s="30">
        <f>Purchases!H18</f>
        <v>470710583.6</v>
      </c>
      <c r="I33" s="30">
        <f>Purchases!I18</f>
        <v>478706687</v>
      </c>
      <c r="J33" s="30">
        <f>Purchases!J18</f>
        <v>486840367.4</v>
      </c>
      <c r="K33" s="30">
        <f>Purchases!K18</f>
        <v>495114016.2</v>
      </c>
      <c r="L33" s="30">
        <f>Purchases!L18</f>
        <v>503530066.3</v>
      </c>
      <c r="M33" s="30">
        <f>Purchases!M18</f>
        <v>512090993.7</v>
      </c>
      <c r="N33" s="30">
        <f>Purchases!N18</f>
        <v>520799317.3</v>
      </c>
      <c r="O33" s="30">
        <f>Purchases!O18</f>
        <v>529657600.5</v>
      </c>
      <c r="P33" s="30">
        <f>Purchases!P18</f>
        <v>538668451.5</v>
      </c>
      <c r="Q33" s="30">
        <f>Purchases!Q18</f>
        <v>547834524.3</v>
      </c>
      <c r="R33" s="30">
        <f>Purchases!R18</f>
        <v>557158519.2</v>
      </c>
      <c r="S33" s="30">
        <f>Purchases!S18</f>
        <v>566643184.1</v>
      </c>
      <c r="T33" s="30">
        <f>Purchases!T18</f>
        <v>576291314.9</v>
      </c>
      <c r="U33" s="30">
        <f>Purchases!U18</f>
        <v>586105756.7</v>
      </c>
      <c r="V33" s="30">
        <f>Purchases!V18</f>
        <v>596089404.3</v>
      </c>
      <c r="W33" s="30">
        <f>Purchases!W18</f>
        <v>606245203.4</v>
      </c>
      <c r="X33" s="30">
        <f>Purchases!X18</f>
        <v>616576151.4</v>
      </c>
      <c r="Y33" s="30">
        <f>Purchases!Y18</f>
        <v>627085298.1</v>
      </c>
      <c r="Z33" s="30">
        <f>Purchases!Z18</f>
        <v>637775747.1</v>
      </c>
      <c r="AA33" s="30">
        <f>Purchases!AA18</f>
        <v>648650656.2</v>
      </c>
      <c r="AB33" s="30">
        <f>Purchases!AB18</f>
        <v>659713238.7</v>
      </c>
      <c r="AC33" s="30">
        <f>Purchases!AC18</f>
        <v>670966764.2</v>
      </c>
      <c r="AD33" s="30">
        <f>Purchases!AD18</f>
        <v>682414560</v>
      </c>
      <c r="AE33" s="30">
        <f>Purchases!AE18</f>
        <v>694060011.4</v>
      </c>
      <c r="AF33" s="30">
        <f>Purchases!AF18</f>
        <v>705906563.4</v>
      </c>
      <c r="AG33" s="30">
        <f>Purchases!AG18</f>
        <v>717957721.3</v>
      </c>
      <c r="AH33" s="30">
        <f>Purchases!AH18</f>
        <v>730217052.2</v>
      </c>
      <c r="AI33" s="30">
        <f>Purchases!AI18</f>
        <v>742688185.5</v>
      </c>
      <c r="AJ33" s="30">
        <f>Purchases!AJ18</f>
        <v>755374814.7</v>
      </c>
      <c r="AK33" s="30">
        <f>Purchases!AK18</f>
        <v>768280697.9</v>
      </c>
    </row>
    <row r="34">
      <c r="A34" s="5" t="s">
        <v>203</v>
      </c>
      <c r="B34" s="30">
        <f t="shared" ref="B34:AK34" si="8">SUM(B32:B33)</f>
        <v>368119291</v>
      </c>
      <c r="C34" s="30">
        <f t="shared" si="8"/>
        <v>423864057.5</v>
      </c>
      <c r="D34" s="30">
        <f t="shared" si="8"/>
        <v>440232511</v>
      </c>
      <c r="E34" s="30">
        <f t="shared" si="8"/>
        <v>447645371.7</v>
      </c>
      <c r="F34" s="30">
        <f t="shared" si="8"/>
        <v>455298717.2</v>
      </c>
      <c r="G34" s="30">
        <f t="shared" si="8"/>
        <v>462970642.2</v>
      </c>
      <c r="H34" s="30">
        <f t="shared" si="8"/>
        <v>470887552.6</v>
      </c>
      <c r="I34" s="30">
        <f t="shared" si="8"/>
        <v>478827622</v>
      </c>
      <c r="J34" s="30">
        <f t="shared" si="8"/>
        <v>487017336.4</v>
      </c>
      <c r="K34" s="30">
        <f t="shared" si="8"/>
        <v>495234951.2</v>
      </c>
      <c r="L34" s="30">
        <f t="shared" si="8"/>
        <v>503707035.3</v>
      </c>
      <c r="M34" s="30">
        <f t="shared" si="8"/>
        <v>512211928.7</v>
      </c>
      <c r="N34" s="30">
        <f t="shared" si="8"/>
        <v>520976286.3</v>
      </c>
      <c r="O34" s="30">
        <f t="shared" si="8"/>
        <v>529778535.5</v>
      </c>
      <c r="P34" s="30">
        <f t="shared" si="8"/>
        <v>538845420.5</v>
      </c>
      <c r="Q34" s="30">
        <f t="shared" si="8"/>
        <v>547955459.3</v>
      </c>
      <c r="R34" s="30">
        <f t="shared" si="8"/>
        <v>557335488.2</v>
      </c>
      <c r="S34" s="30">
        <f t="shared" si="8"/>
        <v>566764119.1</v>
      </c>
      <c r="T34" s="30">
        <f t="shared" si="8"/>
        <v>576468283.9</v>
      </c>
      <c r="U34" s="30">
        <f t="shared" si="8"/>
        <v>586226691.7</v>
      </c>
      <c r="V34" s="30">
        <f t="shared" si="8"/>
        <v>596266373.3</v>
      </c>
      <c r="W34" s="30">
        <f t="shared" si="8"/>
        <v>606366138.4</v>
      </c>
      <c r="X34" s="30">
        <f t="shared" si="8"/>
        <v>616753120.4</v>
      </c>
      <c r="Y34" s="30">
        <f t="shared" si="8"/>
        <v>627206233.1</v>
      </c>
      <c r="Z34" s="30">
        <f t="shared" si="8"/>
        <v>637952716.1</v>
      </c>
      <c r="AA34" s="30">
        <f t="shared" si="8"/>
        <v>648771591.2</v>
      </c>
      <c r="AB34" s="30">
        <f t="shared" si="8"/>
        <v>659890207.7</v>
      </c>
      <c r="AC34" s="30">
        <f t="shared" si="8"/>
        <v>671087699.2</v>
      </c>
      <c r="AD34" s="30">
        <f t="shared" si="8"/>
        <v>682591529</v>
      </c>
      <c r="AE34" s="30">
        <f t="shared" si="8"/>
        <v>694180946.4</v>
      </c>
      <c r="AF34" s="30">
        <f t="shared" si="8"/>
        <v>706083532.4</v>
      </c>
      <c r="AG34" s="30">
        <f t="shared" si="8"/>
        <v>718078656.3</v>
      </c>
      <c r="AH34" s="30">
        <f t="shared" si="8"/>
        <v>730394021.2</v>
      </c>
      <c r="AI34" s="30">
        <f t="shared" si="8"/>
        <v>742809120.5</v>
      </c>
      <c r="AJ34" s="30">
        <f t="shared" si="8"/>
        <v>755551783.7</v>
      </c>
      <c r="AK34" s="30">
        <f t="shared" si="8"/>
        <v>768401632.9</v>
      </c>
    </row>
    <row r="35">
      <c r="A35" s="5"/>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row>
    <row r="36">
      <c r="A36" s="5" t="s">
        <v>204</v>
      </c>
      <c r="B36" s="30">
        <f t="shared" ref="B36:AK36" si="9">B34+B29</f>
        <v>368119291</v>
      </c>
      <c r="C36" s="30">
        <f t="shared" si="9"/>
        <v>424689517.5</v>
      </c>
      <c r="D36" s="30">
        <f t="shared" si="9"/>
        <v>441057971</v>
      </c>
      <c r="E36" s="30">
        <f t="shared" si="9"/>
        <v>448470831.7</v>
      </c>
      <c r="F36" s="30">
        <f t="shared" si="9"/>
        <v>456124177.2</v>
      </c>
      <c r="G36" s="30">
        <f t="shared" si="9"/>
        <v>463796102.2</v>
      </c>
      <c r="H36" s="30">
        <f t="shared" si="9"/>
        <v>471713012.6</v>
      </c>
      <c r="I36" s="30">
        <f t="shared" si="9"/>
        <v>479653082</v>
      </c>
      <c r="J36" s="30">
        <f t="shared" si="9"/>
        <v>487842796.4</v>
      </c>
      <c r="K36" s="30">
        <f t="shared" si="9"/>
        <v>496060411.2</v>
      </c>
      <c r="L36" s="30">
        <f t="shared" si="9"/>
        <v>504532495.3</v>
      </c>
      <c r="M36" s="30">
        <f t="shared" si="9"/>
        <v>513647634.7</v>
      </c>
      <c r="N36" s="30">
        <f t="shared" si="9"/>
        <v>522411992.3</v>
      </c>
      <c r="O36" s="30">
        <f t="shared" si="9"/>
        <v>531214241.5</v>
      </c>
      <c r="P36" s="30">
        <f t="shared" si="9"/>
        <v>540281126.5</v>
      </c>
      <c r="Q36" s="30">
        <f t="shared" si="9"/>
        <v>549391165.3</v>
      </c>
      <c r="R36" s="30">
        <f t="shared" si="9"/>
        <v>558771194.2</v>
      </c>
      <c r="S36" s="30">
        <f t="shared" si="9"/>
        <v>568199825.1</v>
      </c>
      <c r="T36" s="30">
        <f t="shared" si="9"/>
        <v>577078529.9</v>
      </c>
      <c r="U36" s="30">
        <f t="shared" si="9"/>
        <v>586836937.7</v>
      </c>
      <c r="V36" s="30">
        <f t="shared" si="9"/>
        <v>596876619.3</v>
      </c>
      <c r="W36" s="30">
        <f t="shared" si="9"/>
        <v>607744335.4</v>
      </c>
      <c r="X36" s="30">
        <f t="shared" si="9"/>
        <v>618131317.4</v>
      </c>
      <c r="Y36" s="30">
        <f t="shared" si="9"/>
        <v>628584430.1</v>
      </c>
      <c r="Z36" s="30">
        <f t="shared" si="9"/>
        <v>639330913.1</v>
      </c>
      <c r="AA36" s="30">
        <f t="shared" si="9"/>
        <v>650149788.2</v>
      </c>
      <c r="AB36" s="30">
        <f t="shared" si="9"/>
        <v>661268404.7</v>
      </c>
      <c r="AC36" s="30">
        <f t="shared" si="9"/>
        <v>672465896.2</v>
      </c>
      <c r="AD36" s="30">
        <f t="shared" si="9"/>
        <v>683969726</v>
      </c>
      <c r="AE36" s="30">
        <f t="shared" si="9"/>
        <v>695559143.4</v>
      </c>
      <c r="AF36" s="30">
        <f t="shared" si="9"/>
        <v>706851483.4</v>
      </c>
      <c r="AG36" s="30">
        <f t="shared" si="9"/>
        <v>718846607.3</v>
      </c>
      <c r="AH36" s="30">
        <f t="shared" si="9"/>
        <v>731161972.2</v>
      </c>
      <c r="AI36" s="30">
        <f t="shared" si="9"/>
        <v>743577071.5</v>
      </c>
      <c r="AJ36" s="30">
        <f t="shared" si="9"/>
        <v>756319734.7</v>
      </c>
      <c r="AK36" s="30">
        <f t="shared" si="9"/>
        <v>769169583.9</v>
      </c>
    </row>
    <row r="37">
      <c r="A37" s="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row>
    <row r="38">
      <c r="A38" s="5" t="s">
        <v>205</v>
      </c>
      <c r="B38" s="30">
        <f t="shared" ref="B38:AK38" si="10">B36+B24</f>
        <v>764002851.3</v>
      </c>
      <c r="C38" s="30">
        <f t="shared" si="10"/>
        <v>1217021124</v>
      </c>
      <c r="D38" s="30">
        <f t="shared" si="10"/>
        <v>1635242895</v>
      </c>
      <c r="E38" s="30">
        <f t="shared" si="10"/>
        <v>2050173610</v>
      </c>
      <c r="F38" s="30">
        <f t="shared" si="10"/>
        <v>2471090839</v>
      </c>
      <c r="G38" s="30">
        <f t="shared" si="10"/>
        <v>2897855363</v>
      </c>
      <c r="H38" s="30">
        <f t="shared" si="10"/>
        <v>3330777487</v>
      </c>
      <c r="I38" s="30">
        <f t="shared" si="10"/>
        <v>3769720511</v>
      </c>
      <c r="J38" s="30">
        <f t="shared" si="10"/>
        <v>4223734015</v>
      </c>
      <c r="K38" s="30">
        <f t="shared" si="10"/>
        <v>4675210457</v>
      </c>
      <c r="L38" s="30">
        <f t="shared" si="10"/>
        <v>5133202052</v>
      </c>
      <c r="M38" s="30">
        <f t="shared" si="10"/>
        <v>5598083237</v>
      </c>
      <c r="N38" s="30">
        <f t="shared" si="10"/>
        <v>6069056110</v>
      </c>
      <c r="O38" s="30">
        <f t="shared" si="10"/>
        <v>6546602241</v>
      </c>
      <c r="P38" s="30">
        <f t="shared" si="10"/>
        <v>7031042635</v>
      </c>
      <c r="Q38" s="30">
        <f t="shared" si="10"/>
        <v>7515121384</v>
      </c>
      <c r="R38" s="30">
        <f t="shared" si="10"/>
        <v>8013422515</v>
      </c>
      <c r="S38" s="30">
        <f t="shared" si="10"/>
        <v>8518594659</v>
      </c>
      <c r="T38" s="30">
        <f t="shared" si="10"/>
        <v>9030345173</v>
      </c>
      <c r="U38" s="30">
        <f t="shared" si="10"/>
        <v>9550195881</v>
      </c>
      <c r="V38" s="30">
        <f t="shared" si="10"/>
        <v>10077552844</v>
      </c>
      <c r="W38" s="30">
        <f t="shared" si="10"/>
        <v>10612879001</v>
      </c>
      <c r="X38" s="30">
        <f t="shared" si="10"/>
        <v>11155159720</v>
      </c>
      <c r="Y38" s="30">
        <f t="shared" si="10"/>
        <v>11705228300</v>
      </c>
      <c r="Z38" s="30">
        <f t="shared" si="10"/>
        <v>12263242091</v>
      </c>
      <c r="AA38" s="30">
        <f t="shared" si="10"/>
        <v>12829090783</v>
      </c>
      <c r="AB38" s="30">
        <f t="shared" si="10"/>
        <v>13403015632</v>
      </c>
      <c r="AC38" s="30">
        <f t="shared" si="10"/>
        <v>13985008106</v>
      </c>
      <c r="AD38" s="30">
        <f t="shared" si="10"/>
        <v>14575411292</v>
      </c>
      <c r="AE38" s="30">
        <f t="shared" si="10"/>
        <v>15174220150</v>
      </c>
      <c r="AF38" s="30">
        <f t="shared" si="10"/>
        <v>15781078675</v>
      </c>
      <c r="AG38" s="30">
        <f t="shared" si="10"/>
        <v>16387297694</v>
      </c>
      <c r="AH38" s="30">
        <f t="shared" si="10"/>
        <v>17012224947</v>
      </c>
      <c r="AI38" s="30">
        <f t="shared" si="10"/>
        <v>17645960469</v>
      </c>
      <c r="AJ38" s="30">
        <f t="shared" si="10"/>
        <v>18288858314</v>
      </c>
      <c r="AK38" s="30">
        <f t="shared" si="10"/>
        <v>18940924575</v>
      </c>
    </row>
    <row r="39">
      <c r="A39" s="5"/>
    </row>
    <row r="40">
      <c r="A40" s="5" t="s">
        <v>206</v>
      </c>
      <c r="B40" s="30">
        <f t="shared" ref="B40:AK40" si="11">B38-B14</f>
        <v>-0.0000001192092896</v>
      </c>
      <c r="C40" s="30">
        <f t="shared" si="11"/>
        <v>0</v>
      </c>
      <c r="D40" s="30">
        <f t="shared" si="11"/>
        <v>0</v>
      </c>
      <c r="E40" s="30">
        <f t="shared" si="11"/>
        <v>0</v>
      </c>
      <c r="F40" s="30">
        <f t="shared" si="11"/>
        <v>-0.0000004768371582</v>
      </c>
      <c r="G40" s="30">
        <f t="shared" si="11"/>
        <v>-0.0000009536743164</v>
      </c>
      <c r="H40" s="30">
        <f t="shared" si="11"/>
        <v>-0.0000009536743164</v>
      </c>
      <c r="I40" s="30">
        <f t="shared" si="11"/>
        <v>-0.000001430511475</v>
      </c>
      <c r="J40" s="30">
        <f t="shared" si="11"/>
        <v>-0.000001430511475</v>
      </c>
      <c r="K40" s="30">
        <f t="shared" si="11"/>
        <v>-0.0000009536743164</v>
      </c>
      <c r="L40" s="30">
        <f t="shared" si="11"/>
        <v>-0.000001907348633</v>
      </c>
      <c r="M40" s="30">
        <f t="shared" si="11"/>
        <v>-0.0000009536743164</v>
      </c>
      <c r="N40" s="30">
        <f t="shared" si="11"/>
        <v>0</v>
      </c>
      <c r="O40" s="30">
        <f t="shared" si="11"/>
        <v>-0.000001907348633</v>
      </c>
      <c r="P40" s="30">
        <f t="shared" si="11"/>
        <v>-0.0000009536743164</v>
      </c>
      <c r="Q40" s="30">
        <f t="shared" si="11"/>
        <v>-0.0000009536743164</v>
      </c>
      <c r="R40" s="30">
        <f t="shared" si="11"/>
        <v>-0.0000009536743164</v>
      </c>
      <c r="S40" s="30">
        <f t="shared" si="11"/>
        <v>-0.0000009536743164</v>
      </c>
      <c r="T40" s="30">
        <f t="shared" si="11"/>
        <v>0</v>
      </c>
      <c r="U40" s="30">
        <f t="shared" si="11"/>
        <v>0</v>
      </c>
      <c r="V40" s="30">
        <f t="shared" si="11"/>
        <v>0.000001907348633</v>
      </c>
      <c r="W40" s="30">
        <f t="shared" si="11"/>
        <v>0</v>
      </c>
      <c r="X40" s="30">
        <f t="shared" si="11"/>
        <v>0</v>
      </c>
      <c r="Y40" s="30">
        <f t="shared" si="11"/>
        <v>0.000001907348633</v>
      </c>
      <c r="Z40" s="30">
        <f t="shared" si="11"/>
        <v>0.000001907348633</v>
      </c>
      <c r="AA40" s="30">
        <f t="shared" si="11"/>
        <v>0.000001907348633</v>
      </c>
      <c r="AB40" s="30">
        <f t="shared" si="11"/>
        <v>0</v>
      </c>
      <c r="AC40" s="30">
        <f t="shared" si="11"/>
        <v>0</v>
      </c>
      <c r="AD40" s="30">
        <f t="shared" si="11"/>
        <v>0</v>
      </c>
      <c r="AE40" s="30">
        <f t="shared" si="11"/>
        <v>0.000001907348633</v>
      </c>
      <c r="AF40" s="30">
        <f t="shared" si="11"/>
        <v>0</v>
      </c>
      <c r="AG40" s="30">
        <f t="shared" si="11"/>
        <v>0.000003814697266</v>
      </c>
      <c r="AH40" s="30">
        <f t="shared" si="11"/>
        <v>0.000003814697266</v>
      </c>
      <c r="AI40" s="30">
        <f t="shared" si="11"/>
        <v>0</v>
      </c>
      <c r="AJ40" s="30">
        <f t="shared" si="11"/>
        <v>0.000003814697266</v>
      </c>
      <c r="AK40" s="30">
        <f t="shared" si="11"/>
        <v>0</v>
      </c>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sheetData>
  <drawing r:id="rId1"/>
</worksheet>
</file>