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</sheets>
  <definedNames/>
  <calcPr/>
</workbook>
</file>

<file path=xl/sharedStrings.xml><?xml version="1.0" encoding="utf-8"?>
<sst xmlns="http://schemas.openxmlformats.org/spreadsheetml/2006/main" count="116" uniqueCount="56">
  <si>
    <t>Description</t>
  </si>
  <si>
    <t>Blankie Co. sells two types of blankets- Microfiber Blanket and Cotton Blanket. They sell one microfiber blanket for Rs.1476 and one cotton blanket for Rs.799. They purchase one microfiber blanket for Rs.827 and cotton blanket for Rs.346.</t>
  </si>
  <si>
    <t>The selling price of microfiber blankets increases by 1.5% and cotton blankets increases by 1% every month from Month 2. The purchase price of microfiber blankets increases by 0% and cotton blankets increases by 0.7% every month from Month 2.</t>
  </si>
  <si>
    <t>Blankie Co. purchases 38000 microfiber blankets and 44276 cotton blankets in Month 1. The purchase quantity of microfiber blankets increases by 2.5% every month from Month 2 and that of cotton blanket increases by 0.9% every month from Month 2</t>
  </si>
  <si>
    <t>Payment for purchase of microfiber blankets is made every 2 months and the balance is made 0. The payment for purchases of cotton blankets is made after 2 months.</t>
  </si>
  <si>
    <t>Blankie Co. sells 35465 microfiber blankets and 44276 cotton blankets in Month 1. The sales quantity of microfiber blankets increases by 1.8% every month from Month 2 and cotton blankets increases by 0.9% every month from Month 2.</t>
  </si>
  <si>
    <t>Microfiber Blanket sales mix and collection details-</t>
  </si>
  <si>
    <t xml:space="preserve"> -20% of the company's microfiber blanket sales is made to Customer1 who pays the company every 2 months and makes balance 0.</t>
  </si>
  <si>
    <t xml:space="preserve"> -22% of the company's microfiber blanket sales is made to Customer2 who makes the payment after 1 month.</t>
  </si>
  <si>
    <t xml:space="preserve"> -58% of the company's microfiber blanket sales is made to Customer3 who makes the payment in cash.</t>
  </si>
  <si>
    <t>Cotton Blanket sales mix and collection details-</t>
  </si>
  <si>
    <t xml:space="preserve"> -28% of the company's cotton blanket sales is made to Customer1 who pays the company every 2 months and makes balance 0.</t>
  </si>
  <si>
    <t xml:space="preserve"> -35% of the company's cotton blanket sales is made to Customer2 who makes the payment after 1 month.</t>
  </si>
  <si>
    <t xml:space="preserve"> -37% of the company's cotton blanket sales is made to Customer3 who makes the payment in cash.</t>
  </si>
  <si>
    <t>Calculate Sales and Receivables for 24 months.</t>
  </si>
  <si>
    <t>Sales</t>
  </si>
  <si>
    <t>Quantity</t>
  </si>
  <si>
    <t>Growth %</t>
  </si>
  <si>
    <t>Selling Price</t>
  </si>
  <si>
    <t>Microfiber</t>
  </si>
  <si>
    <t>Cotton</t>
  </si>
  <si>
    <t>Collections</t>
  </si>
  <si>
    <t>Customer 1</t>
  </si>
  <si>
    <t>Every 2 months</t>
  </si>
  <si>
    <t>Customer 2</t>
  </si>
  <si>
    <t>After 1 month</t>
  </si>
  <si>
    <t>Customer 3</t>
  </si>
  <si>
    <t>Cash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</si>
  <si>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</si>
  <si>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</si>
  <si>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</si>
  <si>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</si>
  <si>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</si>
  <si>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</si>
  <si>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</si>
  <si>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</si>
  <si>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</si>
  <si>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</si>
  <si>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</si>
  <si>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</si>
  <si>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</si>
  <si>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</si>
  <si>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</si>
  <si>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</si>
  <si>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</si>
  <si>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</si>
  <si>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</si>
  <si>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</si>
  <si>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</si>
  <si>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</si>
  <si>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</si>
  <si>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</si>
  <si>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</si>
  <si>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Sales(Rs)</t>
  </si>
  <si>
    <t>Total</t>
  </si>
  <si>
    <t>Receivables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</si>
</sst>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ill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15</v>
      </c>
    </row>
    <row r="2">
      <c r="B2" s="7" t="s">
        <v>16</v>
      </c>
      <c r="C2" s="7" t="s">
        <v>17</v>
      </c>
      <c r="D2" s="7" t="s">
        <v>18</v>
      </c>
      <c r="E2" s="7" t="s">
        <v>17</v>
      </c>
    </row>
    <row r="3">
      <c r="A3" s="7" t="s">
        <v>19</v>
      </c>
      <c r="B3" s="7">
        <v>35465.0</v>
      </c>
      <c r="C3" s="8">
        <v>0.018</v>
      </c>
      <c r="D3" s="7">
        <v>1476.0</v>
      </c>
      <c r="E3" s="8">
        <v>0.015</v>
      </c>
    </row>
    <row r="4">
      <c r="A4" s="7" t="s">
        <v>20</v>
      </c>
      <c r="B4" s="7">
        <v>44276.0</v>
      </c>
      <c r="C4" s="8">
        <v>0.009</v>
      </c>
      <c r="D4" s="7">
        <v>799.0</v>
      </c>
      <c r="E4" s="9">
        <v>0.01</v>
      </c>
    </row>
    <row r="6">
      <c r="A6" s="7" t="s">
        <v>15</v>
      </c>
      <c r="B6" s="7" t="s">
        <v>19</v>
      </c>
      <c r="C6" s="7" t="s">
        <v>20</v>
      </c>
      <c r="D6" s="7" t="s">
        <v>21</v>
      </c>
    </row>
    <row r="7">
      <c r="A7" s="7" t="s">
        <v>22</v>
      </c>
      <c r="B7" s="9">
        <v>0.2</v>
      </c>
      <c r="C7" s="9">
        <v>0.28</v>
      </c>
      <c r="D7" s="7" t="s">
        <v>23</v>
      </c>
    </row>
    <row r="8">
      <c r="A8" s="7" t="s">
        <v>24</v>
      </c>
      <c r="B8" s="9">
        <v>0.22</v>
      </c>
      <c r="C8" s="9">
        <v>0.35</v>
      </c>
      <c r="D8" s="7" t="s">
        <v>25</v>
      </c>
    </row>
    <row r="9">
      <c r="A9" s="7" t="s">
        <v>26</v>
      </c>
      <c r="B9" s="9">
        <v>0.58</v>
      </c>
      <c r="C9" s="9">
        <v>0.37</v>
      </c>
      <c r="D9" s="7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  <c r="Z1" s="2"/>
    </row>
    <row r="2">
      <c r="A2" s="7" t="s">
        <v>52</v>
      </c>
    </row>
    <row r="3">
      <c r="A3" s="7" t="s">
        <v>19</v>
      </c>
      <c r="B3" s="10">
        <f>Assumptions!$B3</f>
        <v>35465</v>
      </c>
      <c r="C3" s="11">
        <f>B3*(1+Assumptions!$C3)</f>
        <v>36103.37</v>
      </c>
      <c r="D3" s="11">
        <f>C3*(1+Assumptions!$C3)</f>
        <v>36753.23066</v>
      </c>
      <c r="E3" s="11">
        <f>D3*(1+Assumptions!$C3)</f>
        <v>37414.78881</v>
      </c>
      <c r="F3" s="11">
        <f>E3*(1+Assumptions!$C3)</f>
        <v>38088.25501</v>
      </c>
      <c r="G3" s="11">
        <f>F3*(1+Assumptions!$C3)</f>
        <v>38773.8436</v>
      </c>
      <c r="H3" s="11">
        <f>G3*(1+Assumptions!$C3)</f>
        <v>39471.77279</v>
      </c>
      <c r="I3" s="11">
        <f>H3*(1+Assumptions!$C3)</f>
        <v>40182.2647</v>
      </c>
      <c r="J3" s="11">
        <f>I3*(1+Assumptions!$C3)</f>
        <v>40905.54546</v>
      </c>
      <c r="K3" s="11">
        <f>J3*(1+Assumptions!$C3)</f>
        <v>41641.84528</v>
      </c>
      <c r="L3" s="11">
        <f>K3*(1+Assumptions!$C3)</f>
        <v>42391.39849</v>
      </c>
      <c r="M3" s="11">
        <f>L3*(1+Assumptions!$C3)</f>
        <v>43154.44367</v>
      </c>
      <c r="N3" s="11">
        <f>M3*(1+Assumptions!$C3)</f>
        <v>43931.22365</v>
      </c>
      <c r="O3" s="11">
        <f>N3*(1+Assumptions!$C3)</f>
        <v>44721.98568</v>
      </c>
      <c r="P3" s="11">
        <f>O3*(1+Assumptions!$C3)</f>
        <v>45526.98142</v>
      </c>
      <c r="Q3" s="11">
        <f>P3*(1+Assumptions!$C3)</f>
        <v>46346.46709</v>
      </c>
      <c r="R3" s="11">
        <f>Q3*(1+Assumptions!$C3)</f>
        <v>47180.70349</v>
      </c>
      <c r="S3" s="11">
        <f>R3*(1+Assumptions!$C3)</f>
        <v>48029.95616</v>
      </c>
      <c r="T3" s="11">
        <f>S3*(1+Assumptions!$C3)</f>
        <v>48894.49537</v>
      </c>
      <c r="U3" s="11">
        <f>T3*(1+Assumptions!$C3)</f>
        <v>49774.59628</v>
      </c>
      <c r="V3" s="11">
        <f>U3*(1+Assumptions!$C3)</f>
        <v>50670.53902</v>
      </c>
      <c r="W3" s="11">
        <f>V3*(1+Assumptions!$C3)</f>
        <v>51582.60872</v>
      </c>
      <c r="X3" s="11">
        <f>W3*(1+Assumptions!$C3)</f>
        <v>52511.09568</v>
      </c>
      <c r="Y3" s="11">
        <f>X3*(1+Assumptions!$C3)</f>
        <v>53456.2954</v>
      </c>
    </row>
    <row r="4">
      <c r="A4" s="7" t="s">
        <v>20</v>
      </c>
      <c r="B4" s="10">
        <f>Assumptions!$B4</f>
        <v>44276</v>
      </c>
      <c r="C4" s="11">
        <f>B4*(1+Assumptions!$C4)</f>
        <v>44674.484</v>
      </c>
      <c r="D4" s="11">
        <f>C4*(1+Assumptions!$C4)</f>
        <v>45076.55436</v>
      </c>
      <c r="E4" s="11">
        <f>D4*(1+Assumptions!$C4)</f>
        <v>45482.24335</v>
      </c>
      <c r="F4" s="11">
        <f>E4*(1+Assumptions!$C4)</f>
        <v>45891.58354</v>
      </c>
      <c r="G4" s="11">
        <f>F4*(1+Assumptions!$C4)</f>
        <v>46304.60779</v>
      </c>
      <c r="H4" s="11">
        <f>G4*(1+Assumptions!$C4)</f>
        <v>46721.34926</v>
      </c>
      <c r="I4" s="11">
        <f>H4*(1+Assumptions!$C4)</f>
        <v>47141.8414</v>
      </c>
      <c r="J4" s="11">
        <f>I4*(1+Assumptions!$C4)</f>
        <v>47566.11797</v>
      </c>
      <c r="K4" s="11">
        <f>J4*(1+Assumptions!$C4)</f>
        <v>47994.21303</v>
      </c>
      <c r="L4" s="11">
        <f>K4*(1+Assumptions!$C4)</f>
        <v>48426.16095</v>
      </c>
      <c r="M4" s="11">
        <f>L4*(1+Assumptions!$C4)</f>
        <v>48861.9964</v>
      </c>
      <c r="N4" s="11">
        <f>M4*(1+Assumptions!$C4)</f>
        <v>49301.75437</v>
      </c>
      <c r="O4" s="11">
        <f>N4*(1+Assumptions!$C4)</f>
        <v>49745.47016</v>
      </c>
      <c r="P4" s="11">
        <f>O4*(1+Assumptions!$C4)</f>
        <v>50193.17939</v>
      </c>
      <c r="Q4" s="11">
        <f>P4*(1+Assumptions!$C4)</f>
        <v>50644.918</v>
      </c>
      <c r="R4" s="11">
        <f>Q4*(1+Assumptions!$C4)</f>
        <v>51100.72227</v>
      </c>
      <c r="S4" s="11">
        <f>R4*(1+Assumptions!$C4)</f>
        <v>51560.62877</v>
      </c>
      <c r="T4" s="11">
        <f>S4*(1+Assumptions!$C4)</f>
        <v>52024.67442</v>
      </c>
      <c r="U4" s="11">
        <f>T4*(1+Assumptions!$C4)</f>
        <v>52492.89649</v>
      </c>
      <c r="V4" s="11">
        <f>U4*(1+Assumptions!$C4)</f>
        <v>52965.33256</v>
      </c>
      <c r="W4" s="11">
        <f>V4*(1+Assumptions!$C4)</f>
        <v>53442.02056</v>
      </c>
      <c r="X4" s="11">
        <f>W4*(1+Assumptions!$C4)</f>
        <v>53922.99874</v>
      </c>
      <c r="Y4" s="11">
        <f>X4*(1+Assumptions!$C4)</f>
        <v>54408.30573</v>
      </c>
    </row>
    <row r="6">
      <c r="A6" s="7" t="s">
        <v>53</v>
      </c>
    </row>
    <row r="7">
      <c r="A7" s="7" t="s">
        <v>19</v>
      </c>
      <c r="B7" s="10">
        <f>Assumptions!$D3</f>
        <v>1476</v>
      </c>
      <c r="C7" s="11">
        <f>B7*(1+Assumptions!$E3)</f>
        <v>1498.14</v>
      </c>
      <c r="D7" s="11">
        <f>C7*(1+Assumptions!$E3)</f>
        <v>1520.6121</v>
      </c>
      <c r="E7" s="11">
        <f>D7*(1+Assumptions!$E3)</f>
        <v>1543.421282</v>
      </c>
      <c r="F7" s="11">
        <f>E7*(1+Assumptions!$E3)</f>
        <v>1566.572601</v>
      </c>
      <c r="G7" s="11">
        <f>F7*(1+Assumptions!$E3)</f>
        <v>1590.07119</v>
      </c>
      <c r="H7" s="11">
        <f>G7*(1+Assumptions!$E3)</f>
        <v>1613.922258</v>
      </c>
      <c r="I7" s="11">
        <f>H7*(1+Assumptions!$E3)</f>
        <v>1638.131091</v>
      </c>
      <c r="J7" s="11">
        <f>I7*(1+Assumptions!$E3)</f>
        <v>1662.703058</v>
      </c>
      <c r="K7" s="11">
        <f>J7*(1+Assumptions!$E3)</f>
        <v>1687.643604</v>
      </c>
      <c r="L7" s="11">
        <f>K7*(1+Assumptions!$E3)</f>
        <v>1712.958258</v>
      </c>
      <c r="M7" s="11">
        <f>L7*(1+Assumptions!$E3)</f>
        <v>1738.652632</v>
      </c>
      <c r="N7" s="11">
        <f>M7*(1+Assumptions!$E3)</f>
        <v>1764.732421</v>
      </c>
      <c r="O7" s="11">
        <f>N7*(1+Assumptions!$E3)</f>
        <v>1791.203407</v>
      </c>
      <c r="P7" s="11">
        <f>O7*(1+Assumptions!$E3)</f>
        <v>1818.071459</v>
      </c>
      <c r="Q7" s="11">
        <f>P7*(1+Assumptions!$E3)</f>
        <v>1845.34253</v>
      </c>
      <c r="R7" s="11">
        <f>Q7*(1+Assumptions!$E3)</f>
        <v>1873.022668</v>
      </c>
      <c r="S7" s="11">
        <f>R7*(1+Assumptions!$E3)</f>
        <v>1901.118008</v>
      </c>
      <c r="T7" s="11">
        <f>S7*(1+Assumptions!$E3)</f>
        <v>1929.634778</v>
      </c>
      <c r="U7" s="11">
        <f>T7*(1+Assumptions!$E3)</f>
        <v>1958.5793</v>
      </c>
      <c r="V7" s="11">
        <f>U7*(1+Assumptions!$E3)</f>
        <v>1987.95799</v>
      </c>
      <c r="W7" s="11">
        <f>V7*(1+Assumptions!$E3)</f>
        <v>2017.77736</v>
      </c>
      <c r="X7" s="11">
        <f>W7*(1+Assumptions!$E3)</f>
        <v>2048.04402</v>
      </c>
      <c r="Y7" s="11">
        <f>X7*(1+Assumptions!$E3)</f>
        <v>2078.76468</v>
      </c>
    </row>
    <row r="8">
      <c r="A8" s="7" t="s">
        <v>20</v>
      </c>
      <c r="B8" s="10">
        <f>Assumptions!$D4</f>
        <v>799</v>
      </c>
      <c r="C8" s="11">
        <f>B8*(1+Assumptions!$E4)</f>
        <v>806.99</v>
      </c>
      <c r="D8" s="11">
        <f>C8*(1+Assumptions!$E4)</f>
        <v>815.0599</v>
      </c>
      <c r="E8" s="11">
        <f>D8*(1+Assumptions!$E4)</f>
        <v>823.210499</v>
      </c>
      <c r="F8" s="11">
        <f>E8*(1+Assumptions!$E4)</f>
        <v>831.442604</v>
      </c>
      <c r="G8" s="11">
        <f>F8*(1+Assumptions!$E4)</f>
        <v>839.75703</v>
      </c>
      <c r="H8" s="11">
        <f>G8*(1+Assumptions!$E4)</f>
        <v>848.1546003</v>
      </c>
      <c r="I8" s="11">
        <f>H8*(1+Assumptions!$E4)</f>
        <v>856.6361463</v>
      </c>
      <c r="J8" s="11">
        <f>I8*(1+Assumptions!$E4)</f>
        <v>865.2025078</v>
      </c>
      <c r="K8" s="11">
        <f>J8*(1+Assumptions!$E4)</f>
        <v>873.8545329</v>
      </c>
      <c r="L8" s="11">
        <f>K8*(1+Assumptions!$E4)</f>
        <v>882.5930782</v>
      </c>
      <c r="M8" s="11">
        <f>L8*(1+Assumptions!$E4)</f>
        <v>891.419009</v>
      </c>
      <c r="N8" s="11">
        <f>M8*(1+Assumptions!$E4)</f>
        <v>900.3331991</v>
      </c>
      <c r="O8" s="11">
        <f>N8*(1+Assumptions!$E4)</f>
        <v>909.3365311</v>
      </c>
      <c r="P8" s="11">
        <f>O8*(1+Assumptions!$E4)</f>
        <v>918.4298964</v>
      </c>
      <c r="Q8" s="11">
        <f>P8*(1+Assumptions!$E4)</f>
        <v>927.6141953</v>
      </c>
      <c r="R8" s="11">
        <f>Q8*(1+Assumptions!$E4)</f>
        <v>936.8903373</v>
      </c>
      <c r="S8" s="11">
        <f>R8*(1+Assumptions!$E4)</f>
        <v>946.2592407</v>
      </c>
      <c r="T8" s="11">
        <f>S8*(1+Assumptions!$E4)</f>
        <v>955.7218331</v>
      </c>
      <c r="U8" s="11">
        <f>T8*(1+Assumptions!$E4)</f>
        <v>965.2790514</v>
      </c>
      <c r="V8" s="11">
        <f>U8*(1+Assumptions!$E4)</f>
        <v>974.9318419</v>
      </c>
      <c r="W8" s="11">
        <f>V8*(1+Assumptions!$E4)</f>
        <v>984.6811603</v>
      </c>
      <c r="X8" s="11">
        <f>W8*(1+Assumptions!$E4)</f>
        <v>994.5279719</v>
      </c>
      <c r="Y8" s="11">
        <f>X8*(1+Assumptions!$E4)</f>
        <v>1004.473252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  <c r="Z1" s="2"/>
    </row>
    <row r="2">
      <c r="A2" s="7" t="s">
        <v>15</v>
      </c>
    </row>
    <row r="3">
      <c r="A3" s="7" t="s">
        <v>19</v>
      </c>
      <c r="B3" s="11">
        <f>'Calcs-1'!B3*'Calcs-1'!B7</f>
        <v>52346340</v>
      </c>
      <c r="C3" s="11">
        <f>'Calcs-1'!C3*'Calcs-1'!C7</f>
        <v>54087902.73</v>
      </c>
      <c r="D3" s="11">
        <f>'Calcs-1'!D3*'Calcs-1'!D7</f>
        <v>55887407.26</v>
      </c>
      <c r="E3" s="11">
        <f>'Calcs-1'!E3*'Calcs-1'!E7</f>
        <v>57746781.3</v>
      </c>
      <c r="F3" s="11">
        <f>'Calcs-1'!F3*'Calcs-1'!F7</f>
        <v>59668016.71</v>
      </c>
      <c r="G3" s="11">
        <f>'Calcs-1'!G3*'Calcs-1'!G7</f>
        <v>61653171.62</v>
      </c>
      <c r="H3" s="11">
        <f>'Calcs-1'!H3*'Calcs-1'!H7</f>
        <v>63704372.64</v>
      </c>
      <c r="I3" s="11">
        <f>'Calcs-1'!I3*'Calcs-1'!I7</f>
        <v>65823817.12</v>
      </c>
      <c r="J3" s="11">
        <f>'Calcs-1'!J3*'Calcs-1'!J7</f>
        <v>68013775.52</v>
      </c>
      <c r="K3" s="11">
        <f>'Calcs-1'!K3*'Calcs-1'!K7</f>
        <v>70276593.83</v>
      </c>
      <c r="L3" s="11">
        <f>'Calcs-1'!L3*'Calcs-1'!L7</f>
        <v>72614696.11</v>
      </c>
      <c r="M3" s="11">
        <f>'Calcs-1'!M3*'Calcs-1'!M7</f>
        <v>75030587.05</v>
      </c>
      <c r="N3" s="11">
        <f>'Calcs-1'!N3*'Calcs-1'!N7</f>
        <v>77526854.68</v>
      </c>
      <c r="O3" s="11">
        <f>'Calcs-1'!O3*'Calcs-1'!O7</f>
        <v>80106173.13</v>
      </c>
      <c r="P3" s="11">
        <f>'Calcs-1'!P3*'Calcs-1'!P7</f>
        <v>82771305.51</v>
      </c>
      <c r="Q3" s="11">
        <f>'Calcs-1'!Q3*'Calcs-1'!Q7</f>
        <v>85525106.85</v>
      </c>
      <c r="R3" s="11">
        <f>'Calcs-1'!R3*'Calcs-1'!R7</f>
        <v>88370527.15</v>
      </c>
      <c r="S3" s="11">
        <f>'Calcs-1'!S3*'Calcs-1'!S7</f>
        <v>91310614.59</v>
      </c>
      <c r="T3" s="11">
        <f>'Calcs-1'!T3*'Calcs-1'!T7</f>
        <v>94348518.74</v>
      </c>
      <c r="U3" s="11">
        <f>'Calcs-1'!U3*'Calcs-1'!U7</f>
        <v>97487493.96</v>
      </c>
      <c r="V3" s="11">
        <f>'Calcs-1'!V3*'Calcs-1'!V7</f>
        <v>100730902.9</v>
      </c>
      <c r="W3" s="11">
        <f>'Calcs-1'!W3*'Calcs-1'!W7</f>
        <v>104082220</v>
      </c>
      <c r="X3" s="11">
        <f>'Calcs-1'!X3*'Calcs-1'!X7</f>
        <v>107545035.5</v>
      </c>
      <c r="Y3" s="11">
        <f>'Calcs-1'!Y3*'Calcs-1'!Y7</f>
        <v>111123058.8</v>
      </c>
    </row>
    <row r="4">
      <c r="A4" s="7" t="s">
        <v>20</v>
      </c>
      <c r="B4" s="11">
        <f>'Calcs-1'!B4*'Calcs-1'!B8</f>
        <v>35376524</v>
      </c>
      <c r="C4" s="11">
        <f>'Calcs-1'!C4*'Calcs-1'!C8</f>
        <v>36051861.84</v>
      </c>
      <c r="D4" s="11">
        <f>'Calcs-1'!D4*'Calcs-1'!D8</f>
        <v>36740091.89</v>
      </c>
      <c r="E4" s="11">
        <f>'Calcs-1'!E4*'Calcs-1'!E8</f>
        <v>37441460.24</v>
      </c>
      <c r="F4" s="11">
        <f>'Calcs-1'!F4*'Calcs-1'!F8</f>
        <v>38156217.72</v>
      </c>
      <c r="G4" s="11">
        <f>'Calcs-1'!G4*'Calcs-1'!G8</f>
        <v>38884619.91</v>
      </c>
      <c r="H4" s="11">
        <f>'Calcs-1'!H4*'Calcs-1'!H8</f>
        <v>39626927.31</v>
      </c>
      <c r="I4" s="11">
        <f>'Calcs-1'!I4*'Calcs-1'!I8</f>
        <v>40383405.35</v>
      </c>
      <c r="J4" s="11">
        <f>'Calcs-1'!J4*'Calcs-1'!J8</f>
        <v>41154324.56</v>
      </c>
      <c r="K4" s="11">
        <f>'Calcs-1'!K4*'Calcs-1'!K8</f>
        <v>41939960.61</v>
      </c>
      <c r="L4" s="11">
        <f>'Calcs-1'!L4*'Calcs-1'!L8</f>
        <v>42740594.46</v>
      </c>
      <c r="M4" s="11">
        <f>'Calcs-1'!M4*'Calcs-1'!M8</f>
        <v>43556512.41</v>
      </c>
      <c r="N4" s="11">
        <f>'Calcs-1'!N4*'Calcs-1'!N8</f>
        <v>44388006.23</v>
      </c>
      <c r="O4" s="11">
        <f>'Calcs-1'!O4*'Calcs-1'!O8</f>
        <v>45235373.27</v>
      </c>
      <c r="P4" s="11">
        <f>'Calcs-1'!P4*'Calcs-1'!P8</f>
        <v>46098916.55</v>
      </c>
      <c r="Q4" s="11">
        <f>'Calcs-1'!Q4*'Calcs-1'!Q8</f>
        <v>46978944.86</v>
      </c>
      <c r="R4" s="11">
        <f>'Calcs-1'!R4*'Calcs-1'!R8</f>
        <v>47875772.92</v>
      </c>
      <c r="S4" s="11">
        <f>'Calcs-1'!S4*'Calcs-1'!S8</f>
        <v>48789721.42</v>
      </c>
      <c r="T4" s="11">
        <f>'Calcs-1'!T4*'Calcs-1'!T8</f>
        <v>49721117.21</v>
      </c>
      <c r="U4" s="11">
        <f>'Calcs-1'!U4*'Calcs-1'!U8</f>
        <v>50670293.33</v>
      </c>
      <c r="V4" s="11">
        <f>'Calcs-1'!V4*'Calcs-1'!V8</f>
        <v>51637589.23</v>
      </c>
      <c r="W4" s="11">
        <f>'Calcs-1'!W4*'Calcs-1'!W8</f>
        <v>52623350.81</v>
      </c>
      <c r="X4" s="11">
        <f>'Calcs-1'!X4*'Calcs-1'!X8</f>
        <v>53627930.58</v>
      </c>
      <c r="Y4" s="11">
        <f>'Calcs-1'!Y4*'Calcs-1'!Y8</f>
        <v>54651687.77</v>
      </c>
    </row>
    <row r="5">
      <c r="A5" s="7" t="s">
        <v>54</v>
      </c>
      <c r="B5" s="11">
        <f t="shared" ref="B5:Y5" si="1">SUM(B3:B4)</f>
        <v>87722864</v>
      </c>
      <c r="C5" s="11">
        <f t="shared" si="1"/>
        <v>90139764.57</v>
      </c>
      <c r="D5" s="11">
        <f t="shared" si="1"/>
        <v>92627499.14</v>
      </c>
      <c r="E5" s="11">
        <f t="shared" si="1"/>
        <v>95188241.53</v>
      </c>
      <c r="F5" s="11">
        <f t="shared" si="1"/>
        <v>97824234.42</v>
      </c>
      <c r="G5" s="11">
        <f t="shared" si="1"/>
        <v>100537791.5</v>
      </c>
      <c r="H5" s="11">
        <f t="shared" si="1"/>
        <v>103331300</v>
      </c>
      <c r="I5" s="11">
        <f t="shared" si="1"/>
        <v>106207222.5</v>
      </c>
      <c r="J5" s="11">
        <f t="shared" si="1"/>
        <v>109168100.1</v>
      </c>
      <c r="K5" s="11">
        <f t="shared" si="1"/>
        <v>112216554.4</v>
      </c>
      <c r="L5" s="11">
        <f t="shared" si="1"/>
        <v>115355290.6</v>
      </c>
      <c r="M5" s="11">
        <f t="shared" si="1"/>
        <v>118587099.5</v>
      </c>
      <c r="N5" s="11">
        <f t="shared" si="1"/>
        <v>121914860.9</v>
      </c>
      <c r="O5" s="11">
        <f t="shared" si="1"/>
        <v>125341546.4</v>
      </c>
      <c r="P5" s="11">
        <f t="shared" si="1"/>
        <v>128870222.1</v>
      </c>
      <c r="Q5" s="11">
        <f t="shared" si="1"/>
        <v>132504051.7</v>
      </c>
      <c r="R5" s="11">
        <f t="shared" si="1"/>
        <v>136246300.1</v>
      </c>
      <c r="S5" s="11">
        <f t="shared" si="1"/>
        <v>140100336</v>
      </c>
      <c r="T5" s="11">
        <f t="shared" si="1"/>
        <v>144069635.9</v>
      </c>
      <c r="U5" s="11">
        <f t="shared" si="1"/>
        <v>148157787.3</v>
      </c>
      <c r="V5" s="11">
        <f t="shared" si="1"/>
        <v>152368492.1</v>
      </c>
      <c r="W5" s="11">
        <f t="shared" si="1"/>
        <v>156705570.8</v>
      </c>
      <c r="X5" s="11">
        <f t="shared" si="1"/>
        <v>161172966.1</v>
      </c>
      <c r="Y5" s="11">
        <f t="shared" si="1"/>
        <v>165774746.6</v>
      </c>
    </row>
    <row r="7">
      <c r="A7" s="7" t="s">
        <v>15</v>
      </c>
    </row>
    <row r="8">
      <c r="A8" s="7" t="s">
        <v>19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7" t="s">
        <v>22</v>
      </c>
      <c r="B9" s="11">
        <f>B$3*Assumptions!$B7</f>
        <v>10469268</v>
      </c>
      <c r="C9" s="11">
        <f>C$3*Assumptions!$B7</f>
        <v>10817580.55</v>
      </c>
      <c r="D9" s="11">
        <f>D$3*Assumptions!$B7</f>
        <v>11177481.45</v>
      </c>
      <c r="E9" s="11">
        <f>E$3*Assumptions!$B7</f>
        <v>11549356.26</v>
      </c>
      <c r="F9" s="11">
        <f>F$3*Assumptions!$B7</f>
        <v>11933603.34</v>
      </c>
      <c r="G9" s="11">
        <f>G$3*Assumptions!$B7</f>
        <v>12330634.32</v>
      </c>
      <c r="H9" s="11">
        <f>H$3*Assumptions!$B7</f>
        <v>12740874.53</v>
      </c>
      <c r="I9" s="11">
        <f>I$3*Assumptions!$B7</f>
        <v>13164763.42</v>
      </c>
      <c r="J9" s="11">
        <f>J$3*Assumptions!$B7</f>
        <v>13602755.1</v>
      </c>
      <c r="K9" s="11">
        <f>K$3*Assumptions!$B7</f>
        <v>14055318.77</v>
      </c>
      <c r="L9" s="11">
        <f>L$3*Assumptions!$B7</f>
        <v>14522939.22</v>
      </c>
      <c r="M9" s="11">
        <f>M$3*Assumptions!$B7</f>
        <v>15006117.41</v>
      </c>
      <c r="N9" s="11">
        <f>N$3*Assumptions!$B7</f>
        <v>15505370.94</v>
      </c>
      <c r="O9" s="11">
        <f>O$3*Assumptions!$B7</f>
        <v>16021234.63</v>
      </c>
      <c r="P9" s="11">
        <f>P$3*Assumptions!$B7</f>
        <v>16554261.1</v>
      </c>
      <c r="Q9" s="11">
        <f>Q$3*Assumptions!$B7</f>
        <v>17105021.37</v>
      </c>
      <c r="R9" s="11">
        <f>R$3*Assumptions!$B7</f>
        <v>17674105.43</v>
      </c>
      <c r="S9" s="11">
        <f>S$3*Assumptions!$B7</f>
        <v>18262122.92</v>
      </c>
      <c r="T9" s="11">
        <f>T$3*Assumptions!$B7</f>
        <v>18869703.75</v>
      </c>
      <c r="U9" s="11">
        <f>U$3*Assumptions!$B7</f>
        <v>19497498.79</v>
      </c>
      <c r="V9" s="11">
        <f>V$3*Assumptions!$B7</f>
        <v>20146180.58</v>
      </c>
      <c r="W9" s="11">
        <f>W$3*Assumptions!$B7</f>
        <v>20816444</v>
      </c>
      <c r="X9" s="11">
        <f>X$3*Assumptions!$B7</f>
        <v>21509007.1</v>
      </c>
      <c r="Y9" s="11">
        <f>Y$3*Assumptions!$B7</f>
        <v>22224611.76</v>
      </c>
    </row>
    <row r="10">
      <c r="A10" s="7" t="s">
        <v>24</v>
      </c>
      <c r="B10" s="11">
        <f>B$3*Assumptions!$B8</f>
        <v>11516194.8</v>
      </c>
      <c r="C10" s="11">
        <f>C$3*Assumptions!$B8</f>
        <v>11899338.6</v>
      </c>
      <c r="D10" s="11">
        <f>D$3*Assumptions!$B8</f>
        <v>12295229.6</v>
      </c>
      <c r="E10" s="11">
        <f>E$3*Assumptions!$B8</f>
        <v>12704291.88</v>
      </c>
      <c r="F10" s="11">
        <f>F$3*Assumptions!$B8</f>
        <v>13126963.68</v>
      </c>
      <c r="G10" s="11">
        <f>G$3*Assumptions!$B8</f>
        <v>13563697.76</v>
      </c>
      <c r="H10" s="11">
        <f>H$3*Assumptions!$B8</f>
        <v>14014961.98</v>
      </c>
      <c r="I10" s="11">
        <f>I$3*Assumptions!$B8</f>
        <v>14481239.77</v>
      </c>
      <c r="J10" s="11">
        <f>J$3*Assumptions!$B8</f>
        <v>14963030.61</v>
      </c>
      <c r="K10" s="11">
        <f>K$3*Assumptions!$B8</f>
        <v>15460850.64</v>
      </c>
      <c r="L10" s="11">
        <f>L$3*Assumptions!$B8</f>
        <v>15975233.14</v>
      </c>
      <c r="M10" s="11">
        <f>M$3*Assumptions!$B8</f>
        <v>16506729.15</v>
      </c>
      <c r="N10" s="11">
        <f>N$3*Assumptions!$B8</f>
        <v>17055908.03</v>
      </c>
      <c r="O10" s="11">
        <f>O$3*Assumptions!$B8</f>
        <v>17623358.09</v>
      </c>
      <c r="P10" s="11">
        <f>P$3*Assumptions!$B8</f>
        <v>18209687.21</v>
      </c>
      <c r="Q10" s="11">
        <f>Q$3*Assumptions!$B8</f>
        <v>18815523.51</v>
      </c>
      <c r="R10" s="11">
        <f>R$3*Assumptions!$B8</f>
        <v>19441515.97</v>
      </c>
      <c r="S10" s="11">
        <f>S$3*Assumptions!$B8</f>
        <v>20088335.21</v>
      </c>
      <c r="T10" s="11">
        <f>T$3*Assumptions!$B8</f>
        <v>20756674.12</v>
      </c>
      <c r="U10" s="11">
        <f>U$3*Assumptions!$B8</f>
        <v>21447248.67</v>
      </c>
      <c r="V10" s="11">
        <f>V$3*Assumptions!$B8</f>
        <v>22160798.63</v>
      </c>
      <c r="W10" s="11">
        <f>W$3*Assumptions!$B8</f>
        <v>22898088.4</v>
      </c>
      <c r="X10" s="11">
        <f>X$3*Assumptions!$B8</f>
        <v>23659907.81</v>
      </c>
      <c r="Y10" s="11">
        <f>Y$3*Assumptions!$B8</f>
        <v>24447072.94</v>
      </c>
    </row>
    <row r="11">
      <c r="A11" s="7" t="s">
        <v>26</v>
      </c>
      <c r="B11" s="11">
        <f>B$3*Assumptions!$B9</f>
        <v>30360877.2</v>
      </c>
      <c r="C11" s="11">
        <f>C$3*Assumptions!$B9</f>
        <v>31370983.58</v>
      </c>
      <c r="D11" s="11">
        <f>D$3*Assumptions!$B9</f>
        <v>32414696.21</v>
      </c>
      <c r="E11" s="11">
        <f>E$3*Assumptions!$B9</f>
        <v>33493133.15</v>
      </c>
      <c r="F11" s="11">
        <f>F$3*Assumptions!$B9</f>
        <v>34607449.69</v>
      </c>
      <c r="G11" s="11">
        <f>G$3*Assumptions!$B9</f>
        <v>35758839.54</v>
      </c>
      <c r="H11" s="11">
        <f>H$3*Assumptions!$B9</f>
        <v>36948536.13</v>
      </c>
      <c r="I11" s="11">
        <f>I$3*Assumptions!$B9</f>
        <v>38177813.93</v>
      </c>
      <c r="J11" s="11">
        <f>J$3*Assumptions!$B9</f>
        <v>39447989.8</v>
      </c>
      <c r="K11" s="11">
        <f>K$3*Assumptions!$B9</f>
        <v>40760424.42</v>
      </c>
      <c r="L11" s="11">
        <f>L$3*Assumptions!$B9</f>
        <v>42116523.74</v>
      </c>
      <c r="M11" s="11">
        <f>M$3*Assumptions!$B9</f>
        <v>43517740.49</v>
      </c>
      <c r="N11" s="11">
        <f>N$3*Assumptions!$B9</f>
        <v>44965575.71</v>
      </c>
      <c r="O11" s="11">
        <f>O$3*Assumptions!$B9</f>
        <v>46461580.42</v>
      </c>
      <c r="P11" s="11">
        <f>P$3*Assumptions!$B9</f>
        <v>48007357.2</v>
      </c>
      <c r="Q11" s="11">
        <f>Q$3*Assumptions!$B9</f>
        <v>49604561.97</v>
      </c>
      <c r="R11" s="11">
        <f>R$3*Assumptions!$B9</f>
        <v>51254905.75</v>
      </c>
      <c r="S11" s="11">
        <f>S$3*Assumptions!$B9</f>
        <v>52960156.46</v>
      </c>
      <c r="T11" s="11">
        <f>T$3*Assumptions!$B9</f>
        <v>54722140.87</v>
      </c>
      <c r="U11" s="11">
        <f>U$3*Assumptions!$B9</f>
        <v>56542746.49</v>
      </c>
      <c r="V11" s="11">
        <f>V$3*Assumptions!$B9</f>
        <v>58423923.67</v>
      </c>
      <c r="W11" s="11">
        <f>W$3*Assumptions!$B9</f>
        <v>60367687.61</v>
      </c>
      <c r="X11" s="11">
        <f>X$3*Assumptions!$B9</f>
        <v>62376120.58</v>
      </c>
      <c r="Y11" s="11">
        <f>Y$3*Assumptions!$B9</f>
        <v>64451374.11</v>
      </c>
    </row>
    <row r="12">
      <c r="A12" s="7" t="s">
        <v>54</v>
      </c>
      <c r="B12" s="11">
        <f t="shared" ref="B12:Y12" si="2">SUM(B9:B11)</f>
        <v>52346340</v>
      </c>
      <c r="C12" s="11">
        <f t="shared" si="2"/>
        <v>54087902.73</v>
      </c>
      <c r="D12" s="11">
        <f t="shared" si="2"/>
        <v>55887407.26</v>
      </c>
      <c r="E12" s="11">
        <f t="shared" si="2"/>
        <v>57746781.3</v>
      </c>
      <c r="F12" s="11">
        <f t="shared" si="2"/>
        <v>59668016.71</v>
      </c>
      <c r="G12" s="11">
        <f t="shared" si="2"/>
        <v>61653171.62</v>
      </c>
      <c r="H12" s="11">
        <f t="shared" si="2"/>
        <v>63704372.64</v>
      </c>
      <c r="I12" s="11">
        <f t="shared" si="2"/>
        <v>65823817.12</v>
      </c>
      <c r="J12" s="11">
        <f t="shared" si="2"/>
        <v>68013775.52</v>
      </c>
      <c r="K12" s="11">
        <f t="shared" si="2"/>
        <v>70276593.83</v>
      </c>
      <c r="L12" s="11">
        <f t="shared" si="2"/>
        <v>72614696.11</v>
      </c>
      <c r="M12" s="11">
        <f t="shared" si="2"/>
        <v>75030587.05</v>
      </c>
      <c r="N12" s="11">
        <f t="shared" si="2"/>
        <v>77526854.68</v>
      </c>
      <c r="O12" s="11">
        <f t="shared" si="2"/>
        <v>80106173.13</v>
      </c>
      <c r="P12" s="11">
        <f t="shared" si="2"/>
        <v>82771305.51</v>
      </c>
      <c r="Q12" s="11">
        <f t="shared" si="2"/>
        <v>85525106.85</v>
      </c>
      <c r="R12" s="11">
        <f t="shared" si="2"/>
        <v>88370527.15</v>
      </c>
      <c r="S12" s="11">
        <f t="shared" si="2"/>
        <v>91310614.59</v>
      </c>
      <c r="T12" s="11">
        <f t="shared" si="2"/>
        <v>94348518.74</v>
      </c>
      <c r="U12" s="11">
        <f t="shared" si="2"/>
        <v>97487493.96</v>
      </c>
      <c r="V12" s="11">
        <f t="shared" si="2"/>
        <v>100730902.9</v>
      </c>
      <c r="W12" s="11">
        <f t="shared" si="2"/>
        <v>104082220</v>
      </c>
      <c r="X12" s="11">
        <f t="shared" si="2"/>
        <v>107545035.5</v>
      </c>
      <c r="Y12" s="11">
        <f t="shared" si="2"/>
        <v>111123058.8</v>
      </c>
    </row>
    <row r="14">
      <c r="A14" s="7" t="s">
        <v>20</v>
      </c>
    </row>
    <row r="15">
      <c r="A15" s="7" t="s">
        <v>22</v>
      </c>
      <c r="B15" s="11">
        <f>B$4*Assumptions!$C7</f>
        <v>9905426.72</v>
      </c>
      <c r="C15" s="11">
        <f>C$4*Assumptions!$C7</f>
        <v>10094521.32</v>
      </c>
      <c r="D15" s="11">
        <f>D$4*Assumptions!$C7</f>
        <v>10287225.73</v>
      </c>
      <c r="E15" s="11">
        <f>E$4*Assumptions!$C7</f>
        <v>10483608.87</v>
      </c>
      <c r="F15" s="11">
        <f>F$4*Assumptions!$C7</f>
        <v>10683740.96</v>
      </c>
      <c r="G15" s="11">
        <f>G$4*Assumptions!$C7</f>
        <v>10887693.58</v>
      </c>
      <c r="H15" s="11">
        <f>H$4*Assumptions!$C7</f>
        <v>11095539.65</v>
      </c>
      <c r="I15" s="11">
        <f>I$4*Assumptions!$C7</f>
        <v>11307353.5</v>
      </c>
      <c r="J15" s="11">
        <f>J$4*Assumptions!$C7</f>
        <v>11523210.88</v>
      </c>
      <c r="K15" s="11">
        <f>K$4*Assumptions!$C7</f>
        <v>11743188.97</v>
      </c>
      <c r="L15" s="11">
        <f>L$4*Assumptions!$C7</f>
        <v>11967366.45</v>
      </c>
      <c r="M15" s="11">
        <f>M$4*Assumptions!$C7</f>
        <v>12195823.47</v>
      </c>
      <c r="N15" s="11">
        <f>N$4*Assumptions!$C7</f>
        <v>12428641.74</v>
      </c>
      <c r="O15" s="11">
        <f>O$4*Assumptions!$C7</f>
        <v>12665904.52</v>
      </c>
      <c r="P15" s="11">
        <f>P$4*Assumptions!$C7</f>
        <v>12907696.63</v>
      </c>
      <c r="Q15" s="11">
        <f>Q$4*Assumptions!$C7</f>
        <v>13154104.56</v>
      </c>
      <c r="R15" s="11">
        <f>R$4*Assumptions!$C7</f>
        <v>13405216.42</v>
      </c>
      <c r="S15" s="11">
        <f>S$4*Assumptions!$C7</f>
        <v>13661122</v>
      </c>
      <c r="T15" s="11">
        <f>T$4*Assumptions!$C7</f>
        <v>13921912.82</v>
      </c>
      <c r="U15" s="11">
        <f>U$4*Assumptions!$C7</f>
        <v>14187682.13</v>
      </c>
      <c r="V15" s="11">
        <f>V$4*Assumptions!$C7</f>
        <v>14458524.99</v>
      </c>
      <c r="W15" s="11">
        <f>W$4*Assumptions!$C7</f>
        <v>14734538.23</v>
      </c>
      <c r="X15" s="11">
        <f>X$4*Assumptions!$C7</f>
        <v>15015820.56</v>
      </c>
      <c r="Y15" s="11">
        <f>Y$4*Assumptions!$C7</f>
        <v>15302472.58</v>
      </c>
    </row>
    <row r="16">
      <c r="A16" s="7" t="s">
        <v>24</v>
      </c>
      <c r="B16" s="11">
        <f>B$4*Assumptions!$C8</f>
        <v>12381783.4</v>
      </c>
      <c r="C16" s="11">
        <f>C$4*Assumptions!$C8</f>
        <v>12618151.65</v>
      </c>
      <c r="D16" s="11">
        <f>D$4*Assumptions!$C8</f>
        <v>12859032.16</v>
      </c>
      <c r="E16" s="11">
        <f>E$4*Assumptions!$C8</f>
        <v>13104511.08</v>
      </c>
      <c r="F16" s="11">
        <f>F$4*Assumptions!$C8</f>
        <v>13354676.2</v>
      </c>
      <c r="G16" s="11">
        <f>G$4*Assumptions!$C8</f>
        <v>13609616.97</v>
      </c>
      <c r="H16" s="11">
        <f>H$4*Assumptions!$C8</f>
        <v>13869424.56</v>
      </c>
      <c r="I16" s="11">
        <f>I$4*Assumptions!$C8</f>
        <v>14134191.87</v>
      </c>
      <c r="J16" s="11">
        <f>J$4*Assumptions!$C8</f>
        <v>14404013.59</v>
      </c>
      <c r="K16" s="11">
        <f>K$4*Assumptions!$C8</f>
        <v>14678986.21</v>
      </c>
      <c r="L16" s="11">
        <f>L$4*Assumptions!$C8</f>
        <v>14959208.06</v>
      </c>
      <c r="M16" s="11">
        <f>M$4*Assumptions!$C8</f>
        <v>15244779.34</v>
      </c>
      <c r="N16" s="11">
        <f>N$4*Assumptions!$C8</f>
        <v>15535802.18</v>
      </c>
      <c r="O16" s="11">
        <f>O$4*Assumptions!$C8</f>
        <v>15832380.64</v>
      </c>
      <c r="P16" s="11">
        <f>P$4*Assumptions!$C8</f>
        <v>16134620.79</v>
      </c>
      <c r="Q16" s="11">
        <f>Q$4*Assumptions!$C8</f>
        <v>16442630.7</v>
      </c>
      <c r="R16" s="11">
        <f>R$4*Assumptions!$C8</f>
        <v>16756520.52</v>
      </c>
      <c r="S16" s="11">
        <f>S$4*Assumptions!$C8</f>
        <v>17076402.5</v>
      </c>
      <c r="T16" s="11">
        <f>T$4*Assumptions!$C8</f>
        <v>17402391.02</v>
      </c>
      <c r="U16" s="11">
        <f>U$4*Assumptions!$C8</f>
        <v>17734602.67</v>
      </c>
      <c r="V16" s="11">
        <f>V$4*Assumptions!$C8</f>
        <v>18073156.23</v>
      </c>
      <c r="W16" s="11">
        <f>W$4*Assumptions!$C8</f>
        <v>18418172.78</v>
      </c>
      <c r="X16" s="11">
        <f>X$4*Assumptions!$C8</f>
        <v>18769775.7</v>
      </c>
      <c r="Y16" s="11">
        <f>Y$4*Assumptions!$C8</f>
        <v>19128090.72</v>
      </c>
    </row>
    <row r="17">
      <c r="A17" s="7" t="s">
        <v>26</v>
      </c>
      <c r="B17" s="11">
        <f>B$4*Assumptions!$C9</f>
        <v>13089313.88</v>
      </c>
      <c r="C17" s="11">
        <f>C$4*Assumptions!$C9</f>
        <v>13339188.88</v>
      </c>
      <c r="D17" s="11">
        <f>D$4*Assumptions!$C9</f>
        <v>13593834</v>
      </c>
      <c r="E17" s="11">
        <f>E$4*Assumptions!$C9</f>
        <v>13853340.29</v>
      </c>
      <c r="F17" s="11">
        <f>F$4*Assumptions!$C9</f>
        <v>14117800.55</v>
      </c>
      <c r="G17" s="11">
        <f>G$4*Assumptions!$C9</f>
        <v>14387309.37</v>
      </c>
      <c r="H17" s="11">
        <f>H$4*Assumptions!$C9</f>
        <v>14661963.1</v>
      </c>
      <c r="I17" s="11">
        <f>I$4*Assumptions!$C9</f>
        <v>14941859.98</v>
      </c>
      <c r="J17" s="11">
        <f>J$4*Assumptions!$C9</f>
        <v>15227100.09</v>
      </c>
      <c r="K17" s="11">
        <f>K$4*Assumptions!$C9</f>
        <v>15517785.43</v>
      </c>
      <c r="L17" s="11">
        <f>L$4*Assumptions!$C9</f>
        <v>15814019.95</v>
      </c>
      <c r="M17" s="11">
        <f>M$4*Assumptions!$C9</f>
        <v>16115909.59</v>
      </c>
      <c r="N17" s="11">
        <f>N$4*Assumptions!$C9</f>
        <v>16423562.31</v>
      </c>
      <c r="O17" s="11">
        <f>O$4*Assumptions!$C9</f>
        <v>16737088.11</v>
      </c>
      <c r="P17" s="11">
        <f>P$4*Assumptions!$C9</f>
        <v>17056599.12</v>
      </c>
      <c r="Q17" s="11">
        <f>Q$4*Assumptions!$C9</f>
        <v>17382209.6</v>
      </c>
      <c r="R17" s="11">
        <f>R$4*Assumptions!$C9</f>
        <v>17714035.98</v>
      </c>
      <c r="S17" s="11">
        <f>S$4*Assumptions!$C9</f>
        <v>18052196.93</v>
      </c>
      <c r="T17" s="11">
        <f>T$4*Assumptions!$C9</f>
        <v>18396813.37</v>
      </c>
      <c r="U17" s="11">
        <f>U$4*Assumptions!$C9</f>
        <v>18748008.53</v>
      </c>
      <c r="V17" s="11">
        <f>V$4*Assumptions!$C9</f>
        <v>19105908.02</v>
      </c>
      <c r="W17" s="11">
        <f>W$4*Assumptions!$C9</f>
        <v>19470639.8</v>
      </c>
      <c r="X17" s="11">
        <f>X$4*Assumptions!$C9</f>
        <v>19842334.31</v>
      </c>
      <c r="Y17" s="11">
        <f>Y$4*Assumptions!$C9</f>
        <v>20221124.48</v>
      </c>
    </row>
    <row r="18">
      <c r="A18" s="7" t="s">
        <v>54</v>
      </c>
      <c r="B18" s="11">
        <f t="shared" ref="B18:Y18" si="3">SUM(B15:B17)</f>
        <v>35376524</v>
      </c>
      <c r="C18" s="11">
        <f t="shared" si="3"/>
        <v>36051861.84</v>
      </c>
      <c r="D18" s="11">
        <f t="shared" si="3"/>
        <v>36740091.89</v>
      </c>
      <c r="E18" s="11">
        <f t="shared" si="3"/>
        <v>37441460.24</v>
      </c>
      <c r="F18" s="11">
        <f t="shared" si="3"/>
        <v>38156217.72</v>
      </c>
      <c r="G18" s="11">
        <f t="shared" si="3"/>
        <v>38884619.91</v>
      </c>
      <c r="H18" s="11">
        <f t="shared" si="3"/>
        <v>39626927.31</v>
      </c>
      <c r="I18" s="11">
        <f t="shared" si="3"/>
        <v>40383405.35</v>
      </c>
      <c r="J18" s="11">
        <f t="shared" si="3"/>
        <v>41154324.56</v>
      </c>
      <c r="K18" s="11">
        <f t="shared" si="3"/>
        <v>41939960.61</v>
      </c>
      <c r="L18" s="11">
        <f t="shared" si="3"/>
        <v>42740594.46</v>
      </c>
      <c r="M18" s="11">
        <f t="shared" si="3"/>
        <v>43556512.41</v>
      </c>
      <c r="N18" s="11">
        <f t="shared" si="3"/>
        <v>44388006.23</v>
      </c>
      <c r="O18" s="11">
        <f t="shared" si="3"/>
        <v>45235373.27</v>
      </c>
      <c r="P18" s="11">
        <f t="shared" si="3"/>
        <v>46098916.55</v>
      </c>
      <c r="Q18" s="11">
        <f t="shared" si="3"/>
        <v>46978944.86</v>
      </c>
      <c r="R18" s="11">
        <f t="shared" si="3"/>
        <v>47875772.92</v>
      </c>
      <c r="S18" s="11">
        <f t="shared" si="3"/>
        <v>48789721.42</v>
      </c>
      <c r="T18" s="11">
        <f t="shared" si="3"/>
        <v>49721117.21</v>
      </c>
      <c r="U18" s="11">
        <f t="shared" si="3"/>
        <v>50670293.33</v>
      </c>
      <c r="V18" s="11">
        <f t="shared" si="3"/>
        <v>51637589.23</v>
      </c>
      <c r="W18" s="11">
        <f t="shared" si="3"/>
        <v>52623350.81</v>
      </c>
      <c r="X18" s="11">
        <f t="shared" si="3"/>
        <v>53627930.58</v>
      </c>
      <c r="Y18" s="11">
        <f t="shared" si="3"/>
        <v>54651687.77</v>
      </c>
    </row>
    <row r="20">
      <c r="A20" s="7" t="s">
        <v>54</v>
      </c>
    </row>
    <row r="21">
      <c r="A21" s="7" t="s">
        <v>22</v>
      </c>
      <c r="B21" s="11">
        <f t="shared" ref="B21:Y21" si="4">B9+B15</f>
        <v>20374694.72</v>
      </c>
      <c r="C21" s="11">
        <f t="shared" si="4"/>
        <v>20912101.86</v>
      </c>
      <c r="D21" s="11">
        <f t="shared" si="4"/>
        <v>21464707.18</v>
      </c>
      <c r="E21" s="11">
        <f t="shared" si="4"/>
        <v>22032965.13</v>
      </c>
      <c r="F21" s="11">
        <f t="shared" si="4"/>
        <v>22617344.3</v>
      </c>
      <c r="G21" s="11">
        <f t="shared" si="4"/>
        <v>23218327.9</v>
      </c>
      <c r="H21" s="11">
        <f t="shared" si="4"/>
        <v>23836414.17</v>
      </c>
      <c r="I21" s="11">
        <f t="shared" si="4"/>
        <v>24472116.92</v>
      </c>
      <c r="J21" s="11">
        <f t="shared" si="4"/>
        <v>25125965.98</v>
      </c>
      <c r="K21" s="11">
        <f t="shared" si="4"/>
        <v>25798507.74</v>
      </c>
      <c r="L21" s="11">
        <f t="shared" si="4"/>
        <v>26490305.67</v>
      </c>
      <c r="M21" s="11">
        <f t="shared" si="4"/>
        <v>27201940.88</v>
      </c>
      <c r="N21" s="11">
        <f t="shared" si="4"/>
        <v>27934012.68</v>
      </c>
      <c r="O21" s="11">
        <f t="shared" si="4"/>
        <v>28687139.14</v>
      </c>
      <c r="P21" s="11">
        <f t="shared" si="4"/>
        <v>29461957.74</v>
      </c>
      <c r="Q21" s="11">
        <f t="shared" si="4"/>
        <v>30259125.93</v>
      </c>
      <c r="R21" s="11">
        <f t="shared" si="4"/>
        <v>31079321.85</v>
      </c>
      <c r="S21" s="11">
        <f t="shared" si="4"/>
        <v>31923244.92</v>
      </c>
      <c r="T21" s="11">
        <f t="shared" si="4"/>
        <v>32791616.57</v>
      </c>
      <c r="U21" s="11">
        <f t="shared" si="4"/>
        <v>33685180.92</v>
      </c>
      <c r="V21" s="11">
        <f t="shared" si="4"/>
        <v>34604705.56</v>
      </c>
      <c r="W21" s="11">
        <f t="shared" si="4"/>
        <v>35550982.23</v>
      </c>
      <c r="X21" s="11">
        <f t="shared" si="4"/>
        <v>36524827.66</v>
      </c>
      <c r="Y21" s="11">
        <f t="shared" si="4"/>
        <v>37527084.34</v>
      </c>
    </row>
    <row r="22">
      <c r="A22" s="7" t="s">
        <v>24</v>
      </c>
      <c r="B22" s="11">
        <f t="shared" ref="B22:Y22" si="5">B10+B16</f>
        <v>23897978.2</v>
      </c>
      <c r="C22" s="11">
        <f t="shared" si="5"/>
        <v>24517490.25</v>
      </c>
      <c r="D22" s="11">
        <f t="shared" si="5"/>
        <v>25154261.76</v>
      </c>
      <c r="E22" s="11">
        <f t="shared" si="5"/>
        <v>25808802.97</v>
      </c>
      <c r="F22" s="11">
        <f t="shared" si="5"/>
        <v>26481639.88</v>
      </c>
      <c r="G22" s="11">
        <f t="shared" si="5"/>
        <v>27173314.73</v>
      </c>
      <c r="H22" s="11">
        <f t="shared" si="5"/>
        <v>27884386.54</v>
      </c>
      <c r="I22" s="11">
        <f t="shared" si="5"/>
        <v>28615431.64</v>
      </c>
      <c r="J22" s="11">
        <f t="shared" si="5"/>
        <v>29367044.21</v>
      </c>
      <c r="K22" s="11">
        <f t="shared" si="5"/>
        <v>30139836.86</v>
      </c>
      <c r="L22" s="11">
        <f t="shared" si="5"/>
        <v>30934441.2</v>
      </c>
      <c r="M22" s="11">
        <f t="shared" si="5"/>
        <v>31751508.49</v>
      </c>
      <c r="N22" s="11">
        <f t="shared" si="5"/>
        <v>32591710.21</v>
      </c>
      <c r="O22" s="11">
        <f t="shared" si="5"/>
        <v>33455738.73</v>
      </c>
      <c r="P22" s="11">
        <f t="shared" si="5"/>
        <v>34344308</v>
      </c>
      <c r="Q22" s="11">
        <f t="shared" si="5"/>
        <v>35258154.21</v>
      </c>
      <c r="R22" s="11">
        <f t="shared" si="5"/>
        <v>36198036.5</v>
      </c>
      <c r="S22" s="11">
        <f t="shared" si="5"/>
        <v>37164737.71</v>
      </c>
      <c r="T22" s="11">
        <f t="shared" si="5"/>
        <v>38159065.14</v>
      </c>
      <c r="U22" s="11">
        <f t="shared" si="5"/>
        <v>39181851.34</v>
      </c>
      <c r="V22" s="11">
        <f t="shared" si="5"/>
        <v>40233954.87</v>
      </c>
      <c r="W22" s="11">
        <f t="shared" si="5"/>
        <v>41316261.19</v>
      </c>
      <c r="X22" s="11">
        <f t="shared" si="5"/>
        <v>42429683.51</v>
      </c>
      <c r="Y22" s="11">
        <f t="shared" si="5"/>
        <v>43575163.66</v>
      </c>
    </row>
    <row r="23">
      <c r="A23" s="7" t="s">
        <v>26</v>
      </c>
      <c r="B23" s="11">
        <f t="shared" ref="B23:Y23" si="6">B11+B17</f>
        <v>43450191.08</v>
      </c>
      <c r="C23" s="11">
        <f t="shared" si="6"/>
        <v>44710172.47</v>
      </c>
      <c r="D23" s="11">
        <f t="shared" si="6"/>
        <v>46008530.21</v>
      </c>
      <c r="E23" s="11">
        <f t="shared" si="6"/>
        <v>47346473.44</v>
      </c>
      <c r="F23" s="11">
        <f t="shared" si="6"/>
        <v>48725250.25</v>
      </c>
      <c r="G23" s="11">
        <f t="shared" si="6"/>
        <v>50146148.91</v>
      </c>
      <c r="H23" s="11">
        <f t="shared" si="6"/>
        <v>51610499.24</v>
      </c>
      <c r="I23" s="11">
        <f t="shared" si="6"/>
        <v>53119673.91</v>
      </c>
      <c r="J23" s="11">
        <f t="shared" si="6"/>
        <v>54675089.89</v>
      </c>
      <c r="K23" s="11">
        <f t="shared" si="6"/>
        <v>56278209.85</v>
      </c>
      <c r="L23" s="11">
        <f t="shared" si="6"/>
        <v>57930543.69</v>
      </c>
      <c r="M23" s="11">
        <f t="shared" si="6"/>
        <v>59633650.08</v>
      </c>
      <c r="N23" s="11">
        <f t="shared" si="6"/>
        <v>61389138.02</v>
      </c>
      <c r="O23" s="11">
        <f t="shared" si="6"/>
        <v>63198668.53</v>
      </c>
      <c r="P23" s="11">
        <f t="shared" si="6"/>
        <v>65063956.32</v>
      </c>
      <c r="Q23" s="11">
        <f t="shared" si="6"/>
        <v>66986771.57</v>
      </c>
      <c r="R23" s="11">
        <f t="shared" si="6"/>
        <v>68968941.73</v>
      </c>
      <c r="S23" s="11">
        <f t="shared" si="6"/>
        <v>71012353.39</v>
      </c>
      <c r="T23" s="11">
        <f t="shared" si="6"/>
        <v>73118954.23</v>
      </c>
      <c r="U23" s="11">
        <f t="shared" si="6"/>
        <v>75290755.03</v>
      </c>
      <c r="V23" s="11">
        <f t="shared" si="6"/>
        <v>77529831.69</v>
      </c>
      <c r="W23" s="11">
        <f t="shared" si="6"/>
        <v>79838327.41</v>
      </c>
      <c r="X23" s="11">
        <f t="shared" si="6"/>
        <v>82218454.89</v>
      </c>
      <c r="Y23" s="11">
        <f t="shared" si="6"/>
        <v>84672498.59</v>
      </c>
    </row>
    <row r="24">
      <c r="A24" s="7" t="s">
        <v>54</v>
      </c>
      <c r="B24" s="11">
        <f t="shared" ref="B24:Y24" si="7">SUM(B21:B23)</f>
        <v>87722864</v>
      </c>
      <c r="C24" s="11">
        <f t="shared" si="7"/>
        <v>90139764.57</v>
      </c>
      <c r="D24" s="11">
        <f t="shared" si="7"/>
        <v>92627499.14</v>
      </c>
      <c r="E24" s="11">
        <f t="shared" si="7"/>
        <v>95188241.53</v>
      </c>
      <c r="F24" s="11">
        <f t="shared" si="7"/>
        <v>97824234.42</v>
      </c>
      <c r="G24" s="11">
        <f t="shared" si="7"/>
        <v>100537791.5</v>
      </c>
      <c r="H24" s="11">
        <f t="shared" si="7"/>
        <v>103331300</v>
      </c>
      <c r="I24" s="11">
        <f t="shared" si="7"/>
        <v>106207222.5</v>
      </c>
      <c r="J24" s="11">
        <f t="shared" si="7"/>
        <v>109168100.1</v>
      </c>
      <c r="K24" s="11">
        <f t="shared" si="7"/>
        <v>112216554.4</v>
      </c>
      <c r="L24" s="11">
        <f t="shared" si="7"/>
        <v>115355290.6</v>
      </c>
      <c r="M24" s="11">
        <f t="shared" si="7"/>
        <v>118587099.5</v>
      </c>
      <c r="N24" s="11">
        <f t="shared" si="7"/>
        <v>121914860.9</v>
      </c>
      <c r="O24" s="11">
        <f t="shared" si="7"/>
        <v>125341546.4</v>
      </c>
      <c r="P24" s="11">
        <f t="shared" si="7"/>
        <v>128870222.1</v>
      </c>
      <c r="Q24" s="11">
        <f t="shared" si="7"/>
        <v>132504051.7</v>
      </c>
      <c r="R24" s="11">
        <f t="shared" si="7"/>
        <v>136246300.1</v>
      </c>
      <c r="S24" s="11">
        <f t="shared" si="7"/>
        <v>140100336</v>
      </c>
      <c r="T24" s="11">
        <f t="shared" si="7"/>
        <v>144069635.9</v>
      </c>
      <c r="U24" s="11">
        <f t="shared" si="7"/>
        <v>148157787.3</v>
      </c>
      <c r="V24" s="11">
        <f t="shared" si="7"/>
        <v>152368492.1</v>
      </c>
      <c r="W24" s="11">
        <f t="shared" si="7"/>
        <v>156705570.8</v>
      </c>
      <c r="X24" s="11">
        <f t="shared" si="7"/>
        <v>161172966.1</v>
      </c>
      <c r="Y24" s="11">
        <f t="shared" si="7"/>
        <v>165774746.6</v>
      </c>
    </row>
    <row r="26">
      <c r="A26" s="7" t="s">
        <v>21</v>
      </c>
    </row>
    <row r="27">
      <c r="A27" s="7" t="s">
        <v>22</v>
      </c>
      <c r="B27" s="7">
        <v>0.0</v>
      </c>
      <c r="C27" s="11">
        <f>B21+C21</f>
        <v>41286796.58</v>
      </c>
      <c r="D27" s="7">
        <v>0.0</v>
      </c>
      <c r="E27" s="11">
        <f>D21+E21</f>
        <v>43497672.31</v>
      </c>
      <c r="F27" s="7">
        <v>0.0</v>
      </c>
      <c r="G27" s="11">
        <f>F21+G21</f>
        <v>45835672.2</v>
      </c>
      <c r="H27" s="7">
        <v>0.0</v>
      </c>
      <c r="I27" s="11">
        <f>H21+I21</f>
        <v>48308531.1</v>
      </c>
      <c r="J27" s="7">
        <v>0.0</v>
      </c>
      <c r="K27" s="11">
        <f>J21+K21</f>
        <v>50924473.72</v>
      </c>
      <c r="L27" s="7">
        <v>0.0</v>
      </c>
      <c r="M27" s="11">
        <f>L21+M21</f>
        <v>53692246.55</v>
      </c>
      <c r="N27" s="7">
        <v>0.0</v>
      </c>
      <c r="O27" s="11">
        <f>N21+O21</f>
        <v>56621151.82</v>
      </c>
      <c r="P27" s="7">
        <v>0.0</v>
      </c>
      <c r="Q27" s="11">
        <f>P21+Q21</f>
        <v>59721083.67</v>
      </c>
      <c r="R27" s="7">
        <v>0.0</v>
      </c>
      <c r="S27" s="11">
        <f>R21+S21</f>
        <v>63002566.76</v>
      </c>
      <c r="T27" s="7">
        <v>0.0</v>
      </c>
      <c r="U27" s="11">
        <f>T21+U21</f>
        <v>66476797.49</v>
      </c>
      <c r="V27" s="7">
        <v>0.0</v>
      </c>
      <c r="W27" s="11">
        <f>V21+W21</f>
        <v>70155687.79</v>
      </c>
      <c r="X27" s="7">
        <v>0.0</v>
      </c>
      <c r="Y27" s="11">
        <f>X21+Y21</f>
        <v>74051912</v>
      </c>
    </row>
    <row r="28">
      <c r="A28" s="7" t="s">
        <v>24</v>
      </c>
      <c r="B28" s="7">
        <v>0.0</v>
      </c>
      <c r="C28" s="11">
        <f t="shared" ref="C28:Y28" si="8">B22</f>
        <v>23897978.2</v>
      </c>
      <c r="D28" s="11">
        <f t="shared" si="8"/>
        <v>24517490.25</v>
      </c>
      <c r="E28" s="11">
        <f t="shared" si="8"/>
        <v>25154261.76</v>
      </c>
      <c r="F28" s="11">
        <f t="shared" si="8"/>
        <v>25808802.97</v>
      </c>
      <c r="G28" s="11">
        <f t="shared" si="8"/>
        <v>26481639.88</v>
      </c>
      <c r="H28" s="11">
        <f t="shared" si="8"/>
        <v>27173314.73</v>
      </c>
      <c r="I28" s="11">
        <f t="shared" si="8"/>
        <v>27884386.54</v>
      </c>
      <c r="J28" s="11">
        <f t="shared" si="8"/>
        <v>28615431.64</v>
      </c>
      <c r="K28" s="11">
        <f t="shared" si="8"/>
        <v>29367044.21</v>
      </c>
      <c r="L28" s="11">
        <f t="shared" si="8"/>
        <v>30139836.86</v>
      </c>
      <c r="M28" s="11">
        <f t="shared" si="8"/>
        <v>30934441.2</v>
      </c>
      <c r="N28" s="11">
        <f t="shared" si="8"/>
        <v>31751508.49</v>
      </c>
      <c r="O28" s="11">
        <f t="shared" si="8"/>
        <v>32591710.21</v>
      </c>
      <c r="P28" s="11">
        <f t="shared" si="8"/>
        <v>33455738.73</v>
      </c>
      <c r="Q28" s="11">
        <f t="shared" si="8"/>
        <v>34344308</v>
      </c>
      <c r="R28" s="11">
        <f t="shared" si="8"/>
        <v>35258154.21</v>
      </c>
      <c r="S28" s="11">
        <f t="shared" si="8"/>
        <v>36198036.5</v>
      </c>
      <c r="T28" s="11">
        <f t="shared" si="8"/>
        <v>37164737.71</v>
      </c>
      <c r="U28" s="11">
        <f t="shared" si="8"/>
        <v>38159065.14</v>
      </c>
      <c r="V28" s="11">
        <f t="shared" si="8"/>
        <v>39181851.34</v>
      </c>
      <c r="W28" s="11">
        <f t="shared" si="8"/>
        <v>40233954.87</v>
      </c>
      <c r="X28" s="11">
        <f t="shared" si="8"/>
        <v>41316261.19</v>
      </c>
      <c r="Y28" s="11">
        <f t="shared" si="8"/>
        <v>42429683.51</v>
      </c>
    </row>
    <row r="29">
      <c r="A29" s="7" t="s">
        <v>26</v>
      </c>
      <c r="B29" s="11">
        <f t="shared" ref="B29:Y29" si="9">B23</f>
        <v>43450191.08</v>
      </c>
      <c r="C29" s="11">
        <f t="shared" si="9"/>
        <v>44710172.47</v>
      </c>
      <c r="D29" s="11">
        <f t="shared" si="9"/>
        <v>46008530.21</v>
      </c>
      <c r="E29" s="11">
        <f t="shared" si="9"/>
        <v>47346473.44</v>
      </c>
      <c r="F29" s="11">
        <f t="shared" si="9"/>
        <v>48725250.25</v>
      </c>
      <c r="G29" s="11">
        <f t="shared" si="9"/>
        <v>50146148.91</v>
      </c>
      <c r="H29" s="11">
        <f t="shared" si="9"/>
        <v>51610499.24</v>
      </c>
      <c r="I29" s="11">
        <f t="shared" si="9"/>
        <v>53119673.91</v>
      </c>
      <c r="J29" s="11">
        <f t="shared" si="9"/>
        <v>54675089.89</v>
      </c>
      <c r="K29" s="11">
        <f t="shared" si="9"/>
        <v>56278209.85</v>
      </c>
      <c r="L29" s="11">
        <f t="shared" si="9"/>
        <v>57930543.69</v>
      </c>
      <c r="M29" s="11">
        <f t="shared" si="9"/>
        <v>59633650.08</v>
      </c>
      <c r="N29" s="11">
        <f t="shared" si="9"/>
        <v>61389138.02</v>
      </c>
      <c r="O29" s="11">
        <f t="shared" si="9"/>
        <v>63198668.53</v>
      </c>
      <c r="P29" s="11">
        <f t="shared" si="9"/>
        <v>65063956.32</v>
      </c>
      <c r="Q29" s="11">
        <f t="shared" si="9"/>
        <v>66986771.57</v>
      </c>
      <c r="R29" s="11">
        <f t="shared" si="9"/>
        <v>68968941.73</v>
      </c>
      <c r="S29" s="11">
        <f t="shared" si="9"/>
        <v>71012353.39</v>
      </c>
      <c r="T29" s="11">
        <f t="shared" si="9"/>
        <v>73118954.23</v>
      </c>
      <c r="U29" s="11">
        <f t="shared" si="9"/>
        <v>75290755.03</v>
      </c>
      <c r="V29" s="11">
        <f t="shared" si="9"/>
        <v>77529831.69</v>
      </c>
      <c r="W29" s="11">
        <f t="shared" si="9"/>
        <v>79838327.41</v>
      </c>
      <c r="X29" s="11">
        <f t="shared" si="9"/>
        <v>82218454.89</v>
      </c>
      <c r="Y29" s="11">
        <f t="shared" si="9"/>
        <v>84672498.59</v>
      </c>
    </row>
    <row r="30">
      <c r="A30" s="7" t="s">
        <v>54</v>
      </c>
      <c r="B30" s="11">
        <f t="shared" ref="B30:Y30" si="10">SUM(B27:B29)</f>
        <v>43450191.08</v>
      </c>
      <c r="C30" s="11">
        <f t="shared" si="10"/>
        <v>109894947.2</v>
      </c>
      <c r="D30" s="11">
        <f t="shared" si="10"/>
        <v>70526020.45</v>
      </c>
      <c r="E30" s="11">
        <f t="shared" si="10"/>
        <v>115998407.5</v>
      </c>
      <c r="F30" s="11">
        <f t="shared" si="10"/>
        <v>74534053.21</v>
      </c>
      <c r="G30" s="11">
        <f t="shared" si="10"/>
        <v>122463461</v>
      </c>
      <c r="H30" s="11">
        <f t="shared" si="10"/>
        <v>78783813.96</v>
      </c>
      <c r="I30" s="11">
        <f t="shared" si="10"/>
        <v>129312591.5</v>
      </c>
      <c r="J30" s="11">
        <f t="shared" si="10"/>
        <v>83290521.53</v>
      </c>
      <c r="K30" s="11">
        <f t="shared" si="10"/>
        <v>136569727.8</v>
      </c>
      <c r="L30" s="11">
        <f t="shared" si="10"/>
        <v>88070380.55</v>
      </c>
      <c r="M30" s="11">
        <f t="shared" si="10"/>
        <v>144260337.8</v>
      </c>
      <c r="N30" s="11">
        <f t="shared" si="10"/>
        <v>93140646.51</v>
      </c>
      <c r="O30" s="11">
        <f t="shared" si="10"/>
        <v>152411530.6</v>
      </c>
      <c r="P30" s="11">
        <f t="shared" si="10"/>
        <v>98519695.05</v>
      </c>
      <c r="Q30" s="11">
        <f t="shared" si="10"/>
        <v>161052163.2</v>
      </c>
      <c r="R30" s="11">
        <f t="shared" si="10"/>
        <v>104227095.9</v>
      </c>
      <c r="S30" s="11">
        <f t="shared" si="10"/>
        <v>170212956.6</v>
      </c>
      <c r="T30" s="11">
        <f t="shared" si="10"/>
        <v>110283691.9</v>
      </c>
      <c r="U30" s="11">
        <f t="shared" si="10"/>
        <v>179926617.7</v>
      </c>
      <c r="V30" s="11">
        <f t="shared" si="10"/>
        <v>116711683</v>
      </c>
      <c r="W30" s="11">
        <f t="shared" si="10"/>
        <v>190227970.1</v>
      </c>
      <c r="X30" s="11">
        <f t="shared" si="10"/>
        <v>123534716.1</v>
      </c>
      <c r="Y30" s="11">
        <f t="shared" si="10"/>
        <v>201154094.1</v>
      </c>
    </row>
    <row r="32">
      <c r="A32" s="7" t="s">
        <v>55</v>
      </c>
    </row>
    <row r="33">
      <c r="A33" s="7" t="s">
        <v>22</v>
      </c>
      <c r="B33" s="11">
        <f t="shared" ref="B33:B35" si="12">B21-B27</f>
        <v>20374694.72</v>
      </c>
      <c r="C33" s="11">
        <f t="shared" ref="C33:Y33" si="11">B33+C21-C27</f>
        <v>0</v>
      </c>
      <c r="D33" s="11">
        <f t="shared" si="11"/>
        <v>21464707.18</v>
      </c>
      <c r="E33" s="11">
        <f t="shared" si="11"/>
        <v>0</v>
      </c>
      <c r="F33" s="11">
        <f t="shared" si="11"/>
        <v>22617344.3</v>
      </c>
      <c r="G33" s="11">
        <f t="shared" si="11"/>
        <v>0</v>
      </c>
      <c r="H33" s="11">
        <f t="shared" si="11"/>
        <v>23836414.17</v>
      </c>
      <c r="I33" s="11">
        <f t="shared" si="11"/>
        <v>0</v>
      </c>
      <c r="J33" s="11">
        <f t="shared" si="11"/>
        <v>25125965.98</v>
      </c>
      <c r="K33" s="11">
        <f t="shared" si="11"/>
        <v>0</v>
      </c>
      <c r="L33" s="11">
        <f t="shared" si="11"/>
        <v>26490305.67</v>
      </c>
      <c r="M33" s="11">
        <f t="shared" si="11"/>
        <v>0</v>
      </c>
      <c r="N33" s="11">
        <f t="shared" si="11"/>
        <v>27934012.68</v>
      </c>
      <c r="O33" s="11">
        <f t="shared" si="11"/>
        <v>0</v>
      </c>
      <c r="P33" s="11">
        <f t="shared" si="11"/>
        <v>29461957.74</v>
      </c>
      <c r="Q33" s="11">
        <f t="shared" si="11"/>
        <v>0</v>
      </c>
      <c r="R33" s="11">
        <f t="shared" si="11"/>
        <v>31079321.85</v>
      </c>
      <c r="S33" s="11">
        <f t="shared" si="11"/>
        <v>0</v>
      </c>
      <c r="T33" s="11">
        <f t="shared" si="11"/>
        <v>32791616.57</v>
      </c>
      <c r="U33" s="11">
        <f t="shared" si="11"/>
        <v>0</v>
      </c>
      <c r="V33" s="11">
        <f t="shared" si="11"/>
        <v>34604705.56</v>
      </c>
      <c r="W33" s="11">
        <f t="shared" si="11"/>
        <v>0</v>
      </c>
      <c r="X33" s="11">
        <f t="shared" si="11"/>
        <v>36524827.66</v>
      </c>
      <c r="Y33" s="11">
        <f t="shared" si="11"/>
        <v>0</v>
      </c>
    </row>
    <row r="34">
      <c r="A34" s="7" t="s">
        <v>24</v>
      </c>
      <c r="B34" s="11">
        <f t="shared" si="12"/>
        <v>23897978.2</v>
      </c>
      <c r="C34" s="11">
        <f t="shared" ref="C34:Y34" si="13">B34+C22-C28</f>
        <v>24517490.25</v>
      </c>
      <c r="D34" s="11">
        <f t="shared" si="13"/>
        <v>25154261.76</v>
      </c>
      <c r="E34" s="11">
        <f t="shared" si="13"/>
        <v>25808802.97</v>
      </c>
      <c r="F34" s="11">
        <f t="shared" si="13"/>
        <v>26481639.88</v>
      </c>
      <c r="G34" s="11">
        <f t="shared" si="13"/>
        <v>27173314.73</v>
      </c>
      <c r="H34" s="11">
        <f t="shared" si="13"/>
        <v>27884386.54</v>
      </c>
      <c r="I34" s="11">
        <f t="shared" si="13"/>
        <v>28615431.64</v>
      </c>
      <c r="J34" s="11">
        <f t="shared" si="13"/>
        <v>29367044.21</v>
      </c>
      <c r="K34" s="11">
        <f t="shared" si="13"/>
        <v>30139836.86</v>
      </c>
      <c r="L34" s="11">
        <f t="shared" si="13"/>
        <v>30934441.2</v>
      </c>
      <c r="M34" s="11">
        <f t="shared" si="13"/>
        <v>31751508.49</v>
      </c>
      <c r="N34" s="11">
        <f t="shared" si="13"/>
        <v>32591710.21</v>
      </c>
      <c r="O34" s="11">
        <f t="shared" si="13"/>
        <v>33455738.73</v>
      </c>
      <c r="P34" s="11">
        <f t="shared" si="13"/>
        <v>34344308</v>
      </c>
      <c r="Q34" s="11">
        <f t="shared" si="13"/>
        <v>35258154.21</v>
      </c>
      <c r="R34" s="11">
        <f t="shared" si="13"/>
        <v>36198036.5</v>
      </c>
      <c r="S34" s="11">
        <f t="shared" si="13"/>
        <v>37164737.71</v>
      </c>
      <c r="T34" s="11">
        <f t="shared" si="13"/>
        <v>38159065.14</v>
      </c>
      <c r="U34" s="11">
        <f t="shared" si="13"/>
        <v>39181851.34</v>
      </c>
      <c r="V34" s="11">
        <f t="shared" si="13"/>
        <v>40233954.87</v>
      </c>
      <c r="W34" s="11">
        <f t="shared" si="13"/>
        <v>41316261.19</v>
      </c>
      <c r="X34" s="11">
        <f t="shared" si="13"/>
        <v>42429683.51</v>
      </c>
      <c r="Y34" s="11">
        <f t="shared" si="13"/>
        <v>43575163.66</v>
      </c>
    </row>
    <row r="35">
      <c r="A35" s="7" t="s">
        <v>26</v>
      </c>
      <c r="B35" s="11">
        <f t="shared" si="12"/>
        <v>0</v>
      </c>
      <c r="C35" s="11">
        <f t="shared" ref="C35:Y35" si="14">B35+C23-C29</f>
        <v>0</v>
      </c>
      <c r="D35" s="11">
        <f t="shared" si="14"/>
        <v>0</v>
      </c>
      <c r="E35" s="11">
        <f t="shared" si="14"/>
        <v>0</v>
      </c>
      <c r="F35" s="11">
        <f t="shared" si="14"/>
        <v>0</v>
      </c>
      <c r="G35" s="11">
        <f t="shared" si="14"/>
        <v>0</v>
      </c>
      <c r="H35" s="11">
        <f t="shared" si="14"/>
        <v>0</v>
      </c>
      <c r="I35" s="11">
        <f t="shared" si="14"/>
        <v>0</v>
      </c>
      <c r="J35" s="11">
        <f t="shared" si="14"/>
        <v>0</v>
      </c>
      <c r="K35" s="11">
        <f t="shared" si="14"/>
        <v>0</v>
      </c>
      <c r="L35" s="11">
        <f t="shared" si="14"/>
        <v>0</v>
      </c>
      <c r="M35" s="11">
        <f t="shared" si="14"/>
        <v>0</v>
      </c>
      <c r="N35" s="11">
        <f t="shared" si="14"/>
        <v>0</v>
      </c>
      <c r="O35" s="11">
        <f t="shared" si="14"/>
        <v>0</v>
      </c>
      <c r="P35" s="11">
        <f t="shared" si="14"/>
        <v>0</v>
      </c>
      <c r="Q35" s="11">
        <f t="shared" si="14"/>
        <v>0</v>
      </c>
      <c r="R35" s="11">
        <f t="shared" si="14"/>
        <v>0</v>
      </c>
      <c r="S35" s="11">
        <f t="shared" si="14"/>
        <v>0</v>
      </c>
      <c r="T35" s="11">
        <f t="shared" si="14"/>
        <v>0</v>
      </c>
      <c r="U35" s="11">
        <f t="shared" si="14"/>
        <v>0</v>
      </c>
      <c r="V35" s="11">
        <f t="shared" si="14"/>
        <v>0</v>
      </c>
      <c r="W35" s="11">
        <f t="shared" si="14"/>
        <v>0</v>
      </c>
      <c r="X35" s="11">
        <f t="shared" si="14"/>
        <v>0</v>
      </c>
      <c r="Y35" s="11">
        <f t="shared" si="14"/>
        <v>0</v>
      </c>
    </row>
    <row r="36">
      <c r="A36" s="7" t="s">
        <v>54</v>
      </c>
      <c r="B36" s="11">
        <f t="shared" ref="B36:Y36" si="15">SUM(B33:B35)</f>
        <v>44272672.92</v>
      </c>
      <c r="C36" s="11">
        <f t="shared" si="15"/>
        <v>24517490.25</v>
      </c>
      <c r="D36" s="11">
        <f t="shared" si="15"/>
        <v>46618968.94</v>
      </c>
      <c r="E36" s="11">
        <f t="shared" si="15"/>
        <v>25808802.97</v>
      </c>
      <c r="F36" s="11">
        <f t="shared" si="15"/>
        <v>49098984.18</v>
      </c>
      <c r="G36" s="11">
        <f t="shared" si="15"/>
        <v>27173314.73</v>
      </c>
      <c r="H36" s="11">
        <f t="shared" si="15"/>
        <v>51720800.71</v>
      </c>
      <c r="I36" s="11">
        <f t="shared" si="15"/>
        <v>28615431.64</v>
      </c>
      <c r="J36" s="11">
        <f t="shared" si="15"/>
        <v>54493010.19</v>
      </c>
      <c r="K36" s="11">
        <f t="shared" si="15"/>
        <v>30139836.86</v>
      </c>
      <c r="L36" s="11">
        <f t="shared" si="15"/>
        <v>57424746.87</v>
      </c>
      <c r="M36" s="11">
        <f t="shared" si="15"/>
        <v>31751508.49</v>
      </c>
      <c r="N36" s="11">
        <f t="shared" si="15"/>
        <v>60525722.89</v>
      </c>
      <c r="O36" s="11">
        <f t="shared" si="15"/>
        <v>33455738.73</v>
      </c>
      <c r="P36" s="11">
        <f t="shared" si="15"/>
        <v>63806265.74</v>
      </c>
      <c r="Q36" s="11">
        <f t="shared" si="15"/>
        <v>35258154.21</v>
      </c>
      <c r="R36" s="11">
        <f t="shared" si="15"/>
        <v>67277358.34</v>
      </c>
      <c r="S36" s="11">
        <f t="shared" si="15"/>
        <v>37164737.71</v>
      </c>
      <c r="T36" s="11">
        <f t="shared" si="15"/>
        <v>70950681.71</v>
      </c>
      <c r="U36" s="11">
        <f t="shared" si="15"/>
        <v>39181851.34</v>
      </c>
      <c r="V36" s="11">
        <f t="shared" si="15"/>
        <v>74838660.43</v>
      </c>
      <c r="W36" s="11">
        <f t="shared" si="15"/>
        <v>41316261.19</v>
      </c>
      <c r="X36" s="11">
        <f t="shared" si="15"/>
        <v>78954511.17</v>
      </c>
      <c r="Y36" s="11">
        <f t="shared" si="15"/>
        <v>43575163.66</v>
      </c>
    </row>
  </sheetData>
  <drawing r:id="rId1"/>
</worksheet>
</file>