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  <sheet state="visible" name="Profit &amp; Loss" sheetId="13" r:id="rId16"/>
    <sheet state="visible" name="Cash Details" sheetId="14" r:id="rId17"/>
  </sheets>
  <definedNames/>
  <calcPr/>
</workbook>
</file>

<file path=xl/sharedStrings.xml><?xml version="1.0" encoding="utf-8"?>
<sst xmlns="http://schemas.openxmlformats.org/spreadsheetml/2006/main" count="541" uniqueCount="144">
  <si>
    <t>Description</t>
  </si>
  <si>
    <t>Blankie Co. sells two types of blankets- Microfiber Blanket and Cotton Blanket. They sell one microfiber blanket for Rs.1476 and one cotton blanket for Rs.799. They purchase one microfiber blanket for Rs.827 and cotton blanket for Rs.346.</t>
  </si>
  <si>
    <t>The selling price of microfiber blankets increases by 1.5% and cotton blankets increases by 1% every month from Month 2. The purchase price of microfiber blankets increases by 0% and cotton blankets increases by 0.7% every month from Month 2.</t>
  </si>
  <si>
    <t>Blankie Co. purchases 38000 microfiber blankets and 44276 cotton blankets in Month 1. The purchase quantity of microfiber blankets increases by 2.5% every month from Month 2 and that of cotton blanket increases by 0.9% every month from Month 2</t>
  </si>
  <si>
    <t>Payment for purchase of microfiber blankets is made every 2 months and the balance is made 0. The payment for purchases of cotton blankets is made after 2 months.</t>
  </si>
  <si>
    <t>Blankie Co. sells 35465 microfiber blankets and 44276 cotton blankets in Month 1. The sales quantity of microfiber blankets increases by 1.8% every month from Month 2 and cotton blankets increases by 0.9% every month from Month 2.</t>
  </si>
  <si>
    <t>Microfiber Blanket sales mix and collection details-</t>
  </si>
  <si>
    <t xml:space="preserve"> -20% of the company's microfiber blanket sales is made to Customer1 who pays the company every 2 months and makes balance 0.</t>
  </si>
  <si>
    <t xml:space="preserve"> -22% of the company's microfiber blanket sales is made to Customer2 who makes the payment after 1 month.</t>
  </si>
  <si>
    <t xml:space="preserve"> -58% of the company's microfiber blanket sales is made to Customer3 who makes the payment in cash.</t>
  </si>
  <si>
    <t>Cotton Blanket sales mix and collection details-</t>
  </si>
  <si>
    <t xml:space="preserve"> -28% of the company's cotton blanket sales is made to Customer1 who pays the company every 2 months and makes balance 0.</t>
  </si>
  <si>
    <t xml:space="preserve"> -35% of the company's cotton blanket sales is made to Customer2 who makes the payment after 1 month.</t>
  </si>
  <si>
    <t xml:space="preserve"> -37% of the company's cotton blanket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</si>
  <si>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</si>
  <si>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</si>
  <si>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</si>
  <si>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</si>
  <si>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</si>
  <si>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Microfiber</t>
  </si>
  <si>
    <t>Cotton</t>
  </si>
  <si>
    <t>Collections</t>
  </si>
  <si>
    <t>Customer 1</t>
  </si>
  <si>
    <t>Every 2 months</t>
  </si>
  <si>
    <t>Customer 2</t>
  </si>
  <si>
    <t>After 1 month</t>
  </si>
  <si>
    <t>Customer 3</t>
  </si>
  <si>
    <t>Cash</t>
  </si>
  <si>
    <t>Purchase</t>
  </si>
  <si>
    <t>Purchase Price</t>
  </si>
  <si>
    <t>every 2 months</t>
  </si>
  <si>
    <t>After 2 months</t>
  </si>
  <si>
    <t>Expenses</t>
  </si>
  <si>
    <t>in Rs</t>
  </si>
  <si>
    <t>Payments</t>
  </si>
  <si>
    <t>Rent</t>
  </si>
  <si>
    <t>after 1 month</t>
  </si>
  <si>
    <t>Electricity</t>
  </si>
  <si>
    <t>every 3 months</t>
  </si>
  <si>
    <t>Salary</t>
  </si>
  <si>
    <t>Same month</t>
  </si>
  <si>
    <t>Security Service</t>
  </si>
  <si>
    <t>after 2 months</t>
  </si>
  <si>
    <t>Share Issued</t>
  </si>
  <si>
    <t>Month 1</t>
  </si>
  <si>
    <t>Month 18</t>
  </si>
  <si>
    <t>Issue Price</t>
  </si>
  <si>
    <t>Number of Shares</t>
  </si>
  <si>
    <t>Dividend</t>
  </si>
  <si>
    <t>Dividen Month</t>
  </si>
  <si>
    <t>Dividend Per share</t>
  </si>
  <si>
    <t>Loan Term</t>
  </si>
  <si>
    <t>Taken Month</t>
  </si>
  <si>
    <t>Loan Amount</t>
  </si>
  <si>
    <t>Interest</t>
  </si>
  <si>
    <t>Payment</t>
  </si>
  <si>
    <t>Loan Period</t>
  </si>
  <si>
    <t>Loan Repaid</t>
  </si>
  <si>
    <t>12-month-IDBI</t>
  </si>
  <si>
    <t>Monthly</t>
  </si>
  <si>
    <t>12-month-BOI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</si>
  <si>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</si>
  <si>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</si>
  <si>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</si>
  <si>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</si>
  <si>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</si>
  <si>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</si>
  <si>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</si>
  <si>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</si>
  <si>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</si>
  <si>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</si>
  <si>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</si>
  <si>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</si>
  <si>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</si>
  <si>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</si>
  <si>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</si>
  <si>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</si>
  <si>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</si>
  <si>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</si>
  <si>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</si>
  <si>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</si>
  <si>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</si>
  <si>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</si>
  <si>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</si>
  <si>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</si>
  <si>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</si>
  <si>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</si>
  <si>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</si>
  <si>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</si>
  <si>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Total</t>
  </si>
  <si>
    <t>Receivables</t>
  </si>
  <si>
    <t>Purchases</t>
  </si>
  <si>
    <t>Payment for Purchases</t>
  </si>
  <si>
    <t>Payables</t>
  </si>
  <si>
    <t>Cost of Goods sold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</si>
  <si>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</si>
  <si>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</si>
  <si>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</si>
  <si>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</si>
  <si>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</si>
  <si>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</si>
  <si>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</si>
  <si>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</si>
  <si>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</si>
  <si>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</si>
  <si>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Furniture</t>
  </si>
  <si>
    <t>Machine</t>
  </si>
  <si>
    <t>AC</t>
  </si>
  <si>
    <t>Opening Balance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</si>
  <si>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</si>
  <si>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</si>
  <si>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</si>
  <si>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</si>
  <si>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</si>
  <si>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</si>
  <si>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</si>
  <si>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</si>
  <si>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</si>
  <si>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</si>
  <si>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</si>
  <si>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</si>
  <si>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</si>
  <si>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</si>
  <si>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</si>
  <si>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</si>
  <si>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</si>
  <si>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</si>
  <si>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</si>
  <si>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</si>
  <si>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</si>
  <si>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</si>
  <si>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</si>
  <si>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</si>
  <si>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</si>
  <si>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</si>
  <si>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</si>
  <si>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</si>
  <si>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</si>
  <si>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Interest Paid</t>
  </si>
  <si>
    <t>Tax Paid</t>
  </si>
  <si>
    <t>Cash generated for Period</t>
  </si>
  <si>
    <t>Cash Inhand</t>
  </si>
  <si>
    <t>Opening Cash</t>
  </si>
  <si>
    <t>Closing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</si>
</sst>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108</v>
      </c>
    </row>
    <row r="3">
      <c r="A3" s="7" t="s">
        <v>105</v>
      </c>
      <c r="B3" s="7">
        <v>0.0</v>
      </c>
      <c r="C3" s="11">
        <f t="shared" ref="C3:Y3" si="1">B21</f>
        <v>32297.5</v>
      </c>
      <c r="D3" s="11">
        <f t="shared" si="1"/>
        <v>64595</v>
      </c>
      <c r="E3" s="11">
        <f t="shared" si="1"/>
        <v>96892.5</v>
      </c>
      <c r="F3" s="11">
        <f t="shared" si="1"/>
        <v>129190</v>
      </c>
      <c r="G3" s="11">
        <f t="shared" si="1"/>
        <v>161487.5</v>
      </c>
      <c r="H3" s="11">
        <f t="shared" si="1"/>
        <v>193785</v>
      </c>
      <c r="I3" s="11">
        <f t="shared" si="1"/>
        <v>226082.5</v>
      </c>
      <c r="J3" s="11">
        <f t="shared" si="1"/>
        <v>258380</v>
      </c>
      <c r="K3" s="11">
        <f t="shared" si="1"/>
        <v>290677.5</v>
      </c>
      <c r="L3" s="11">
        <f t="shared" si="1"/>
        <v>322975</v>
      </c>
      <c r="M3" s="11">
        <f t="shared" si="1"/>
        <v>355272.5</v>
      </c>
      <c r="N3" s="11">
        <f t="shared" si="1"/>
        <v>387570</v>
      </c>
      <c r="O3" s="11">
        <f t="shared" si="1"/>
        <v>419867.5</v>
      </c>
      <c r="P3" s="11">
        <f t="shared" si="1"/>
        <v>452165</v>
      </c>
      <c r="Q3" s="11">
        <f t="shared" si="1"/>
        <v>484462.5</v>
      </c>
      <c r="R3" s="11">
        <f t="shared" si="1"/>
        <v>516760</v>
      </c>
      <c r="S3" s="11">
        <f t="shared" si="1"/>
        <v>549057.5</v>
      </c>
      <c r="T3" s="11">
        <f t="shared" si="1"/>
        <v>613652.5</v>
      </c>
      <c r="U3" s="11">
        <f t="shared" si="1"/>
        <v>678247.5</v>
      </c>
      <c r="V3" s="11">
        <f t="shared" si="1"/>
        <v>742842.5</v>
      </c>
      <c r="W3" s="11">
        <f t="shared" si="1"/>
        <v>129190</v>
      </c>
      <c r="X3" s="11">
        <f t="shared" si="1"/>
        <v>161487.5</v>
      </c>
      <c r="Y3" s="11">
        <f t="shared" si="1"/>
        <v>193785</v>
      </c>
    </row>
    <row r="4">
      <c r="A4" s="7" t="s">
        <v>106</v>
      </c>
      <c r="B4" s="7">
        <v>0.0</v>
      </c>
      <c r="C4" s="11">
        <f t="shared" ref="C4:Y4" si="2">B22</f>
        <v>20098.88889</v>
      </c>
      <c r="D4" s="11">
        <f t="shared" si="2"/>
        <v>40197.77778</v>
      </c>
      <c r="E4" s="11">
        <f t="shared" si="2"/>
        <v>80395.55556</v>
      </c>
      <c r="F4" s="11">
        <f t="shared" si="2"/>
        <v>120593.3333</v>
      </c>
      <c r="G4" s="11">
        <f t="shared" si="2"/>
        <v>160791.1111</v>
      </c>
      <c r="H4" s="11">
        <f t="shared" si="2"/>
        <v>200988.8889</v>
      </c>
      <c r="I4" s="11">
        <f t="shared" si="2"/>
        <v>241186.6667</v>
      </c>
      <c r="J4" s="11">
        <f t="shared" si="2"/>
        <v>281384.4444</v>
      </c>
      <c r="K4" s="11">
        <f t="shared" si="2"/>
        <v>321582.2222</v>
      </c>
      <c r="L4" s="11">
        <f t="shared" si="2"/>
        <v>361780</v>
      </c>
      <c r="M4" s="11">
        <f t="shared" si="2"/>
        <v>401977.7778</v>
      </c>
      <c r="N4" s="11">
        <f t="shared" si="2"/>
        <v>442175.5556</v>
      </c>
      <c r="O4" s="11">
        <f t="shared" si="2"/>
        <v>482373.3333</v>
      </c>
      <c r="P4" s="11">
        <f t="shared" si="2"/>
        <v>522571.1111</v>
      </c>
      <c r="Q4" s="11">
        <f t="shared" si="2"/>
        <v>562768.8889</v>
      </c>
      <c r="R4" s="11">
        <f t="shared" si="2"/>
        <v>623065.5556</v>
      </c>
      <c r="S4" s="11">
        <f t="shared" si="2"/>
        <v>683362.2222</v>
      </c>
      <c r="T4" s="11">
        <f t="shared" si="2"/>
        <v>743658.8889</v>
      </c>
      <c r="U4" s="11">
        <f t="shared" si="2"/>
        <v>422076.6667</v>
      </c>
      <c r="V4" s="11">
        <f t="shared" si="2"/>
        <v>462274.4444</v>
      </c>
      <c r="W4" s="11">
        <f t="shared" si="2"/>
        <v>140692.2222</v>
      </c>
      <c r="X4" s="11">
        <f t="shared" si="2"/>
        <v>180890</v>
      </c>
      <c r="Y4" s="11">
        <f t="shared" si="2"/>
        <v>221087.7778</v>
      </c>
    </row>
    <row r="5">
      <c r="A5" s="7" t="s">
        <v>107</v>
      </c>
      <c r="B5" s="7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5916.933333</v>
      </c>
      <c r="H5" s="11">
        <f t="shared" si="3"/>
        <v>11833.86667</v>
      </c>
      <c r="I5" s="11">
        <f t="shared" si="3"/>
        <v>17750.8</v>
      </c>
      <c r="J5" s="11">
        <f t="shared" si="3"/>
        <v>23667.73333</v>
      </c>
      <c r="K5" s="11">
        <f t="shared" si="3"/>
        <v>29584.66667</v>
      </c>
      <c r="L5" s="11">
        <f t="shared" si="3"/>
        <v>35501.6</v>
      </c>
      <c r="M5" s="11">
        <f t="shared" si="3"/>
        <v>41418.53333</v>
      </c>
      <c r="N5" s="11">
        <f t="shared" si="3"/>
        <v>47335.46667</v>
      </c>
      <c r="O5" s="11">
        <f t="shared" si="3"/>
        <v>53252.4</v>
      </c>
      <c r="P5" s="11">
        <f t="shared" si="3"/>
        <v>59169.33333</v>
      </c>
      <c r="Q5" s="11">
        <f t="shared" si="3"/>
        <v>65086.26667</v>
      </c>
      <c r="R5" s="11">
        <f t="shared" si="3"/>
        <v>71003.2</v>
      </c>
      <c r="S5" s="11">
        <f t="shared" si="3"/>
        <v>76920.13333</v>
      </c>
      <c r="T5" s="11">
        <f t="shared" si="3"/>
        <v>82837.06667</v>
      </c>
      <c r="U5" s="11">
        <f t="shared" si="3"/>
        <v>88754</v>
      </c>
      <c r="V5" s="11">
        <f t="shared" si="3"/>
        <v>0</v>
      </c>
      <c r="W5" s="11">
        <f t="shared" si="3"/>
        <v>0</v>
      </c>
      <c r="X5" s="11">
        <f t="shared" si="3"/>
        <v>5916.933333</v>
      </c>
      <c r="Y5" s="11">
        <f t="shared" si="3"/>
        <v>11833.86667</v>
      </c>
    </row>
    <row r="6">
      <c r="A6" s="7" t="s">
        <v>89</v>
      </c>
      <c r="B6" s="10">
        <f t="shared" ref="B6:Y6" si="4">SUM(B3:B5)</f>
        <v>0</v>
      </c>
      <c r="C6" s="11">
        <f t="shared" si="4"/>
        <v>52396.38889</v>
      </c>
      <c r="D6" s="11">
        <f t="shared" si="4"/>
        <v>104792.7778</v>
      </c>
      <c r="E6" s="11">
        <f t="shared" si="4"/>
        <v>177288.0556</v>
      </c>
      <c r="F6" s="11">
        <f t="shared" si="4"/>
        <v>249783.3333</v>
      </c>
      <c r="G6" s="11">
        <f t="shared" si="4"/>
        <v>328195.5444</v>
      </c>
      <c r="H6" s="11">
        <f t="shared" si="4"/>
        <v>406607.7556</v>
      </c>
      <c r="I6" s="11">
        <f t="shared" si="4"/>
        <v>485019.9667</v>
      </c>
      <c r="J6" s="11">
        <f t="shared" si="4"/>
        <v>563432.1778</v>
      </c>
      <c r="K6" s="11">
        <f t="shared" si="4"/>
        <v>641844.3889</v>
      </c>
      <c r="L6" s="11">
        <f t="shared" si="4"/>
        <v>720256.6</v>
      </c>
      <c r="M6" s="11">
        <f t="shared" si="4"/>
        <v>798668.8111</v>
      </c>
      <c r="N6" s="11">
        <f t="shared" si="4"/>
        <v>877081.0222</v>
      </c>
      <c r="O6" s="11">
        <f t="shared" si="4"/>
        <v>955493.2333</v>
      </c>
      <c r="P6" s="11">
        <f t="shared" si="4"/>
        <v>1033905.444</v>
      </c>
      <c r="Q6" s="11">
        <f t="shared" si="4"/>
        <v>1112317.656</v>
      </c>
      <c r="R6" s="11">
        <f t="shared" si="4"/>
        <v>1210828.756</v>
      </c>
      <c r="S6" s="11">
        <f t="shared" si="4"/>
        <v>1309339.856</v>
      </c>
      <c r="T6" s="11">
        <f t="shared" si="4"/>
        <v>1440148.456</v>
      </c>
      <c r="U6" s="11">
        <f t="shared" si="4"/>
        <v>1189078.167</v>
      </c>
      <c r="V6" s="11">
        <f t="shared" si="4"/>
        <v>1205116.944</v>
      </c>
      <c r="W6" s="11">
        <f t="shared" si="4"/>
        <v>269882.2222</v>
      </c>
      <c r="X6" s="11">
        <f t="shared" si="4"/>
        <v>348294.4333</v>
      </c>
      <c r="Y6" s="11">
        <f t="shared" si="4"/>
        <v>426706.6444</v>
      </c>
    </row>
    <row r="8">
      <c r="A8" s="7" t="s">
        <v>111</v>
      </c>
    </row>
    <row r="9">
      <c r="A9" s="7" t="s">
        <v>105</v>
      </c>
      <c r="B9" s="11">
        <f>'Fixed Asset Balance'!B21/FAR!$F3</f>
        <v>32297.5</v>
      </c>
      <c r="C9" s="11">
        <f>'Fixed Asset Balance'!C21/FAR!$F3</f>
        <v>32297.5</v>
      </c>
      <c r="D9" s="11">
        <f>'Fixed Asset Balance'!D21/FAR!$F3</f>
        <v>32297.5</v>
      </c>
      <c r="E9" s="11">
        <f>'Fixed Asset Balance'!E21/FAR!$F3</f>
        <v>32297.5</v>
      </c>
      <c r="F9" s="11">
        <f>'Fixed Asset Balance'!F21/FAR!$F3</f>
        <v>32297.5</v>
      </c>
      <c r="G9" s="11">
        <f>'Fixed Asset Balance'!G21/FAR!$F3</f>
        <v>32297.5</v>
      </c>
      <c r="H9" s="11">
        <f>'Fixed Asset Balance'!H21/FAR!$F3</f>
        <v>32297.5</v>
      </c>
      <c r="I9" s="11">
        <f>'Fixed Asset Balance'!I21/FAR!$F3</f>
        <v>32297.5</v>
      </c>
      <c r="J9" s="11">
        <f>'Fixed Asset Balance'!J21/FAR!$F3</f>
        <v>32297.5</v>
      </c>
      <c r="K9" s="11">
        <f>'Fixed Asset Balance'!K21/FAR!$F3</f>
        <v>32297.5</v>
      </c>
      <c r="L9" s="11">
        <f>'Fixed Asset Balance'!L21/FAR!$F3</f>
        <v>32297.5</v>
      </c>
      <c r="M9" s="11">
        <f>'Fixed Asset Balance'!M21/FAR!$F3</f>
        <v>32297.5</v>
      </c>
      <c r="N9" s="11">
        <f>'Fixed Asset Balance'!N21/FAR!$F3</f>
        <v>32297.5</v>
      </c>
      <c r="O9" s="11">
        <f>'Fixed Asset Balance'!O21/FAR!$F3</f>
        <v>32297.5</v>
      </c>
      <c r="P9" s="11">
        <f>'Fixed Asset Balance'!P21/FAR!$F3</f>
        <v>32297.5</v>
      </c>
      <c r="Q9" s="11">
        <f>'Fixed Asset Balance'!Q21/FAR!$F3</f>
        <v>32297.5</v>
      </c>
      <c r="R9" s="11">
        <f>'Fixed Asset Balance'!R21/FAR!$F3</f>
        <v>32297.5</v>
      </c>
      <c r="S9" s="11">
        <f>'Fixed Asset Balance'!S21/FAR!$F3</f>
        <v>64595</v>
      </c>
      <c r="T9" s="11">
        <f>'Fixed Asset Balance'!T21/FAR!$F3</f>
        <v>64595</v>
      </c>
      <c r="U9" s="11">
        <f>'Fixed Asset Balance'!U21/FAR!$F3</f>
        <v>64595</v>
      </c>
      <c r="V9" s="11">
        <f>'Fixed Asset Balance'!V21/FAR!$F3</f>
        <v>32297.5</v>
      </c>
      <c r="W9" s="11">
        <f>'Fixed Asset Balance'!W21/FAR!$F3</f>
        <v>32297.5</v>
      </c>
      <c r="X9" s="11">
        <f>'Fixed Asset Balance'!X21/FAR!$F3</f>
        <v>32297.5</v>
      </c>
      <c r="Y9" s="11">
        <f>'Fixed Asset Balance'!Y21/FAR!$F3</f>
        <v>32297.5</v>
      </c>
    </row>
    <row r="10">
      <c r="A10" s="7" t="s">
        <v>106</v>
      </c>
      <c r="B10" s="11">
        <f>'Fixed Asset Balance'!B22/FAR!$F4</f>
        <v>20098.88889</v>
      </c>
      <c r="C10" s="11">
        <f>'Fixed Asset Balance'!C22/FAR!$F4</f>
        <v>20098.88889</v>
      </c>
      <c r="D10" s="11">
        <f>'Fixed Asset Balance'!D22/FAR!$F4</f>
        <v>40197.77778</v>
      </c>
      <c r="E10" s="11">
        <f>'Fixed Asset Balance'!E22/FAR!$F4</f>
        <v>40197.77778</v>
      </c>
      <c r="F10" s="11">
        <f>'Fixed Asset Balance'!F22/FAR!$F4</f>
        <v>40197.77778</v>
      </c>
      <c r="G10" s="11">
        <f>'Fixed Asset Balance'!G22/FAR!$F4</f>
        <v>40197.77778</v>
      </c>
      <c r="H10" s="11">
        <f>'Fixed Asset Balance'!H22/FAR!$F4</f>
        <v>40197.77778</v>
      </c>
      <c r="I10" s="11">
        <f>'Fixed Asset Balance'!I22/FAR!$F4</f>
        <v>40197.77778</v>
      </c>
      <c r="J10" s="11">
        <f>'Fixed Asset Balance'!J22/FAR!$F4</f>
        <v>40197.77778</v>
      </c>
      <c r="K10" s="11">
        <f>'Fixed Asset Balance'!K22/FAR!$F4</f>
        <v>40197.77778</v>
      </c>
      <c r="L10" s="11">
        <f>'Fixed Asset Balance'!L22/FAR!$F4</f>
        <v>40197.77778</v>
      </c>
      <c r="M10" s="11">
        <f>'Fixed Asset Balance'!M22/FAR!$F4</f>
        <v>40197.77778</v>
      </c>
      <c r="N10" s="11">
        <f>'Fixed Asset Balance'!N22/FAR!$F4</f>
        <v>40197.77778</v>
      </c>
      <c r="O10" s="11">
        <f>'Fixed Asset Balance'!O22/FAR!$F4</f>
        <v>40197.77778</v>
      </c>
      <c r="P10" s="11">
        <f>'Fixed Asset Balance'!P22/FAR!$F4</f>
        <v>40197.77778</v>
      </c>
      <c r="Q10" s="11">
        <f>'Fixed Asset Balance'!Q22/FAR!$F4</f>
        <v>60296.66667</v>
      </c>
      <c r="R10" s="11">
        <f>'Fixed Asset Balance'!R22/FAR!$F4</f>
        <v>60296.66667</v>
      </c>
      <c r="S10" s="11">
        <f>'Fixed Asset Balance'!S22/FAR!$F4</f>
        <v>60296.66667</v>
      </c>
      <c r="T10" s="11">
        <f>'Fixed Asset Balance'!T22/FAR!$F4</f>
        <v>40197.77778</v>
      </c>
      <c r="U10" s="11">
        <f>'Fixed Asset Balance'!U22/FAR!$F4</f>
        <v>40197.77778</v>
      </c>
      <c r="V10" s="11">
        <f>'Fixed Asset Balance'!V22/FAR!$F4</f>
        <v>40197.77778</v>
      </c>
      <c r="W10" s="11">
        <f>'Fixed Asset Balance'!W22/FAR!$F4</f>
        <v>40197.77778</v>
      </c>
      <c r="X10" s="11">
        <f>'Fixed Asset Balance'!X22/FAR!$F4</f>
        <v>40197.77778</v>
      </c>
      <c r="Y10" s="11">
        <f>'Fixed Asset Balance'!Y22/FAR!$F4</f>
        <v>60296.66667</v>
      </c>
    </row>
    <row r="11">
      <c r="A11" s="7" t="s">
        <v>107</v>
      </c>
      <c r="B11" s="11">
        <f>'Fixed Asset Balance'!B23/FAR!$F9</f>
        <v>0</v>
      </c>
      <c r="C11" s="11">
        <f>'Fixed Asset Balance'!C23/FAR!$F9</f>
        <v>0</v>
      </c>
      <c r="D11" s="11">
        <f>'Fixed Asset Balance'!D23/FAR!$F9</f>
        <v>0</v>
      </c>
      <c r="E11" s="11">
        <f>'Fixed Asset Balance'!E23/FAR!$F9</f>
        <v>0</v>
      </c>
      <c r="F11" s="11">
        <f>'Fixed Asset Balance'!F23/FAR!$F9</f>
        <v>5916.933333</v>
      </c>
      <c r="G11" s="11">
        <f>'Fixed Asset Balance'!G23/FAR!$F9</f>
        <v>5916.933333</v>
      </c>
      <c r="H11" s="11">
        <f>'Fixed Asset Balance'!H23/FAR!$F9</f>
        <v>5916.933333</v>
      </c>
      <c r="I11" s="11">
        <f>'Fixed Asset Balance'!I23/FAR!$F9</f>
        <v>5916.933333</v>
      </c>
      <c r="J11" s="11">
        <f>'Fixed Asset Balance'!J23/FAR!$F9</f>
        <v>5916.933333</v>
      </c>
      <c r="K11" s="11">
        <f>'Fixed Asset Balance'!K23/FAR!$F9</f>
        <v>5916.933333</v>
      </c>
      <c r="L11" s="11">
        <f>'Fixed Asset Balance'!L23/FAR!$F9</f>
        <v>5916.933333</v>
      </c>
      <c r="M11" s="11">
        <f>'Fixed Asset Balance'!M23/FAR!$F9</f>
        <v>5916.933333</v>
      </c>
      <c r="N11" s="11">
        <f>'Fixed Asset Balance'!N23/FAR!$F9</f>
        <v>5916.933333</v>
      </c>
      <c r="O11" s="11">
        <f>'Fixed Asset Balance'!O23/FAR!$F9</f>
        <v>5916.933333</v>
      </c>
      <c r="P11" s="11">
        <f>'Fixed Asset Balance'!P23/FAR!$F9</f>
        <v>5916.933333</v>
      </c>
      <c r="Q11" s="11">
        <f>'Fixed Asset Balance'!Q23/FAR!$F9</f>
        <v>5916.933333</v>
      </c>
      <c r="R11" s="11">
        <f>'Fixed Asset Balance'!R23/FAR!$F9</f>
        <v>5916.933333</v>
      </c>
      <c r="S11" s="11">
        <f>'Fixed Asset Balance'!S23/FAR!$F9</f>
        <v>5916.933333</v>
      </c>
      <c r="T11" s="11">
        <f>'Fixed Asset Balance'!T23/FAR!$F9</f>
        <v>5916.933333</v>
      </c>
      <c r="U11" s="11">
        <f>'Fixed Asset Balance'!U23/FAR!$F9</f>
        <v>0</v>
      </c>
      <c r="V11" s="11">
        <f>'Fixed Asset Balance'!V23/FAR!$F9</f>
        <v>0</v>
      </c>
      <c r="W11" s="11">
        <f>'Fixed Asset Balance'!W23/FAR!$F9</f>
        <v>5916.933333</v>
      </c>
      <c r="X11" s="11">
        <f>'Fixed Asset Balance'!X23/FAR!$F9</f>
        <v>5916.933333</v>
      </c>
      <c r="Y11" s="11">
        <f>'Fixed Asset Balance'!Y23/FAR!$F9</f>
        <v>5916.933333</v>
      </c>
    </row>
    <row r="12">
      <c r="A12" s="7" t="s">
        <v>89</v>
      </c>
      <c r="B12" s="11">
        <f t="shared" ref="B12:Y12" si="5">SUM(B9:B11)</f>
        <v>52396.38889</v>
      </c>
      <c r="C12" s="11">
        <f t="shared" si="5"/>
        <v>52396.38889</v>
      </c>
      <c r="D12" s="11">
        <f t="shared" si="5"/>
        <v>72495.27778</v>
      </c>
      <c r="E12" s="11">
        <f t="shared" si="5"/>
        <v>72495.27778</v>
      </c>
      <c r="F12" s="11">
        <f t="shared" si="5"/>
        <v>78412.21111</v>
      </c>
      <c r="G12" s="11">
        <f t="shared" si="5"/>
        <v>78412.21111</v>
      </c>
      <c r="H12" s="11">
        <f t="shared" si="5"/>
        <v>78412.21111</v>
      </c>
      <c r="I12" s="11">
        <f t="shared" si="5"/>
        <v>78412.21111</v>
      </c>
      <c r="J12" s="11">
        <f t="shared" si="5"/>
        <v>78412.21111</v>
      </c>
      <c r="K12" s="11">
        <f t="shared" si="5"/>
        <v>78412.21111</v>
      </c>
      <c r="L12" s="11">
        <f t="shared" si="5"/>
        <v>78412.21111</v>
      </c>
      <c r="M12" s="11">
        <f t="shared" si="5"/>
        <v>78412.21111</v>
      </c>
      <c r="N12" s="11">
        <f t="shared" si="5"/>
        <v>78412.21111</v>
      </c>
      <c r="O12" s="11">
        <f t="shared" si="5"/>
        <v>78412.21111</v>
      </c>
      <c r="P12" s="11">
        <f t="shared" si="5"/>
        <v>78412.21111</v>
      </c>
      <c r="Q12" s="11">
        <f t="shared" si="5"/>
        <v>98511.1</v>
      </c>
      <c r="R12" s="11">
        <f t="shared" si="5"/>
        <v>98511.1</v>
      </c>
      <c r="S12" s="11">
        <f t="shared" si="5"/>
        <v>130808.6</v>
      </c>
      <c r="T12" s="11">
        <f t="shared" si="5"/>
        <v>110709.7111</v>
      </c>
      <c r="U12" s="11">
        <f t="shared" si="5"/>
        <v>104792.7778</v>
      </c>
      <c r="V12" s="11">
        <f t="shared" si="5"/>
        <v>72495.27778</v>
      </c>
      <c r="W12" s="11">
        <f t="shared" si="5"/>
        <v>78412.21111</v>
      </c>
      <c r="X12" s="11">
        <f t="shared" si="5"/>
        <v>78412.21111</v>
      </c>
      <c r="Y12" s="11">
        <f t="shared" si="5"/>
        <v>98511.1</v>
      </c>
    </row>
    <row r="14">
      <c r="A14" s="7" t="s">
        <v>109</v>
      </c>
    </row>
    <row r="15">
      <c r="A15" s="7" t="s">
        <v>105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FAR!H2</f>
        <v>645950</v>
      </c>
      <c r="W15" s="7">
        <v>0.0</v>
      </c>
      <c r="X15" s="7">
        <v>0.0</v>
      </c>
      <c r="Y15" s="7">
        <v>0.0</v>
      </c>
    </row>
    <row r="16">
      <c r="A16" s="7" t="s">
        <v>106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FAR!H4</f>
        <v>361780</v>
      </c>
      <c r="U16" s="7">
        <v>0.0</v>
      </c>
      <c r="V16" s="10">
        <f>FAR!H5</f>
        <v>361780</v>
      </c>
      <c r="W16" s="7">
        <v>0.0</v>
      </c>
      <c r="X16" s="7">
        <v>0.0</v>
      </c>
      <c r="Y16" s="7">
        <v>0.0</v>
      </c>
    </row>
    <row r="17">
      <c r="A17" s="7" t="s">
        <v>107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FAR!H9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89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110</v>
      </c>
    </row>
    <row r="21">
      <c r="A21" s="7" t="s">
        <v>105</v>
      </c>
      <c r="B21" s="11">
        <f t="shared" ref="B21:Y21" si="7">B3+B9-B15</f>
        <v>32297.5</v>
      </c>
      <c r="C21" s="11">
        <f t="shared" si="7"/>
        <v>64595</v>
      </c>
      <c r="D21" s="11">
        <f t="shared" si="7"/>
        <v>96892.5</v>
      </c>
      <c r="E21" s="11">
        <f t="shared" si="7"/>
        <v>129190</v>
      </c>
      <c r="F21" s="11">
        <f t="shared" si="7"/>
        <v>161487.5</v>
      </c>
      <c r="G21" s="11">
        <f t="shared" si="7"/>
        <v>193785</v>
      </c>
      <c r="H21" s="11">
        <f t="shared" si="7"/>
        <v>226082.5</v>
      </c>
      <c r="I21" s="11">
        <f t="shared" si="7"/>
        <v>258380</v>
      </c>
      <c r="J21" s="11">
        <f t="shared" si="7"/>
        <v>290677.5</v>
      </c>
      <c r="K21" s="11">
        <f t="shared" si="7"/>
        <v>322975</v>
      </c>
      <c r="L21" s="11">
        <f t="shared" si="7"/>
        <v>355272.5</v>
      </c>
      <c r="M21" s="11">
        <f t="shared" si="7"/>
        <v>387570</v>
      </c>
      <c r="N21" s="11">
        <f t="shared" si="7"/>
        <v>419867.5</v>
      </c>
      <c r="O21" s="11">
        <f t="shared" si="7"/>
        <v>452165</v>
      </c>
      <c r="P21" s="11">
        <f t="shared" si="7"/>
        <v>484462.5</v>
      </c>
      <c r="Q21" s="11">
        <f t="shared" si="7"/>
        <v>516760</v>
      </c>
      <c r="R21" s="11">
        <f t="shared" si="7"/>
        <v>549057.5</v>
      </c>
      <c r="S21" s="11">
        <f t="shared" si="7"/>
        <v>613652.5</v>
      </c>
      <c r="T21" s="11">
        <f t="shared" si="7"/>
        <v>678247.5</v>
      </c>
      <c r="U21" s="11">
        <f t="shared" si="7"/>
        <v>742842.5</v>
      </c>
      <c r="V21" s="11">
        <f t="shared" si="7"/>
        <v>129190</v>
      </c>
      <c r="W21" s="11">
        <f t="shared" si="7"/>
        <v>161487.5</v>
      </c>
      <c r="X21" s="11">
        <f t="shared" si="7"/>
        <v>193785</v>
      </c>
      <c r="Y21" s="11">
        <f t="shared" si="7"/>
        <v>226082.5</v>
      </c>
    </row>
    <row r="22">
      <c r="A22" s="7" t="s">
        <v>106</v>
      </c>
      <c r="B22" s="11">
        <f t="shared" ref="B22:Y22" si="8">B4+B10-B16</f>
        <v>20098.88889</v>
      </c>
      <c r="C22" s="11">
        <f t="shared" si="8"/>
        <v>40197.77778</v>
      </c>
      <c r="D22" s="11">
        <f t="shared" si="8"/>
        <v>80395.55556</v>
      </c>
      <c r="E22" s="11">
        <f t="shared" si="8"/>
        <v>120593.3333</v>
      </c>
      <c r="F22" s="11">
        <f t="shared" si="8"/>
        <v>160791.1111</v>
      </c>
      <c r="G22" s="11">
        <f t="shared" si="8"/>
        <v>200988.8889</v>
      </c>
      <c r="H22" s="11">
        <f t="shared" si="8"/>
        <v>241186.6667</v>
      </c>
      <c r="I22" s="11">
        <f t="shared" si="8"/>
        <v>281384.4444</v>
      </c>
      <c r="J22" s="11">
        <f t="shared" si="8"/>
        <v>321582.2222</v>
      </c>
      <c r="K22" s="11">
        <f t="shared" si="8"/>
        <v>361780</v>
      </c>
      <c r="L22" s="11">
        <f t="shared" si="8"/>
        <v>401977.7778</v>
      </c>
      <c r="M22" s="11">
        <f t="shared" si="8"/>
        <v>442175.5556</v>
      </c>
      <c r="N22" s="11">
        <f t="shared" si="8"/>
        <v>482373.3333</v>
      </c>
      <c r="O22" s="11">
        <f t="shared" si="8"/>
        <v>522571.1111</v>
      </c>
      <c r="P22" s="11">
        <f t="shared" si="8"/>
        <v>562768.8889</v>
      </c>
      <c r="Q22" s="11">
        <f t="shared" si="8"/>
        <v>623065.5556</v>
      </c>
      <c r="R22" s="11">
        <f t="shared" si="8"/>
        <v>683362.2222</v>
      </c>
      <c r="S22" s="11">
        <f t="shared" si="8"/>
        <v>743658.8889</v>
      </c>
      <c r="T22" s="11">
        <f t="shared" si="8"/>
        <v>422076.6667</v>
      </c>
      <c r="U22" s="11">
        <f t="shared" si="8"/>
        <v>462274.4444</v>
      </c>
      <c r="V22" s="11">
        <f t="shared" si="8"/>
        <v>140692.2222</v>
      </c>
      <c r="W22" s="11">
        <f t="shared" si="8"/>
        <v>180890</v>
      </c>
      <c r="X22" s="11">
        <f t="shared" si="8"/>
        <v>221087.7778</v>
      </c>
      <c r="Y22" s="11">
        <f t="shared" si="8"/>
        <v>281384.4444</v>
      </c>
    </row>
    <row r="23">
      <c r="A23" s="7" t="s">
        <v>107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5916.933333</v>
      </c>
      <c r="G23" s="11">
        <f t="shared" si="9"/>
        <v>11833.86667</v>
      </c>
      <c r="H23" s="11">
        <f t="shared" si="9"/>
        <v>17750.8</v>
      </c>
      <c r="I23" s="11">
        <f t="shared" si="9"/>
        <v>23667.73333</v>
      </c>
      <c r="J23" s="11">
        <f t="shared" si="9"/>
        <v>29584.66667</v>
      </c>
      <c r="K23" s="11">
        <f t="shared" si="9"/>
        <v>35501.6</v>
      </c>
      <c r="L23" s="11">
        <f t="shared" si="9"/>
        <v>41418.53333</v>
      </c>
      <c r="M23" s="11">
        <f t="shared" si="9"/>
        <v>47335.46667</v>
      </c>
      <c r="N23" s="11">
        <f t="shared" si="9"/>
        <v>53252.4</v>
      </c>
      <c r="O23" s="11">
        <f t="shared" si="9"/>
        <v>59169.33333</v>
      </c>
      <c r="P23" s="11">
        <f t="shared" si="9"/>
        <v>65086.26667</v>
      </c>
      <c r="Q23" s="11">
        <f t="shared" si="9"/>
        <v>71003.2</v>
      </c>
      <c r="R23" s="11">
        <f t="shared" si="9"/>
        <v>76920.13333</v>
      </c>
      <c r="S23" s="11">
        <f t="shared" si="9"/>
        <v>82837.06667</v>
      </c>
      <c r="T23" s="11">
        <f t="shared" si="9"/>
        <v>88754</v>
      </c>
      <c r="U23" s="11">
        <f t="shared" si="9"/>
        <v>0</v>
      </c>
      <c r="V23" s="11">
        <f t="shared" si="9"/>
        <v>0</v>
      </c>
      <c r="W23" s="11">
        <f t="shared" si="9"/>
        <v>5916.933333</v>
      </c>
      <c r="X23" s="11">
        <f t="shared" si="9"/>
        <v>11833.86667</v>
      </c>
      <c r="Y23" s="11">
        <f t="shared" si="9"/>
        <v>17750.8</v>
      </c>
    </row>
    <row r="24">
      <c r="A24" s="7" t="s">
        <v>89</v>
      </c>
      <c r="B24" s="11">
        <f t="shared" ref="B24:Y24" si="10">SUM(B21:B23)</f>
        <v>52396.38889</v>
      </c>
      <c r="C24" s="11">
        <f t="shared" si="10"/>
        <v>104792.7778</v>
      </c>
      <c r="D24" s="11">
        <f t="shared" si="10"/>
        <v>177288.0556</v>
      </c>
      <c r="E24" s="11">
        <f t="shared" si="10"/>
        <v>249783.3333</v>
      </c>
      <c r="F24" s="11">
        <f t="shared" si="10"/>
        <v>328195.5444</v>
      </c>
      <c r="G24" s="11">
        <f t="shared" si="10"/>
        <v>406607.7556</v>
      </c>
      <c r="H24" s="11">
        <f t="shared" si="10"/>
        <v>485019.9667</v>
      </c>
      <c r="I24" s="11">
        <f t="shared" si="10"/>
        <v>563432.1778</v>
      </c>
      <c r="J24" s="11">
        <f t="shared" si="10"/>
        <v>641844.3889</v>
      </c>
      <c r="K24" s="11">
        <f t="shared" si="10"/>
        <v>720256.6</v>
      </c>
      <c r="L24" s="11">
        <f t="shared" si="10"/>
        <v>798668.8111</v>
      </c>
      <c r="M24" s="11">
        <f t="shared" si="10"/>
        <v>877081.0222</v>
      </c>
      <c r="N24" s="11">
        <f t="shared" si="10"/>
        <v>955493.2333</v>
      </c>
      <c r="O24" s="11">
        <f t="shared" si="10"/>
        <v>1033905.444</v>
      </c>
      <c r="P24" s="11">
        <f t="shared" si="10"/>
        <v>1112317.656</v>
      </c>
      <c r="Q24" s="11">
        <f t="shared" si="10"/>
        <v>1210828.756</v>
      </c>
      <c r="R24" s="11">
        <f t="shared" si="10"/>
        <v>1309339.856</v>
      </c>
      <c r="S24" s="11">
        <f t="shared" si="10"/>
        <v>1440148.456</v>
      </c>
      <c r="T24" s="11">
        <f t="shared" si="10"/>
        <v>1189078.167</v>
      </c>
      <c r="U24" s="11">
        <f t="shared" si="10"/>
        <v>1205116.944</v>
      </c>
      <c r="V24" s="11">
        <f t="shared" si="10"/>
        <v>269882.2222</v>
      </c>
      <c r="W24" s="11">
        <f t="shared" si="10"/>
        <v>348294.4333</v>
      </c>
      <c r="X24" s="11">
        <f t="shared" si="10"/>
        <v>426706.6444</v>
      </c>
      <c r="Y24" s="11">
        <f t="shared" si="10"/>
        <v>525217.7444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2" t="s">
        <v>112</v>
      </c>
    </row>
    <row r="3">
      <c r="A3" s="2" t="s">
        <v>113</v>
      </c>
      <c r="B3" s="7">
        <f>Assumptions!B23</f>
        <v>13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10">
        <f>Assumptions!C23</f>
        <v>15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</row>
    <row r="4">
      <c r="A4" s="2" t="s">
        <v>47</v>
      </c>
      <c r="B4" s="7">
        <f>Assumptions!B24</f>
        <v>8457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10">
        <f>Assumptions!C24</f>
        <v>7761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0.0</v>
      </c>
    </row>
    <row r="5">
      <c r="A5" s="2"/>
    </row>
    <row r="6">
      <c r="A6" s="12" t="s">
        <v>114</v>
      </c>
    </row>
    <row r="7">
      <c r="A7" s="2" t="s">
        <v>115</v>
      </c>
      <c r="B7" s="7">
        <v>0.0</v>
      </c>
      <c r="C7" s="10">
        <f t="shared" ref="C7:Y7" si="1">B9</f>
        <v>8457</v>
      </c>
      <c r="D7" s="10">
        <f t="shared" si="1"/>
        <v>8457</v>
      </c>
      <c r="E7" s="10">
        <f t="shared" si="1"/>
        <v>8457</v>
      </c>
      <c r="F7" s="10">
        <f t="shared" si="1"/>
        <v>8457</v>
      </c>
      <c r="G7" s="10">
        <f t="shared" si="1"/>
        <v>8457</v>
      </c>
      <c r="H7" s="10">
        <f t="shared" si="1"/>
        <v>8457</v>
      </c>
      <c r="I7" s="10">
        <f t="shared" si="1"/>
        <v>8457</v>
      </c>
      <c r="J7" s="10">
        <f t="shared" si="1"/>
        <v>8457</v>
      </c>
      <c r="K7" s="10">
        <f t="shared" si="1"/>
        <v>8457</v>
      </c>
      <c r="L7" s="10">
        <f t="shared" si="1"/>
        <v>8457</v>
      </c>
      <c r="M7" s="10">
        <f t="shared" si="1"/>
        <v>8457</v>
      </c>
      <c r="N7" s="10">
        <f t="shared" si="1"/>
        <v>8457</v>
      </c>
      <c r="O7" s="10">
        <f t="shared" si="1"/>
        <v>8457</v>
      </c>
      <c r="P7" s="10">
        <f t="shared" si="1"/>
        <v>8457</v>
      </c>
      <c r="Q7" s="10">
        <f t="shared" si="1"/>
        <v>8457</v>
      </c>
      <c r="R7" s="10">
        <f t="shared" si="1"/>
        <v>8457</v>
      </c>
      <c r="S7" s="10">
        <f t="shared" si="1"/>
        <v>8457</v>
      </c>
      <c r="T7" s="10">
        <f t="shared" si="1"/>
        <v>16218</v>
      </c>
      <c r="U7" s="10">
        <f t="shared" si="1"/>
        <v>16218</v>
      </c>
      <c r="V7" s="10">
        <f t="shared" si="1"/>
        <v>16218</v>
      </c>
      <c r="W7" s="10">
        <f t="shared" si="1"/>
        <v>16218</v>
      </c>
      <c r="X7" s="10">
        <f t="shared" si="1"/>
        <v>16218</v>
      </c>
      <c r="Y7" s="10">
        <f t="shared" si="1"/>
        <v>16218</v>
      </c>
    </row>
    <row r="8">
      <c r="A8" s="2" t="s">
        <v>116</v>
      </c>
      <c r="B8" s="10">
        <f t="shared" ref="B8:Y8" si="2">B4</f>
        <v>8457</v>
      </c>
      <c r="C8" s="10">
        <f t="shared" si="2"/>
        <v>0</v>
      </c>
      <c r="D8" s="10">
        <f t="shared" si="2"/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0">
        <f t="shared" si="2"/>
        <v>0</v>
      </c>
      <c r="J8" s="10">
        <f t="shared" si="2"/>
        <v>0</v>
      </c>
      <c r="K8" s="10">
        <f t="shared" si="2"/>
        <v>0</v>
      </c>
      <c r="L8" s="10">
        <f t="shared" si="2"/>
        <v>0</v>
      </c>
      <c r="M8" s="10">
        <f t="shared" si="2"/>
        <v>0</v>
      </c>
      <c r="N8" s="10">
        <f t="shared" si="2"/>
        <v>0</v>
      </c>
      <c r="O8" s="10">
        <f t="shared" si="2"/>
        <v>0</v>
      </c>
      <c r="P8" s="10">
        <f t="shared" si="2"/>
        <v>0</v>
      </c>
      <c r="Q8" s="10">
        <f t="shared" si="2"/>
        <v>0</v>
      </c>
      <c r="R8" s="10">
        <f t="shared" si="2"/>
        <v>0</v>
      </c>
      <c r="S8" s="10">
        <f t="shared" si="2"/>
        <v>7761</v>
      </c>
      <c r="T8" s="10">
        <f t="shared" si="2"/>
        <v>0</v>
      </c>
      <c r="U8" s="10">
        <f t="shared" si="2"/>
        <v>0</v>
      </c>
      <c r="V8" s="10">
        <f t="shared" si="2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</row>
    <row r="9">
      <c r="A9" s="2" t="s">
        <v>117</v>
      </c>
      <c r="B9" s="10">
        <f t="shared" ref="B9:Y9" si="3">B7+B8</f>
        <v>8457</v>
      </c>
      <c r="C9" s="10">
        <f t="shared" si="3"/>
        <v>8457</v>
      </c>
      <c r="D9" s="10">
        <f t="shared" si="3"/>
        <v>8457</v>
      </c>
      <c r="E9" s="10">
        <f t="shared" si="3"/>
        <v>8457</v>
      </c>
      <c r="F9" s="10">
        <f t="shared" si="3"/>
        <v>8457</v>
      </c>
      <c r="G9" s="10">
        <f t="shared" si="3"/>
        <v>8457</v>
      </c>
      <c r="H9" s="10">
        <f t="shared" si="3"/>
        <v>8457</v>
      </c>
      <c r="I9" s="10">
        <f t="shared" si="3"/>
        <v>8457</v>
      </c>
      <c r="J9" s="10">
        <f t="shared" si="3"/>
        <v>8457</v>
      </c>
      <c r="K9" s="10">
        <f t="shared" si="3"/>
        <v>8457</v>
      </c>
      <c r="L9" s="10">
        <f t="shared" si="3"/>
        <v>8457</v>
      </c>
      <c r="M9" s="10">
        <f t="shared" si="3"/>
        <v>8457</v>
      </c>
      <c r="N9" s="10">
        <f t="shared" si="3"/>
        <v>8457</v>
      </c>
      <c r="O9" s="10">
        <f t="shared" si="3"/>
        <v>8457</v>
      </c>
      <c r="P9" s="10">
        <f t="shared" si="3"/>
        <v>8457</v>
      </c>
      <c r="Q9" s="10">
        <f t="shared" si="3"/>
        <v>8457</v>
      </c>
      <c r="R9" s="10">
        <f t="shared" si="3"/>
        <v>8457</v>
      </c>
      <c r="S9" s="10">
        <f t="shared" si="3"/>
        <v>16218</v>
      </c>
      <c r="T9" s="10">
        <f t="shared" si="3"/>
        <v>16218</v>
      </c>
      <c r="U9" s="10">
        <f t="shared" si="3"/>
        <v>16218</v>
      </c>
      <c r="V9" s="10">
        <f t="shared" si="3"/>
        <v>16218</v>
      </c>
      <c r="W9" s="10">
        <f t="shared" si="3"/>
        <v>16218</v>
      </c>
      <c r="X9" s="10">
        <f t="shared" si="3"/>
        <v>16218</v>
      </c>
      <c r="Y9" s="10">
        <f t="shared" si="3"/>
        <v>16218</v>
      </c>
    </row>
    <row r="10">
      <c r="A10" s="2"/>
    </row>
    <row r="11">
      <c r="A11" s="12" t="s">
        <v>118</v>
      </c>
    </row>
    <row r="12">
      <c r="A12" s="2" t="s">
        <v>108</v>
      </c>
      <c r="B12" s="7">
        <v>0.0</v>
      </c>
      <c r="C12" s="10">
        <f t="shared" ref="C12:Y12" si="4">B14</f>
        <v>109941</v>
      </c>
      <c r="D12" s="10">
        <f t="shared" si="4"/>
        <v>109941</v>
      </c>
      <c r="E12" s="10">
        <f t="shared" si="4"/>
        <v>109941</v>
      </c>
      <c r="F12" s="10">
        <f t="shared" si="4"/>
        <v>109941</v>
      </c>
      <c r="G12" s="10">
        <f t="shared" si="4"/>
        <v>109941</v>
      </c>
      <c r="H12" s="10">
        <f t="shared" si="4"/>
        <v>109941</v>
      </c>
      <c r="I12" s="10">
        <f t="shared" si="4"/>
        <v>109941</v>
      </c>
      <c r="J12" s="10">
        <f t="shared" si="4"/>
        <v>109941</v>
      </c>
      <c r="K12" s="10">
        <f t="shared" si="4"/>
        <v>109941</v>
      </c>
      <c r="L12" s="10">
        <f t="shared" si="4"/>
        <v>109941</v>
      </c>
      <c r="M12" s="10">
        <f t="shared" si="4"/>
        <v>109941</v>
      </c>
      <c r="N12" s="10">
        <f t="shared" si="4"/>
        <v>109941</v>
      </c>
      <c r="O12" s="10">
        <f t="shared" si="4"/>
        <v>109941</v>
      </c>
      <c r="P12" s="10">
        <f t="shared" si="4"/>
        <v>109941</v>
      </c>
      <c r="Q12" s="10">
        <f t="shared" si="4"/>
        <v>109941</v>
      </c>
      <c r="R12" s="10">
        <f t="shared" si="4"/>
        <v>109941</v>
      </c>
      <c r="S12" s="10">
        <f t="shared" si="4"/>
        <v>109941</v>
      </c>
      <c r="T12" s="10">
        <f t="shared" si="4"/>
        <v>226356</v>
      </c>
      <c r="U12" s="10">
        <f t="shared" si="4"/>
        <v>226356</v>
      </c>
      <c r="V12" s="10">
        <f t="shared" si="4"/>
        <v>226356</v>
      </c>
      <c r="W12" s="10">
        <f t="shared" si="4"/>
        <v>226356</v>
      </c>
      <c r="X12" s="10">
        <f t="shared" si="4"/>
        <v>226356</v>
      </c>
      <c r="Y12" s="10">
        <f t="shared" si="4"/>
        <v>226356</v>
      </c>
    </row>
    <row r="13">
      <c r="A13" s="2" t="s">
        <v>119</v>
      </c>
      <c r="B13" s="10">
        <f t="shared" ref="B13:Y13" si="5">B3*B8</f>
        <v>109941</v>
      </c>
      <c r="C13" s="10">
        <f t="shared" si="5"/>
        <v>0</v>
      </c>
      <c r="D13" s="10">
        <f t="shared" si="5"/>
        <v>0</v>
      </c>
      <c r="E13" s="10">
        <f t="shared" si="5"/>
        <v>0</v>
      </c>
      <c r="F13" s="10">
        <f t="shared" si="5"/>
        <v>0</v>
      </c>
      <c r="G13" s="10">
        <f t="shared" si="5"/>
        <v>0</v>
      </c>
      <c r="H13" s="10">
        <f t="shared" si="5"/>
        <v>0</v>
      </c>
      <c r="I13" s="10">
        <f t="shared" si="5"/>
        <v>0</v>
      </c>
      <c r="J13" s="10">
        <f t="shared" si="5"/>
        <v>0</v>
      </c>
      <c r="K13" s="10">
        <f t="shared" si="5"/>
        <v>0</v>
      </c>
      <c r="L13" s="10">
        <f t="shared" si="5"/>
        <v>0</v>
      </c>
      <c r="M13" s="10">
        <f t="shared" si="5"/>
        <v>0</v>
      </c>
      <c r="N13" s="10">
        <f t="shared" si="5"/>
        <v>0</v>
      </c>
      <c r="O13" s="10">
        <f t="shared" si="5"/>
        <v>0</v>
      </c>
      <c r="P13" s="10">
        <f t="shared" si="5"/>
        <v>0</v>
      </c>
      <c r="Q13" s="10">
        <f t="shared" si="5"/>
        <v>0</v>
      </c>
      <c r="R13" s="10">
        <f t="shared" si="5"/>
        <v>0</v>
      </c>
      <c r="S13" s="10">
        <f t="shared" si="5"/>
        <v>116415</v>
      </c>
      <c r="T13" s="10">
        <f t="shared" si="5"/>
        <v>0</v>
      </c>
      <c r="U13" s="10">
        <f t="shared" si="5"/>
        <v>0</v>
      </c>
      <c r="V13" s="10">
        <f t="shared" si="5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</row>
    <row r="14">
      <c r="A14" s="2" t="s">
        <v>120</v>
      </c>
      <c r="B14" s="10">
        <f t="shared" ref="B14:Y14" si="6">B12+B13</f>
        <v>109941</v>
      </c>
      <c r="C14" s="10">
        <f t="shared" si="6"/>
        <v>109941</v>
      </c>
      <c r="D14" s="10">
        <f t="shared" si="6"/>
        <v>109941</v>
      </c>
      <c r="E14" s="10">
        <f t="shared" si="6"/>
        <v>109941</v>
      </c>
      <c r="F14" s="10">
        <f t="shared" si="6"/>
        <v>109941</v>
      </c>
      <c r="G14" s="10">
        <f t="shared" si="6"/>
        <v>109941</v>
      </c>
      <c r="H14" s="10">
        <f t="shared" si="6"/>
        <v>109941</v>
      </c>
      <c r="I14" s="10">
        <f t="shared" si="6"/>
        <v>109941</v>
      </c>
      <c r="J14" s="10">
        <f t="shared" si="6"/>
        <v>109941</v>
      </c>
      <c r="K14" s="10">
        <f t="shared" si="6"/>
        <v>109941</v>
      </c>
      <c r="L14" s="10">
        <f t="shared" si="6"/>
        <v>109941</v>
      </c>
      <c r="M14" s="10">
        <f t="shared" si="6"/>
        <v>109941</v>
      </c>
      <c r="N14" s="10">
        <f t="shared" si="6"/>
        <v>109941</v>
      </c>
      <c r="O14" s="10">
        <f t="shared" si="6"/>
        <v>109941</v>
      </c>
      <c r="P14" s="10">
        <f t="shared" si="6"/>
        <v>109941</v>
      </c>
      <c r="Q14" s="10">
        <f t="shared" si="6"/>
        <v>109941</v>
      </c>
      <c r="R14" s="10">
        <f t="shared" si="6"/>
        <v>109941</v>
      </c>
      <c r="S14" s="10">
        <f t="shared" si="6"/>
        <v>226356</v>
      </c>
      <c r="T14" s="10">
        <f t="shared" si="6"/>
        <v>226356</v>
      </c>
      <c r="U14" s="10">
        <f t="shared" si="6"/>
        <v>226356</v>
      </c>
      <c r="V14" s="10">
        <f t="shared" si="6"/>
        <v>226356</v>
      </c>
      <c r="W14" s="10">
        <f t="shared" si="6"/>
        <v>226356</v>
      </c>
      <c r="X14" s="10">
        <f t="shared" si="6"/>
        <v>226356</v>
      </c>
      <c r="Y14" s="10">
        <f t="shared" si="6"/>
        <v>226356</v>
      </c>
    </row>
    <row r="15">
      <c r="A15" s="2"/>
    </row>
    <row r="16">
      <c r="A16" s="2" t="s">
        <v>48</v>
      </c>
    </row>
    <row r="17">
      <c r="A17" s="2" t="s">
        <v>50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10">
        <f>Assumptions!B28</f>
        <v>16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10">
        <f>Assumptions!C28</f>
        <v>17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2" t="s">
        <v>121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10">
        <f>J17*J9</f>
        <v>135312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f>S17*S9</f>
        <v>275706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7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122</v>
      </c>
    </row>
    <row r="3">
      <c r="A3" s="7" t="s">
        <v>108</v>
      </c>
    </row>
    <row r="4">
      <c r="A4" s="7" t="s">
        <v>58</v>
      </c>
      <c r="B4" s="7">
        <v>0.0</v>
      </c>
      <c r="C4" s="10">
        <f t="shared" ref="C4:Y4" si="1">B19</f>
        <v>0</v>
      </c>
      <c r="D4" s="10">
        <f t="shared" si="1"/>
        <v>5597450</v>
      </c>
      <c r="E4" s="10">
        <f t="shared" si="1"/>
        <v>5597450</v>
      </c>
      <c r="F4" s="10">
        <f t="shared" si="1"/>
        <v>5597450</v>
      </c>
      <c r="G4" s="10">
        <f t="shared" si="1"/>
        <v>5597450</v>
      </c>
      <c r="H4" s="10">
        <f t="shared" si="1"/>
        <v>5597450</v>
      </c>
      <c r="I4" s="10">
        <f t="shared" si="1"/>
        <v>5597450</v>
      </c>
      <c r="J4" s="10">
        <f t="shared" si="1"/>
        <v>5597450</v>
      </c>
      <c r="K4" s="10">
        <f t="shared" si="1"/>
        <v>5597450</v>
      </c>
      <c r="L4" s="10">
        <f t="shared" si="1"/>
        <v>5597450</v>
      </c>
      <c r="M4" s="10">
        <f t="shared" si="1"/>
        <v>5597450</v>
      </c>
      <c r="N4" s="10">
        <f t="shared" si="1"/>
        <v>5597450</v>
      </c>
      <c r="O4" s="10">
        <f t="shared" si="1"/>
        <v>5597450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1"/>
        <v>0</v>
      </c>
      <c r="X4" s="10">
        <f t="shared" si="1"/>
        <v>0</v>
      </c>
      <c r="Y4" s="10">
        <f t="shared" si="1"/>
        <v>0</v>
      </c>
    </row>
    <row r="5">
      <c r="A5" s="7" t="s">
        <v>60</v>
      </c>
      <c r="B5" s="7">
        <v>0.0</v>
      </c>
      <c r="C5" s="10">
        <f t="shared" ref="C5:Y5" si="2">B20</f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">
        <f t="shared" si="2"/>
        <v>0</v>
      </c>
      <c r="K5" s="10">
        <f t="shared" si="2"/>
        <v>0</v>
      </c>
      <c r="L5" s="10">
        <f t="shared" si="2"/>
        <v>0</v>
      </c>
      <c r="M5" s="10">
        <f t="shared" si="2"/>
        <v>0</v>
      </c>
      <c r="N5" s="10">
        <f t="shared" si="2"/>
        <v>2461080</v>
      </c>
      <c r="O5" s="10">
        <f t="shared" si="2"/>
        <v>2461080</v>
      </c>
      <c r="P5" s="10">
        <f t="shared" si="2"/>
        <v>2461080</v>
      </c>
      <c r="Q5" s="10">
        <f t="shared" si="2"/>
        <v>2461080</v>
      </c>
      <c r="R5" s="10">
        <f t="shared" si="2"/>
        <v>2461080</v>
      </c>
      <c r="S5" s="10">
        <f t="shared" si="2"/>
        <v>2461080</v>
      </c>
      <c r="T5" s="10">
        <f t="shared" si="2"/>
        <v>2461080</v>
      </c>
      <c r="U5" s="10">
        <f t="shared" si="2"/>
        <v>2461080</v>
      </c>
      <c r="V5" s="10">
        <f t="shared" si="2"/>
        <v>2461080</v>
      </c>
      <c r="W5" s="10">
        <f t="shared" si="2"/>
        <v>2461080</v>
      </c>
      <c r="X5" s="10">
        <f t="shared" si="2"/>
        <v>2461080</v>
      </c>
      <c r="Y5" s="10">
        <f t="shared" si="2"/>
        <v>2461080</v>
      </c>
    </row>
    <row r="6">
      <c r="A6" s="7" t="s">
        <v>89</v>
      </c>
      <c r="B6" s="10">
        <f t="shared" ref="B6:Y6" si="3">SUM(B4:B5)</f>
        <v>0</v>
      </c>
      <c r="C6" s="10">
        <f t="shared" si="3"/>
        <v>0</v>
      </c>
      <c r="D6" s="10">
        <f t="shared" si="3"/>
        <v>5597450</v>
      </c>
      <c r="E6" s="10">
        <f t="shared" si="3"/>
        <v>5597450</v>
      </c>
      <c r="F6" s="10">
        <f t="shared" si="3"/>
        <v>5597450</v>
      </c>
      <c r="G6" s="10">
        <f t="shared" si="3"/>
        <v>5597450</v>
      </c>
      <c r="H6" s="10">
        <f t="shared" si="3"/>
        <v>5597450</v>
      </c>
      <c r="I6" s="10">
        <f t="shared" si="3"/>
        <v>5597450</v>
      </c>
      <c r="J6" s="10">
        <f t="shared" si="3"/>
        <v>5597450</v>
      </c>
      <c r="K6" s="10">
        <f t="shared" si="3"/>
        <v>5597450</v>
      </c>
      <c r="L6" s="10">
        <f t="shared" si="3"/>
        <v>5597450</v>
      </c>
      <c r="M6" s="10">
        <f t="shared" si="3"/>
        <v>5597450</v>
      </c>
      <c r="N6" s="10">
        <f t="shared" si="3"/>
        <v>8058530</v>
      </c>
      <c r="O6" s="10">
        <f t="shared" si="3"/>
        <v>8058530</v>
      </c>
      <c r="P6" s="10">
        <f t="shared" si="3"/>
        <v>2461080</v>
      </c>
      <c r="Q6" s="10">
        <f t="shared" si="3"/>
        <v>2461080</v>
      </c>
      <c r="R6" s="10">
        <f t="shared" si="3"/>
        <v>2461080</v>
      </c>
      <c r="S6" s="10">
        <f t="shared" si="3"/>
        <v>2461080</v>
      </c>
      <c r="T6" s="10">
        <f t="shared" si="3"/>
        <v>2461080</v>
      </c>
      <c r="U6" s="10">
        <f t="shared" si="3"/>
        <v>2461080</v>
      </c>
      <c r="V6" s="10">
        <f t="shared" si="3"/>
        <v>2461080</v>
      </c>
      <c r="W6" s="10">
        <f t="shared" si="3"/>
        <v>2461080</v>
      </c>
      <c r="X6" s="10">
        <f t="shared" si="3"/>
        <v>2461080</v>
      </c>
      <c r="Y6" s="10">
        <f t="shared" si="3"/>
        <v>2461080</v>
      </c>
    </row>
    <row r="8">
      <c r="A8" s="7" t="s">
        <v>123</v>
      </c>
    </row>
    <row r="9">
      <c r="A9" s="7" t="s">
        <v>58</v>
      </c>
      <c r="B9" s="7">
        <v>0.0</v>
      </c>
      <c r="C9" s="10">
        <f>Assumptions!C31</f>
        <v>5597450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60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10">
        <f>Assumptions!C32</f>
        <v>2461080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7">
        <v>0.0</v>
      </c>
    </row>
    <row r="11">
      <c r="A11" s="7" t="s">
        <v>89</v>
      </c>
      <c r="B11" s="10">
        <f t="shared" ref="B11:Y11" si="4">SUM(B9:B10)</f>
        <v>0</v>
      </c>
      <c r="C11" s="10">
        <f t="shared" si="4"/>
        <v>5597450</v>
      </c>
      <c r="D11" s="10">
        <f t="shared" si="4"/>
        <v>0</v>
      </c>
      <c r="E11" s="10">
        <f t="shared" si="4"/>
        <v>0</v>
      </c>
      <c r="F11" s="10">
        <f t="shared" si="4"/>
        <v>0</v>
      </c>
      <c r="G11" s="10">
        <f t="shared" si="4"/>
        <v>0</v>
      </c>
      <c r="H11" s="10">
        <f t="shared" si="4"/>
        <v>0</v>
      </c>
      <c r="I11" s="10">
        <f t="shared" si="4"/>
        <v>0</v>
      </c>
      <c r="J11" s="10">
        <f t="shared" si="4"/>
        <v>0</v>
      </c>
      <c r="K11" s="10">
        <f t="shared" si="4"/>
        <v>0</v>
      </c>
      <c r="L11" s="10">
        <f t="shared" si="4"/>
        <v>0</v>
      </c>
      <c r="M11" s="10">
        <f t="shared" si="4"/>
        <v>2461080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</row>
    <row r="13">
      <c r="A13" s="7" t="s">
        <v>57</v>
      </c>
    </row>
    <row r="14">
      <c r="A14" s="7" t="s">
        <v>58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10">
        <f>Assumptions!C31</f>
        <v>5597450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</row>
    <row r="15">
      <c r="A15" s="7" t="s">
        <v>60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10">
        <f>Assumptions!C32</f>
        <v>2461080</v>
      </c>
    </row>
    <row r="16">
      <c r="A16" s="7" t="s">
        <v>89</v>
      </c>
      <c r="B16" s="10">
        <f t="shared" ref="B16:Y16" si="5">SUM(B14:B15)</f>
        <v>0</v>
      </c>
      <c r="C16" s="10">
        <f t="shared" si="5"/>
        <v>0</v>
      </c>
      <c r="D16" s="10">
        <f t="shared" si="5"/>
        <v>0</v>
      </c>
      <c r="E16" s="10">
        <f t="shared" si="5"/>
        <v>0</v>
      </c>
      <c r="F16" s="10">
        <f t="shared" si="5"/>
        <v>0</v>
      </c>
      <c r="G16" s="10">
        <f t="shared" si="5"/>
        <v>0</v>
      </c>
      <c r="H16" s="10">
        <f t="shared" si="5"/>
        <v>0</v>
      </c>
      <c r="I16" s="10">
        <f t="shared" si="5"/>
        <v>0</v>
      </c>
      <c r="J16" s="10">
        <f t="shared" si="5"/>
        <v>0</v>
      </c>
      <c r="K16" s="10">
        <f t="shared" si="5"/>
        <v>0</v>
      </c>
      <c r="L16" s="10">
        <f t="shared" si="5"/>
        <v>0</v>
      </c>
      <c r="M16" s="10">
        <f t="shared" si="5"/>
        <v>0</v>
      </c>
      <c r="N16" s="10">
        <f t="shared" si="5"/>
        <v>0</v>
      </c>
      <c r="O16" s="10">
        <f t="shared" si="5"/>
        <v>5597450</v>
      </c>
      <c r="P16" s="10">
        <f t="shared" si="5"/>
        <v>0</v>
      </c>
      <c r="Q16" s="10">
        <f t="shared" si="5"/>
        <v>0</v>
      </c>
      <c r="R16" s="10">
        <f t="shared" si="5"/>
        <v>0</v>
      </c>
      <c r="S16" s="10">
        <f t="shared" si="5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0</v>
      </c>
      <c r="X16" s="10">
        <f t="shared" si="5"/>
        <v>0</v>
      </c>
      <c r="Y16" s="10">
        <f t="shared" si="5"/>
        <v>2461080</v>
      </c>
    </row>
    <row r="18">
      <c r="A18" s="7" t="s">
        <v>110</v>
      </c>
    </row>
    <row r="19">
      <c r="A19" s="7" t="s">
        <v>58</v>
      </c>
      <c r="B19" s="10">
        <f t="shared" ref="B19:Y19" si="6">B4+B9-B14</f>
        <v>0</v>
      </c>
      <c r="C19" s="10">
        <f t="shared" si="6"/>
        <v>5597450</v>
      </c>
      <c r="D19" s="10">
        <f t="shared" si="6"/>
        <v>5597450</v>
      </c>
      <c r="E19" s="10">
        <f t="shared" si="6"/>
        <v>5597450</v>
      </c>
      <c r="F19" s="10">
        <f t="shared" si="6"/>
        <v>5597450</v>
      </c>
      <c r="G19" s="10">
        <f t="shared" si="6"/>
        <v>5597450</v>
      </c>
      <c r="H19" s="10">
        <f t="shared" si="6"/>
        <v>5597450</v>
      </c>
      <c r="I19" s="10">
        <f t="shared" si="6"/>
        <v>5597450</v>
      </c>
      <c r="J19" s="10">
        <f t="shared" si="6"/>
        <v>5597450</v>
      </c>
      <c r="K19" s="10">
        <f t="shared" si="6"/>
        <v>5597450</v>
      </c>
      <c r="L19" s="10">
        <f t="shared" si="6"/>
        <v>5597450</v>
      </c>
      <c r="M19" s="10">
        <f t="shared" si="6"/>
        <v>5597450</v>
      </c>
      <c r="N19" s="10">
        <f t="shared" si="6"/>
        <v>5597450</v>
      </c>
      <c r="O19" s="10">
        <f t="shared" si="6"/>
        <v>0</v>
      </c>
      <c r="P19" s="10">
        <f t="shared" si="6"/>
        <v>0</v>
      </c>
      <c r="Q19" s="10">
        <f t="shared" si="6"/>
        <v>0</v>
      </c>
      <c r="R19" s="10">
        <f t="shared" si="6"/>
        <v>0</v>
      </c>
      <c r="S19" s="10">
        <f t="shared" si="6"/>
        <v>0</v>
      </c>
      <c r="T19" s="10">
        <f t="shared" si="6"/>
        <v>0</v>
      </c>
      <c r="U19" s="10">
        <f t="shared" si="6"/>
        <v>0</v>
      </c>
      <c r="V19" s="10">
        <f t="shared" si="6"/>
        <v>0</v>
      </c>
      <c r="W19" s="10">
        <f t="shared" si="6"/>
        <v>0</v>
      </c>
      <c r="X19" s="10">
        <f t="shared" si="6"/>
        <v>0</v>
      </c>
      <c r="Y19" s="10">
        <f t="shared" si="6"/>
        <v>0</v>
      </c>
    </row>
    <row r="20">
      <c r="A20" s="7" t="s">
        <v>60</v>
      </c>
      <c r="B20" s="10">
        <f t="shared" ref="B20:Y20" si="7">B5+B10-B15</f>
        <v>0</v>
      </c>
      <c r="C20" s="10">
        <f t="shared" si="7"/>
        <v>0</v>
      </c>
      <c r="D20" s="10">
        <f t="shared" si="7"/>
        <v>0</v>
      </c>
      <c r="E20" s="10">
        <f t="shared" si="7"/>
        <v>0</v>
      </c>
      <c r="F20" s="10">
        <f t="shared" si="7"/>
        <v>0</v>
      </c>
      <c r="G20" s="10">
        <f t="shared" si="7"/>
        <v>0</v>
      </c>
      <c r="H20" s="10">
        <f t="shared" si="7"/>
        <v>0</v>
      </c>
      <c r="I20" s="10">
        <f t="shared" si="7"/>
        <v>0</v>
      </c>
      <c r="J20" s="10">
        <f t="shared" si="7"/>
        <v>0</v>
      </c>
      <c r="K20" s="10">
        <f t="shared" si="7"/>
        <v>0</v>
      </c>
      <c r="L20" s="10">
        <f t="shared" si="7"/>
        <v>0</v>
      </c>
      <c r="M20" s="10">
        <f t="shared" si="7"/>
        <v>2461080</v>
      </c>
      <c r="N20" s="10">
        <f t="shared" si="7"/>
        <v>2461080</v>
      </c>
      <c r="O20" s="10">
        <f t="shared" si="7"/>
        <v>2461080</v>
      </c>
      <c r="P20" s="10">
        <f t="shared" si="7"/>
        <v>2461080</v>
      </c>
      <c r="Q20" s="10">
        <f t="shared" si="7"/>
        <v>2461080</v>
      </c>
      <c r="R20" s="10">
        <f t="shared" si="7"/>
        <v>2461080</v>
      </c>
      <c r="S20" s="10">
        <f t="shared" si="7"/>
        <v>2461080</v>
      </c>
      <c r="T20" s="10">
        <f t="shared" si="7"/>
        <v>2461080</v>
      </c>
      <c r="U20" s="10">
        <f t="shared" si="7"/>
        <v>2461080</v>
      </c>
      <c r="V20" s="10">
        <f t="shared" si="7"/>
        <v>2461080</v>
      </c>
      <c r="W20" s="10">
        <f t="shared" si="7"/>
        <v>2461080</v>
      </c>
      <c r="X20" s="10">
        <f t="shared" si="7"/>
        <v>2461080</v>
      </c>
      <c r="Y20" s="10">
        <f t="shared" si="7"/>
        <v>0</v>
      </c>
    </row>
    <row r="21">
      <c r="A21" s="7" t="s">
        <v>89</v>
      </c>
      <c r="B21" s="10">
        <f t="shared" ref="B21:Y21" si="8">SUM(B19:B20)</f>
        <v>0</v>
      </c>
      <c r="C21" s="10">
        <f t="shared" si="8"/>
        <v>5597450</v>
      </c>
      <c r="D21" s="10">
        <f t="shared" si="8"/>
        <v>5597450</v>
      </c>
      <c r="E21" s="10">
        <f t="shared" si="8"/>
        <v>5597450</v>
      </c>
      <c r="F21" s="10">
        <f t="shared" si="8"/>
        <v>5597450</v>
      </c>
      <c r="G21" s="10">
        <f t="shared" si="8"/>
        <v>5597450</v>
      </c>
      <c r="H21" s="10">
        <f t="shared" si="8"/>
        <v>5597450</v>
      </c>
      <c r="I21" s="10">
        <f t="shared" si="8"/>
        <v>5597450</v>
      </c>
      <c r="J21" s="10">
        <f t="shared" si="8"/>
        <v>5597450</v>
      </c>
      <c r="K21" s="10">
        <f t="shared" si="8"/>
        <v>5597450</v>
      </c>
      <c r="L21" s="10">
        <f t="shared" si="8"/>
        <v>5597450</v>
      </c>
      <c r="M21" s="10">
        <f t="shared" si="8"/>
        <v>8058530</v>
      </c>
      <c r="N21" s="10">
        <f t="shared" si="8"/>
        <v>8058530</v>
      </c>
      <c r="O21" s="10">
        <f t="shared" si="8"/>
        <v>2461080</v>
      </c>
      <c r="P21" s="10">
        <f t="shared" si="8"/>
        <v>2461080</v>
      </c>
      <c r="Q21" s="10">
        <f t="shared" si="8"/>
        <v>2461080</v>
      </c>
      <c r="R21" s="10">
        <f t="shared" si="8"/>
        <v>2461080</v>
      </c>
      <c r="S21" s="10">
        <f t="shared" si="8"/>
        <v>2461080</v>
      </c>
      <c r="T21" s="10">
        <f t="shared" si="8"/>
        <v>2461080</v>
      </c>
      <c r="U21" s="10">
        <f t="shared" si="8"/>
        <v>2461080</v>
      </c>
      <c r="V21" s="10">
        <f t="shared" si="8"/>
        <v>2461080</v>
      </c>
      <c r="W21" s="10">
        <f t="shared" si="8"/>
        <v>2461080</v>
      </c>
      <c r="X21" s="10">
        <f t="shared" si="8"/>
        <v>2461080</v>
      </c>
      <c r="Y21" s="10">
        <f t="shared" si="8"/>
        <v>0</v>
      </c>
    </row>
    <row r="23">
      <c r="A23" s="7" t="s">
        <v>54</v>
      </c>
    </row>
    <row r="24">
      <c r="A24" s="7" t="s">
        <v>58</v>
      </c>
      <c r="B24" s="11">
        <f>B19*Assumptions!$D31/12</f>
        <v>0</v>
      </c>
      <c r="C24" s="11">
        <f>C19*Assumptions!$D31/12</f>
        <v>57653.735</v>
      </c>
      <c r="D24" s="11">
        <f>D19*Assumptions!$D31/12</f>
        <v>57653.735</v>
      </c>
      <c r="E24" s="11">
        <f>E19*Assumptions!$D31/12</f>
        <v>57653.735</v>
      </c>
      <c r="F24" s="11">
        <f>F19*Assumptions!$D31/12</f>
        <v>57653.735</v>
      </c>
      <c r="G24" s="11">
        <f>G19*Assumptions!$D31/12</f>
        <v>57653.735</v>
      </c>
      <c r="H24" s="11">
        <f>H19*Assumptions!$D31/12</f>
        <v>57653.735</v>
      </c>
      <c r="I24" s="11">
        <f>I19*Assumptions!$D31/12</f>
        <v>57653.735</v>
      </c>
      <c r="J24" s="11">
        <f>J19*Assumptions!$D31/12</f>
        <v>57653.735</v>
      </c>
      <c r="K24" s="11">
        <f>K19*Assumptions!$D31/12</f>
        <v>57653.735</v>
      </c>
      <c r="L24" s="11">
        <f>L19*Assumptions!$D31/12</f>
        <v>57653.735</v>
      </c>
      <c r="M24" s="11">
        <f>M19*Assumptions!$D31/12</f>
        <v>57653.735</v>
      </c>
      <c r="N24" s="11">
        <f>N19*Assumptions!$D31/12</f>
        <v>57653.735</v>
      </c>
      <c r="O24" s="11">
        <f>O19*Assumptions!$D31/12</f>
        <v>0</v>
      </c>
      <c r="P24" s="11">
        <f>P19*Assumptions!$D31/12</f>
        <v>0</v>
      </c>
      <c r="Q24" s="11">
        <f>Q19*Assumptions!$D31/12</f>
        <v>0</v>
      </c>
      <c r="R24" s="11">
        <f>R19*Assumptions!$D31/12</f>
        <v>0</v>
      </c>
      <c r="S24" s="11">
        <f>S19*Assumptions!$D31/12</f>
        <v>0</v>
      </c>
      <c r="T24" s="11">
        <f>T19*Assumptions!$D31/12</f>
        <v>0</v>
      </c>
      <c r="U24" s="11">
        <f>U19*Assumptions!$D31/12</f>
        <v>0</v>
      </c>
      <c r="V24" s="11">
        <f>V19*Assumptions!$D31/12</f>
        <v>0</v>
      </c>
      <c r="W24" s="11">
        <f>W19*Assumptions!$D31/12</f>
        <v>0</v>
      </c>
      <c r="X24" s="11">
        <f>X19*Assumptions!$D31/12</f>
        <v>0</v>
      </c>
      <c r="Y24" s="11">
        <f>Y19*Assumptions!$D31/12</f>
        <v>0</v>
      </c>
    </row>
    <row r="25">
      <c r="A25" s="7" t="s">
        <v>60</v>
      </c>
      <c r="B25" s="11">
        <f>B20*Assumptions!$D32/12</f>
        <v>0</v>
      </c>
      <c r="C25" s="11">
        <f>C20*Assumptions!$D32/12</f>
        <v>0</v>
      </c>
      <c r="D25" s="11">
        <f>D20*Assumptions!$D32/12</f>
        <v>0</v>
      </c>
      <c r="E25" s="11">
        <f>E20*Assumptions!$D32/12</f>
        <v>0</v>
      </c>
      <c r="F25" s="11">
        <f>F20*Assumptions!$D32/12</f>
        <v>0</v>
      </c>
      <c r="G25" s="11">
        <f>G20*Assumptions!$D32/12</f>
        <v>0</v>
      </c>
      <c r="H25" s="11">
        <f>H20*Assumptions!$D32/12</f>
        <v>0</v>
      </c>
      <c r="I25" s="11">
        <f>I20*Assumptions!$D32/12</f>
        <v>0</v>
      </c>
      <c r="J25" s="11">
        <f>J20*Assumptions!$D32/12</f>
        <v>0</v>
      </c>
      <c r="K25" s="11">
        <f>K20*Assumptions!$D32/12</f>
        <v>0</v>
      </c>
      <c r="L25" s="11">
        <f>L20*Assumptions!$D32/12</f>
        <v>0</v>
      </c>
      <c r="M25" s="11">
        <f>M20*Assumptions!$D32/12</f>
        <v>20591.036</v>
      </c>
      <c r="N25" s="11">
        <f>N20*Assumptions!$D32/12</f>
        <v>20591.036</v>
      </c>
      <c r="O25" s="11">
        <f>O20*Assumptions!$D32/12</f>
        <v>20591.036</v>
      </c>
      <c r="P25" s="11">
        <f>P20*Assumptions!$D32/12</f>
        <v>20591.036</v>
      </c>
      <c r="Q25" s="11">
        <f>Q20*Assumptions!$D32/12</f>
        <v>20591.036</v>
      </c>
      <c r="R25" s="11">
        <f>R20*Assumptions!$D32/12</f>
        <v>20591.036</v>
      </c>
      <c r="S25" s="11">
        <f>S20*Assumptions!$D32/12</f>
        <v>20591.036</v>
      </c>
      <c r="T25" s="11">
        <f>T20*Assumptions!$D32/12</f>
        <v>20591.036</v>
      </c>
      <c r="U25" s="11">
        <f>U20*Assumptions!$D32/12</f>
        <v>20591.036</v>
      </c>
      <c r="V25" s="11">
        <f>V20*Assumptions!$D32/12</f>
        <v>20591.036</v>
      </c>
      <c r="W25" s="11">
        <f>W20*Assumptions!$D32/12</f>
        <v>20591.036</v>
      </c>
      <c r="X25" s="11">
        <f>X20*Assumptions!$D32/12</f>
        <v>20591.036</v>
      </c>
      <c r="Y25" s="11">
        <f>Y20*Assumptions!$D32/12</f>
        <v>0</v>
      </c>
    </row>
    <row r="26">
      <c r="A26" s="7" t="s">
        <v>89</v>
      </c>
      <c r="B26" s="11">
        <f t="shared" ref="B26:Y26" si="9">SUM(B24:B25)</f>
        <v>0</v>
      </c>
      <c r="C26" s="11">
        <f t="shared" si="9"/>
        <v>57653.735</v>
      </c>
      <c r="D26" s="11">
        <f t="shared" si="9"/>
        <v>57653.735</v>
      </c>
      <c r="E26" s="11">
        <f t="shared" si="9"/>
        <v>57653.735</v>
      </c>
      <c r="F26" s="11">
        <f t="shared" si="9"/>
        <v>57653.735</v>
      </c>
      <c r="G26" s="11">
        <f t="shared" si="9"/>
        <v>57653.735</v>
      </c>
      <c r="H26" s="11">
        <f t="shared" si="9"/>
        <v>57653.735</v>
      </c>
      <c r="I26" s="11">
        <f t="shared" si="9"/>
        <v>57653.735</v>
      </c>
      <c r="J26" s="11">
        <f t="shared" si="9"/>
        <v>57653.735</v>
      </c>
      <c r="K26" s="11">
        <f t="shared" si="9"/>
        <v>57653.735</v>
      </c>
      <c r="L26" s="11">
        <f t="shared" si="9"/>
        <v>57653.735</v>
      </c>
      <c r="M26" s="11">
        <f t="shared" si="9"/>
        <v>78244.771</v>
      </c>
      <c r="N26" s="11">
        <f t="shared" si="9"/>
        <v>78244.771</v>
      </c>
      <c r="O26" s="11">
        <f t="shared" si="9"/>
        <v>20591.036</v>
      </c>
      <c r="P26" s="11">
        <f t="shared" si="9"/>
        <v>20591.036</v>
      </c>
      <c r="Q26" s="11">
        <f t="shared" si="9"/>
        <v>20591.036</v>
      </c>
      <c r="R26" s="11">
        <f t="shared" si="9"/>
        <v>20591.036</v>
      </c>
      <c r="S26" s="11">
        <f t="shared" si="9"/>
        <v>20591.036</v>
      </c>
      <c r="T26" s="11">
        <f t="shared" si="9"/>
        <v>20591.036</v>
      </c>
      <c r="U26" s="11">
        <f t="shared" si="9"/>
        <v>20591.036</v>
      </c>
      <c r="V26" s="11">
        <f t="shared" si="9"/>
        <v>20591.036</v>
      </c>
      <c r="W26" s="11">
        <f t="shared" si="9"/>
        <v>20591.036</v>
      </c>
      <c r="X26" s="11">
        <f t="shared" si="9"/>
        <v>20591.036</v>
      </c>
      <c r="Y26" s="11">
        <f t="shared" si="9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15</v>
      </c>
      <c r="B2" s="11">
        <f>'Sales and Costs'!B5</f>
        <v>87722864</v>
      </c>
      <c r="C2" s="11">
        <f>'Sales and Costs'!C5</f>
        <v>90139764.57</v>
      </c>
      <c r="D2" s="11">
        <f>'Sales and Costs'!D5</f>
        <v>92627499.14</v>
      </c>
      <c r="E2" s="11">
        <f>'Sales and Costs'!E5</f>
        <v>95188241.53</v>
      </c>
      <c r="F2" s="11">
        <f>'Sales and Costs'!F5</f>
        <v>97824234.42</v>
      </c>
      <c r="G2" s="11">
        <f>'Sales and Costs'!G5</f>
        <v>100537791.5</v>
      </c>
      <c r="H2" s="11">
        <f>'Sales and Costs'!H5</f>
        <v>103331300</v>
      </c>
      <c r="I2" s="11">
        <f>'Sales and Costs'!I5</f>
        <v>106207222.5</v>
      </c>
      <c r="J2" s="11">
        <f>'Sales and Costs'!J5</f>
        <v>109168100.1</v>
      </c>
      <c r="K2" s="11">
        <f>'Sales and Costs'!K5</f>
        <v>112216554.4</v>
      </c>
      <c r="L2" s="11">
        <f>'Sales and Costs'!L5</f>
        <v>115355290.6</v>
      </c>
      <c r="M2" s="11">
        <f>'Sales and Costs'!M5</f>
        <v>118587099.5</v>
      </c>
      <c r="N2" s="11">
        <f>'Sales and Costs'!N5</f>
        <v>121914860.9</v>
      </c>
      <c r="O2" s="11">
        <f>'Sales and Costs'!O5</f>
        <v>125341546.4</v>
      </c>
      <c r="P2" s="11">
        <f>'Sales and Costs'!P5</f>
        <v>128870222.1</v>
      </c>
      <c r="Q2" s="11">
        <f>'Sales and Costs'!Q5</f>
        <v>132504051.7</v>
      </c>
      <c r="R2" s="11">
        <f>'Sales and Costs'!R5</f>
        <v>136246300.1</v>
      </c>
      <c r="S2" s="11">
        <f>'Sales and Costs'!S5</f>
        <v>140100336</v>
      </c>
      <c r="T2" s="11">
        <f>'Sales and Costs'!T5</f>
        <v>144069635.9</v>
      </c>
      <c r="U2" s="11">
        <f>'Sales and Costs'!U5</f>
        <v>148157787.3</v>
      </c>
      <c r="V2" s="11">
        <f>'Sales and Costs'!V5</f>
        <v>152368492.1</v>
      </c>
      <c r="W2" s="11">
        <f>'Sales and Costs'!W5</f>
        <v>156705570.8</v>
      </c>
      <c r="X2" s="11">
        <f>'Sales and Costs'!X5</f>
        <v>161172966.1</v>
      </c>
      <c r="Y2" s="11">
        <f>'Sales and Costs'!Y5</f>
        <v>165774746.6</v>
      </c>
    </row>
    <row r="3">
      <c r="A3" s="7" t="s">
        <v>124</v>
      </c>
      <c r="B3" s="11">
        <f>COGS!B13</f>
        <v>44649051</v>
      </c>
      <c r="C3" s="11">
        <f>COGS!C13</f>
        <v>45423060.05</v>
      </c>
      <c r="D3" s="11">
        <f>COGS!D13</f>
        <v>46210524.62</v>
      </c>
      <c r="E3" s="11">
        <f>COGS!E13</f>
        <v>47011679.24</v>
      </c>
      <c r="F3" s="11">
        <f>COGS!F13</f>
        <v>47826762.56</v>
      </c>
      <c r="G3" s="11">
        <f>COGS!G13</f>
        <v>48656017.38</v>
      </c>
      <c r="H3" s="11">
        <f>COGS!H13</f>
        <v>49499690.77</v>
      </c>
      <c r="I3" s="11">
        <f>COGS!I13</f>
        <v>50358034.1</v>
      </c>
      <c r="J3" s="11">
        <f>COGS!J13</f>
        <v>51231303.13</v>
      </c>
      <c r="K3" s="11">
        <f>COGS!K13</f>
        <v>52119758.1</v>
      </c>
      <c r="L3" s="11">
        <f>COGS!L13</f>
        <v>53023663.81</v>
      </c>
      <c r="M3" s="11">
        <f>COGS!M13</f>
        <v>53943289.66</v>
      </c>
      <c r="N3" s="11">
        <f>COGS!N13</f>
        <v>54878909.78</v>
      </c>
      <c r="O3" s="11">
        <f>COGS!O13</f>
        <v>55830803.09</v>
      </c>
      <c r="P3" s="11">
        <f>COGS!P13</f>
        <v>56799253.38</v>
      </c>
      <c r="Q3" s="11">
        <f>COGS!Q13</f>
        <v>57784549.42</v>
      </c>
      <c r="R3" s="11">
        <f>COGS!R13</f>
        <v>58786984.99</v>
      </c>
      <c r="S3" s="11">
        <f>COGS!S13</f>
        <v>59806859.06</v>
      </c>
      <c r="T3" s="11">
        <f>COGS!T13</f>
        <v>60844475.77</v>
      </c>
      <c r="U3" s="11">
        <f>COGS!U13</f>
        <v>61900144.63</v>
      </c>
      <c r="V3" s="11">
        <f>COGS!V13</f>
        <v>62974180.53</v>
      </c>
      <c r="W3" s="11">
        <f>COGS!W13</f>
        <v>64066903.88</v>
      </c>
      <c r="X3" s="11">
        <f>COGS!X13</f>
        <v>65178640.68</v>
      </c>
      <c r="Y3" s="11">
        <f>COGS!Y13</f>
        <v>66309722.66</v>
      </c>
    </row>
    <row r="4">
      <c r="A4" s="13" t="s">
        <v>125</v>
      </c>
      <c r="B4" s="11">
        <f t="shared" ref="B4:Y4" si="1">B2-B3</f>
        <v>43073813</v>
      </c>
      <c r="C4" s="11">
        <f t="shared" si="1"/>
        <v>44716704.52</v>
      </c>
      <c r="D4" s="11">
        <f t="shared" si="1"/>
        <v>46416974.52</v>
      </c>
      <c r="E4" s="11">
        <f t="shared" si="1"/>
        <v>48176562.29</v>
      </c>
      <c r="F4" s="11">
        <f t="shared" si="1"/>
        <v>49997471.87</v>
      </c>
      <c r="G4" s="11">
        <f t="shared" si="1"/>
        <v>51881774.16</v>
      </c>
      <c r="H4" s="11">
        <f t="shared" si="1"/>
        <v>53831609.18</v>
      </c>
      <c r="I4" s="11">
        <f t="shared" si="1"/>
        <v>55849188.37</v>
      </c>
      <c r="J4" s="11">
        <f t="shared" si="1"/>
        <v>57936796.95</v>
      </c>
      <c r="K4" s="11">
        <f t="shared" si="1"/>
        <v>60096796.34</v>
      </c>
      <c r="L4" s="11">
        <f t="shared" si="1"/>
        <v>62331626.76</v>
      </c>
      <c r="M4" s="11">
        <f t="shared" si="1"/>
        <v>64643809.8</v>
      </c>
      <c r="N4" s="11">
        <f t="shared" si="1"/>
        <v>67035951.13</v>
      </c>
      <c r="O4" s="11">
        <f t="shared" si="1"/>
        <v>69510743.31</v>
      </c>
      <c r="P4" s="11">
        <f t="shared" si="1"/>
        <v>72070968.67</v>
      </c>
      <c r="Q4" s="11">
        <f t="shared" si="1"/>
        <v>74719502.29</v>
      </c>
      <c r="R4" s="11">
        <f t="shared" si="1"/>
        <v>77459315.08</v>
      </c>
      <c r="S4" s="11">
        <f t="shared" si="1"/>
        <v>80293476.96</v>
      </c>
      <c r="T4" s="11">
        <f t="shared" si="1"/>
        <v>83225160.17</v>
      </c>
      <c r="U4" s="11">
        <f t="shared" si="1"/>
        <v>86257642.66</v>
      </c>
      <c r="V4" s="11">
        <f t="shared" si="1"/>
        <v>89394311.58</v>
      </c>
      <c r="W4" s="11">
        <f t="shared" si="1"/>
        <v>92638666.95</v>
      </c>
      <c r="X4" s="11">
        <f t="shared" si="1"/>
        <v>95994325.37</v>
      </c>
      <c r="Y4" s="11">
        <f t="shared" si="1"/>
        <v>99465023.92</v>
      </c>
    </row>
    <row r="5">
      <c r="A5" s="7" t="s">
        <v>126</v>
      </c>
      <c r="B5" s="10">
        <f>Expenses!B7</f>
        <v>339301</v>
      </c>
      <c r="C5" s="10">
        <f>Expenses!C7</f>
        <v>339301</v>
      </c>
      <c r="D5" s="10">
        <f>Expenses!D7</f>
        <v>339301</v>
      </c>
      <c r="E5" s="10">
        <f>Expenses!E7</f>
        <v>339301</v>
      </c>
      <c r="F5" s="10">
        <f>Expenses!F7</f>
        <v>339301</v>
      </c>
      <c r="G5" s="10">
        <f>Expenses!G7</f>
        <v>339301</v>
      </c>
      <c r="H5" s="10">
        <f>Expenses!H7</f>
        <v>339301</v>
      </c>
      <c r="I5" s="10">
        <f>Expenses!I7</f>
        <v>339301</v>
      </c>
      <c r="J5" s="10">
        <f>Expenses!J7</f>
        <v>339301</v>
      </c>
      <c r="K5" s="10">
        <f>Expenses!K7</f>
        <v>339301</v>
      </c>
      <c r="L5" s="10">
        <f>Expenses!L7</f>
        <v>339301</v>
      </c>
      <c r="M5" s="10">
        <f>Expenses!M7</f>
        <v>339301</v>
      </c>
      <c r="N5" s="10">
        <f>Expenses!N7</f>
        <v>339301</v>
      </c>
      <c r="O5" s="10">
        <f>Expenses!O7</f>
        <v>339301</v>
      </c>
      <c r="P5" s="10">
        <f>Expenses!P7</f>
        <v>339301</v>
      </c>
      <c r="Q5" s="10">
        <f>Expenses!Q7</f>
        <v>339301</v>
      </c>
      <c r="R5" s="10">
        <f>Expenses!R7</f>
        <v>339301</v>
      </c>
      <c r="S5" s="10">
        <f>Expenses!S7</f>
        <v>339301</v>
      </c>
      <c r="T5" s="10">
        <f>Expenses!T7</f>
        <v>339301</v>
      </c>
      <c r="U5" s="10">
        <f>Expenses!U7</f>
        <v>339301</v>
      </c>
      <c r="V5" s="10">
        <f>Expenses!V7</f>
        <v>339301</v>
      </c>
      <c r="W5" s="10">
        <f>Expenses!W7</f>
        <v>339301</v>
      </c>
      <c r="X5" s="10">
        <f>Expenses!X7</f>
        <v>339301</v>
      </c>
      <c r="Y5" s="10">
        <f>Expenses!Y7</f>
        <v>339301</v>
      </c>
    </row>
    <row r="6">
      <c r="A6" s="13" t="s">
        <v>127</v>
      </c>
      <c r="B6" s="11">
        <f t="shared" ref="B6:Y6" si="2">B4-B5</f>
        <v>42734512</v>
      </c>
      <c r="C6" s="11">
        <f t="shared" si="2"/>
        <v>44377403.52</v>
      </c>
      <c r="D6" s="11">
        <f t="shared" si="2"/>
        <v>46077673.52</v>
      </c>
      <c r="E6" s="11">
        <f t="shared" si="2"/>
        <v>47837261.29</v>
      </c>
      <c r="F6" s="11">
        <f t="shared" si="2"/>
        <v>49658170.87</v>
      </c>
      <c r="G6" s="11">
        <f t="shared" si="2"/>
        <v>51542473.16</v>
      </c>
      <c r="H6" s="11">
        <f t="shared" si="2"/>
        <v>53492308.18</v>
      </c>
      <c r="I6" s="11">
        <f t="shared" si="2"/>
        <v>55509887.37</v>
      </c>
      <c r="J6" s="11">
        <f t="shared" si="2"/>
        <v>57597495.95</v>
      </c>
      <c r="K6" s="11">
        <f t="shared" si="2"/>
        <v>59757495.34</v>
      </c>
      <c r="L6" s="11">
        <f t="shared" si="2"/>
        <v>61992325.76</v>
      </c>
      <c r="M6" s="11">
        <f t="shared" si="2"/>
        <v>64304508.8</v>
      </c>
      <c r="N6" s="11">
        <f t="shared" si="2"/>
        <v>66696650.13</v>
      </c>
      <c r="O6" s="11">
        <f t="shared" si="2"/>
        <v>69171442.31</v>
      </c>
      <c r="P6" s="11">
        <f t="shared" si="2"/>
        <v>71731667.67</v>
      </c>
      <c r="Q6" s="11">
        <f t="shared" si="2"/>
        <v>74380201.29</v>
      </c>
      <c r="R6" s="11">
        <f t="shared" si="2"/>
        <v>77120014.08</v>
      </c>
      <c r="S6" s="11">
        <f t="shared" si="2"/>
        <v>79954175.96</v>
      </c>
      <c r="T6" s="11">
        <f t="shared" si="2"/>
        <v>82885859.17</v>
      </c>
      <c r="U6" s="11">
        <f t="shared" si="2"/>
        <v>85918341.66</v>
      </c>
      <c r="V6" s="11">
        <f t="shared" si="2"/>
        <v>89055010.58</v>
      </c>
      <c r="W6" s="11">
        <f t="shared" si="2"/>
        <v>92299365.95</v>
      </c>
      <c r="X6" s="11">
        <f t="shared" si="2"/>
        <v>95655024.37</v>
      </c>
      <c r="Y6" s="11">
        <f t="shared" si="2"/>
        <v>99125722.92</v>
      </c>
    </row>
    <row r="7">
      <c r="A7" s="7" t="s">
        <v>111</v>
      </c>
      <c r="B7" s="11">
        <f>Depreciation!B12</f>
        <v>52396.38889</v>
      </c>
      <c r="C7" s="11">
        <f>Depreciation!C12</f>
        <v>52396.38889</v>
      </c>
      <c r="D7" s="11">
        <f>Depreciation!D12</f>
        <v>72495.27778</v>
      </c>
      <c r="E7" s="11">
        <f>Depreciation!E12</f>
        <v>72495.27778</v>
      </c>
      <c r="F7" s="11">
        <f>Depreciation!F12</f>
        <v>78412.21111</v>
      </c>
      <c r="G7" s="11">
        <f>Depreciation!G12</f>
        <v>78412.21111</v>
      </c>
      <c r="H7" s="11">
        <f>Depreciation!H12</f>
        <v>78412.21111</v>
      </c>
      <c r="I7" s="11">
        <f>Depreciation!I12</f>
        <v>78412.21111</v>
      </c>
      <c r="J7" s="11">
        <f>Depreciation!J12</f>
        <v>78412.21111</v>
      </c>
      <c r="K7" s="11">
        <f>Depreciation!K12</f>
        <v>78412.21111</v>
      </c>
      <c r="L7" s="11">
        <f>Depreciation!L12</f>
        <v>78412.21111</v>
      </c>
      <c r="M7" s="11">
        <f>Depreciation!M12</f>
        <v>78412.21111</v>
      </c>
      <c r="N7" s="11">
        <f>Depreciation!N12</f>
        <v>78412.21111</v>
      </c>
      <c r="O7" s="11">
        <f>Depreciation!O12</f>
        <v>78412.21111</v>
      </c>
      <c r="P7" s="11">
        <f>Depreciation!P12</f>
        <v>78412.21111</v>
      </c>
      <c r="Q7" s="11">
        <f>Depreciation!Q12</f>
        <v>98511.1</v>
      </c>
      <c r="R7" s="11">
        <f>Depreciation!R12</f>
        <v>98511.1</v>
      </c>
      <c r="S7" s="11">
        <f>Depreciation!S12</f>
        <v>130808.6</v>
      </c>
      <c r="T7" s="11">
        <f>Depreciation!T12</f>
        <v>110709.7111</v>
      </c>
      <c r="U7" s="11">
        <f>Depreciation!U12</f>
        <v>104792.7778</v>
      </c>
      <c r="V7" s="11">
        <f>Depreciation!V12</f>
        <v>72495.27778</v>
      </c>
      <c r="W7" s="11">
        <f>Depreciation!W12</f>
        <v>78412.21111</v>
      </c>
      <c r="X7" s="11">
        <f>Depreciation!X12</f>
        <v>78412.21111</v>
      </c>
      <c r="Y7" s="11">
        <f>Depreciation!Y12</f>
        <v>98511.1</v>
      </c>
    </row>
    <row r="8">
      <c r="A8" s="13" t="s">
        <v>128</v>
      </c>
      <c r="B8" s="11">
        <f t="shared" ref="B8:Y8" si="3">B6-B7</f>
        <v>42682115.61</v>
      </c>
      <c r="C8" s="11">
        <f t="shared" si="3"/>
        <v>44325007.13</v>
      </c>
      <c r="D8" s="11">
        <f t="shared" si="3"/>
        <v>46005178.24</v>
      </c>
      <c r="E8" s="11">
        <f t="shared" si="3"/>
        <v>47764766.02</v>
      </c>
      <c r="F8" s="11">
        <f t="shared" si="3"/>
        <v>49579758.66</v>
      </c>
      <c r="G8" s="11">
        <f t="shared" si="3"/>
        <v>51464060.94</v>
      </c>
      <c r="H8" s="11">
        <f t="shared" si="3"/>
        <v>53413895.97</v>
      </c>
      <c r="I8" s="11">
        <f t="shared" si="3"/>
        <v>55431475.16</v>
      </c>
      <c r="J8" s="11">
        <f t="shared" si="3"/>
        <v>57519083.74</v>
      </c>
      <c r="K8" s="11">
        <f t="shared" si="3"/>
        <v>59679083.13</v>
      </c>
      <c r="L8" s="11">
        <f t="shared" si="3"/>
        <v>61913913.55</v>
      </c>
      <c r="M8" s="11">
        <f t="shared" si="3"/>
        <v>64226096.59</v>
      </c>
      <c r="N8" s="11">
        <f t="shared" si="3"/>
        <v>66618237.92</v>
      </c>
      <c r="O8" s="11">
        <f t="shared" si="3"/>
        <v>69093030.1</v>
      </c>
      <c r="P8" s="11">
        <f t="shared" si="3"/>
        <v>71653255.46</v>
      </c>
      <c r="Q8" s="11">
        <f t="shared" si="3"/>
        <v>74281690.19</v>
      </c>
      <c r="R8" s="11">
        <f t="shared" si="3"/>
        <v>77021502.98</v>
      </c>
      <c r="S8" s="11">
        <f t="shared" si="3"/>
        <v>79823367.36</v>
      </c>
      <c r="T8" s="11">
        <f t="shared" si="3"/>
        <v>82775149.46</v>
      </c>
      <c r="U8" s="11">
        <f t="shared" si="3"/>
        <v>85813548.88</v>
      </c>
      <c r="V8" s="11">
        <f t="shared" si="3"/>
        <v>88982515.31</v>
      </c>
      <c r="W8" s="11">
        <f t="shared" si="3"/>
        <v>92220953.74</v>
      </c>
      <c r="X8" s="11">
        <f t="shared" si="3"/>
        <v>95576612.16</v>
      </c>
      <c r="Y8" s="11">
        <f t="shared" si="3"/>
        <v>99027211.82</v>
      </c>
    </row>
    <row r="9">
      <c r="A9" s="7" t="s">
        <v>129</v>
      </c>
      <c r="B9" s="11">
        <f>'Loan and Interest'!B26</f>
        <v>0</v>
      </c>
      <c r="C9" s="11">
        <f>'Loan and Interest'!C26</f>
        <v>57653.735</v>
      </c>
      <c r="D9" s="11">
        <f>'Loan and Interest'!D26</f>
        <v>57653.735</v>
      </c>
      <c r="E9" s="11">
        <f>'Loan and Interest'!E26</f>
        <v>57653.735</v>
      </c>
      <c r="F9" s="11">
        <f>'Loan and Interest'!F26</f>
        <v>57653.735</v>
      </c>
      <c r="G9" s="11">
        <f>'Loan and Interest'!G26</f>
        <v>57653.735</v>
      </c>
      <c r="H9" s="11">
        <f>'Loan and Interest'!H26</f>
        <v>57653.735</v>
      </c>
      <c r="I9" s="11">
        <f>'Loan and Interest'!I26</f>
        <v>57653.735</v>
      </c>
      <c r="J9" s="11">
        <f>'Loan and Interest'!J26</f>
        <v>57653.735</v>
      </c>
      <c r="K9" s="11">
        <f>'Loan and Interest'!K26</f>
        <v>57653.735</v>
      </c>
      <c r="L9" s="11">
        <f>'Loan and Interest'!L26</f>
        <v>57653.735</v>
      </c>
      <c r="M9" s="11">
        <f>'Loan and Interest'!M26</f>
        <v>78244.771</v>
      </c>
      <c r="N9" s="11">
        <f>'Loan and Interest'!N26</f>
        <v>78244.771</v>
      </c>
      <c r="O9" s="11">
        <f>'Loan and Interest'!O26</f>
        <v>20591.036</v>
      </c>
      <c r="P9" s="11">
        <f>'Loan and Interest'!P26</f>
        <v>20591.036</v>
      </c>
      <c r="Q9" s="11">
        <f>'Loan and Interest'!Q26</f>
        <v>20591.036</v>
      </c>
      <c r="R9" s="11">
        <f>'Loan and Interest'!R26</f>
        <v>20591.036</v>
      </c>
      <c r="S9" s="11">
        <f>'Loan and Interest'!S26</f>
        <v>20591.036</v>
      </c>
      <c r="T9" s="11">
        <f>'Loan and Interest'!T26</f>
        <v>20591.036</v>
      </c>
      <c r="U9" s="11">
        <f>'Loan and Interest'!U26</f>
        <v>20591.036</v>
      </c>
      <c r="V9" s="11">
        <f>'Loan and Interest'!V26</f>
        <v>20591.036</v>
      </c>
      <c r="W9" s="11">
        <f>'Loan and Interest'!W26</f>
        <v>20591.036</v>
      </c>
      <c r="X9" s="11">
        <f>'Loan and Interest'!X26</f>
        <v>20591.036</v>
      </c>
      <c r="Y9" s="11">
        <f>'Loan and Interest'!Y26</f>
        <v>0</v>
      </c>
    </row>
    <row r="10">
      <c r="A10" s="13" t="s">
        <v>130</v>
      </c>
      <c r="B10" s="11">
        <f t="shared" ref="B10:Y10" si="4">B8-B9</f>
        <v>42682115.61</v>
      </c>
      <c r="C10" s="11">
        <f t="shared" si="4"/>
        <v>44267353.4</v>
      </c>
      <c r="D10" s="11">
        <f t="shared" si="4"/>
        <v>45947524.51</v>
      </c>
      <c r="E10" s="11">
        <f t="shared" si="4"/>
        <v>47707112.28</v>
      </c>
      <c r="F10" s="11">
        <f t="shared" si="4"/>
        <v>49522104.92</v>
      </c>
      <c r="G10" s="11">
        <f t="shared" si="4"/>
        <v>51406407.21</v>
      </c>
      <c r="H10" s="11">
        <f t="shared" si="4"/>
        <v>53356242.23</v>
      </c>
      <c r="I10" s="11">
        <f t="shared" si="4"/>
        <v>55373821.43</v>
      </c>
      <c r="J10" s="11">
        <f t="shared" si="4"/>
        <v>57461430</v>
      </c>
      <c r="K10" s="11">
        <f t="shared" si="4"/>
        <v>59621429.39</v>
      </c>
      <c r="L10" s="11">
        <f t="shared" si="4"/>
        <v>61856259.81</v>
      </c>
      <c r="M10" s="11">
        <f t="shared" si="4"/>
        <v>64147851.81</v>
      </c>
      <c r="N10" s="11">
        <f t="shared" si="4"/>
        <v>66539993.15</v>
      </c>
      <c r="O10" s="11">
        <f t="shared" si="4"/>
        <v>69072439.06</v>
      </c>
      <c r="P10" s="11">
        <f t="shared" si="4"/>
        <v>71632664.43</v>
      </c>
      <c r="Q10" s="11">
        <f t="shared" si="4"/>
        <v>74261099.15</v>
      </c>
      <c r="R10" s="11">
        <f t="shared" si="4"/>
        <v>77000911.94</v>
      </c>
      <c r="S10" s="11">
        <f t="shared" si="4"/>
        <v>79802776.32</v>
      </c>
      <c r="T10" s="11">
        <f t="shared" si="4"/>
        <v>82754558.42</v>
      </c>
      <c r="U10" s="11">
        <f t="shared" si="4"/>
        <v>85792957.85</v>
      </c>
      <c r="V10" s="11">
        <f t="shared" si="4"/>
        <v>88961924.27</v>
      </c>
      <c r="W10" s="11">
        <f t="shared" si="4"/>
        <v>92200362.71</v>
      </c>
      <c r="X10" s="11">
        <f t="shared" si="4"/>
        <v>95556021.13</v>
      </c>
      <c r="Y10" s="11">
        <f t="shared" si="4"/>
        <v>99027211.82</v>
      </c>
    </row>
    <row r="11">
      <c r="A11" s="7" t="s">
        <v>131</v>
      </c>
      <c r="B11" s="11">
        <f>B10*Assumptions!$B34</f>
        <v>9390065.434</v>
      </c>
      <c r="C11" s="11">
        <f>C10*Assumptions!$B34</f>
        <v>9738817.747</v>
      </c>
      <c r="D11" s="11">
        <f>D10*Assumptions!$B34</f>
        <v>10108455.39</v>
      </c>
      <c r="E11" s="11">
        <f>E10*Assumptions!$B34</f>
        <v>10495564.7</v>
      </c>
      <c r="F11" s="11">
        <f>F10*Assumptions!$B34</f>
        <v>10894863.08</v>
      </c>
      <c r="G11" s="11">
        <f>G10*Assumptions!$B34</f>
        <v>11309409.59</v>
      </c>
      <c r="H11" s="11">
        <f>H10*Assumptions!$B34</f>
        <v>11738373.29</v>
      </c>
      <c r="I11" s="11">
        <f>I10*Assumptions!$B34</f>
        <v>12182240.71</v>
      </c>
      <c r="J11" s="11">
        <f>J10*Assumptions!$B34</f>
        <v>12641514.6</v>
      </c>
      <c r="K11" s="11">
        <f>K10*Assumptions!$B34</f>
        <v>13116714.47</v>
      </c>
      <c r="L11" s="11">
        <f>L10*Assumptions!$B34</f>
        <v>13608377.16</v>
      </c>
      <c r="M11" s="11">
        <f>M10*Assumptions!$B34</f>
        <v>14112527.4</v>
      </c>
      <c r="N11" s="11">
        <f>N10*Assumptions!$B34</f>
        <v>14638798.49</v>
      </c>
      <c r="O11" s="11">
        <f>O10*Assumptions!$B34</f>
        <v>15195936.59</v>
      </c>
      <c r="P11" s="11">
        <f>P10*Assumptions!$B34</f>
        <v>15759186.17</v>
      </c>
      <c r="Q11" s="11">
        <f>Q10*Assumptions!$B34</f>
        <v>16337441.81</v>
      </c>
      <c r="R11" s="11">
        <f>R10*Assumptions!$B34</f>
        <v>16940200.63</v>
      </c>
      <c r="S11" s="11">
        <f>S10*Assumptions!$B34</f>
        <v>17556610.79</v>
      </c>
      <c r="T11" s="11">
        <f>T10*Assumptions!$B34</f>
        <v>18206002.85</v>
      </c>
      <c r="U11" s="11">
        <f>U10*Assumptions!$B34</f>
        <v>18874450.73</v>
      </c>
      <c r="V11" s="11">
        <f>V10*Assumptions!$B34</f>
        <v>19571623.34</v>
      </c>
      <c r="W11" s="11">
        <f>W10*Assumptions!$B34</f>
        <v>20284079.8</v>
      </c>
      <c r="X11" s="11">
        <f>X10*Assumptions!$B34</f>
        <v>21022324.65</v>
      </c>
      <c r="Y11" s="11">
        <f>Y10*Assumptions!$B34</f>
        <v>21785986.6</v>
      </c>
    </row>
    <row r="12">
      <c r="A12" s="13" t="s">
        <v>132</v>
      </c>
      <c r="B12" s="11">
        <f t="shared" ref="B12:Y12" si="5">B10-B11</f>
        <v>33292050.18</v>
      </c>
      <c r="C12" s="11">
        <f t="shared" si="5"/>
        <v>34528535.65</v>
      </c>
      <c r="D12" s="11">
        <f t="shared" si="5"/>
        <v>35839069.12</v>
      </c>
      <c r="E12" s="11">
        <f t="shared" si="5"/>
        <v>37211547.58</v>
      </c>
      <c r="F12" s="11">
        <f t="shared" si="5"/>
        <v>38627241.84</v>
      </c>
      <c r="G12" s="11">
        <f t="shared" si="5"/>
        <v>40096997.62</v>
      </c>
      <c r="H12" s="11">
        <f t="shared" si="5"/>
        <v>41617868.94</v>
      </c>
      <c r="I12" s="11">
        <f t="shared" si="5"/>
        <v>43191580.71</v>
      </c>
      <c r="J12" s="11">
        <f t="shared" si="5"/>
        <v>44819915.4</v>
      </c>
      <c r="K12" s="11">
        <f t="shared" si="5"/>
        <v>46504714.93</v>
      </c>
      <c r="L12" s="11">
        <f t="shared" si="5"/>
        <v>48247882.65</v>
      </c>
      <c r="M12" s="11">
        <f t="shared" si="5"/>
        <v>50035324.42</v>
      </c>
      <c r="N12" s="11">
        <f t="shared" si="5"/>
        <v>51901194.65</v>
      </c>
      <c r="O12" s="11">
        <f t="shared" si="5"/>
        <v>53876502.47</v>
      </c>
      <c r="P12" s="11">
        <f t="shared" si="5"/>
        <v>55873478.25</v>
      </c>
      <c r="Q12" s="11">
        <f t="shared" si="5"/>
        <v>57923657.34</v>
      </c>
      <c r="R12" s="11">
        <f t="shared" si="5"/>
        <v>60060711.31</v>
      </c>
      <c r="S12" s="11">
        <f t="shared" si="5"/>
        <v>62246165.53</v>
      </c>
      <c r="T12" s="11">
        <f t="shared" si="5"/>
        <v>64548555.57</v>
      </c>
      <c r="U12" s="11">
        <f t="shared" si="5"/>
        <v>66918507.12</v>
      </c>
      <c r="V12" s="11">
        <f t="shared" si="5"/>
        <v>69390300.93</v>
      </c>
      <c r="W12" s="11">
        <f t="shared" si="5"/>
        <v>71916282.91</v>
      </c>
      <c r="X12" s="11">
        <f t="shared" si="5"/>
        <v>74533696.48</v>
      </c>
      <c r="Y12" s="11">
        <f t="shared" si="5"/>
        <v>77241225.22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2" t="s">
        <v>133</v>
      </c>
    </row>
    <row r="3">
      <c r="A3" s="2" t="s">
        <v>134</v>
      </c>
      <c r="B3" s="11">
        <f>'Sales and Costs'!B30</f>
        <v>43450191.08</v>
      </c>
      <c r="C3" s="11">
        <f>'Sales and Costs'!C30</f>
        <v>109894947.2</v>
      </c>
      <c r="D3" s="11">
        <f>'Sales and Costs'!D30</f>
        <v>70526020.45</v>
      </c>
      <c r="E3" s="11">
        <f>'Sales and Costs'!E30</f>
        <v>115998407.5</v>
      </c>
      <c r="F3" s="11">
        <f>'Sales and Costs'!F30</f>
        <v>74534053.21</v>
      </c>
      <c r="G3" s="11">
        <f>'Sales and Costs'!G30</f>
        <v>122463461</v>
      </c>
      <c r="H3" s="11">
        <f>'Sales and Costs'!H30</f>
        <v>78783813.96</v>
      </c>
      <c r="I3" s="11">
        <f>'Sales and Costs'!I30</f>
        <v>129312591.5</v>
      </c>
      <c r="J3" s="11">
        <f>'Sales and Costs'!J30</f>
        <v>83290521.53</v>
      </c>
      <c r="K3" s="11">
        <f>'Sales and Costs'!K30</f>
        <v>136569727.8</v>
      </c>
      <c r="L3" s="11">
        <f>'Sales and Costs'!L30</f>
        <v>88070380.55</v>
      </c>
      <c r="M3" s="11">
        <f>'Sales and Costs'!M30</f>
        <v>144260337.8</v>
      </c>
      <c r="N3" s="11">
        <f>'Sales and Costs'!N30</f>
        <v>93140646.51</v>
      </c>
      <c r="O3" s="11">
        <f>'Sales and Costs'!O30</f>
        <v>152411530.6</v>
      </c>
      <c r="P3" s="11">
        <f>'Sales and Costs'!P30</f>
        <v>98519695.05</v>
      </c>
      <c r="Q3" s="11">
        <f>'Sales and Costs'!Q30</f>
        <v>161052163.2</v>
      </c>
      <c r="R3" s="11">
        <f>'Sales and Costs'!R30</f>
        <v>104227095.9</v>
      </c>
      <c r="S3" s="11">
        <f>'Sales and Costs'!S30</f>
        <v>170212956.6</v>
      </c>
      <c r="T3" s="11">
        <f>'Sales and Costs'!T30</f>
        <v>110283691.9</v>
      </c>
      <c r="U3" s="11">
        <f>'Sales and Costs'!U30</f>
        <v>179926617.7</v>
      </c>
      <c r="V3" s="11">
        <f>'Sales and Costs'!V30</f>
        <v>116711683</v>
      </c>
      <c r="W3" s="11">
        <f>'Sales and Costs'!W30</f>
        <v>190227970.1</v>
      </c>
      <c r="X3" s="11">
        <f>'Sales and Costs'!X30</f>
        <v>123534716.1</v>
      </c>
      <c r="Y3" s="11">
        <f>'Sales and Costs'!Y30</f>
        <v>201154094.1</v>
      </c>
    </row>
    <row r="4">
      <c r="A4" s="2" t="s">
        <v>135</v>
      </c>
      <c r="B4" s="10">
        <f>Capital!B13</f>
        <v>109941</v>
      </c>
      <c r="C4" s="10">
        <f>Capital!C13</f>
        <v>0</v>
      </c>
      <c r="D4" s="10">
        <f>Capital!D13</f>
        <v>0</v>
      </c>
      <c r="E4" s="10">
        <f>Capital!E13</f>
        <v>0</v>
      </c>
      <c r="F4" s="10">
        <f>Capital!F13</f>
        <v>0</v>
      </c>
      <c r="G4" s="10">
        <f>Capital!G13</f>
        <v>0</v>
      </c>
      <c r="H4" s="10">
        <f>Capital!H13</f>
        <v>0</v>
      </c>
      <c r="I4" s="10">
        <f>Capital!I13</f>
        <v>0</v>
      </c>
      <c r="J4" s="10">
        <f>Capital!J13</f>
        <v>0</v>
      </c>
      <c r="K4" s="10">
        <f>Capital!K13</f>
        <v>0</v>
      </c>
      <c r="L4" s="10">
        <f>Capital!L13</f>
        <v>0</v>
      </c>
      <c r="M4" s="10">
        <f>Capital!M13</f>
        <v>0</v>
      </c>
      <c r="N4" s="10">
        <f>Capital!N13</f>
        <v>0</v>
      </c>
      <c r="O4" s="10">
        <f>Capital!O13</f>
        <v>0</v>
      </c>
      <c r="P4" s="10">
        <f>Capital!P13</f>
        <v>0</v>
      </c>
      <c r="Q4" s="10">
        <f>Capital!Q13</f>
        <v>0</v>
      </c>
      <c r="R4" s="10">
        <f>Capital!R13</f>
        <v>0</v>
      </c>
      <c r="S4" s="10">
        <f>Capital!S13</f>
        <v>116415</v>
      </c>
      <c r="T4" s="10">
        <f>Capital!T13</f>
        <v>0</v>
      </c>
      <c r="U4" s="10">
        <f>Capital!U13</f>
        <v>0</v>
      </c>
      <c r="V4" s="10">
        <f>Capital!V13</f>
        <v>0</v>
      </c>
      <c r="W4" s="10">
        <f>Capital!W13</f>
        <v>0</v>
      </c>
      <c r="X4" s="10">
        <f>Capital!X13</f>
        <v>0</v>
      </c>
      <c r="Y4" s="10">
        <f>Capital!Y13</f>
        <v>0</v>
      </c>
    </row>
    <row r="5">
      <c r="A5" s="2" t="s">
        <v>123</v>
      </c>
      <c r="B5" s="10">
        <f>'Loan and Interest'!B11</f>
        <v>0</v>
      </c>
      <c r="C5" s="10">
        <f>'Loan and Interest'!C11</f>
        <v>5597450</v>
      </c>
      <c r="D5" s="10">
        <f>'Loan and Interest'!D11</f>
        <v>0</v>
      </c>
      <c r="E5" s="10">
        <f>'Loan and Interest'!E11</f>
        <v>0</v>
      </c>
      <c r="F5" s="10">
        <f>'Loan and Interest'!F11</f>
        <v>0</v>
      </c>
      <c r="G5" s="10">
        <f>'Loan and Interest'!G11</f>
        <v>0</v>
      </c>
      <c r="H5" s="10">
        <f>'Loan and Interest'!H11</f>
        <v>0</v>
      </c>
      <c r="I5" s="10">
        <f>'Loan and Interest'!I11</f>
        <v>0</v>
      </c>
      <c r="J5" s="10">
        <f>'Loan and Interest'!J11</f>
        <v>0</v>
      </c>
      <c r="K5" s="10">
        <f>'Loan and Interest'!K11</f>
        <v>0</v>
      </c>
      <c r="L5" s="10">
        <f>'Loan and Interest'!L11</f>
        <v>0</v>
      </c>
      <c r="M5" s="10">
        <f>'Loan and Interest'!M11</f>
        <v>2461080</v>
      </c>
      <c r="N5" s="10">
        <f>'Loan and Interest'!N11</f>
        <v>0</v>
      </c>
      <c r="O5" s="10">
        <f>'Loan and Interest'!O11</f>
        <v>0</v>
      </c>
      <c r="P5" s="10">
        <f>'Loan and Interest'!P11</f>
        <v>0</v>
      </c>
      <c r="Q5" s="10">
        <f>'Loan and Interest'!Q11</f>
        <v>0</v>
      </c>
      <c r="R5" s="10">
        <f>'Loan and Interest'!R11</f>
        <v>0</v>
      </c>
      <c r="S5" s="10">
        <f>'Loan and Interest'!S11</f>
        <v>0</v>
      </c>
      <c r="T5" s="10">
        <f>'Loan and Interest'!T11</f>
        <v>0</v>
      </c>
      <c r="U5" s="10">
        <f>'Loan and Interest'!U11</f>
        <v>0</v>
      </c>
      <c r="V5" s="10">
        <f>'Loan and Interest'!V11</f>
        <v>0</v>
      </c>
      <c r="W5" s="10">
        <f>'Loan and Interest'!W11</f>
        <v>0</v>
      </c>
      <c r="X5" s="10">
        <f>'Loan and Interest'!X11</f>
        <v>0</v>
      </c>
      <c r="Y5" s="10">
        <f>'Loan and Interest'!Y11</f>
        <v>0</v>
      </c>
    </row>
    <row r="6">
      <c r="A6" s="2" t="s">
        <v>89</v>
      </c>
      <c r="B6" s="11">
        <f t="shared" ref="B6:Y6" si="1">SUM(B3:B5)</f>
        <v>43560132.08</v>
      </c>
      <c r="C6" s="11">
        <f t="shared" si="1"/>
        <v>115492397.2</v>
      </c>
      <c r="D6" s="11">
        <f t="shared" si="1"/>
        <v>70526020.45</v>
      </c>
      <c r="E6" s="11">
        <f t="shared" si="1"/>
        <v>115998407.5</v>
      </c>
      <c r="F6" s="11">
        <f t="shared" si="1"/>
        <v>74534053.21</v>
      </c>
      <c r="G6" s="11">
        <f t="shared" si="1"/>
        <v>122463461</v>
      </c>
      <c r="H6" s="11">
        <f t="shared" si="1"/>
        <v>78783813.96</v>
      </c>
      <c r="I6" s="11">
        <f t="shared" si="1"/>
        <v>129312591.5</v>
      </c>
      <c r="J6" s="11">
        <f t="shared" si="1"/>
        <v>83290521.53</v>
      </c>
      <c r="K6" s="11">
        <f t="shared" si="1"/>
        <v>136569727.8</v>
      </c>
      <c r="L6" s="11">
        <f t="shared" si="1"/>
        <v>88070380.55</v>
      </c>
      <c r="M6" s="11">
        <f t="shared" si="1"/>
        <v>146721417.8</v>
      </c>
      <c r="N6" s="11">
        <f t="shared" si="1"/>
        <v>93140646.51</v>
      </c>
      <c r="O6" s="11">
        <f t="shared" si="1"/>
        <v>152411530.6</v>
      </c>
      <c r="P6" s="11">
        <f t="shared" si="1"/>
        <v>98519695.05</v>
      </c>
      <c r="Q6" s="11">
        <f t="shared" si="1"/>
        <v>161052163.2</v>
      </c>
      <c r="R6" s="11">
        <f t="shared" si="1"/>
        <v>104227095.9</v>
      </c>
      <c r="S6" s="11">
        <f t="shared" si="1"/>
        <v>170329371.6</v>
      </c>
      <c r="T6" s="11">
        <f t="shared" si="1"/>
        <v>110283691.9</v>
      </c>
      <c r="U6" s="11">
        <f t="shared" si="1"/>
        <v>179926617.7</v>
      </c>
      <c r="V6" s="11">
        <f t="shared" si="1"/>
        <v>116711683</v>
      </c>
      <c r="W6" s="11">
        <f t="shared" si="1"/>
        <v>190227970.1</v>
      </c>
      <c r="X6" s="11">
        <f t="shared" si="1"/>
        <v>123534716.1</v>
      </c>
      <c r="Y6" s="11">
        <f t="shared" si="1"/>
        <v>201154094.1</v>
      </c>
    </row>
    <row r="7">
      <c r="A7" s="2"/>
    </row>
    <row r="8">
      <c r="A8" s="2" t="s">
        <v>136</v>
      </c>
    </row>
    <row r="9">
      <c r="A9" s="2" t="s">
        <v>137</v>
      </c>
      <c r="B9" s="10">
        <f>'Fixed Asset Balance'!B12</f>
        <v>1007730</v>
      </c>
      <c r="C9" s="10">
        <f>'Fixed Asset Balance'!C12</f>
        <v>0</v>
      </c>
      <c r="D9" s="10">
        <f>'Fixed Asset Balance'!D12</f>
        <v>361780</v>
      </c>
      <c r="E9" s="10">
        <f>'Fixed Asset Balance'!E12</f>
        <v>0</v>
      </c>
      <c r="F9" s="10">
        <f>'Fixed Asset Balance'!F12</f>
        <v>88754</v>
      </c>
      <c r="G9" s="10">
        <f>'Fixed Asset Balance'!G12</f>
        <v>0</v>
      </c>
      <c r="H9" s="10">
        <f>'Fixed Asset Balance'!H12</f>
        <v>0</v>
      </c>
      <c r="I9" s="10">
        <f>'Fixed Asset Balance'!I12</f>
        <v>0</v>
      </c>
      <c r="J9" s="10">
        <f>'Fixed Asset Balance'!J12</f>
        <v>0</v>
      </c>
      <c r="K9" s="10">
        <f>'Fixed Asset Balance'!K12</f>
        <v>0</v>
      </c>
      <c r="L9" s="10">
        <f>'Fixed Asset Balance'!L12</f>
        <v>0</v>
      </c>
      <c r="M9" s="10">
        <f>'Fixed Asset Balance'!M12</f>
        <v>0</v>
      </c>
      <c r="N9" s="10">
        <f>'Fixed Asset Balance'!N12</f>
        <v>0</v>
      </c>
      <c r="O9" s="10">
        <f>'Fixed Asset Balance'!O12</f>
        <v>0</v>
      </c>
      <c r="P9" s="10">
        <f>'Fixed Asset Balance'!P12</f>
        <v>0</v>
      </c>
      <c r="Q9" s="10">
        <f>'Fixed Asset Balance'!Q12</f>
        <v>361780</v>
      </c>
      <c r="R9" s="10">
        <f>'Fixed Asset Balance'!R12</f>
        <v>0</v>
      </c>
      <c r="S9" s="10">
        <f>'Fixed Asset Balance'!S12</f>
        <v>645950</v>
      </c>
      <c r="T9" s="10">
        <f>'Fixed Asset Balance'!T12</f>
        <v>0</v>
      </c>
      <c r="U9" s="10">
        <f>'Fixed Asset Balance'!U12</f>
        <v>0</v>
      </c>
      <c r="V9" s="10">
        <f>'Fixed Asset Balance'!V12</f>
        <v>361780</v>
      </c>
      <c r="W9" s="10">
        <f>'Fixed Asset Balance'!W12</f>
        <v>88754</v>
      </c>
      <c r="X9" s="10">
        <f>'Fixed Asset Balance'!X12</f>
        <v>0</v>
      </c>
      <c r="Y9" s="10">
        <f>'Fixed Asset Balance'!Y12</f>
        <v>361780</v>
      </c>
    </row>
    <row r="10">
      <c r="A10" s="2" t="s">
        <v>92</v>
      </c>
      <c r="B10" s="11">
        <f>Purchases!B10</f>
        <v>0</v>
      </c>
      <c r="C10" s="11">
        <f>Purchases!C10</f>
        <v>63637650</v>
      </c>
      <c r="D10" s="11">
        <f>Purchases!D10</f>
        <v>15319496</v>
      </c>
      <c r="E10" s="11">
        <f>Purchases!E10</f>
        <v>82424879.1</v>
      </c>
      <c r="F10" s="11">
        <f>Purchases!F10</f>
        <v>15815602.86</v>
      </c>
      <c r="G10" s="11">
        <f>Purchases!G10</f>
        <v>86313707.29</v>
      </c>
      <c r="H10" s="11">
        <f>Purchases!H10</f>
        <v>16327775.66</v>
      </c>
      <c r="I10" s="11">
        <f>Purchases!I10</f>
        <v>90390212.58</v>
      </c>
      <c r="J10" s="11">
        <f>Purchases!J10</f>
        <v>16856534.68</v>
      </c>
      <c r="K10" s="11">
        <f>Purchases!K10</f>
        <v>94663598.34</v>
      </c>
      <c r="L10" s="11">
        <f>Purchases!L10</f>
        <v>17402417.03</v>
      </c>
      <c r="M10" s="11">
        <f>Purchases!M10</f>
        <v>99143524.25</v>
      </c>
      <c r="N10" s="11">
        <f>Purchases!N10</f>
        <v>17965977.25</v>
      </c>
      <c r="O10" s="11">
        <f>Purchases!O10</f>
        <v>103840129</v>
      </c>
      <c r="P10" s="11">
        <f>Purchases!P10</f>
        <v>18547787.82</v>
      </c>
      <c r="Q10" s="11">
        <f>Purchases!Q10</f>
        <v>108764054.4</v>
      </c>
      <c r="R10" s="11">
        <f>Purchases!R10</f>
        <v>19148439.75</v>
      </c>
      <c r="S10" s="11">
        <f>Purchases!S10</f>
        <v>113926470.2</v>
      </c>
      <c r="T10" s="11">
        <f>Purchases!T10</f>
        <v>19768543.21</v>
      </c>
      <c r="U10" s="11">
        <f>Purchases!U10</f>
        <v>119339100.9</v>
      </c>
      <c r="V10" s="11">
        <f>Purchases!V10</f>
        <v>20408728.1</v>
      </c>
      <c r="W10" s="11">
        <f>Purchases!W10</f>
        <v>125014253</v>
      </c>
      <c r="X10" s="11">
        <f>Purchases!X10</f>
        <v>21069644.76</v>
      </c>
      <c r="Y10" s="11">
        <f>Purchases!Y10</f>
        <v>130964844.5</v>
      </c>
    </row>
    <row r="11">
      <c r="A11" s="2" t="s">
        <v>95</v>
      </c>
      <c r="B11" s="10">
        <f>Expenses!B14</f>
        <v>158762</v>
      </c>
      <c r="C11" s="10">
        <f>Expenses!C14</f>
        <v>261302</v>
      </c>
      <c r="D11" s="10">
        <f>Expenses!D14</f>
        <v>454643</v>
      </c>
      <c r="E11" s="10">
        <f>Expenses!E14</f>
        <v>281630</v>
      </c>
      <c r="F11" s="10">
        <f>Expenses!F14</f>
        <v>281630</v>
      </c>
      <c r="G11" s="10">
        <f>Expenses!G14</f>
        <v>454643</v>
      </c>
      <c r="H11" s="10">
        <f>Expenses!H14</f>
        <v>281630</v>
      </c>
      <c r="I11" s="10">
        <f>Expenses!I14</f>
        <v>281630</v>
      </c>
      <c r="J11" s="10">
        <f>Expenses!J14</f>
        <v>454643</v>
      </c>
      <c r="K11" s="10">
        <f>Expenses!K14</f>
        <v>281630</v>
      </c>
      <c r="L11" s="10">
        <f>Expenses!L14</f>
        <v>281630</v>
      </c>
      <c r="M11" s="10">
        <f>Expenses!M14</f>
        <v>454643</v>
      </c>
      <c r="N11" s="10">
        <f>Expenses!N14</f>
        <v>281630</v>
      </c>
      <c r="O11" s="10">
        <f>Expenses!O14</f>
        <v>281630</v>
      </c>
      <c r="P11" s="10">
        <f>Expenses!P14</f>
        <v>454643</v>
      </c>
      <c r="Q11" s="10">
        <f>Expenses!Q14</f>
        <v>281630</v>
      </c>
      <c r="R11" s="10">
        <f>Expenses!R14</f>
        <v>281630</v>
      </c>
      <c r="S11" s="10">
        <f>Expenses!S14</f>
        <v>454643</v>
      </c>
      <c r="T11" s="10">
        <f>Expenses!T14</f>
        <v>281630</v>
      </c>
      <c r="U11" s="10">
        <f>Expenses!U14</f>
        <v>281630</v>
      </c>
      <c r="V11" s="10">
        <f>Expenses!V14</f>
        <v>454643</v>
      </c>
      <c r="W11" s="10">
        <f>Expenses!W14</f>
        <v>281630</v>
      </c>
      <c r="X11" s="10">
        <f>Expenses!X14</f>
        <v>281630</v>
      </c>
      <c r="Y11" s="10">
        <f>Expenses!Y14</f>
        <v>454643</v>
      </c>
    </row>
    <row r="12">
      <c r="A12" s="2" t="s">
        <v>57</v>
      </c>
      <c r="B12" s="10">
        <f>'Loan and Interest'!B16</f>
        <v>0</v>
      </c>
      <c r="C12" s="10">
        <f>'Loan and Interest'!C16</f>
        <v>0</v>
      </c>
      <c r="D12" s="10">
        <f>'Loan and Interest'!D16</f>
        <v>0</v>
      </c>
      <c r="E12" s="10">
        <f>'Loan and Interest'!E16</f>
        <v>0</v>
      </c>
      <c r="F12" s="10">
        <f>'Loan and Interest'!F16</f>
        <v>0</v>
      </c>
      <c r="G12" s="10">
        <f>'Loan and Interest'!G16</f>
        <v>0</v>
      </c>
      <c r="H12" s="10">
        <f>'Loan and Interest'!H16</f>
        <v>0</v>
      </c>
      <c r="I12" s="10">
        <f>'Loan and Interest'!I16</f>
        <v>0</v>
      </c>
      <c r="J12" s="10">
        <f>'Loan and Interest'!J16</f>
        <v>0</v>
      </c>
      <c r="K12" s="10">
        <f>'Loan and Interest'!K16</f>
        <v>0</v>
      </c>
      <c r="L12" s="10">
        <f>'Loan and Interest'!L16</f>
        <v>0</v>
      </c>
      <c r="M12" s="10">
        <f>'Loan and Interest'!M16</f>
        <v>0</v>
      </c>
      <c r="N12" s="10">
        <f>'Loan and Interest'!N16</f>
        <v>0</v>
      </c>
      <c r="O12" s="10">
        <f>'Loan and Interest'!O16</f>
        <v>5597450</v>
      </c>
      <c r="P12" s="10">
        <f>'Loan and Interest'!P16</f>
        <v>0</v>
      </c>
      <c r="Q12" s="10">
        <f>'Loan and Interest'!Q16</f>
        <v>0</v>
      </c>
      <c r="R12" s="10">
        <f>'Loan and Interest'!R16</f>
        <v>0</v>
      </c>
      <c r="S12" s="10">
        <f>'Loan and Interest'!S16</f>
        <v>0</v>
      </c>
      <c r="T12" s="10">
        <f>'Loan and Interest'!T16</f>
        <v>0</v>
      </c>
      <c r="U12" s="10">
        <f>'Loan and Interest'!U16</f>
        <v>0</v>
      </c>
      <c r="V12" s="10">
        <f>'Loan and Interest'!V16</f>
        <v>0</v>
      </c>
      <c r="W12" s="10">
        <f>'Loan and Interest'!W16</f>
        <v>0</v>
      </c>
      <c r="X12" s="10">
        <f>'Loan and Interest'!X16</f>
        <v>0</v>
      </c>
      <c r="Y12" s="10">
        <f>'Loan and Interest'!Y16</f>
        <v>2461080</v>
      </c>
    </row>
    <row r="13">
      <c r="A13" s="2" t="s">
        <v>138</v>
      </c>
      <c r="B13" s="11">
        <f>'Loan and Interest'!B26</f>
        <v>0</v>
      </c>
      <c r="C13" s="11">
        <f>'Loan and Interest'!C26</f>
        <v>57653.735</v>
      </c>
      <c r="D13" s="11">
        <f>'Loan and Interest'!D26</f>
        <v>57653.735</v>
      </c>
      <c r="E13" s="11">
        <f>'Loan and Interest'!E26</f>
        <v>57653.735</v>
      </c>
      <c r="F13" s="11">
        <f>'Loan and Interest'!F26</f>
        <v>57653.735</v>
      </c>
      <c r="G13" s="11">
        <f>'Loan and Interest'!G26</f>
        <v>57653.735</v>
      </c>
      <c r="H13" s="11">
        <f>'Loan and Interest'!H26</f>
        <v>57653.735</v>
      </c>
      <c r="I13" s="11">
        <f>'Loan and Interest'!I26</f>
        <v>57653.735</v>
      </c>
      <c r="J13" s="11">
        <f>'Loan and Interest'!J26</f>
        <v>57653.735</v>
      </c>
      <c r="K13" s="11">
        <f>'Loan and Interest'!K26</f>
        <v>57653.735</v>
      </c>
      <c r="L13" s="11">
        <f>'Loan and Interest'!L26</f>
        <v>57653.735</v>
      </c>
      <c r="M13" s="11">
        <f>'Loan and Interest'!M26</f>
        <v>78244.771</v>
      </c>
      <c r="N13" s="11">
        <f>'Loan and Interest'!N26</f>
        <v>78244.771</v>
      </c>
      <c r="O13" s="11">
        <f>'Loan and Interest'!O26</f>
        <v>20591.036</v>
      </c>
      <c r="P13" s="11">
        <f>'Loan and Interest'!P26</f>
        <v>20591.036</v>
      </c>
      <c r="Q13" s="11">
        <f>'Loan and Interest'!Q26</f>
        <v>20591.036</v>
      </c>
      <c r="R13" s="11">
        <f>'Loan and Interest'!R26</f>
        <v>20591.036</v>
      </c>
      <c r="S13" s="11">
        <f>'Loan and Interest'!S26</f>
        <v>20591.036</v>
      </c>
      <c r="T13" s="11">
        <f>'Loan and Interest'!T26</f>
        <v>20591.036</v>
      </c>
      <c r="U13" s="11">
        <f>'Loan and Interest'!U26</f>
        <v>20591.036</v>
      </c>
      <c r="V13" s="11">
        <f>'Loan and Interest'!V26</f>
        <v>20591.036</v>
      </c>
      <c r="W13" s="11">
        <f>'Loan and Interest'!W26</f>
        <v>20591.036</v>
      </c>
      <c r="X13" s="11">
        <f>'Loan and Interest'!X26</f>
        <v>20591.036</v>
      </c>
      <c r="Y13" s="11">
        <f>'Loan and Interest'!Y26</f>
        <v>0</v>
      </c>
    </row>
    <row r="14">
      <c r="A14" s="2" t="s">
        <v>139</v>
      </c>
      <c r="B14" s="11">
        <f>'Profit &amp; Loss'!B11</f>
        <v>9390065.434</v>
      </c>
      <c r="C14" s="11">
        <f>'Profit &amp; Loss'!C11</f>
        <v>9738817.747</v>
      </c>
      <c r="D14" s="11">
        <f>'Profit &amp; Loss'!D11</f>
        <v>10108455.39</v>
      </c>
      <c r="E14" s="11">
        <f>'Profit &amp; Loss'!E11</f>
        <v>10495564.7</v>
      </c>
      <c r="F14" s="11">
        <f>'Profit &amp; Loss'!F11</f>
        <v>10894863.08</v>
      </c>
      <c r="G14" s="11">
        <f>'Profit &amp; Loss'!G11</f>
        <v>11309409.59</v>
      </c>
      <c r="H14" s="11">
        <f>'Profit &amp; Loss'!H11</f>
        <v>11738373.29</v>
      </c>
      <c r="I14" s="11">
        <f>'Profit &amp; Loss'!I11</f>
        <v>12182240.71</v>
      </c>
      <c r="J14" s="11">
        <f>'Profit &amp; Loss'!J11</f>
        <v>12641514.6</v>
      </c>
      <c r="K14" s="11">
        <f>'Profit &amp; Loss'!K11</f>
        <v>13116714.47</v>
      </c>
      <c r="L14" s="11">
        <f>'Profit &amp; Loss'!L11</f>
        <v>13608377.16</v>
      </c>
      <c r="M14" s="11">
        <f>'Profit &amp; Loss'!M11</f>
        <v>14112527.4</v>
      </c>
      <c r="N14" s="11">
        <f>'Profit &amp; Loss'!N11</f>
        <v>14638798.49</v>
      </c>
      <c r="O14" s="11">
        <f>'Profit &amp; Loss'!O11</f>
        <v>15195936.59</v>
      </c>
      <c r="P14" s="11">
        <f>'Profit &amp; Loss'!P11</f>
        <v>15759186.17</v>
      </c>
      <c r="Q14" s="11">
        <f>'Profit &amp; Loss'!Q11</f>
        <v>16337441.81</v>
      </c>
      <c r="R14" s="11">
        <f>'Profit &amp; Loss'!R11</f>
        <v>16940200.63</v>
      </c>
      <c r="S14" s="11">
        <f>'Profit &amp; Loss'!S11</f>
        <v>17556610.79</v>
      </c>
      <c r="T14" s="11">
        <f>'Profit &amp; Loss'!T11</f>
        <v>18206002.85</v>
      </c>
      <c r="U14" s="11">
        <f>'Profit &amp; Loss'!U11</f>
        <v>18874450.73</v>
      </c>
      <c r="V14" s="11">
        <f>'Profit &amp; Loss'!V11</f>
        <v>19571623.34</v>
      </c>
      <c r="W14" s="11">
        <f>'Profit &amp; Loss'!W11</f>
        <v>20284079.8</v>
      </c>
      <c r="X14" s="11">
        <f>'Profit &amp; Loss'!X11</f>
        <v>21022324.65</v>
      </c>
      <c r="Y14" s="11">
        <f>'Profit &amp; Loss'!Y11</f>
        <v>21785986.6</v>
      </c>
    </row>
    <row r="15">
      <c r="A15" s="2" t="s">
        <v>121</v>
      </c>
      <c r="B15" s="10">
        <f>Capital!B18</f>
        <v>0</v>
      </c>
      <c r="C15" s="10">
        <f>Capital!C18</f>
        <v>0</v>
      </c>
      <c r="D15" s="10">
        <f>Capital!D18</f>
        <v>0</v>
      </c>
      <c r="E15" s="10">
        <f>Capital!E18</f>
        <v>0</v>
      </c>
      <c r="F15" s="10">
        <f>Capital!F18</f>
        <v>0</v>
      </c>
      <c r="G15" s="10">
        <f>Capital!G18</f>
        <v>0</v>
      </c>
      <c r="H15" s="10">
        <f>Capital!H18</f>
        <v>0</v>
      </c>
      <c r="I15" s="10">
        <f>Capital!I18</f>
        <v>0</v>
      </c>
      <c r="J15" s="10">
        <f>Capital!J18</f>
        <v>135312</v>
      </c>
      <c r="K15" s="10">
        <f>Capital!K18</f>
        <v>0</v>
      </c>
      <c r="L15" s="10">
        <f>Capital!L18</f>
        <v>0</v>
      </c>
      <c r="M15" s="10">
        <f>Capital!M18</f>
        <v>0</v>
      </c>
      <c r="N15" s="10">
        <f>Capital!N18</f>
        <v>0</v>
      </c>
      <c r="O15" s="10">
        <f>Capital!O18</f>
        <v>0</v>
      </c>
      <c r="P15" s="10">
        <f>Capital!P18</f>
        <v>0</v>
      </c>
      <c r="Q15" s="10">
        <f>Capital!Q18</f>
        <v>0</v>
      </c>
      <c r="R15" s="10">
        <f>Capital!R18</f>
        <v>0</v>
      </c>
      <c r="S15" s="10">
        <f>Capital!S18</f>
        <v>275706</v>
      </c>
      <c r="T15" s="10">
        <f>Capital!T18</f>
        <v>0</v>
      </c>
      <c r="U15" s="10">
        <f>Capital!U18</f>
        <v>0</v>
      </c>
      <c r="V15" s="10">
        <f>Capital!V18</f>
        <v>0</v>
      </c>
      <c r="W15" s="10">
        <f>Capital!W18</f>
        <v>0</v>
      </c>
      <c r="X15" s="10">
        <f>Capital!X18</f>
        <v>0</v>
      </c>
      <c r="Y15" s="10">
        <f>Capital!Y18</f>
        <v>0</v>
      </c>
    </row>
    <row r="16">
      <c r="A16" s="2" t="s">
        <v>89</v>
      </c>
      <c r="B16" s="11">
        <f t="shared" ref="B16:Y16" si="2">SUM(B9:B15)</f>
        <v>10556557.43</v>
      </c>
      <c r="C16" s="11">
        <f t="shared" si="2"/>
        <v>73695423.48</v>
      </c>
      <c r="D16" s="11">
        <f t="shared" si="2"/>
        <v>26302028.13</v>
      </c>
      <c r="E16" s="11">
        <f t="shared" si="2"/>
        <v>93259727.53</v>
      </c>
      <c r="F16" s="11">
        <f t="shared" si="2"/>
        <v>27138503.68</v>
      </c>
      <c r="G16" s="11">
        <f t="shared" si="2"/>
        <v>98135413.61</v>
      </c>
      <c r="H16" s="11">
        <f t="shared" si="2"/>
        <v>28405432.69</v>
      </c>
      <c r="I16" s="11">
        <f t="shared" si="2"/>
        <v>102911737</v>
      </c>
      <c r="J16" s="11">
        <f t="shared" si="2"/>
        <v>30145658.01</v>
      </c>
      <c r="K16" s="11">
        <f t="shared" si="2"/>
        <v>108119596.5</v>
      </c>
      <c r="L16" s="11">
        <f t="shared" si="2"/>
        <v>31350077.93</v>
      </c>
      <c r="M16" s="11">
        <f t="shared" si="2"/>
        <v>113788939.4</v>
      </c>
      <c r="N16" s="11">
        <f t="shared" si="2"/>
        <v>32964650.52</v>
      </c>
      <c r="O16" s="11">
        <f t="shared" si="2"/>
        <v>124935736.7</v>
      </c>
      <c r="P16" s="11">
        <f t="shared" si="2"/>
        <v>34782208.03</v>
      </c>
      <c r="Q16" s="11">
        <f t="shared" si="2"/>
        <v>125765497.3</v>
      </c>
      <c r="R16" s="11">
        <f t="shared" si="2"/>
        <v>36390861.41</v>
      </c>
      <c r="S16" s="11">
        <f t="shared" si="2"/>
        <v>132879971.1</v>
      </c>
      <c r="T16" s="11">
        <f t="shared" si="2"/>
        <v>38276767.09</v>
      </c>
      <c r="U16" s="11">
        <f t="shared" si="2"/>
        <v>138515772.7</v>
      </c>
      <c r="V16" s="11">
        <f t="shared" si="2"/>
        <v>40817365.48</v>
      </c>
      <c r="W16" s="11">
        <f t="shared" si="2"/>
        <v>145689307.8</v>
      </c>
      <c r="X16" s="11">
        <f t="shared" si="2"/>
        <v>42394190.45</v>
      </c>
      <c r="Y16" s="11">
        <f t="shared" si="2"/>
        <v>156028334.1</v>
      </c>
    </row>
    <row r="17">
      <c r="A17" s="2"/>
    </row>
    <row r="18">
      <c r="A18" s="2" t="s">
        <v>140</v>
      </c>
      <c r="B18" s="11">
        <f t="shared" ref="B18:Y18" si="3">B6-B16</f>
        <v>33003574.65</v>
      </c>
      <c r="C18" s="11">
        <f t="shared" si="3"/>
        <v>41796973.77</v>
      </c>
      <c r="D18" s="11">
        <f t="shared" si="3"/>
        <v>44223992.33</v>
      </c>
      <c r="E18" s="11">
        <f t="shared" si="3"/>
        <v>22738679.97</v>
      </c>
      <c r="F18" s="11">
        <f t="shared" si="3"/>
        <v>47395549.53</v>
      </c>
      <c r="G18" s="11">
        <f t="shared" si="3"/>
        <v>24328047.38</v>
      </c>
      <c r="H18" s="11">
        <f t="shared" si="3"/>
        <v>50378381.27</v>
      </c>
      <c r="I18" s="11">
        <f t="shared" si="3"/>
        <v>26400854.52</v>
      </c>
      <c r="J18" s="11">
        <f t="shared" si="3"/>
        <v>53144863.51</v>
      </c>
      <c r="K18" s="11">
        <f t="shared" si="3"/>
        <v>28450131.23</v>
      </c>
      <c r="L18" s="11">
        <f t="shared" si="3"/>
        <v>56720302.62</v>
      </c>
      <c r="M18" s="11">
        <f t="shared" si="3"/>
        <v>32932478.41</v>
      </c>
      <c r="N18" s="11">
        <f t="shared" si="3"/>
        <v>60175996</v>
      </c>
      <c r="O18" s="11">
        <f t="shared" si="3"/>
        <v>27475793.9</v>
      </c>
      <c r="P18" s="11">
        <f t="shared" si="3"/>
        <v>63737487.02</v>
      </c>
      <c r="Q18" s="11">
        <f t="shared" si="3"/>
        <v>35286665.98</v>
      </c>
      <c r="R18" s="11">
        <f t="shared" si="3"/>
        <v>67836234.52</v>
      </c>
      <c r="S18" s="11">
        <f t="shared" si="3"/>
        <v>37449400.57</v>
      </c>
      <c r="T18" s="11">
        <f t="shared" si="3"/>
        <v>72006924.85</v>
      </c>
      <c r="U18" s="11">
        <f t="shared" si="3"/>
        <v>41410844.99</v>
      </c>
      <c r="V18" s="11">
        <f t="shared" si="3"/>
        <v>75894317.54</v>
      </c>
      <c r="W18" s="11">
        <f t="shared" si="3"/>
        <v>44538662.22</v>
      </c>
      <c r="X18" s="11">
        <f t="shared" si="3"/>
        <v>81140525.63</v>
      </c>
      <c r="Y18" s="11">
        <f t="shared" si="3"/>
        <v>45125759.97</v>
      </c>
    </row>
    <row r="19">
      <c r="A19" s="2"/>
    </row>
    <row r="20">
      <c r="A20" s="2" t="s">
        <v>141</v>
      </c>
    </row>
    <row r="21">
      <c r="A21" s="2" t="s">
        <v>142</v>
      </c>
      <c r="B21" s="7">
        <v>0.0</v>
      </c>
      <c r="C21" s="11">
        <f t="shared" ref="C21:Y21" si="4">B23</f>
        <v>33003574.65</v>
      </c>
      <c r="D21" s="11">
        <f t="shared" si="4"/>
        <v>74800548.41</v>
      </c>
      <c r="E21" s="11">
        <f t="shared" si="4"/>
        <v>119024540.7</v>
      </c>
      <c r="F21" s="11">
        <f t="shared" si="4"/>
        <v>141763220.7</v>
      </c>
      <c r="G21" s="11">
        <f t="shared" si="4"/>
        <v>189158770.2</v>
      </c>
      <c r="H21" s="11">
        <f t="shared" si="4"/>
        <v>213486817.6</v>
      </c>
      <c r="I21" s="11">
        <f t="shared" si="4"/>
        <v>263865198.9</v>
      </c>
      <c r="J21" s="11">
        <f t="shared" si="4"/>
        <v>290266053.4</v>
      </c>
      <c r="K21" s="11">
        <f t="shared" si="4"/>
        <v>343410916.9</v>
      </c>
      <c r="L21" s="11">
        <f t="shared" si="4"/>
        <v>371861048.1</v>
      </c>
      <c r="M21" s="11">
        <f t="shared" si="4"/>
        <v>428581350.8</v>
      </c>
      <c r="N21" s="11">
        <f t="shared" si="4"/>
        <v>461513829.2</v>
      </c>
      <c r="O21" s="11">
        <f t="shared" si="4"/>
        <v>521689825.2</v>
      </c>
      <c r="P21" s="11">
        <f t="shared" si="4"/>
        <v>549165619.1</v>
      </c>
      <c r="Q21" s="11">
        <f t="shared" si="4"/>
        <v>612903106.1</v>
      </c>
      <c r="R21" s="11">
        <f t="shared" si="4"/>
        <v>648189772.1</v>
      </c>
      <c r="S21" s="11">
        <f t="shared" si="4"/>
        <v>716026006.6</v>
      </c>
      <c r="T21" s="11">
        <f t="shared" si="4"/>
        <v>753475407.2</v>
      </c>
      <c r="U21" s="11">
        <f t="shared" si="4"/>
        <v>825482332</v>
      </c>
      <c r="V21" s="11">
        <f t="shared" si="4"/>
        <v>866893177</v>
      </c>
      <c r="W21" s="11">
        <f t="shared" si="4"/>
        <v>942787494.6</v>
      </c>
      <c r="X21" s="11">
        <f t="shared" si="4"/>
        <v>987326156.8</v>
      </c>
      <c r="Y21" s="11">
        <f t="shared" si="4"/>
        <v>1068466682</v>
      </c>
    </row>
    <row r="22">
      <c r="A22" s="2" t="s">
        <v>140</v>
      </c>
      <c r="B22" s="11">
        <f t="shared" ref="B22:Y22" si="5">B18</f>
        <v>33003574.65</v>
      </c>
      <c r="C22" s="11">
        <f t="shared" si="5"/>
        <v>41796973.77</v>
      </c>
      <c r="D22" s="11">
        <f t="shared" si="5"/>
        <v>44223992.33</v>
      </c>
      <c r="E22" s="11">
        <f t="shared" si="5"/>
        <v>22738679.97</v>
      </c>
      <c r="F22" s="11">
        <f t="shared" si="5"/>
        <v>47395549.53</v>
      </c>
      <c r="G22" s="11">
        <f t="shared" si="5"/>
        <v>24328047.38</v>
      </c>
      <c r="H22" s="11">
        <f t="shared" si="5"/>
        <v>50378381.27</v>
      </c>
      <c r="I22" s="11">
        <f t="shared" si="5"/>
        <v>26400854.52</v>
      </c>
      <c r="J22" s="11">
        <f t="shared" si="5"/>
        <v>53144863.51</v>
      </c>
      <c r="K22" s="11">
        <f t="shared" si="5"/>
        <v>28450131.23</v>
      </c>
      <c r="L22" s="11">
        <f t="shared" si="5"/>
        <v>56720302.62</v>
      </c>
      <c r="M22" s="11">
        <f t="shared" si="5"/>
        <v>32932478.41</v>
      </c>
      <c r="N22" s="11">
        <f t="shared" si="5"/>
        <v>60175996</v>
      </c>
      <c r="O22" s="11">
        <f t="shared" si="5"/>
        <v>27475793.9</v>
      </c>
      <c r="P22" s="11">
        <f t="shared" si="5"/>
        <v>63737487.02</v>
      </c>
      <c r="Q22" s="11">
        <f t="shared" si="5"/>
        <v>35286665.98</v>
      </c>
      <c r="R22" s="11">
        <f t="shared" si="5"/>
        <v>67836234.52</v>
      </c>
      <c r="S22" s="11">
        <f t="shared" si="5"/>
        <v>37449400.57</v>
      </c>
      <c r="T22" s="11">
        <f t="shared" si="5"/>
        <v>72006924.85</v>
      </c>
      <c r="U22" s="11">
        <f t="shared" si="5"/>
        <v>41410844.99</v>
      </c>
      <c r="V22" s="11">
        <f t="shared" si="5"/>
        <v>75894317.54</v>
      </c>
      <c r="W22" s="11">
        <f t="shared" si="5"/>
        <v>44538662.22</v>
      </c>
      <c r="X22" s="11">
        <f t="shared" si="5"/>
        <v>81140525.63</v>
      </c>
      <c r="Y22" s="11">
        <f t="shared" si="5"/>
        <v>45125759.97</v>
      </c>
    </row>
    <row r="23">
      <c r="A23" s="2" t="s">
        <v>143</v>
      </c>
      <c r="B23" s="11">
        <f t="shared" ref="B23:Y23" si="6">B21+B22</f>
        <v>33003574.65</v>
      </c>
      <c r="C23" s="11">
        <f t="shared" si="6"/>
        <v>74800548.41</v>
      </c>
      <c r="D23" s="11">
        <f t="shared" si="6"/>
        <v>119024540.7</v>
      </c>
      <c r="E23" s="11">
        <f t="shared" si="6"/>
        <v>141763220.7</v>
      </c>
      <c r="F23" s="11">
        <f t="shared" si="6"/>
        <v>189158770.2</v>
      </c>
      <c r="G23" s="11">
        <f t="shared" si="6"/>
        <v>213486817.6</v>
      </c>
      <c r="H23" s="11">
        <f t="shared" si="6"/>
        <v>263865198.9</v>
      </c>
      <c r="I23" s="11">
        <f t="shared" si="6"/>
        <v>290266053.4</v>
      </c>
      <c r="J23" s="11">
        <f t="shared" si="6"/>
        <v>343410916.9</v>
      </c>
      <c r="K23" s="11">
        <f t="shared" si="6"/>
        <v>371861048.1</v>
      </c>
      <c r="L23" s="11">
        <f t="shared" si="6"/>
        <v>428581350.8</v>
      </c>
      <c r="M23" s="11">
        <f t="shared" si="6"/>
        <v>461513829.2</v>
      </c>
      <c r="N23" s="11">
        <f t="shared" si="6"/>
        <v>521689825.2</v>
      </c>
      <c r="O23" s="11">
        <f t="shared" si="6"/>
        <v>549165619.1</v>
      </c>
      <c r="P23" s="11">
        <f t="shared" si="6"/>
        <v>612903106.1</v>
      </c>
      <c r="Q23" s="11">
        <f t="shared" si="6"/>
        <v>648189772.1</v>
      </c>
      <c r="R23" s="11">
        <f t="shared" si="6"/>
        <v>716026006.6</v>
      </c>
      <c r="S23" s="11">
        <f t="shared" si="6"/>
        <v>753475407.2</v>
      </c>
      <c r="T23" s="11">
        <f t="shared" si="6"/>
        <v>825482332</v>
      </c>
      <c r="U23" s="11">
        <f t="shared" si="6"/>
        <v>866893177</v>
      </c>
      <c r="V23" s="11">
        <f t="shared" si="6"/>
        <v>942787494.6</v>
      </c>
      <c r="W23" s="11">
        <f t="shared" si="6"/>
        <v>987326156.8</v>
      </c>
      <c r="X23" s="11">
        <f t="shared" si="6"/>
        <v>1068466682</v>
      </c>
      <c r="Y23" s="11">
        <f t="shared" si="6"/>
        <v>1113592442</v>
      </c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</v>
      </c>
    </row>
    <row r="2">
      <c r="B2" s="7" t="s">
        <v>16</v>
      </c>
      <c r="C2" s="7" t="s">
        <v>17</v>
      </c>
      <c r="D2" s="7" t="s">
        <v>18</v>
      </c>
      <c r="E2" s="7" t="s">
        <v>17</v>
      </c>
    </row>
    <row r="3">
      <c r="A3" s="7" t="s">
        <v>19</v>
      </c>
      <c r="B3" s="7">
        <v>35465.0</v>
      </c>
      <c r="C3" s="8">
        <v>0.018</v>
      </c>
      <c r="D3" s="7">
        <v>1476.0</v>
      </c>
      <c r="E3" s="8">
        <v>0.015</v>
      </c>
    </row>
    <row r="4">
      <c r="A4" s="7" t="s">
        <v>20</v>
      </c>
      <c r="B4" s="7">
        <v>44276.0</v>
      </c>
      <c r="C4" s="8">
        <v>0.009</v>
      </c>
      <c r="D4" s="7">
        <v>799.0</v>
      </c>
      <c r="E4" s="9">
        <v>0.01</v>
      </c>
    </row>
    <row r="6">
      <c r="A6" s="7" t="s">
        <v>15</v>
      </c>
      <c r="B6" s="7" t="s">
        <v>19</v>
      </c>
      <c r="C6" s="7" t="s">
        <v>20</v>
      </c>
      <c r="D6" s="7" t="s">
        <v>21</v>
      </c>
    </row>
    <row r="7">
      <c r="A7" s="7" t="s">
        <v>22</v>
      </c>
      <c r="B7" s="9">
        <v>0.2</v>
      </c>
      <c r="C7" s="9">
        <v>0.28</v>
      </c>
      <c r="D7" s="7" t="s">
        <v>23</v>
      </c>
    </row>
    <row r="8">
      <c r="A8" s="7" t="s">
        <v>24</v>
      </c>
      <c r="B8" s="9">
        <v>0.22</v>
      </c>
      <c r="C8" s="9">
        <v>0.35</v>
      </c>
      <c r="D8" s="7" t="s">
        <v>25</v>
      </c>
    </row>
    <row r="9">
      <c r="A9" s="7" t="s">
        <v>26</v>
      </c>
      <c r="B9" s="9">
        <v>0.58</v>
      </c>
      <c r="C9" s="9">
        <v>0.37</v>
      </c>
      <c r="D9" s="7" t="s">
        <v>27</v>
      </c>
    </row>
    <row r="11">
      <c r="A11" s="7" t="s">
        <v>28</v>
      </c>
    </row>
    <row r="12">
      <c r="B12" s="7" t="s">
        <v>16</v>
      </c>
      <c r="C12" s="7" t="s">
        <v>17</v>
      </c>
      <c r="D12" s="7" t="s">
        <v>29</v>
      </c>
      <c r="E12" s="7" t="s">
        <v>17</v>
      </c>
    </row>
    <row r="13">
      <c r="A13" s="7" t="s">
        <v>19</v>
      </c>
      <c r="B13" s="7">
        <v>38000.0</v>
      </c>
      <c r="C13" s="8">
        <v>0.025</v>
      </c>
      <c r="D13" s="7">
        <v>827.0</v>
      </c>
      <c r="E13" s="8">
        <v>0.0</v>
      </c>
      <c r="F13" s="7" t="s">
        <v>30</v>
      </c>
    </row>
    <row r="14">
      <c r="A14" s="7" t="s">
        <v>20</v>
      </c>
      <c r="B14" s="7">
        <v>44276.0</v>
      </c>
      <c r="C14" s="8">
        <v>0.009</v>
      </c>
      <c r="D14" s="7">
        <v>346.0</v>
      </c>
      <c r="E14" s="8">
        <v>0.007</v>
      </c>
      <c r="F14" s="7" t="s">
        <v>31</v>
      </c>
    </row>
    <row r="16">
      <c r="A16" s="7" t="s">
        <v>32</v>
      </c>
      <c r="B16" s="7" t="s">
        <v>33</v>
      </c>
      <c r="C16" s="7" t="s">
        <v>34</v>
      </c>
    </row>
    <row r="17">
      <c r="A17" s="7" t="s">
        <v>35</v>
      </c>
      <c r="B17" s="7">
        <v>102540.0</v>
      </c>
      <c r="C17" s="7" t="s">
        <v>36</v>
      </c>
    </row>
    <row r="18">
      <c r="A18" s="7" t="s">
        <v>37</v>
      </c>
      <c r="B18" s="7">
        <v>57671.0</v>
      </c>
      <c r="C18" s="7" t="s">
        <v>38</v>
      </c>
    </row>
    <row r="19">
      <c r="A19" s="7" t="s">
        <v>39</v>
      </c>
      <c r="B19" s="7">
        <v>158762.0</v>
      </c>
      <c r="C19" s="7" t="s">
        <v>40</v>
      </c>
    </row>
    <row r="20">
      <c r="A20" s="7" t="s">
        <v>41</v>
      </c>
      <c r="B20" s="7">
        <v>20328.0</v>
      </c>
      <c r="C20" s="7" t="s">
        <v>42</v>
      </c>
    </row>
    <row r="22">
      <c r="A22" s="7" t="s">
        <v>43</v>
      </c>
      <c r="B22" s="7" t="s">
        <v>44</v>
      </c>
      <c r="C22" s="7" t="s">
        <v>45</v>
      </c>
    </row>
    <row r="23">
      <c r="A23" s="7" t="s">
        <v>46</v>
      </c>
      <c r="B23" s="7">
        <v>13.0</v>
      </c>
      <c r="C23" s="7">
        <v>15.0</v>
      </c>
    </row>
    <row r="24">
      <c r="A24" s="7" t="s">
        <v>47</v>
      </c>
      <c r="B24" s="7">
        <v>8457.0</v>
      </c>
      <c r="C24" s="7">
        <v>7761.0</v>
      </c>
    </row>
    <row r="26">
      <c r="A26" s="7" t="s">
        <v>48</v>
      </c>
    </row>
    <row r="27">
      <c r="A27" s="7" t="s">
        <v>49</v>
      </c>
      <c r="B27" s="7">
        <v>9.0</v>
      </c>
      <c r="C27" s="7">
        <v>18.0</v>
      </c>
    </row>
    <row r="28">
      <c r="A28" s="7" t="s">
        <v>50</v>
      </c>
      <c r="B28" s="7">
        <v>16.0</v>
      </c>
      <c r="C28" s="7">
        <v>17.0</v>
      </c>
    </row>
    <row r="30">
      <c r="A30" s="7" t="s">
        <v>51</v>
      </c>
      <c r="B30" s="7" t="s">
        <v>52</v>
      </c>
      <c r="C30" s="7" t="s">
        <v>53</v>
      </c>
      <c r="D30" s="7" t="s">
        <v>54</v>
      </c>
      <c r="E30" s="7" t="s">
        <v>55</v>
      </c>
      <c r="F30" s="7" t="s">
        <v>56</v>
      </c>
      <c r="G30" s="7" t="s">
        <v>57</v>
      </c>
    </row>
    <row r="31">
      <c r="A31" s="7" t="s">
        <v>58</v>
      </c>
      <c r="B31" s="7">
        <v>2.0</v>
      </c>
      <c r="C31" s="7">
        <v>5597450.0</v>
      </c>
      <c r="D31" s="8">
        <v>0.1236</v>
      </c>
      <c r="E31" s="7" t="s">
        <v>59</v>
      </c>
      <c r="F31" s="7">
        <v>12.0</v>
      </c>
      <c r="G31" s="10">
        <f t="shared" ref="G31:G32" si="1">F31+B31</f>
        <v>14</v>
      </c>
    </row>
    <row r="32">
      <c r="A32" s="7" t="s">
        <v>60</v>
      </c>
      <c r="B32" s="7">
        <v>12.0</v>
      </c>
      <c r="C32" s="7">
        <v>2461080.0</v>
      </c>
      <c r="D32" s="8">
        <v>0.1004</v>
      </c>
      <c r="E32" s="7" t="s">
        <v>59</v>
      </c>
      <c r="F32" s="7">
        <v>12.0</v>
      </c>
      <c r="G32" s="10">
        <f t="shared" si="1"/>
        <v>24</v>
      </c>
    </row>
    <row r="34">
      <c r="A34" s="7" t="s">
        <v>61</v>
      </c>
      <c r="B34" s="9">
        <v>0.22</v>
      </c>
      <c r="C34" s="7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87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88</v>
      </c>
    </row>
    <row r="7">
      <c r="A7" s="7" t="s">
        <v>19</v>
      </c>
      <c r="B7" s="10">
        <f>Assumptions!$D3</f>
        <v>1476</v>
      </c>
      <c r="C7" s="11">
        <f>B7*(1+Assumptions!$E3)</f>
        <v>1498.14</v>
      </c>
      <c r="D7" s="11">
        <f>C7*(1+Assumptions!$E3)</f>
        <v>1520.6121</v>
      </c>
      <c r="E7" s="11">
        <f>D7*(1+Assumptions!$E3)</f>
        <v>1543.421282</v>
      </c>
      <c r="F7" s="11">
        <f>E7*(1+Assumptions!$E3)</f>
        <v>1566.572601</v>
      </c>
      <c r="G7" s="11">
        <f>F7*(1+Assumptions!$E3)</f>
        <v>1590.07119</v>
      </c>
      <c r="H7" s="11">
        <f>G7*(1+Assumptions!$E3)</f>
        <v>1613.922258</v>
      </c>
      <c r="I7" s="11">
        <f>H7*(1+Assumptions!$E3)</f>
        <v>1638.131091</v>
      </c>
      <c r="J7" s="11">
        <f>I7*(1+Assumptions!$E3)</f>
        <v>1662.703058</v>
      </c>
      <c r="K7" s="11">
        <f>J7*(1+Assumptions!$E3)</f>
        <v>1687.643604</v>
      </c>
      <c r="L7" s="11">
        <f>K7*(1+Assumptions!$E3)</f>
        <v>1712.958258</v>
      </c>
      <c r="M7" s="11">
        <f>L7*(1+Assumptions!$E3)</f>
        <v>1738.652632</v>
      </c>
      <c r="N7" s="11">
        <f>M7*(1+Assumptions!$E3)</f>
        <v>1764.732421</v>
      </c>
      <c r="O7" s="11">
        <f>N7*(1+Assumptions!$E3)</f>
        <v>1791.203407</v>
      </c>
      <c r="P7" s="11">
        <f>O7*(1+Assumptions!$E3)</f>
        <v>1818.071459</v>
      </c>
      <c r="Q7" s="11">
        <f>P7*(1+Assumptions!$E3)</f>
        <v>1845.34253</v>
      </c>
      <c r="R7" s="11">
        <f>Q7*(1+Assumptions!$E3)</f>
        <v>1873.022668</v>
      </c>
      <c r="S7" s="11">
        <f>R7*(1+Assumptions!$E3)</f>
        <v>1901.118008</v>
      </c>
      <c r="T7" s="11">
        <f>S7*(1+Assumptions!$E3)</f>
        <v>1929.634778</v>
      </c>
      <c r="U7" s="11">
        <f>T7*(1+Assumptions!$E3)</f>
        <v>1958.5793</v>
      </c>
      <c r="V7" s="11">
        <f>U7*(1+Assumptions!$E3)</f>
        <v>1987.95799</v>
      </c>
      <c r="W7" s="11">
        <f>V7*(1+Assumptions!$E3)</f>
        <v>2017.77736</v>
      </c>
      <c r="X7" s="11">
        <f>W7*(1+Assumptions!$E3)</f>
        <v>2048.04402</v>
      </c>
      <c r="Y7" s="11">
        <f>X7*(1+Assumptions!$E3)</f>
        <v>2078.76468</v>
      </c>
    </row>
    <row r="8">
      <c r="A8" s="7" t="s">
        <v>20</v>
      </c>
      <c r="B8" s="10">
        <f>Assumptions!$D4</f>
        <v>799</v>
      </c>
      <c r="C8" s="11">
        <f>B8*(1+Assumptions!$E4)</f>
        <v>806.99</v>
      </c>
      <c r="D8" s="11">
        <f>C8*(1+Assumptions!$E4)</f>
        <v>815.0599</v>
      </c>
      <c r="E8" s="11">
        <f>D8*(1+Assumptions!$E4)</f>
        <v>823.210499</v>
      </c>
      <c r="F8" s="11">
        <f>E8*(1+Assumptions!$E4)</f>
        <v>831.442604</v>
      </c>
      <c r="G8" s="11">
        <f>F8*(1+Assumptions!$E4)</f>
        <v>839.75703</v>
      </c>
      <c r="H8" s="11">
        <f>G8*(1+Assumptions!$E4)</f>
        <v>848.1546003</v>
      </c>
      <c r="I8" s="11">
        <f>H8*(1+Assumptions!$E4)</f>
        <v>856.6361463</v>
      </c>
      <c r="J8" s="11">
        <f>I8*(1+Assumptions!$E4)</f>
        <v>865.2025078</v>
      </c>
      <c r="K8" s="11">
        <f>J8*(1+Assumptions!$E4)</f>
        <v>873.8545329</v>
      </c>
      <c r="L8" s="11">
        <f>K8*(1+Assumptions!$E4)</f>
        <v>882.5930782</v>
      </c>
      <c r="M8" s="11">
        <f>L8*(1+Assumptions!$E4)</f>
        <v>891.419009</v>
      </c>
      <c r="N8" s="11">
        <f>M8*(1+Assumptions!$E4)</f>
        <v>900.3331991</v>
      </c>
      <c r="O8" s="11">
        <f>N8*(1+Assumptions!$E4)</f>
        <v>909.3365311</v>
      </c>
      <c r="P8" s="11">
        <f>O8*(1+Assumptions!$E4)</f>
        <v>918.4298964</v>
      </c>
      <c r="Q8" s="11">
        <f>P8*(1+Assumptions!$E4)</f>
        <v>927.6141953</v>
      </c>
      <c r="R8" s="11">
        <f>Q8*(1+Assumptions!$E4)</f>
        <v>936.8903373</v>
      </c>
      <c r="S8" s="11">
        <f>R8*(1+Assumptions!$E4)</f>
        <v>946.2592407</v>
      </c>
      <c r="T8" s="11">
        <f>S8*(1+Assumptions!$E4)</f>
        <v>955.7218331</v>
      </c>
      <c r="U8" s="11">
        <f>T8*(1+Assumptions!$E4)</f>
        <v>965.2790514</v>
      </c>
      <c r="V8" s="11">
        <f>U8*(1+Assumptions!$E4)</f>
        <v>974.9318419</v>
      </c>
      <c r="W8" s="11">
        <f>V8*(1+Assumptions!$E4)</f>
        <v>984.6811603</v>
      </c>
      <c r="X8" s="11">
        <f>W8*(1+Assumptions!$E4)</f>
        <v>994.5279719</v>
      </c>
      <c r="Y8" s="11">
        <f>X8*(1+Assumptions!$E4)</f>
        <v>1004.473252</v>
      </c>
    </row>
    <row r="10">
      <c r="A10" s="7" t="s">
        <v>28</v>
      </c>
    </row>
    <row r="11">
      <c r="A11" s="7" t="s">
        <v>19</v>
      </c>
      <c r="B11" s="10">
        <f>Assumptions!$B13</f>
        <v>38000</v>
      </c>
      <c r="C11" s="11">
        <f>B11*(1+Assumptions!$C13)</f>
        <v>38950</v>
      </c>
      <c r="D11" s="11">
        <f>C11*(1+Assumptions!$C13)</f>
        <v>39923.75</v>
      </c>
      <c r="E11" s="11">
        <f>D11*(1+Assumptions!$C13)</f>
        <v>40921.84375</v>
      </c>
      <c r="F11" s="11">
        <f>E11*(1+Assumptions!$C13)</f>
        <v>41944.88984</v>
      </c>
      <c r="G11" s="11">
        <f>F11*(1+Assumptions!$C13)</f>
        <v>42993.51209</v>
      </c>
      <c r="H11" s="11">
        <f>G11*(1+Assumptions!$C13)</f>
        <v>44068.34989</v>
      </c>
      <c r="I11" s="11">
        <f>H11*(1+Assumptions!$C13)</f>
        <v>45170.05864</v>
      </c>
      <c r="J11" s="11">
        <f>I11*(1+Assumptions!$C13)</f>
        <v>46299.31011</v>
      </c>
      <c r="K11" s="11">
        <f>J11*(1+Assumptions!$C13)</f>
        <v>47456.79286</v>
      </c>
      <c r="L11" s="11">
        <f>K11*(1+Assumptions!$C13)</f>
        <v>48643.21268</v>
      </c>
      <c r="M11" s="11">
        <f>L11*(1+Assumptions!$C13)</f>
        <v>49859.293</v>
      </c>
      <c r="N11" s="11">
        <f>M11*(1+Assumptions!$C13)</f>
        <v>51105.77532</v>
      </c>
      <c r="O11" s="11">
        <f>N11*(1+Assumptions!$C13)</f>
        <v>52383.4197</v>
      </c>
      <c r="P11" s="11">
        <f>O11*(1+Assumptions!$C13)</f>
        <v>53693.0052</v>
      </c>
      <c r="Q11" s="11">
        <f>P11*(1+Assumptions!$C13)</f>
        <v>55035.33033</v>
      </c>
      <c r="R11" s="11">
        <f>Q11*(1+Assumptions!$C13)</f>
        <v>56411.21359</v>
      </c>
      <c r="S11" s="11">
        <f>R11*(1+Assumptions!$C13)</f>
        <v>57821.49392</v>
      </c>
      <c r="T11" s="11">
        <f>S11*(1+Assumptions!$C13)</f>
        <v>59267.03127</v>
      </c>
      <c r="U11" s="11">
        <f>T11*(1+Assumptions!$C13)</f>
        <v>60748.70705</v>
      </c>
      <c r="V11" s="11">
        <f>U11*(1+Assumptions!$C13)</f>
        <v>62267.42473</v>
      </c>
      <c r="W11" s="11">
        <f>V11*(1+Assumptions!$C13)</f>
        <v>63824.11035</v>
      </c>
      <c r="X11" s="11">
        <f>W11*(1+Assumptions!$C13)</f>
        <v>65419.71311</v>
      </c>
      <c r="Y11" s="11">
        <f>X11*(1+Assumptions!$C13)</f>
        <v>67055.20594</v>
      </c>
    </row>
    <row r="12">
      <c r="A12" s="7" t="s">
        <v>20</v>
      </c>
      <c r="B12" s="10">
        <f>Assumptions!$B14</f>
        <v>44276</v>
      </c>
      <c r="C12" s="11">
        <f>B12*(1+Assumptions!$C14)</f>
        <v>44674.484</v>
      </c>
      <c r="D12" s="11">
        <f>C12*(1+Assumptions!$C14)</f>
        <v>45076.55436</v>
      </c>
      <c r="E12" s="11">
        <f>D12*(1+Assumptions!$C14)</f>
        <v>45482.24335</v>
      </c>
      <c r="F12" s="11">
        <f>E12*(1+Assumptions!$C14)</f>
        <v>45891.58354</v>
      </c>
      <c r="G12" s="11">
        <f>F12*(1+Assumptions!$C14)</f>
        <v>46304.60779</v>
      </c>
      <c r="H12" s="11">
        <f>G12*(1+Assumptions!$C14)</f>
        <v>46721.34926</v>
      </c>
      <c r="I12" s="11">
        <f>H12*(1+Assumptions!$C14)</f>
        <v>47141.8414</v>
      </c>
      <c r="J12" s="11">
        <f>I12*(1+Assumptions!$C14)</f>
        <v>47566.11797</v>
      </c>
      <c r="K12" s="11">
        <f>J12*(1+Assumptions!$C14)</f>
        <v>47994.21303</v>
      </c>
      <c r="L12" s="11">
        <f>K12*(1+Assumptions!$C14)</f>
        <v>48426.16095</v>
      </c>
      <c r="M12" s="11">
        <f>L12*(1+Assumptions!$C14)</f>
        <v>48861.9964</v>
      </c>
      <c r="N12" s="11">
        <f>M12*(1+Assumptions!$C14)</f>
        <v>49301.75437</v>
      </c>
      <c r="O12" s="11">
        <f>N12*(1+Assumptions!$C14)</f>
        <v>49745.47016</v>
      </c>
      <c r="P12" s="11">
        <f>O12*(1+Assumptions!$C14)</f>
        <v>50193.17939</v>
      </c>
      <c r="Q12" s="11">
        <f>P12*(1+Assumptions!$C14)</f>
        <v>50644.918</v>
      </c>
      <c r="R12" s="11">
        <f>Q12*(1+Assumptions!$C14)</f>
        <v>51100.72227</v>
      </c>
      <c r="S12" s="11">
        <f>R12*(1+Assumptions!$C14)</f>
        <v>51560.62877</v>
      </c>
      <c r="T12" s="11">
        <f>S12*(1+Assumptions!$C14)</f>
        <v>52024.67442</v>
      </c>
      <c r="U12" s="11">
        <f>T12*(1+Assumptions!$C14)</f>
        <v>52492.89649</v>
      </c>
      <c r="V12" s="11">
        <f>U12*(1+Assumptions!$C14)</f>
        <v>52965.33256</v>
      </c>
      <c r="W12" s="11">
        <f>V12*(1+Assumptions!$C14)</f>
        <v>53442.02056</v>
      </c>
      <c r="X12" s="11">
        <f>W12*(1+Assumptions!$C14)</f>
        <v>53922.99874</v>
      </c>
      <c r="Y12" s="11">
        <f>X12*(1+Assumptions!$C14)</f>
        <v>54408.30573</v>
      </c>
    </row>
    <row r="14">
      <c r="A14" s="7" t="s">
        <v>28</v>
      </c>
    </row>
    <row r="15">
      <c r="A15" s="7" t="s">
        <v>19</v>
      </c>
      <c r="B15" s="10">
        <f>Assumptions!$D13</f>
        <v>827</v>
      </c>
      <c r="C15" s="11">
        <f>B15*(1+Assumptions!$E13)</f>
        <v>827</v>
      </c>
      <c r="D15" s="11">
        <f>C15*(1+Assumptions!$E13)</f>
        <v>827</v>
      </c>
      <c r="E15" s="11">
        <f>D15*(1+Assumptions!$E13)</f>
        <v>827</v>
      </c>
      <c r="F15" s="11">
        <f>E15*(1+Assumptions!$E13)</f>
        <v>827</v>
      </c>
      <c r="G15" s="11">
        <f>F15*(1+Assumptions!$E13)</f>
        <v>827</v>
      </c>
      <c r="H15" s="11">
        <f>G15*(1+Assumptions!$E13)</f>
        <v>827</v>
      </c>
      <c r="I15" s="11">
        <f>H15*(1+Assumptions!$E13)</f>
        <v>827</v>
      </c>
      <c r="J15" s="11">
        <f>I15*(1+Assumptions!$E13)</f>
        <v>827</v>
      </c>
      <c r="K15" s="11">
        <f>J15*(1+Assumptions!$E13)</f>
        <v>827</v>
      </c>
      <c r="L15" s="11">
        <f>K15*(1+Assumptions!$E13)</f>
        <v>827</v>
      </c>
      <c r="M15" s="11">
        <f>L15*(1+Assumptions!$E13)</f>
        <v>827</v>
      </c>
      <c r="N15" s="11">
        <f>M15*(1+Assumptions!$E13)</f>
        <v>827</v>
      </c>
      <c r="O15" s="11">
        <f>N15*(1+Assumptions!$E13)</f>
        <v>827</v>
      </c>
      <c r="P15" s="11">
        <f>O15*(1+Assumptions!$E13)</f>
        <v>827</v>
      </c>
      <c r="Q15" s="11">
        <f>P15*(1+Assumptions!$E13)</f>
        <v>827</v>
      </c>
      <c r="R15" s="11">
        <f>Q15*(1+Assumptions!$E13)</f>
        <v>827</v>
      </c>
      <c r="S15" s="11">
        <f>R15*(1+Assumptions!$E13)</f>
        <v>827</v>
      </c>
      <c r="T15" s="11">
        <f>S15*(1+Assumptions!$E13)</f>
        <v>827</v>
      </c>
      <c r="U15" s="11">
        <f>T15*(1+Assumptions!$E13)</f>
        <v>827</v>
      </c>
      <c r="V15" s="11">
        <f>U15*(1+Assumptions!$E13)</f>
        <v>827</v>
      </c>
      <c r="W15" s="11">
        <f>V15*(1+Assumptions!$E13)</f>
        <v>827</v>
      </c>
      <c r="X15" s="11">
        <f>W15*(1+Assumptions!$E13)</f>
        <v>827</v>
      </c>
      <c r="Y15" s="11">
        <f>X15*(1+Assumptions!$E13)</f>
        <v>827</v>
      </c>
    </row>
    <row r="16">
      <c r="A16" s="7" t="s">
        <v>20</v>
      </c>
      <c r="B16" s="10">
        <f>Assumptions!$D14</f>
        <v>346</v>
      </c>
      <c r="C16" s="11">
        <f>B16*(1+Assumptions!$E14)</f>
        <v>348.422</v>
      </c>
      <c r="D16" s="11">
        <f>C16*(1+Assumptions!$E14)</f>
        <v>350.860954</v>
      </c>
      <c r="E16" s="11">
        <f>D16*(1+Assumptions!$E14)</f>
        <v>353.3169807</v>
      </c>
      <c r="F16" s="11">
        <f>E16*(1+Assumptions!$E14)</f>
        <v>355.7901995</v>
      </c>
      <c r="G16" s="11">
        <f>F16*(1+Assumptions!$E14)</f>
        <v>358.2807309</v>
      </c>
      <c r="H16" s="11">
        <f>G16*(1+Assumptions!$E14)</f>
        <v>360.7886961</v>
      </c>
      <c r="I16" s="11">
        <f>H16*(1+Assumptions!$E14)</f>
        <v>363.3142169</v>
      </c>
      <c r="J16" s="11">
        <f>I16*(1+Assumptions!$E14)</f>
        <v>365.8574164</v>
      </c>
      <c r="K16" s="11">
        <f>J16*(1+Assumptions!$E14)</f>
        <v>368.4184184</v>
      </c>
      <c r="L16" s="11">
        <f>K16*(1+Assumptions!$E14)</f>
        <v>370.9973473</v>
      </c>
      <c r="M16" s="11">
        <f>L16*(1+Assumptions!$E14)</f>
        <v>373.5943287</v>
      </c>
      <c r="N16" s="11">
        <f>M16*(1+Assumptions!$E14)</f>
        <v>376.209489</v>
      </c>
      <c r="O16" s="11">
        <f>N16*(1+Assumptions!$E14)</f>
        <v>378.8429554</v>
      </c>
      <c r="P16" s="11">
        <f>O16*(1+Assumptions!$E14)</f>
        <v>381.4948561</v>
      </c>
      <c r="Q16" s="11">
        <f>P16*(1+Assumptions!$E14)</f>
        <v>384.1653201</v>
      </c>
      <c r="R16" s="11">
        <f>Q16*(1+Assumptions!$E14)</f>
        <v>386.8544774</v>
      </c>
      <c r="S16" s="11">
        <f>R16*(1+Assumptions!$E14)</f>
        <v>389.5624587</v>
      </c>
      <c r="T16" s="11">
        <f>S16*(1+Assumptions!$E14)</f>
        <v>392.2893959</v>
      </c>
      <c r="U16" s="11">
        <f>T16*(1+Assumptions!$E14)</f>
        <v>395.0354217</v>
      </c>
      <c r="V16" s="11">
        <f>U16*(1+Assumptions!$E14)</f>
        <v>397.8006696</v>
      </c>
      <c r="W16" s="11">
        <f>V16*(1+Assumptions!$E14)</f>
        <v>400.5852743</v>
      </c>
      <c r="X16" s="11">
        <f>W16*(1+Assumptions!$E14)</f>
        <v>403.3893713</v>
      </c>
      <c r="Y16" s="11">
        <f>X16*(1+Assumptions!$E14)</f>
        <v>406.2130969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15</v>
      </c>
    </row>
    <row r="3">
      <c r="A3" s="7" t="s">
        <v>19</v>
      </c>
      <c r="B3" s="11">
        <f>'Calcs-1'!B3*'Calcs-1'!B7</f>
        <v>52346340</v>
      </c>
      <c r="C3" s="11">
        <f>'Calcs-1'!C3*'Calcs-1'!C7</f>
        <v>54087902.73</v>
      </c>
      <c r="D3" s="11">
        <f>'Calcs-1'!D3*'Calcs-1'!D7</f>
        <v>55887407.26</v>
      </c>
      <c r="E3" s="11">
        <f>'Calcs-1'!E3*'Calcs-1'!E7</f>
        <v>57746781.3</v>
      </c>
      <c r="F3" s="11">
        <f>'Calcs-1'!F3*'Calcs-1'!F7</f>
        <v>59668016.71</v>
      </c>
      <c r="G3" s="11">
        <f>'Calcs-1'!G3*'Calcs-1'!G7</f>
        <v>61653171.62</v>
      </c>
      <c r="H3" s="11">
        <f>'Calcs-1'!H3*'Calcs-1'!H7</f>
        <v>63704372.64</v>
      </c>
      <c r="I3" s="11">
        <f>'Calcs-1'!I3*'Calcs-1'!I7</f>
        <v>65823817.12</v>
      </c>
      <c r="J3" s="11">
        <f>'Calcs-1'!J3*'Calcs-1'!J7</f>
        <v>68013775.52</v>
      </c>
      <c r="K3" s="11">
        <f>'Calcs-1'!K3*'Calcs-1'!K7</f>
        <v>70276593.83</v>
      </c>
      <c r="L3" s="11">
        <f>'Calcs-1'!L3*'Calcs-1'!L7</f>
        <v>72614696.11</v>
      </c>
      <c r="M3" s="11">
        <f>'Calcs-1'!M3*'Calcs-1'!M7</f>
        <v>75030587.05</v>
      </c>
      <c r="N3" s="11">
        <f>'Calcs-1'!N3*'Calcs-1'!N7</f>
        <v>77526854.68</v>
      </c>
      <c r="O3" s="11">
        <f>'Calcs-1'!O3*'Calcs-1'!O7</f>
        <v>80106173.13</v>
      </c>
      <c r="P3" s="11">
        <f>'Calcs-1'!P3*'Calcs-1'!P7</f>
        <v>82771305.51</v>
      </c>
      <c r="Q3" s="11">
        <f>'Calcs-1'!Q3*'Calcs-1'!Q7</f>
        <v>85525106.85</v>
      </c>
      <c r="R3" s="11">
        <f>'Calcs-1'!R3*'Calcs-1'!R7</f>
        <v>88370527.15</v>
      </c>
      <c r="S3" s="11">
        <f>'Calcs-1'!S3*'Calcs-1'!S7</f>
        <v>91310614.59</v>
      </c>
      <c r="T3" s="11">
        <f>'Calcs-1'!T3*'Calcs-1'!T7</f>
        <v>94348518.74</v>
      </c>
      <c r="U3" s="11">
        <f>'Calcs-1'!U3*'Calcs-1'!U7</f>
        <v>97487493.96</v>
      </c>
      <c r="V3" s="11">
        <f>'Calcs-1'!V3*'Calcs-1'!V7</f>
        <v>100730902.9</v>
      </c>
      <c r="W3" s="11">
        <f>'Calcs-1'!W3*'Calcs-1'!W7</f>
        <v>104082220</v>
      </c>
      <c r="X3" s="11">
        <f>'Calcs-1'!X3*'Calcs-1'!X7</f>
        <v>107545035.5</v>
      </c>
      <c r="Y3" s="11">
        <f>'Calcs-1'!Y3*'Calcs-1'!Y7</f>
        <v>111123058.8</v>
      </c>
    </row>
    <row r="4">
      <c r="A4" s="7" t="s">
        <v>20</v>
      </c>
      <c r="B4" s="11">
        <f>'Calcs-1'!B4*'Calcs-1'!B8</f>
        <v>35376524</v>
      </c>
      <c r="C4" s="11">
        <f>'Calcs-1'!C4*'Calcs-1'!C8</f>
        <v>36051861.84</v>
      </c>
      <c r="D4" s="11">
        <f>'Calcs-1'!D4*'Calcs-1'!D8</f>
        <v>36740091.89</v>
      </c>
      <c r="E4" s="11">
        <f>'Calcs-1'!E4*'Calcs-1'!E8</f>
        <v>37441460.24</v>
      </c>
      <c r="F4" s="11">
        <f>'Calcs-1'!F4*'Calcs-1'!F8</f>
        <v>38156217.72</v>
      </c>
      <c r="G4" s="11">
        <f>'Calcs-1'!G4*'Calcs-1'!G8</f>
        <v>38884619.91</v>
      </c>
      <c r="H4" s="11">
        <f>'Calcs-1'!H4*'Calcs-1'!H8</f>
        <v>39626927.31</v>
      </c>
      <c r="I4" s="11">
        <f>'Calcs-1'!I4*'Calcs-1'!I8</f>
        <v>40383405.35</v>
      </c>
      <c r="J4" s="11">
        <f>'Calcs-1'!J4*'Calcs-1'!J8</f>
        <v>41154324.56</v>
      </c>
      <c r="K4" s="11">
        <f>'Calcs-1'!K4*'Calcs-1'!K8</f>
        <v>41939960.61</v>
      </c>
      <c r="L4" s="11">
        <f>'Calcs-1'!L4*'Calcs-1'!L8</f>
        <v>42740594.46</v>
      </c>
      <c r="M4" s="11">
        <f>'Calcs-1'!M4*'Calcs-1'!M8</f>
        <v>43556512.41</v>
      </c>
      <c r="N4" s="11">
        <f>'Calcs-1'!N4*'Calcs-1'!N8</f>
        <v>44388006.23</v>
      </c>
      <c r="O4" s="11">
        <f>'Calcs-1'!O4*'Calcs-1'!O8</f>
        <v>45235373.27</v>
      </c>
      <c r="P4" s="11">
        <f>'Calcs-1'!P4*'Calcs-1'!P8</f>
        <v>46098916.55</v>
      </c>
      <c r="Q4" s="11">
        <f>'Calcs-1'!Q4*'Calcs-1'!Q8</f>
        <v>46978944.86</v>
      </c>
      <c r="R4" s="11">
        <f>'Calcs-1'!R4*'Calcs-1'!R8</f>
        <v>47875772.92</v>
      </c>
      <c r="S4" s="11">
        <f>'Calcs-1'!S4*'Calcs-1'!S8</f>
        <v>48789721.42</v>
      </c>
      <c r="T4" s="11">
        <f>'Calcs-1'!T4*'Calcs-1'!T8</f>
        <v>49721117.21</v>
      </c>
      <c r="U4" s="11">
        <f>'Calcs-1'!U4*'Calcs-1'!U8</f>
        <v>50670293.33</v>
      </c>
      <c r="V4" s="11">
        <f>'Calcs-1'!V4*'Calcs-1'!V8</f>
        <v>51637589.23</v>
      </c>
      <c r="W4" s="11">
        <f>'Calcs-1'!W4*'Calcs-1'!W8</f>
        <v>52623350.81</v>
      </c>
      <c r="X4" s="11">
        <f>'Calcs-1'!X4*'Calcs-1'!X8</f>
        <v>53627930.58</v>
      </c>
      <c r="Y4" s="11">
        <f>'Calcs-1'!Y4*'Calcs-1'!Y8</f>
        <v>54651687.77</v>
      </c>
    </row>
    <row r="5">
      <c r="A5" s="7" t="s">
        <v>89</v>
      </c>
      <c r="B5" s="11">
        <f t="shared" ref="B5:Y5" si="1">SUM(B3:B4)</f>
        <v>87722864</v>
      </c>
      <c r="C5" s="11">
        <f t="shared" si="1"/>
        <v>90139764.57</v>
      </c>
      <c r="D5" s="11">
        <f t="shared" si="1"/>
        <v>92627499.14</v>
      </c>
      <c r="E5" s="11">
        <f t="shared" si="1"/>
        <v>95188241.53</v>
      </c>
      <c r="F5" s="11">
        <f t="shared" si="1"/>
        <v>97824234.42</v>
      </c>
      <c r="G5" s="11">
        <f t="shared" si="1"/>
        <v>100537791.5</v>
      </c>
      <c r="H5" s="11">
        <f t="shared" si="1"/>
        <v>103331300</v>
      </c>
      <c r="I5" s="11">
        <f t="shared" si="1"/>
        <v>106207222.5</v>
      </c>
      <c r="J5" s="11">
        <f t="shared" si="1"/>
        <v>109168100.1</v>
      </c>
      <c r="K5" s="11">
        <f t="shared" si="1"/>
        <v>112216554.4</v>
      </c>
      <c r="L5" s="11">
        <f t="shared" si="1"/>
        <v>115355290.6</v>
      </c>
      <c r="M5" s="11">
        <f t="shared" si="1"/>
        <v>118587099.5</v>
      </c>
      <c r="N5" s="11">
        <f t="shared" si="1"/>
        <v>121914860.9</v>
      </c>
      <c r="O5" s="11">
        <f t="shared" si="1"/>
        <v>125341546.4</v>
      </c>
      <c r="P5" s="11">
        <f t="shared" si="1"/>
        <v>128870222.1</v>
      </c>
      <c r="Q5" s="11">
        <f t="shared" si="1"/>
        <v>132504051.7</v>
      </c>
      <c r="R5" s="11">
        <f t="shared" si="1"/>
        <v>136246300.1</v>
      </c>
      <c r="S5" s="11">
        <f t="shared" si="1"/>
        <v>140100336</v>
      </c>
      <c r="T5" s="11">
        <f t="shared" si="1"/>
        <v>144069635.9</v>
      </c>
      <c r="U5" s="11">
        <f t="shared" si="1"/>
        <v>148157787.3</v>
      </c>
      <c r="V5" s="11">
        <f t="shared" si="1"/>
        <v>152368492.1</v>
      </c>
      <c r="W5" s="11">
        <f t="shared" si="1"/>
        <v>156705570.8</v>
      </c>
      <c r="X5" s="11">
        <f t="shared" si="1"/>
        <v>161172966.1</v>
      </c>
      <c r="Y5" s="11">
        <f t="shared" si="1"/>
        <v>165774746.6</v>
      </c>
    </row>
    <row r="7">
      <c r="A7" s="7" t="s">
        <v>15</v>
      </c>
    </row>
    <row r="8">
      <c r="A8" s="7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22</v>
      </c>
      <c r="B9" s="11">
        <f>B$3*Assumptions!$B7</f>
        <v>10469268</v>
      </c>
      <c r="C9" s="11">
        <f>C$3*Assumptions!$B7</f>
        <v>10817580.55</v>
      </c>
      <c r="D9" s="11">
        <f>D$3*Assumptions!$B7</f>
        <v>11177481.45</v>
      </c>
      <c r="E9" s="11">
        <f>E$3*Assumptions!$B7</f>
        <v>11549356.26</v>
      </c>
      <c r="F9" s="11">
        <f>F$3*Assumptions!$B7</f>
        <v>11933603.34</v>
      </c>
      <c r="G9" s="11">
        <f>G$3*Assumptions!$B7</f>
        <v>12330634.32</v>
      </c>
      <c r="H9" s="11">
        <f>H$3*Assumptions!$B7</f>
        <v>12740874.53</v>
      </c>
      <c r="I9" s="11">
        <f>I$3*Assumptions!$B7</f>
        <v>13164763.42</v>
      </c>
      <c r="J9" s="11">
        <f>J$3*Assumptions!$B7</f>
        <v>13602755.1</v>
      </c>
      <c r="K9" s="11">
        <f>K$3*Assumptions!$B7</f>
        <v>14055318.77</v>
      </c>
      <c r="L9" s="11">
        <f>L$3*Assumptions!$B7</f>
        <v>14522939.22</v>
      </c>
      <c r="M9" s="11">
        <f>M$3*Assumptions!$B7</f>
        <v>15006117.41</v>
      </c>
      <c r="N9" s="11">
        <f>N$3*Assumptions!$B7</f>
        <v>15505370.94</v>
      </c>
      <c r="O9" s="11">
        <f>O$3*Assumptions!$B7</f>
        <v>16021234.63</v>
      </c>
      <c r="P9" s="11">
        <f>P$3*Assumptions!$B7</f>
        <v>16554261.1</v>
      </c>
      <c r="Q9" s="11">
        <f>Q$3*Assumptions!$B7</f>
        <v>17105021.37</v>
      </c>
      <c r="R9" s="11">
        <f>R$3*Assumptions!$B7</f>
        <v>17674105.43</v>
      </c>
      <c r="S9" s="11">
        <f>S$3*Assumptions!$B7</f>
        <v>18262122.92</v>
      </c>
      <c r="T9" s="11">
        <f>T$3*Assumptions!$B7</f>
        <v>18869703.75</v>
      </c>
      <c r="U9" s="11">
        <f>U$3*Assumptions!$B7</f>
        <v>19497498.79</v>
      </c>
      <c r="V9" s="11">
        <f>V$3*Assumptions!$B7</f>
        <v>20146180.58</v>
      </c>
      <c r="W9" s="11">
        <f>W$3*Assumptions!$B7</f>
        <v>20816444</v>
      </c>
      <c r="X9" s="11">
        <f>X$3*Assumptions!$B7</f>
        <v>21509007.1</v>
      </c>
      <c r="Y9" s="11">
        <f>Y$3*Assumptions!$B7</f>
        <v>22224611.76</v>
      </c>
    </row>
    <row r="10">
      <c r="A10" s="7" t="s">
        <v>24</v>
      </c>
      <c r="B10" s="11">
        <f>B$3*Assumptions!$B8</f>
        <v>11516194.8</v>
      </c>
      <c r="C10" s="11">
        <f>C$3*Assumptions!$B8</f>
        <v>11899338.6</v>
      </c>
      <c r="D10" s="11">
        <f>D$3*Assumptions!$B8</f>
        <v>12295229.6</v>
      </c>
      <c r="E10" s="11">
        <f>E$3*Assumptions!$B8</f>
        <v>12704291.88</v>
      </c>
      <c r="F10" s="11">
        <f>F$3*Assumptions!$B8</f>
        <v>13126963.68</v>
      </c>
      <c r="G10" s="11">
        <f>G$3*Assumptions!$B8</f>
        <v>13563697.76</v>
      </c>
      <c r="H10" s="11">
        <f>H$3*Assumptions!$B8</f>
        <v>14014961.98</v>
      </c>
      <c r="I10" s="11">
        <f>I$3*Assumptions!$B8</f>
        <v>14481239.77</v>
      </c>
      <c r="J10" s="11">
        <f>J$3*Assumptions!$B8</f>
        <v>14963030.61</v>
      </c>
      <c r="K10" s="11">
        <f>K$3*Assumptions!$B8</f>
        <v>15460850.64</v>
      </c>
      <c r="L10" s="11">
        <f>L$3*Assumptions!$B8</f>
        <v>15975233.14</v>
      </c>
      <c r="M10" s="11">
        <f>M$3*Assumptions!$B8</f>
        <v>16506729.15</v>
      </c>
      <c r="N10" s="11">
        <f>N$3*Assumptions!$B8</f>
        <v>17055908.03</v>
      </c>
      <c r="O10" s="11">
        <f>O$3*Assumptions!$B8</f>
        <v>17623358.09</v>
      </c>
      <c r="P10" s="11">
        <f>P$3*Assumptions!$B8</f>
        <v>18209687.21</v>
      </c>
      <c r="Q10" s="11">
        <f>Q$3*Assumptions!$B8</f>
        <v>18815523.51</v>
      </c>
      <c r="R10" s="11">
        <f>R$3*Assumptions!$B8</f>
        <v>19441515.97</v>
      </c>
      <c r="S10" s="11">
        <f>S$3*Assumptions!$B8</f>
        <v>20088335.21</v>
      </c>
      <c r="T10" s="11">
        <f>T$3*Assumptions!$B8</f>
        <v>20756674.12</v>
      </c>
      <c r="U10" s="11">
        <f>U$3*Assumptions!$B8</f>
        <v>21447248.67</v>
      </c>
      <c r="V10" s="11">
        <f>V$3*Assumptions!$B8</f>
        <v>22160798.63</v>
      </c>
      <c r="W10" s="11">
        <f>W$3*Assumptions!$B8</f>
        <v>22898088.4</v>
      </c>
      <c r="X10" s="11">
        <f>X$3*Assumptions!$B8</f>
        <v>23659907.81</v>
      </c>
      <c r="Y10" s="11">
        <f>Y$3*Assumptions!$B8</f>
        <v>24447072.94</v>
      </c>
    </row>
    <row r="11">
      <c r="A11" s="7" t="s">
        <v>26</v>
      </c>
      <c r="B11" s="11">
        <f>B$3*Assumptions!$B9</f>
        <v>30360877.2</v>
      </c>
      <c r="C11" s="11">
        <f>C$3*Assumptions!$B9</f>
        <v>31370983.58</v>
      </c>
      <c r="D11" s="11">
        <f>D$3*Assumptions!$B9</f>
        <v>32414696.21</v>
      </c>
      <c r="E11" s="11">
        <f>E$3*Assumptions!$B9</f>
        <v>33493133.15</v>
      </c>
      <c r="F11" s="11">
        <f>F$3*Assumptions!$B9</f>
        <v>34607449.69</v>
      </c>
      <c r="G11" s="11">
        <f>G$3*Assumptions!$B9</f>
        <v>35758839.54</v>
      </c>
      <c r="H11" s="11">
        <f>H$3*Assumptions!$B9</f>
        <v>36948536.13</v>
      </c>
      <c r="I11" s="11">
        <f>I$3*Assumptions!$B9</f>
        <v>38177813.93</v>
      </c>
      <c r="J11" s="11">
        <f>J$3*Assumptions!$B9</f>
        <v>39447989.8</v>
      </c>
      <c r="K11" s="11">
        <f>K$3*Assumptions!$B9</f>
        <v>40760424.42</v>
      </c>
      <c r="L11" s="11">
        <f>L$3*Assumptions!$B9</f>
        <v>42116523.74</v>
      </c>
      <c r="M11" s="11">
        <f>M$3*Assumptions!$B9</f>
        <v>43517740.49</v>
      </c>
      <c r="N11" s="11">
        <f>N$3*Assumptions!$B9</f>
        <v>44965575.71</v>
      </c>
      <c r="O11" s="11">
        <f>O$3*Assumptions!$B9</f>
        <v>46461580.42</v>
      </c>
      <c r="P11" s="11">
        <f>P$3*Assumptions!$B9</f>
        <v>48007357.2</v>
      </c>
      <c r="Q11" s="11">
        <f>Q$3*Assumptions!$B9</f>
        <v>49604561.97</v>
      </c>
      <c r="R11" s="11">
        <f>R$3*Assumptions!$B9</f>
        <v>51254905.75</v>
      </c>
      <c r="S11" s="11">
        <f>S$3*Assumptions!$B9</f>
        <v>52960156.46</v>
      </c>
      <c r="T11" s="11">
        <f>T$3*Assumptions!$B9</f>
        <v>54722140.87</v>
      </c>
      <c r="U11" s="11">
        <f>U$3*Assumptions!$B9</f>
        <v>56542746.49</v>
      </c>
      <c r="V11" s="11">
        <f>V$3*Assumptions!$B9</f>
        <v>58423923.67</v>
      </c>
      <c r="W11" s="11">
        <f>W$3*Assumptions!$B9</f>
        <v>60367687.61</v>
      </c>
      <c r="X11" s="11">
        <f>X$3*Assumptions!$B9</f>
        <v>62376120.58</v>
      </c>
      <c r="Y11" s="11">
        <f>Y$3*Assumptions!$B9</f>
        <v>64451374.11</v>
      </c>
    </row>
    <row r="12">
      <c r="A12" s="7" t="s">
        <v>89</v>
      </c>
      <c r="B12" s="11">
        <f t="shared" ref="B12:Y12" si="2">SUM(B9:B11)</f>
        <v>52346340</v>
      </c>
      <c r="C12" s="11">
        <f t="shared" si="2"/>
        <v>54087902.73</v>
      </c>
      <c r="D12" s="11">
        <f t="shared" si="2"/>
        <v>55887407.26</v>
      </c>
      <c r="E12" s="11">
        <f t="shared" si="2"/>
        <v>57746781.3</v>
      </c>
      <c r="F12" s="11">
        <f t="shared" si="2"/>
        <v>59668016.71</v>
      </c>
      <c r="G12" s="11">
        <f t="shared" si="2"/>
        <v>61653171.62</v>
      </c>
      <c r="H12" s="11">
        <f t="shared" si="2"/>
        <v>63704372.64</v>
      </c>
      <c r="I12" s="11">
        <f t="shared" si="2"/>
        <v>65823817.12</v>
      </c>
      <c r="J12" s="11">
        <f t="shared" si="2"/>
        <v>68013775.52</v>
      </c>
      <c r="K12" s="11">
        <f t="shared" si="2"/>
        <v>70276593.83</v>
      </c>
      <c r="L12" s="11">
        <f t="shared" si="2"/>
        <v>72614696.11</v>
      </c>
      <c r="M12" s="11">
        <f t="shared" si="2"/>
        <v>75030587.05</v>
      </c>
      <c r="N12" s="11">
        <f t="shared" si="2"/>
        <v>77526854.68</v>
      </c>
      <c r="O12" s="11">
        <f t="shared" si="2"/>
        <v>80106173.13</v>
      </c>
      <c r="P12" s="11">
        <f t="shared" si="2"/>
        <v>82771305.51</v>
      </c>
      <c r="Q12" s="11">
        <f t="shared" si="2"/>
        <v>85525106.85</v>
      </c>
      <c r="R12" s="11">
        <f t="shared" si="2"/>
        <v>88370527.15</v>
      </c>
      <c r="S12" s="11">
        <f t="shared" si="2"/>
        <v>91310614.59</v>
      </c>
      <c r="T12" s="11">
        <f t="shared" si="2"/>
        <v>94348518.74</v>
      </c>
      <c r="U12" s="11">
        <f t="shared" si="2"/>
        <v>97487493.96</v>
      </c>
      <c r="V12" s="11">
        <f t="shared" si="2"/>
        <v>100730902.9</v>
      </c>
      <c r="W12" s="11">
        <f t="shared" si="2"/>
        <v>104082220</v>
      </c>
      <c r="X12" s="11">
        <f t="shared" si="2"/>
        <v>107545035.5</v>
      </c>
      <c r="Y12" s="11">
        <f t="shared" si="2"/>
        <v>111123058.8</v>
      </c>
    </row>
    <row r="14">
      <c r="A14" s="7" t="s">
        <v>20</v>
      </c>
    </row>
    <row r="15">
      <c r="A15" s="7" t="s">
        <v>22</v>
      </c>
      <c r="B15" s="11">
        <f>B$4*Assumptions!$C7</f>
        <v>9905426.72</v>
      </c>
      <c r="C15" s="11">
        <f>C$4*Assumptions!$C7</f>
        <v>10094521.32</v>
      </c>
      <c r="D15" s="11">
        <f>D$4*Assumptions!$C7</f>
        <v>10287225.73</v>
      </c>
      <c r="E15" s="11">
        <f>E$4*Assumptions!$C7</f>
        <v>10483608.87</v>
      </c>
      <c r="F15" s="11">
        <f>F$4*Assumptions!$C7</f>
        <v>10683740.96</v>
      </c>
      <c r="G15" s="11">
        <f>G$4*Assumptions!$C7</f>
        <v>10887693.58</v>
      </c>
      <c r="H15" s="11">
        <f>H$4*Assumptions!$C7</f>
        <v>11095539.65</v>
      </c>
      <c r="I15" s="11">
        <f>I$4*Assumptions!$C7</f>
        <v>11307353.5</v>
      </c>
      <c r="J15" s="11">
        <f>J$4*Assumptions!$C7</f>
        <v>11523210.88</v>
      </c>
      <c r="K15" s="11">
        <f>K$4*Assumptions!$C7</f>
        <v>11743188.97</v>
      </c>
      <c r="L15" s="11">
        <f>L$4*Assumptions!$C7</f>
        <v>11967366.45</v>
      </c>
      <c r="M15" s="11">
        <f>M$4*Assumptions!$C7</f>
        <v>12195823.47</v>
      </c>
      <c r="N15" s="11">
        <f>N$4*Assumptions!$C7</f>
        <v>12428641.74</v>
      </c>
      <c r="O15" s="11">
        <f>O$4*Assumptions!$C7</f>
        <v>12665904.52</v>
      </c>
      <c r="P15" s="11">
        <f>P$4*Assumptions!$C7</f>
        <v>12907696.63</v>
      </c>
      <c r="Q15" s="11">
        <f>Q$4*Assumptions!$C7</f>
        <v>13154104.56</v>
      </c>
      <c r="R15" s="11">
        <f>R$4*Assumptions!$C7</f>
        <v>13405216.42</v>
      </c>
      <c r="S15" s="11">
        <f>S$4*Assumptions!$C7</f>
        <v>13661122</v>
      </c>
      <c r="T15" s="11">
        <f>T$4*Assumptions!$C7</f>
        <v>13921912.82</v>
      </c>
      <c r="U15" s="11">
        <f>U$4*Assumptions!$C7</f>
        <v>14187682.13</v>
      </c>
      <c r="V15" s="11">
        <f>V$4*Assumptions!$C7</f>
        <v>14458524.99</v>
      </c>
      <c r="W15" s="11">
        <f>W$4*Assumptions!$C7</f>
        <v>14734538.23</v>
      </c>
      <c r="X15" s="11">
        <f>X$4*Assumptions!$C7</f>
        <v>15015820.56</v>
      </c>
      <c r="Y15" s="11">
        <f>Y$4*Assumptions!$C7</f>
        <v>15302472.58</v>
      </c>
    </row>
    <row r="16">
      <c r="A16" s="7" t="s">
        <v>24</v>
      </c>
      <c r="B16" s="11">
        <f>B$4*Assumptions!$C8</f>
        <v>12381783.4</v>
      </c>
      <c r="C16" s="11">
        <f>C$4*Assumptions!$C8</f>
        <v>12618151.65</v>
      </c>
      <c r="D16" s="11">
        <f>D$4*Assumptions!$C8</f>
        <v>12859032.16</v>
      </c>
      <c r="E16" s="11">
        <f>E$4*Assumptions!$C8</f>
        <v>13104511.08</v>
      </c>
      <c r="F16" s="11">
        <f>F$4*Assumptions!$C8</f>
        <v>13354676.2</v>
      </c>
      <c r="G16" s="11">
        <f>G$4*Assumptions!$C8</f>
        <v>13609616.97</v>
      </c>
      <c r="H16" s="11">
        <f>H$4*Assumptions!$C8</f>
        <v>13869424.56</v>
      </c>
      <c r="I16" s="11">
        <f>I$4*Assumptions!$C8</f>
        <v>14134191.87</v>
      </c>
      <c r="J16" s="11">
        <f>J$4*Assumptions!$C8</f>
        <v>14404013.59</v>
      </c>
      <c r="K16" s="11">
        <f>K$4*Assumptions!$C8</f>
        <v>14678986.21</v>
      </c>
      <c r="L16" s="11">
        <f>L$4*Assumptions!$C8</f>
        <v>14959208.06</v>
      </c>
      <c r="M16" s="11">
        <f>M$4*Assumptions!$C8</f>
        <v>15244779.34</v>
      </c>
      <c r="N16" s="11">
        <f>N$4*Assumptions!$C8</f>
        <v>15535802.18</v>
      </c>
      <c r="O16" s="11">
        <f>O$4*Assumptions!$C8</f>
        <v>15832380.64</v>
      </c>
      <c r="P16" s="11">
        <f>P$4*Assumptions!$C8</f>
        <v>16134620.79</v>
      </c>
      <c r="Q16" s="11">
        <f>Q$4*Assumptions!$C8</f>
        <v>16442630.7</v>
      </c>
      <c r="R16" s="11">
        <f>R$4*Assumptions!$C8</f>
        <v>16756520.52</v>
      </c>
      <c r="S16" s="11">
        <f>S$4*Assumptions!$C8</f>
        <v>17076402.5</v>
      </c>
      <c r="T16" s="11">
        <f>T$4*Assumptions!$C8</f>
        <v>17402391.02</v>
      </c>
      <c r="U16" s="11">
        <f>U$4*Assumptions!$C8</f>
        <v>17734602.67</v>
      </c>
      <c r="V16" s="11">
        <f>V$4*Assumptions!$C8</f>
        <v>18073156.23</v>
      </c>
      <c r="W16" s="11">
        <f>W$4*Assumptions!$C8</f>
        <v>18418172.78</v>
      </c>
      <c r="X16" s="11">
        <f>X$4*Assumptions!$C8</f>
        <v>18769775.7</v>
      </c>
      <c r="Y16" s="11">
        <f>Y$4*Assumptions!$C8</f>
        <v>19128090.72</v>
      </c>
    </row>
    <row r="17">
      <c r="A17" s="7" t="s">
        <v>26</v>
      </c>
      <c r="B17" s="11">
        <f>B$4*Assumptions!$C9</f>
        <v>13089313.88</v>
      </c>
      <c r="C17" s="11">
        <f>C$4*Assumptions!$C9</f>
        <v>13339188.88</v>
      </c>
      <c r="D17" s="11">
        <f>D$4*Assumptions!$C9</f>
        <v>13593834</v>
      </c>
      <c r="E17" s="11">
        <f>E$4*Assumptions!$C9</f>
        <v>13853340.29</v>
      </c>
      <c r="F17" s="11">
        <f>F$4*Assumptions!$C9</f>
        <v>14117800.55</v>
      </c>
      <c r="G17" s="11">
        <f>G$4*Assumptions!$C9</f>
        <v>14387309.37</v>
      </c>
      <c r="H17" s="11">
        <f>H$4*Assumptions!$C9</f>
        <v>14661963.1</v>
      </c>
      <c r="I17" s="11">
        <f>I$4*Assumptions!$C9</f>
        <v>14941859.98</v>
      </c>
      <c r="J17" s="11">
        <f>J$4*Assumptions!$C9</f>
        <v>15227100.09</v>
      </c>
      <c r="K17" s="11">
        <f>K$4*Assumptions!$C9</f>
        <v>15517785.43</v>
      </c>
      <c r="L17" s="11">
        <f>L$4*Assumptions!$C9</f>
        <v>15814019.95</v>
      </c>
      <c r="M17" s="11">
        <f>M$4*Assumptions!$C9</f>
        <v>16115909.59</v>
      </c>
      <c r="N17" s="11">
        <f>N$4*Assumptions!$C9</f>
        <v>16423562.31</v>
      </c>
      <c r="O17" s="11">
        <f>O$4*Assumptions!$C9</f>
        <v>16737088.11</v>
      </c>
      <c r="P17" s="11">
        <f>P$4*Assumptions!$C9</f>
        <v>17056599.12</v>
      </c>
      <c r="Q17" s="11">
        <f>Q$4*Assumptions!$C9</f>
        <v>17382209.6</v>
      </c>
      <c r="R17" s="11">
        <f>R$4*Assumptions!$C9</f>
        <v>17714035.98</v>
      </c>
      <c r="S17" s="11">
        <f>S$4*Assumptions!$C9</f>
        <v>18052196.93</v>
      </c>
      <c r="T17" s="11">
        <f>T$4*Assumptions!$C9</f>
        <v>18396813.37</v>
      </c>
      <c r="U17" s="11">
        <f>U$4*Assumptions!$C9</f>
        <v>18748008.53</v>
      </c>
      <c r="V17" s="11">
        <f>V$4*Assumptions!$C9</f>
        <v>19105908.02</v>
      </c>
      <c r="W17" s="11">
        <f>W$4*Assumptions!$C9</f>
        <v>19470639.8</v>
      </c>
      <c r="X17" s="11">
        <f>X$4*Assumptions!$C9</f>
        <v>19842334.31</v>
      </c>
      <c r="Y17" s="11">
        <f>Y$4*Assumptions!$C9</f>
        <v>20221124.48</v>
      </c>
    </row>
    <row r="18">
      <c r="A18" s="7" t="s">
        <v>89</v>
      </c>
      <c r="B18" s="11">
        <f t="shared" ref="B18:Y18" si="3">SUM(B15:B17)</f>
        <v>35376524</v>
      </c>
      <c r="C18" s="11">
        <f t="shared" si="3"/>
        <v>36051861.84</v>
      </c>
      <c r="D18" s="11">
        <f t="shared" si="3"/>
        <v>36740091.89</v>
      </c>
      <c r="E18" s="11">
        <f t="shared" si="3"/>
        <v>37441460.24</v>
      </c>
      <c r="F18" s="11">
        <f t="shared" si="3"/>
        <v>38156217.72</v>
      </c>
      <c r="G18" s="11">
        <f t="shared" si="3"/>
        <v>38884619.91</v>
      </c>
      <c r="H18" s="11">
        <f t="shared" si="3"/>
        <v>39626927.31</v>
      </c>
      <c r="I18" s="11">
        <f t="shared" si="3"/>
        <v>40383405.35</v>
      </c>
      <c r="J18" s="11">
        <f t="shared" si="3"/>
        <v>41154324.56</v>
      </c>
      <c r="K18" s="11">
        <f t="shared" si="3"/>
        <v>41939960.61</v>
      </c>
      <c r="L18" s="11">
        <f t="shared" si="3"/>
        <v>42740594.46</v>
      </c>
      <c r="M18" s="11">
        <f t="shared" si="3"/>
        <v>43556512.41</v>
      </c>
      <c r="N18" s="11">
        <f t="shared" si="3"/>
        <v>44388006.23</v>
      </c>
      <c r="O18" s="11">
        <f t="shared" si="3"/>
        <v>45235373.27</v>
      </c>
      <c r="P18" s="11">
        <f t="shared" si="3"/>
        <v>46098916.55</v>
      </c>
      <c r="Q18" s="11">
        <f t="shared" si="3"/>
        <v>46978944.86</v>
      </c>
      <c r="R18" s="11">
        <f t="shared" si="3"/>
        <v>47875772.92</v>
      </c>
      <c r="S18" s="11">
        <f t="shared" si="3"/>
        <v>48789721.42</v>
      </c>
      <c r="T18" s="11">
        <f t="shared" si="3"/>
        <v>49721117.21</v>
      </c>
      <c r="U18" s="11">
        <f t="shared" si="3"/>
        <v>50670293.33</v>
      </c>
      <c r="V18" s="11">
        <f t="shared" si="3"/>
        <v>51637589.23</v>
      </c>
      <c r="W18" s="11">
        <f t="shared" si="3"/>
        <v>52623350.81</v>
      </c>
      <c r="X18" s="11">
        <f t="shared" si="3"/>
        <v>53627930.58</v>
      </c>
      <c r="Y18" s="11">
        <f t="shared" si="3"/>
        <v>54651687.77</v>
      </c>
    </row>
    <row r="20">
      <c r="A20" s="7" t="s">
        <v>89</v>
      </c>
    </row>
    <row r="21">
      <c r="A21" s="7" t="s">
        <v>22</v>
      </c>
      <c r="B21" s="11">
        <f t="shared" ref="B21:Y21" si="4">B9+B15</f>
        <v>20374694.72</v>
      </c>
      <c r="C21" s="11">
        <f t="shared" si="4"/>
        <v>20912101.86</v>
      </c>
      <c r="D21" s="11">
        <f t="shared" si="4"/>
        <v>21464707.18</v>
      </c>
      <c r="E21" s="11">
        <f t="shared" si="4"/>
        <v>22032965.13</v>
      </c>
      <c r="F21" s="11">
        <f t="shared" si="4"/>
        <v>22617344.3</v>
      </c>
      <c r="G21" s="11">
        <f t="shared" si="4"/>
        <v>23218327.9</v>
      </c>
      <c r="H21" s="11">
        <f t="shared" si="4"/>
        <v>23836414.17</v>
      </c>
      <c r="I21" s="11">
        <f t="shared" si="4"/>
        <v>24472116.92</v>
      </c>
      <c r="J21" s="11">
        <f t="shared" si="4"/>
        <v>25125965.98</v>
      </c>
      <c r="K21" s="11">
        <f t="shared" si="4"/>
        <v>25798507.74</v>
      </c>
      <c r="L21" s="11">
        <f t="shared" si="4"/>
        <v>26490305.67</v>
      </c>
      <c r="M21" s="11">
        <f t="shared" si="4"/>
        <v>27201940.88</v>
      </c>
      <c r="N21" s="11">
        <f t="shared" si="4"/>
        <v>27934012.68</v>
      </c>
      <c r="O21" s="11">
        <f t="shared" si="4"/>
        <v>28687139.14</v>
      </c>
      <c r="P21" s="11">
        <f t="shared" si="4"/>
        <v>29461957.74</v>
      </c>
      <c r="Q21" s="11">
        <f t="shared" si="4"/>
        <v>30259125.93</v>
      </c>
      <c r="R21" s="11">
        <f t="shared" si="4"/>
        <v>31079321.85</v>
      </c>
      <c r="S21" s="11">
        <f t="shared" si="4"/>
        <v>31923244.92</v>
      </c>
      <c r="T21" s="11">
        <f t="shared" si="4"/>
        <v>32791616.57</v>
      </c>
      <c r="U21" s="11">
        <f t="shared" si="4"/>
        <v>33685180.92</v>
      </c>
      <c r="V21" s="11">
        <f t="shared" si="4"/>
        <v>34604705.56</v>
      </c>
      <c r="W21" s="11">
        <f t="shared" si="4"/>
        <v>35550982.23</v>
      </c>
      <c r="X21" s="11">
        <f t="shared" si="4"/>
        <v>36524827.66</v>
      </c>
      <c r="Y21" s="11">
        <f t="shared" si="4"/>
        <v>37527084.34</v>
      </c>
    </row>
    <row r="22">
      <c r="A22" s="7" t="s">
        <v>24</v>
      </c>
      <c r="B22" s="11">
        <f t="shared" ref="B22:Y22" si="5">B10+B16</f>
        <v>23897978.2</v>
      </c>
      <c r="C22" s="11">
        <f t="shared" si="5"/>
        <v>24517490.25</v>
      </c>
      <c r="D22" s="11">
        <f t="shared" si="5"/>
        <v>25154261.76</v>
      </c>
      <c r="E22" s="11">
        <f t="shared" si="5"/>
        <v>25808802.97</v>
      </c>
      <c r="F22" s="11">
        <f t="shared" si="5"/>
        <v>26481639.88</v>
      </c>
      <c r="G22" s="11">
        <f t="shared" si="5"/>
        <v>27173314.73</v>
      </c>
      <c r="H22" s="11">
        <f t="shared" si="5"/>
        <v>27884386.54</v>
      </c>
      <c r="I22" s="11">
        <f t="shared" si="5"/>
        <v>28615431.64</v>
      </c>
      <c r="J22" s="11">
        <f t="shared" si="5"/>
        <v>29367044.21</v>
      </c>
      <c r="K22" s="11">
        <f t="shared" si="5"/>
        <v>30139836.86</v>
      </c>
      <c r="L22" s="11">
        <f t="shared" si="5"/>
        <v>30934441.2</v>
      </c>
      <c r="M22" s="11">
        <f t="shared" si="5"/>
        <v>31751508.49</v>
      </c>
      <c r="N22" s="11">
        <f t="shared" si="5"/>
        <v>32591710.21</v>
      </c>
      <c r="O22" s="11">
        <f t="shared" si="5"/>
        <v>33455738.73</v>
      </c>
      <c r="P22" s="11">
        <f t="shared" si="5"/>
        <v>34344308</v>
      </c>
      <c r="Q22" s="11">
        <f t="shared" si="5"/>
        <v>35258154.21</v>
      </c>
      <c r="R22" s="11">
        <f t="shared" si="5"/>
        <v>36198036.5</v>
      </c>
      <c r="S22" s="11">
        <f t="shared" si="5"/>
        <v>37164737.71</v>
      </c>
      <c r="T22" s="11">
        <f t="shared" si="5"/>
        <v>38159065.14</v>
      </c>
      <c r="U22" s="11">
        <f t="shared" si="5"/>
        <v>39181851.34</v>
      </c>
      <c r="V22" s="11">
        <f t="shared" si="5"/>
        <v>40233954.87</v>
      </c>
      <c r="W22" s="11">
        <f t="shared" si="5"/>
        <v>41316261.19</v>
      </c>
      <c r="X22" s="11">
        <f t="shared" si="5"/>
        <v>42429683.51</v>
      </c>
      <c r="Y22" s="11">
        <f t="shared" si="5"/>
        <v>43575163.66</v>
      </c>
    </row>
    <row r="23">
      <c r="A23" s="7" t="s">
        <v>26</v>
      </c>
      <c r="B23" s="11">
        <f t="shared" ref="B23:Y23" si="6">B11+B17</f>
        <v>43450191.08</v>
      </c>
      <c r="C23" s="11">
        <f t="shared" si="6"/>
        <v>44710172.47</v>
      </c>
      <c r="D23" s="11">
        <f t="shared" si="6"/>
        <v>46008530.21</v>
      </c>
      <c r="E23" s="11">
        <f t="shared" si="6"/>
        <v>47346473.44</v>
      </c>
      <c r="F23" s="11">
        <f t="shared" si="6"/>
        <v>48725250.25</v>
      </c>
      <c r="G23" s="11">
        <f t="shared" si="6"/>
        <v>50146148.91</v>
      </c>
      <c r="H23" s="11">
        <f t="shared" si="6"/>
        <v>51610499.24</v>
      </c>
      <c r="I23" s="11">
        <f t="shared" si="6"/>
        <v>53119673.91</v>
      </c>
      <c r="J23" s="11">
        <f t="shared" si="6"/>
        <v>54675089.89</v>
      </c>
      <c r="K23" s="11">
        <f t="shared" si="6"/>
        <v>56278209.85</v>
      </c>
      <c r="L23" s="11">
        <f t="shared" si="6"/>
        <v>57930543.69</v>
      </c>
      <c r="M23" s="11">
        <f t="shared" si="6"/>
        <v>59633650.08</v>
      </c>
      <c r="N23" s="11">
        <f t="shared" si="6"/>
        <v>61389138.02</v>
      </c>
      <c r="O23" s="11">
        <f t="shared" si="6"/>
        <v>63198668.53</v>
      </c>
      <c r="P23" s="11">
        <f t="shared" si="6"/>
        <v>65063956.32</v>
      </c>
      <c r="Q23" s="11">
        <f t="shared" si="6"/>
        <v>66986771.57</v>
      </c>
      <c r="R23" s="11">
        <f t="shared" si="6"/>
        <v>68968941.73</v>
      </c>
      <c r="S23" s="11">
        <f t="shared" si="6"/>
        <v>71012353.39</v>
      </c>
      <c r="T23" s="11">
        <f t="shared" si="6"/>
        <v>73118954.23</v>
      </c>
      <c r="U23" s="11">
        <f t="shared" si="6"/>
        <v>75290755.03</v>
      </c>
      <c r="V23" s="11">
        <f t="shared" si="6"/>
        <v>77529831.69</v>
      </c>
      <c r="W23" s="11">
        <f t="shared" si="6"/>
        <v>79838327.41</v>
      </c>
      <c r="X23" s="11">
        <f t="shared" si="6"/>
        <v>82218454.89</v>
      </c>
      <c r="Y23" s="11">
        <f t="shared" si="6"/>
        <v>84672498.59</v>
      </c>
    </row>
    <row r="24">
      <c r="A24" s="7" t="s">
        <v>89</v>
      </c>
      <c r="B24" s="11">
        <f t="shared" ref="B24:Y24" si="7">SUM(B21:B23)</f>
        <v>87722864</v>
      </c>
      <c r="C24" s="11">
        <f t="shared" si="7"/>
        <v>90139764.57</v>
      </c>
      <c r="D24" s="11">
        <f t="shared" si="7"/>
        <v>92627499.14</v>
      </c>
      <c r="E24" s="11">
        <f t="shared" si="7"/>
        <v>95188241.53</v>
      </c>
      <c r="F24" s="11">
        <f t="shared" si="7"/>
        <v>97824234.42</v>
      </c>
      <c r="G24" s="11">
        <f t="shared" si="7"/>
        <v>100537791.5</v>
      </c>
      <c r="H24" s="11">
        <f t="shared" si="7"/>
        <v>103331300</v>
      </c>
      <c r="I24" s="11">
        <f t="shared" si="7"/>
        <v>106207222.5</v>
      </c>
      <c r="J24" s="11">
        <f t="shared" si="7"/>
        <v>109168100.1</v>
      </c>
      <c r="K24" s="11">
        <f t="shared" si="7"/>
        <v>112216554.4</v>
      </c>
      <c r="L24" s="11">
        <f t="shared" si="7"/>
        <v>115355290.6</v>
      </c>
      <c r="M24" s="11">
        <f t="shared" si="7"/>
        <v>118587099.5</v>
      </c>
      <c r="N24" s="11">
        <f t="shared" si="7"/>
        <v>121914860.9</v>
      </c>
      <c r="O24" s="11">
        <f t="shared" si="7"/>
        <v>125341546.4</v>
      </c>
      <c r="P24" s="11">
        <f t="shared" si="7"/>
        <v>128870222.1</v>
      </c>
      <c r="Q24" s="11">
        <f t="shared" si="7"/>
        <v>132504051.7</v>
      </c>
      <c r="R24" s="11">
        <f t="shared" si="7"/>
        <v>136246300.1</v>
      </c>
      <c r="S24" s="11">
        <f t="shared" si="7"/>
        <v>140100336</v>
      </c>
      <c r="T24" s="11">
        <f t="shared" si="7"/>
        <v>144069635.9</v>
      </c>
      <c r="U24" s="11">
        <f t="shared" si="7"/>
        <v>148157787.3</v>
      </c>
      <c r="V24" s="11">
        <f t="shared" si="7"/>
        <v>152368492.1</v>
      </c>
      <c r="W24" s="11">
        <f t="shared" si="7"/>
        <v>156705570.8</v>
      </c>
      <c r="X24" s="11">
        <f t="shared" si="7"/>
        <v>161172966.1</v>
      </c>
      <c r="Y24" s="11">
        <f t="shared" si="7"/>
        <v>165774746.6</v>
      </c>
    </row>
    <row r="26">
      <c r="A26" s="7" t="s">
        <v>21</v>
      </c>
    </row>
    <row r="27">
      <c r="A27" s="7" t="s">
        <v>22</v>
      </c>
      <c r="B27" s="7">
        <v>0.0</v>
      </c>
      <c r="C27" s="11">
        <f>B21+C21</f>
        <v>41286796.58</v>
      </c>
      <c r="D27" s="7">
        <v>0.0</v>
      </c>
      <c r="E27" s="11">
        <f>D21+E21</f>
        <v>43497672.31</v>
      </c>
      <c r="F27" s="7">
        <v>0.0</v>
      </c>
      <c r="G27" s="11">
        <f>F21+G21</f>
        <v>45835672.2</v>
      </c>
      <c r="H27" s="7">
        <v>0.0</v>
      </c>
      <c r="I27" s="11">
        <f>H21+I21</f>
        <v>48308531.1</v>
      </c>
      <c r="J27" s="7">
        <v>0.0</v>
      </c>
      <c r="K27" s="11">
        <f>J21+K21</f>
        <v>50924473.72</v>
      </c>
      <c r="L27" s="7">
        <v>0.0</v>
      </c>
      <c r="M27" s="11">
        <f>L21+M21</f>
        <v>53692246.55</v>
      </c>
      <c r="N27" s="7">
        <v>0.0</v>
      </c>
      <c r="O27" s="11">
        <f>N21+O21</f>
        <v>56621151.82</v>
      </c>
      <c r="P27" s="7">
        <v>0.0</v>
      </c>
      <c r="Q27" s="11">
        <f>P21+Q21</f>
        <v>59721083.67</v>
      </c>
      <c r="R27" s="7">
        <v>0.0</v>
      </c>
      <c r="S27" s="11">
        <f>R21+S21</f>
        <v>63002566.76</v>
      </c>
      <c r="T27" s="7">
        <v>0.0</v>
      </c>
      <c r="U27" s="11">
        <f>T21+U21</f>
        <v>66476797.49</v>
      </c>
      <c r="V27" s="7">
        <v>0.0</v>
      </c>
      <c r="W27" s="11">
        <f>V21+W21</f>
        <v>70155687.79</v>
      </c>
      <c r="X27" s="7">
        <v>0.0</v>
      </c>
      <c r="Y27" s="11">
        <f>X21+Y21</f>
        <v>74051912</v>
      </c>
    </row>
    <row r="28">
      <c r="A28" s="7" t="s">
        <v>24</v>
      </c>
      <c r="B28" s="7">
        <v>0.0</v>
      </c>
      <c r="C28" s="11">
        <f t="shared" ref="C28:Y28" si="8">B22</f>
        <v>23897978.2</v>
      </c>
      <c r="D28" s="11">
        <f t="shared" si="8"/>
        <v>24517490.25</v>
      </c>
      <c r="E28" s="11">
        <f t="shared" si="8"/>
        <v>25154261.76</v>
      </c>
      <c r="F28" s="11">
        <f t="shared" si="8"/>
        <v>25808802.97</v>
      </c>
      <c r="G28" s="11">
        <f t="shared" si="8"/>
        <v>26481639.88</v>
      </c>
      <c r="H28" s="11">
        <f t="shared" si="8"/>
        <v>27173314.73</v>
      </c>
      <c r="I28" s="11">
        <f t="shared" si="8"/>
        <v>27884386.54</v>
      </c>
      <c r="J28" s="11">
        <f t="shared" si="8"/>
        <v>28615431.64</v>
      </c>
      <c r="K28" s="11">
        <f t="shared" si="8"/>
        <v>29367044.21</v>
      </c>
      <c r="L28" s="11">
        <f t="shared" si="8"/>
        <v>30139836.86</v>
      </c>
      <c r="M28" s="11">
        <f t="shared" si="8"/>
        <v>30934441.2</v>
      </c>
      <c r="N28" s="11">
        <f t="shared" si="8"/>
        <v>31751508.49</v>
      </c>
      <c r="O28" s="11">
        <f t="shared" si="8"/>
        <v>32591710.21</v>
      </c>
      <c r="P28" s="11">
        <f t="shared" si="8"/>
        <v>33455738.73</v>
      </c>
      <c r="Q28" s="11">
        <f t="shared" si="8"/>
        <v>34344308</v>
      </c>
      <c r="R28" s="11">
        <f t="shared" si="8"/>
        <v>35258154.21</v>
      </c>
      <c r="S28" s="11">
        <f t="shared" si="8"/>
        <v>36198036.5</v>
      </c>
      <c r="T28" s="11">
        <f t="shared" si="8"/>
        <v>37164737.71</v>
      </c>
      <c r="U28" s="11">
        <f t="shared" si="8"/>
        <v>38159065.14</v>
      </c>
      <c r="V28" s="11">
        <f t="shared" si="8"/>
        <v>39181851.34</v>
      </c>
      <c r="W28" s="11">
        <f t="shared" si="8"/>
        <v>40233954.87</v>
      </c>
      <c r="X28" s="11">
        <f t="shared" si="8"/>
        <v>41316261.19</v>
      </c>
      <c r="Y28" s="11">
        <f t="shared" si="8"/>
        <v>42429683.51</v>
      </c>
    </row>
    <row r="29">
      <c r="A29" s="7" t="s">
        <v>26</v>
      </c>
      <c r="B29" s="11">
        <f t="shared" ref="B29:Y29" si="9">B23</f>
        <v>43450191.08</v>
      </c>
      <c r="C29" s="11">
        <f t="shared" si="9"/>
        <v>44710172.47</v>
      </c>
      <c r="D29" s="11">
        <f t="shared" si="9"/>
        <v>46008530.21</v>
      </c>
      <c r="E29" s="11">
        <f t="shared" si="9"/>
        <v>47346473.44</v>
      </c>
      <c r="F29" s="11">
        <f t="shared" si="9"/>
        <v>48725250.25</v>
      </c>
      <c r="G29" s="11">
        <f t="shared" si="9"/>
        <v>50146148.91</v>
      </c>
      <c r="H29" s="11">
        <f t="shared" si="9"/>
        <v>51610499.24</v>
      </c>
      <c r="I29" s="11">
        <f t="shared" si="9"/>
        <v>53119673.91</v>
      </c>
      <c r="J29" s="11">
        <f t="shared" si="9"/>
        <v>54675089.89</v>
      </c>
      <c r="K29" s="11">
        <f t="shared" si="9"/>
        <v>56278209.85</v>
      </c>
      <c r="L29" s="11">
        <f t="shared" si="9"/>
        <v>57930543.69</v>
      </c>
      <c r="M29" s="11">
        <f t="shared" si="9"/>
        <v>59633650.08</v>
      </c>
      <c r="N29" s="11">
        <f t="shared" si="9"/>
        <v>61389138.02</v>
      </c>
      <c r="O29" s="11">
        <f t="shared" si="9"/>
        <v>63198668.53</v>
      </c>
      <c r="P29" s="11">
        <f t="shared" si="9"/>
        <v>65063956.32</v>
      </c>
      <c r="Q29" s="11">
        <f t="shared" si="9"/>
        <v>66986771.57</v>
      </c>
      <c r="R29" s="11">
        <f t="shared" si="9"/>
        <v>68968941.73</v>
      </c>
      <c r="S29" s="11">
        <f t="shared" si="9"/>
        <v>71012353.39</v>
      </c>
      <c r="T29" s="11">
        <f t="shared" si="9"/>
        <v>73118954.23</v>
      </c>
      <c r="U29" s="11">
        <f t="shared" si="9"/>
        <v>75290755.03</v>
      </c>
      <c r="V29" s="11">
        <f t="shared" si="9"/>
        <v>77529831.69</v>
      </c>
      <c r="W29" s="11">
        <f t="shared" si="9"/>
        <v>79838327.41</v>
      </c>
      <c r="X29" s="11">
        <f t="shared" si="9"/>
        <v>82218454.89</v>
      </c>
      <c r="Y29" s="11">
        <f t="shared" si="9"/>
        <v>84672498.59</v>
      </c>
    </row>
    <row r="30">
      <c r="A30" s="7" t="s">
        <v>89</v>
      </c>
      <c r="B30" s="11">
        <f t="shared" ref="B30:Y30" si="10">SUM(B27:B29)</f>
        <v>43450191.08</v>
      </c>
      <c r="C30" s="11">
        <f t="shared" si="10"/>
        <v>109894947.2</v>
      </c>
      <c r="D30" s="11">
        <f t="shared" si="10"/>
        <v>70526020.45</v>
      </c>
      <c r="E30" s="11">
        <f t="shared" si="10"/>
        <v>115998407.5</v>
      </c>
      <c r="F30" s="11">
        <f t="shared" si="10"/>
        <v>74534053.21</v>
      </c>
      <c r="G30" s="11">
        <f t="shared" si="10"/>
        <v>122463461</v>
      </c>
      <c r="H30" s="11">
        <f t="shared" si="10"/>
        <v>78783813.96</v>
      </c>
      <c r="I30" s="11">
        <f t="shared" si="10"/>
        <v>129312591.5</v>
      </c>
      <c r="J30" s="11">
        <f t="shared" si="10"/>
        <v>83290521.53</v>
      </c>
      <c r="K30" s="11">
        <f t="shared" si="10"/>
        <v>136569727.8</v>
      </c>
      <c r="L30" s="11">
        <f t="shared" si="10"/>
        <v>88070380.55</v>
      </c>
      <c r="M30" s="11">
        <f t="shared" si="10"/>
        <v>144260337.8</v>
      </c>
      <c r="N30" s="11">
        <f t="shared" si="10"/>
        <v>93140646.51</v>
      </c>
      <c r="O30" s="11">
        <f t="shared" si="10"/>
        <v>152411530.6</v>
      </c>
      <c r="P30" s="11">
        <f t="shared" si="10"/>
        <v>98519695.05</v>
      </c>
      <c r="Q30" s="11">
        <f t="shared" si="10"/>
        <v>161052163.2</v>
      </c>
      <c r="R30" s="11">
        <f t="shared" si="10"/>
        <v>104227095.9</v>
      </c>
      <c r="S30" s="11">
        <f t="shared" si="10"/>
        <v>170212956.6</v>
      </c>
      <c r="T30" s="11">
        <f t="shared" si="10"/>
        <v>110283691.9</v>
      </c>
      <c r="U30" s="11">
        <f t="shared" si="10"/>
        <v>179926617.7</v>
      </c>
      <c r="V30" s="11">
        <f t="shared" si="10"/>
        <v>116711683</v>
      </c>
      <c r="W30" s="11">
        <f t="shared" si="10"/>
        <v>190227970.1</v>
      </c>
      <c r="X30" s="11">
        <f t="shared" si="10"/>
        <v>123534716.1</v>
      </c>
      <c r="Y30" s="11">
        <f t="shared" si="10"/>
        <v>201154094.1</v>
      </c>
    </row>
    <row r="32">
      <c r="A32" s="7" t="s">
        <v>90</v>
      </c>
    </row>
    <row r="33">
      <c r="A33" s="7" t="s">
        <v>22</v>
      </c>
      <c r="B33" s="11">
        <f t="shared" ref="B33:B35" si="12">B21-B27</f>
        <v>20374694.72</v>
      </c>
      <c r="C33" s="11">
        <f t="shared" ref="C33:Y33" si="11">B33+C21-C27</f>
        <v>0</v>
      </c>
      <c r="D33" s="11">
        <f t="shared" si="11"/>
        <v>21464707.18</v>
      </c>
      <c r="E33" s="11">
        <f t="shared" si="11"/>
        <v>0</v>
      </c>
      <c r="F33" s="11">
        <f t="shared" si="11"/>
        <v>22617344.3</v>
      </c>
      <c r="G33" s="11">
        <f t="shared" si="11"/>
        <v>0</v>
      </c>
      <c r="H33" s="11">
        <f t="shared" si="11"/>
        <v>23836414.17</v>
      </c>
      <c r="I33" s="11">
        <f t="shared" si="11"/>
        <v>0</v>
      </c>
      <c r="J33" s="11">
        <f t="shared" si="11"/>
        <v>25125965.98</v>
      </c>
      <c r="K33" s="11">
        <f t="shared" si="11"/>
        <v>0</v>
      </c>
      <c r="L33" s="11">
        <f t="shared" si="11"/>
        <v>26490305.67</v>
      </c>
      <c r="M33" s="11">
        <f t="shared" si="11"/>
        <v>0</v>
      </c>
      <c r="N33" s="11">
        <f t="shared" si="11"/>
        <v>27934012.68</v>
      </c>
      <c r="O33" s="11">
        <f t="shared" si="11"/>
        <v>0</v>
      </c>
      <c r="P33" s="11">
        <f t="shared" si="11"/>
        <v>29461957.74</v>
      </c>
      <c r="Q33" s="11">
        <f t="shared" si="11"/>
        <v>0</v>
      </c>
      <c r="R33" s="11">
        <f t="shared" si="11"/>
        <v>31079321.85</v>
      </c>
      <c r="S33" s="11">
        <f t="shared" si="11"/>
        <v>0</v>
      </c>
      <c r="T33" s="11">
        <f t="shared" si="11"/>
        <v>32791616.57</v>
      </c>
      <c r="U33" s="11">
        <f t="shared" si="11"/>
        <v>0</v>
      </c>
      <c r="V33" s="11">
        <f t="shared" si="11"/>
        <v>34604705.56</v>
      </c>
      <c r="W33" s="11">
        <f t="shared" si="11"/>
        <v>0</v>
      </c>
      <c r="X33" s="11">
        <f t="shared" si="11"/>
        <v>36524827.66</v>
      </c>
      <c r="Y33" s="11">
        <f t="shared" si="11"/>
        <v>0</v>
      </c>
    </row>
    <row r="34">
      <c r="A34" s="7" t="s">
        <v>24</v>
      </c>
      <c r="B34" s="11">
        <f t="shared" si="12"/>
        <v>23897978.2</v>
      </c>
      <c r="C34" s="11">
        <f t="shared" ref="C34:Y34" si="13">B34+C22-C28</f>
        <v>24517490.25</v>
      </c>
      <c r="D34" s="11">
        <f t="shared" si="13"/>
        <v>25154261.76</v>
      </c>
      <c r="E34" s="11">
        <f t="shared" si="13"/>
        <v>25808802.97</v>
      </c>
      <c r="F34" s="11">
        <f t="shared" si="13"/>
        <v>26481639.88</v>
      </c>
      <c r="G34" s="11">
        <f t="shared" si="13"/>
        <v>27173314.73</v>
      </c>
      <c r="H34" s="11">
        <f t="shared" si="13"/>
        <v>27884386.54</v>
      </c>
      <c r="I34" s="11">
        <f t="shared" si="13"/>
        <v>28615431.64</v>
      </c>
      <c r="J34" s="11">
        <f t="shared" si="13"/>
        <v>29367044.21</v>
      </c>
      <c r="K34" s="11">
        <f t="shared" si="13"/>
        <v>30139836.86</v>
      </c>
      <c r="L34" s="11">
        <f t="shared" si="13"/>
        <v>30934441.2</v>
      </c>
      <c r="M34" s="11">
        <f t="shared" si="13"/>
        <v>31751508.49</v>
      </c>
      <c r="N34" s="11">
        <f t="shared" si="13"/>
        <v>32591710.21</v>
      </c>
      <c r="O34" s="11">
        <f t="shared" si="13"/>
        <v>33455738.73</v>
      </c>
      <c r="P34" s="11">
        <f t="shared" si="13"/>
        <v>34344308</v>
      </c>
      <c r="Q34" s="11">
        <f t="shared" si="13"/>
        <v>35258154.21</v>
      </c>
      <c r="R34" s="11">
        <f t="shared" si="13"/>
        <v>36198036.5</v>
      </c>
      <c r="S34" s="11">
        <f t="shared" si="13"/>
        <v>37164737.71</v>
      </c>
      <c r="T34" s="11">
        <f t="shared" si="13"/>
        <v>38159065.14</v>
      </c>
      <c r="U34" s="11">
        <f t="shared" si="13"/>
        <v>39181851.34</v>
      </c>
      <c r="V34" s="11">
        <f t="shared" si="13"/>
        <v>40233954.87</v>
      </c>
      <c r="W34" s="11">
        <f t="shared" si="13"/>
        <v>41316261.19</v>
      </c>
      <c r="X34" s="11">
        <f t="shared" si="13"/>
        <v>42429683.51</v>
      </c>
      <c r="Y34" s="11">
        <f t="shared" si="13"/>
        <v>43575163.66</v>
      </c>
    </row>
    <row r="35">
      <c r="A35" s="7" t="s">
        <v>26</v>
      </c>
      <c r="B35" s="11">
        <f t="shared" si="12"/>
        <v>0</v>
      </c>
      <c r="C35" s="11">
        <f t="shared" ref="C35:Y35" si="14">B35+C23-C29</f>
        <v>0</v>
      </c>
      <c r="D35" s="11">
        <f t="shared" si="14"/>
        <v>0</v>
      </c>
      <c r="E35" s="11">
        <f t="shared" si="14"/>
        <v>0</v>
      </c>
      <c r="F35" s="11">
        <f t="shared" si="14"/>
        <v>0</v>
      </c>
      <c r="G35" s="11">
        <f t="shared" si="14"/>
        <v>0</v>
      </c>
      <c r="H35" s="11">
        <f t="shared" si="14"/>
        <v>0</v>
      </c>
      <c r="I35" s="11">
        <f t="shared" si="14"/>
        <v>0</v>
      </c>
      <c r="J35" s="11">
        <f t="shared" si="14"/>
        <v>0</v>
      </c>
      <c r="K35" s="11">
        <f t="shared" si="14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4"/>
        <v>0</v>
      </c>
      <c r="W35" s="11">
        <f t="shared" si="14"/>
        <v>0</v>
      </c>
      <c r="X35" s="11">
        <f t="shared" si="14"/>
        <v>0</v>
      </c>
      <c r="Y35" s="11">
        <f t="shared" si="14"/>
        <v>0</v>
      </c>
    </row>
    <row r="36">
      <c r="A36" s="7" t="s">
        <v>89</v>
      </c>
      <c r="B36" s="11">
        <f t="shared" ref="B36:Y36" si="15">SUM(B33:B35)</f>
        <v>44272672.92</v>
      </c>
      <c r="C36" s="11">
        <f t="shared" si="15"/>
        <v>24517490.25</v>
      </c>
      <c r="D36" s="11">
        <f t="shared" si="15"/>
        <v>46618968.94</v>
      </c>
      <c r="E36" s="11">
        <f t="shared" si="15"/>
        <v>25808802.97</v>
      </c>
      <c r="F36" s="11">
        <f t="shared" si="15"/>
        <v>49098984.18</v>
      </c>
      <c r="G36" s="11">
        <f t="shared" si="15"/>
        <v>27173314.73</v>
      </c>
      <c r="H36" s="11">
        <f t="shared" si="15"/>
        <v>51720800.71</v>
      </c>
      <c r="I36" s="11">
        <f t="shared" si="15"/>
        <v>28615431.64</v>
      </c>
      <c r="J36" s="11">
        <f t="shared" si="15"/>
        <v>54493010.19</v>
      </c>
      <c r="K36" s="11">
        <f t="shared" si="15"/>
        <v>30139836.86</v>
      </c>
      <c r="L36" s="11">
        <f t="shared" si="15"/>
        <v>57424746.87</v>
      </c>
      <c r="M36" s="11">
        <f t="shared" si="15"/>
        <v>31751508.49</v>
      </c>
      <c r="N36" s="11">
        <f t="shared" si="15"/>
        <v>60525722.89</v>
      </c>
      <c r="O36" s="11">
        <f t="shared" si="15"/>
        <v>33455738.73</v>
      </c>
      <c r="P36" s="11">
        <f t="shared" si="15"/>
        <v>63806265.74</v>
      </c>
      <c r="Q36" s="11">
        <f t="shared" si="15"/>
        <v>35258154.21</v>
      </c>
      <c r="R36" s="11">
        <f t="shared" si="15"/>
        <v>67277358.34</v>
      </c>
      <c r="S36" s="11">
        <f t="shared" si="15"/>
        <v>37164737.71</v>
      </c>
      <c r="T36" s="11">
        <f t="shared" si="15"/>
        <v>70950681.71</v>
      </c>
      <c r="U36" s="11">
        <f t="shared" si="15"/>
        <v>39181851.34</v>
      </c>
      <c r="V36" s="11">
        <f t="shared" si="15"/>
        <v>74838660.43</v>
      </c>
      <c r="W36" s="11">
        <f t="shared" si="15"/>
        <v>41316261.19</v>
      </c>
      <c r="X36" s="11">
        <f t="shared" si="15"/>
        <v>78954511.17</v>
      </c>
      <c r="Y36" s="11">
        <f t="shared" si="15"/>
        <v>43575163.66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91</v>
      </c>
    </row>
    <row r="3">
      <c r="A3" s="7" t="s">
        <v>19</v>
      </c>
      <c r="B3" s="11">
        <f>'Calcs-1'!B11*'Calcs-1'!B15</f>
        <v>31426000</v>
      </c>
      <c r="C3" s="11">
        <f>'Calcs-1'!C11*'Calcs-1'!C15</f>
        <v>32211650</v>
      </c>
      <c r="D3" s="11">
        <f>'Calcs-1'!D11*'Calcs-1'!D15</f>
        <v>33016941.25</v>
      </c>
      <c r="E3" s="11">
        <f>'Calcs-1'!E11*'Calcs-1'!E15</f>
        <v>33842364.78</v>
      </c>
      <c r="F3" s="11">
        <f>'Calcs-1'!F11*'Calcs-1'!F15</f>
        <v>34688423.9</v>
      </c>
      <c r="G3" s="11">
        <f>'Calcs-1'!G11*'Calcs-1'!G15</f>
        <v>35555634.5</v>
      </c>
      <c r="H3" s="11">
        <f>'Calcs-1'!H11*'Calcs-1'!H15</f>
        <v>36444525.36</v>
      </c>
      <c r="I3" s="11">
        <f>'Calcs-1'!I11*'Calcs-1'!I15</f>
        <v>37355638.49</v>
      </c>
      <c r="J3" s="11">
        <f>'Calcs-1'!J11*'Calcs-1'!J15</f>
        <v>38289529.46</v>
      </c>
      <c r="K3" s="11">
        <f>'Calcs-1'!K11*'Calcs-1'!K15</f>
        <v>39246767.69</v>
      </c>
      <c r="L3" s="11">
        <f>'Calcs-1'!L11*'Calcs-1'!L15</f>
        <v>40227936.89</v>
      </c>
      <c r="M3" s="11">
        <f>'Calcs-1'!M11*'Calcs-1'!M15</f>
        <v>41233635.31</v>
      </c>
      <c r="N3" s="11">
        <f>'Calcs-1'!N11*'Calcs-1'!N15</f>
        <v>42264476.19</v>
      </c>
      <c r="O3" s="11">
        <f>'Calcs-1'!O11*'Calcs-1'!O15</f>
        <v>43321088.1</v>
      </c>
      <c r="P3" s="11">
        <f>'Calcs-1'!P11*'Calcs-1'!P15</f>
        <v>44404115.3</v>
      </c>
      <c r="Q3" s="11">
        <f>'Calcs-1'!Q11*'Calcs-1'!Q15</f>
        <v>45514218.18</v>
      </c>
      <c r="R3" s="11">
        <f>'Calcs-1'!R11*'Calcs-1'!R15</f>
        <v>46652073.63</v>
      </c>
      <c r="S3" s="11">
        <f>'Calcs-1'!S11*'Calcs-1'!S15</f>
        <v>47818375.48</v>
      </c>
      <c r="T3" s="11">
        <f>'Calcs-1'!T11*'Calcs-1'!T15</f>
        <v>49013834.86</v>
      </c>
      <c r="U3" s="11">
        <f>'Calcs-1'!U11*'Calcs-1'!U15</f>
        <v>50239180.73</v>
      </c>
      <c r="V3" s="11">
        <f>'Calcs-1'!V11*'Calcs-1'!V15</f>
        <v>51495160.25</v>
      </c>
      <c r="W3" s="11">
        <f>'Calcs-1'!W11*'Calcs-1'!W15</f>
        <v>52782539.26</v>
      </c>
      <c r="X3" s="11">
        <f>'Calcs-1'!X11*'Calcs-1'!X15</f>
        <v>54102102.74</v>
      </c>
      <c r="Y3" s="11">
        <f>'Calcs-1'!Y11*'Calcs-1'!Y15</f>
        <v>55454655.31</v>
      </c>
    </row>
    <row r="4">
      <c r="A4" s="7" t="s">
        <v>20</v>
      </c>
      <c r="B4" s="11">
        <f>'Calcs-1'!B12*'Calcs-1'!B16</f>
        <v>15319496</v>
      </c>
      <c r="C4" s="11">
        <f>'Calcs-1'!C12*'Calcs-1'!C16</f>
        <v>15565573.06</v>
      </c>
      <c r="D4" s="11">
        <f>'Calcs-1'!D12*'Calcs-1'!D16</f>
        <v>15815602.86</v>
      </c>
      <c r="E4" s="11">
        <f>'Calcs-1'!E12*'Calcs-1'!E16</f>
        <v>16069648.89</v>
      </c>
      <c r="F4" s="11">
        <f>'Calcs-1'!F12*'Calcs-1'!F16</f>
        <v>16327775.66</v>
      </c>
      <c r="G4" s="11">
        <f>'Calcs-1'!G12*'Calcs-1'!G16</f>
        <v>16590048.72</v>
      </c>
      <c r="H4" s="11">
        <f>'Calcs-1'!H12*'Calcs-1'!H16</f>
        <v>16856534.68</v>
      </c>
      <c r="I4" s="11">
        <f>'Calcs-1'!I12*'Calcs-1'!I16</f>
        <v>17127301.19</v>
      </c>
      <c r="J4" s="11">
        <f>'Calcs-1'!J12*'Calcs-1'!J16</f>
        <v>17402417.03</v>
      </c>
      <c r="K4" s="11">
        <f>'Calcs-1'!K12*'Calcs-1'!K16</f>
        <v>17681952.06</v>
      </c>
      <c r="L4" s="11">
        <f>'Calcs-1'!L12*'Calcs-1'!L16</f>
        <v>17965977.25</v>
      </c>
      <c r="M4" s="11">
        <f>'Calcs-1'!M12*'Calcs-1'!M16</f>
        <v>18254564.75</v>
      </c>
      <c r="N4" s="11">
        <f>'Calcs-1'!N12*'Calcs-1'!N16</f>
        <v>18547787.82</v>
      </c>
      <c r="O4" s="11">
        <f>'Calcs-1'!O12*'Calcs-1'!O16</f>
        <v>18845720.93</v>
      </c>
      <c r="P4" s="11">
        <f>'Calcs-1'!P12*'Calcs-1'!P16</f>
        <v>19148439.75</v>
      </c>
      <c r="Q4" s="11">
        <f>'Calcs-1'!Q12*'Calcs-1'!Q16</f>
        <v>19456021.14</v>
      </c>
      <c r="R4" s="11">
        <f>'Calcs-1'!R12*'Calcs-1'!R16</f>
        <v>19768543.21</v>
      </c>
      <c r="S4" s="11">
        <f>'Calcs-1'!S12*'Calcs-1'!S16</f>
        <v>20086085.31</v>
      </c>
      <c r="T4" s="11">
        <f>'Calcs-1'!T12*'Calcs-1'!T16</f>
        <v>20408728.1</v>
      </c>
      <c r="U4" s="11">
        <f>'Calcs-1'!U12*'Calcs-1'!U16</f>
        <v>20736553.5</v>
      </c>
      <c r="V4" s="11">
        <f>'Calcs-1'!V12*'Calcs-1'!V16</f>
        <v>21069644.76</v>
      </c>
      <c r="W4" s="11">
        <f>'Calcs-1'!W12*'Calcs-1'!W16</f>
        <v>21408086.47</v>
      </c>
      <c r="X4" s="11">
        <f>'Calcs-1'!X12*'Calcs-1'!X16</f>
        <v>21751964.56</v>
      </c>
      <c r="Y4" s="11">
        <f>'Calcs-1'!Y12*'Calcs-1'!Y16</f>
        <v>22101366.36</v>
      </c>
    </row>
    <row r="5">
      <c r="A5" s="7" t="s">
        <v>89</v>
      </c>
      <c r="B5" s="11">
        <f t="shared" ref="B5:Y5" si="1">SUM(B3:B4)</f>
        <v>46745496</v>
      </c>
      <c r="C5" s="11">
        <f t="shared" si="1"/>
        <v>47777223.06</v>
      </c>
      <c r="D5" s="11">
        <f t="shared" si="1"/>
        <v>48832544.11</v>
      </c>
      <c r="E5" s="11">
        <f t="shared" si="1"/>
        <v>49912013.67</v>
      </c>
      <c r="F5" s="11">
        <f t="shared" si="1"/>
        <v>51016199.56</v>
      </c>
      <c r="G5" s="11">
        <f t="shared" si="1"/>
        <v>52145683.22</v>
      </c>
      <c r="H5" s="11">
        <f t="shared" si="1"/>
        <v>53301060.04</v>
      </c>
      <c r="I5" s="11">
        <f t="shared" si="1"/>
        <v>54482939.69</v>
      </c>
      <c r="J5" s="11">
        <f t="shared" si="1"/>
        <v>55691946.49</v>
      </c>
      <c r="K5" s="11">
        <f t="shared" si="1"/>
        <v>56928719.75</v>
      </c>
      <c r="L5" s="11">
        <f t="shared" si="1"/>
        <v>58193914.14</v>
      </c>
      <c r="M5" s="11">
        <f t="shared" si="1"/>
        <v>59488200.05</v>
      </c>
      <c r="N5" s="11">
        <f t="shared" si="1"/>
        <v>60812264.01</v>
      </c>
      <c r="O5" s="11">
        <f t="shared" si="1"/>
        <v>62166809.03</v>
      </c>
      <c r="P5" s="11">
        <f t="shared" si="1"/>
        <v>63552555.05</v>
      </c>
      <c r="Q5" s="11">
        <f t="shared" si="1"/>
        <v>64970239.32</v>
      </c>
      <c r="R5" s="11">
        <f t="shared" si="1"/>
        <v>66420616.84</v>
      </c>
      <c r="S5" s="11">
        <f t="shared" si="1"/>
        <v>67904460.79</v>
      </c>
      <c r="T5" s="11">
        <f t="shared" si="1"/>
        <v>69422562.97</v>
      </c>
      <c r="U5" s="11">
        <f t="shared" si="1"/>
        <v>70975734.24</v>
      </c>
      <c r="V5" s="11">
        <f t="shared" si="1"/>
        <v>72564805.01</v>
      </c>
      <c r="W5" s="11">
        <f t="shared" si="1"/>
        <v>74190625.72</v>
      </c>
      <c r="X5" s="11">
        <f t="shared" si="1"/>
        <v>75854067.3</v>
      </c>
      <c r="Y5" s="11">
        <f t="shared" si="1"/>
        <v>77556021.67</v>
      </c>
    </row>
    <row r="7">
      <c r="A7" s="7" t="s">
        <v>92</v>
      </c>
    </row>
    <row r="8">
      <c r="A8" s="7" t="s">
        <v>19</v>
      </c>
      <c r="B8" s="7">
        <v>0.0</v>
      </c>
      <c r="C8" s="11">
        <f>B3+C3</f>
        <v>63637650</v>
      </c>
      <c r="D8" s="7">
        <v>0.0</v>
      </c>
      <c r="E8" s="11">
        <f>D3+E3</f>
        <v>66859306.03</v>
      </c>
      <c r="F8" s="7">
        <v>0.0</v>
      </c>
      <c r="G8" s="11">
        <f>F3+G3</f>
        <v>70244058.4</v>
      </c>
      <c r="H8" s="7">
        <v>0.0</v>
      </c>
      <c r="I8" s="11">
        <f>H3+I3</f>
        <v>73800163.86</v>
      </c>
      <c r="J8" s="7">
        <v>0.0</v>
      </c>
      <c r="K8" s="11">
        <f>J3+K3</f>
        <v>77536297.15</v>
      </c>
      <c r="L8" s="7">
        <v>0.0</v>
      </c>
      <c r="M8" s="11">
        <f>L3+M3</f>
        <v>81461572.19</v>
      </c>
      <c r="N8" s="7">
        <v>0.0</v>
      </c>
      <c r="O8" s="11">
        <f>N3+O3</f>
        <v>85585564.29</v>
      </c>
      <c r="P8" s="7">
        <v>0.0</v>
      </c>
      <c r="Q8" s="11">
        <f>P3+Q3</f>
        <v>89918333.48</v>
      </c>
      <c r="R8" s="7">
        <v>0.0</v>
      </c>
      <c r="S8" s="11">
        <f>R3+S3</f>
        <v>94470449.11</v>
      </c>
      <c r="T8" s="7">
        <v>0.0</v>
      </c>
      <c r="U8" s="11">
        <f>T3+U3</f>
        <v>99253015.6</v>
      </c>
      <c r="V8" s="7">
        <v>0.0</v>
      </c>
      <c r="W8" s="11">
        <f>V3+W3</f>
        <v>104277699.5</v>
      </c>
      <c r="X8" s="7">
        <v>0.0</v>
      </c>
      <c r="Y8" s="11">
        <f>X3+Y3</f>
        <v>109556758</v>
      </c>
    </row>
    <row r="9">
      <c r="A9" s="7" t="s">
        <v>20</v>
      </c>
      <c r="B9" s="7">
        <v>0.0</v>
      </c>
      <c r="C9" s="7">
        <v>0.0</v>
      </c>
      <c r="D9" s="11">
        <f t="shared" ref="D9:Y9" si="2">B4</f>
        <v>15319496</v>
      </c>
      <c r="E9" s="11">
        <f t="shared" si="2"/>
        <v>15565573.06</v>
      </c>
      <c r="F9" s="11">
        <f t="shared" si="2"/>
        <v>15815602.86</v>
      </c>
      <c r="G9" s="11">
        <f t="shared" si="2"/>
        <v>16069648.89</v>
      </c>
      <c r="H9" s="11">
        <f t="shared" si="2"/>
        <v>16327775.66</v>
      </c>
      <c r="I9" s="11">
        <f t="shared" si="2"/>
        <v>16590048.72</v>
      </c>
      <c r="J9" s="11">
        <f t="shared" si="2"/>
        <v>16856534.68</v>
      </c>
      <c r="K9" s="11">
        <f t="shared" si="2"/>
        <v>17127301.19</v>
      </c>
      <c r="L9" s="11">
        <f t="shared" si="2"/>
        <v>17402417.03</v>
      </c>
      <c r="M9" s="11">
        <f t="shared" si="2"/>
        <v>17681952.06</v>
      </c>
      <c r="N9" s="11">
        <f t="shared" si="2"/>
        <v>17965977.25</v>
      </c>
      <c r="O9" s="11">
        <f t="shared" si="2"/>
        <v>18254564.75</v>
      </c>
      <c r="P9" s="11">
        <f t="shared" si="2"/>
        <v>18547787.82</v>
      </c>
      <c r="Q9" s="11">
        <f t="shared" si="2"/>
        <v>18845720.93</v>
      </c>
      <c r="R9" s="11">
        <f t="shared" si="2"/>
        <v>19148439.75</v>
      </c>
      <c r="S9" s="11">
        <f t="shared" si="2"/>
        <v>19456021.14</v>
      </c>
      <c r="T9" s="11">
        <f t="shared" si="2"/>
        <v>19768543.21</v>
      </c>
      <c r="U9" s="11">
        <f t="shared" si="2"/>
        <v>20086085.31</v>
      </c>
      <c r="V9" s="11">
        <f t="shared" si="2"/>
        <v>20408728.1</v>
      </c>
      <c r="W9" s="11">
        <f t="shared" si="2"/>
        <v>20736553.5</v>
      </c>
      <c r="X9" s="11">
        <f t="shared" si="2"/>
        <v>21069644.76</v>
      </c>
      <c r="Y9" s="11">
        <f t="shared" si="2"/>
        <v>21408086.47</v>
      </c>
    </row>
    <row r="10">
      <c r="A10" s="7" t="s">
        <v>89</v>
      </c>
      <c r="B10" s="11">
        <f t="shared" ref="B10:Y10" si="3">SUM(B8:B9)</f>
        <v>0</v>
      </c>
      <c r="C10" s="11">
        <f t="shared" si="3"/>
        <v>63637650</v>
      </c>
      <c r="D10" s="11">
        <f t="shared" si="3"/>
        <v>15319496</v>
      </c>
      <c r="E10" s="11">
        <f t="shared" si="3"/>
        <v>82424879.1</v>
      </c>
      <c r="F10" s="11">
        <f t="shared" si="3"/>
        <v>15815602.86</v>
      </c>
      <c r="G10" s="11">
        <f t="shared" si="3"/>
        <v>86313707.29</v>
      </c>
      <c r="H10" s="11">
        <f t="shared" si="3"/>
        <v>16327775.66</v>
      </c>
      <c r="I10" s="11">
        <f t="shared" si="3"/>
        <v>90390212.58</v>
      </c>
      <c r="J10" s="11">
        <f t="shared" si="3"/>
        <v>16856534.68</v>
      </c>
      <c r="K10" s="11">
        <f t="shared" si="3"/>
        <v>94663598.34</v>
      </c>
      <c r="L10" s="11">
        <f t="shared" si="3"/>
        <v>17402417.03</v>
      </c>
      <c r="M10" s="11">
        <f t="shared" si="3"/>
        <v>99143524.25</v>
      </c>
      <c r="N10" s="11">
        <f t="shared" si="3"/>
        <v>17965977.25</v>
      </c>
      <c r="O10" s="11">
        <f t="shared" si="3"/>
        <v>103840129</v>
      </c>
      <c r="P10" s="11">
        <f t="shared" si="3"/>
        <v>18547787.82</v>
      </c>
      <c r="Q10" s="11">
        <f t="shared" si="3"/>
        <v>108764054.4</v>
      </c>
      <c r="R10" s="11">
        <f t="shared" si="3"/>
        <v>19148439.75</v>
      </c>
      <c r="S10" s="11">
        <f t="shared" si="3"/>
        <v>113926470.2</v>
      </c>
      <c r="T10" s="11">
        <f t="shared" si="3"/>
        <v>19768543.21</v>
      </c>
      <c r="U10" s="11">
        <f t="shared" si="3"/>
        <v>119339100.9</v>
      </c>
      <c r="V10" s="11">
        <f t="shared" si="3"/>
        <v>20408728.1</v>
      </c>
      <c r="W10" s="11">
        <f t="shared" si="3"/>
        <v>125014253</v>
      </c>
      <c r="X10" s="11">
        <f t="shared" si="3"/>
        <v>21069644.76</v>
      </c>
      <c r="Y10" s="11">
        <f t="shared" si="3"/>
        <v>130964844.5</v>
      </c>
    </row>
    <row r="12">
      <c r="A12" s="7" t="s">
        <v>93</v>
      </c>
    </row>
    <row r="13">
      <c r="A13" s="7" t="s">
        <v>19</v>
      </c>
      <c r="B13" s="11">
        <f t="shared" ref="B13:B14" si="5">B3-B8</f>
        <v>31426000</v>
      </c>
      <c r="C13" s="11">
        <f t="shared" ref="C13:Y13" si="4">B13+C3-C8</f>
        <v>0</v>
      </c>
      <c r="D13" s="11">
        <f t="shared" si="4"/>
        <v>33016941.25</v>
      </c>
      <c r="E13" s="11">
        <f t="shared" si="4"/>
        <v>0</v>
      </c>
      <c r="F13" s="11">
        <f t="shared" si="4"/>
        <v>34688423.9</v>
      </c>
      <c r="G13" s="11">
        <f t="shared" si="4"/>
        <v>0</v>
      </c>
      <c r="H13" s="11">
        <f t="shared" si="4"/>
        <v>36444525.36</v>
      </c>
      <c r="I13" s="11">
        <f t="shared" si="4"/>
        <v>0</v>
      </c>
      <c r="J13" s="11">
        <f t="shared" si="4"/>
        <v>38289529.46</v>
      </c>
      <c r="K13" s="11">
        <f t="shared" si="4"/>
        <v>0</v>
      </c>
      <c r="L13" s="11">
        <f t="shared" si="4"/>
        <v>40227936.89</v>
      </c>
      <c r="M13" s="11">
        <f t="shared" si="4"/>
        <v>0</v>
      </c>
      <c r="N13" s="11">
        <f t="shared" si="4"/>
        <v>42264476.19</v>
      </c>
      <c r="O13" s="11">
        <f t="shared" si="4"/>
        <v>0</v>
      </c>
      <c r="P13" s="11">
        <f t="shared" si="4"/>
        <v>44404115.3</v>
      </c>
      <c r="Q13" s="11">
        <f t="shared" si="4"/>
        <v>0</v>
      </c>
      <c r="R13" s="11">
        <f t="shared" si="4"/>
        <v>46652073.63</v>
      </c>
      <c r="S13" s="11">
        <f t="shared" si="4"/>
        <v>0</v>
      </c>
      <c r="T13" s="11">
        <f t="shared" si="4"/>
        <v>49013834.86</v>
      </c>
      <c r="U13" s="11">
        <f t="shared" si="4"/>
        <v>0</v>
      </c>
      <c r="V13" s="11">
        <f t="shared" si="4"/>
        <v>51495160.25</v>
      </c>
      <c r="W13" s="11">
        <f t="shared" si="4"/>
        <v>0</v>
      </c>
      <c r="X13" s="11">
        <f t="shared" si="4"/>
        <v>54102102.74</v>
      </c>
      <c r="Y13" s="11">
        <f t="shared" si="4"/>
        <v>0</v>
      </c>
    </row>
    <row r="14">
      <c r="A14" s="7" t="s">
        <v>20</v>
      </c>
      <c r="B14" s="11">
        <f t="shared" si="5"/>
        <v>15319496</v>
      </c>
      <c r="C14" s="11">
        <f t="shared" ref="C14:Y14" si="6">B14+C4-C9</f>
        <v>30885069.06</v>
      </c>
      <c r="D14" s="11">
        <f t="shared" si="6"/>
        <v>31381175.93</v>
      </c>
      <c r="E14" s="11">
        <f t="shared" si="6"/>
        <v>31885251.76</v>
      </c>
      <c r="F14" s="11">
        <f t="shared" si="6"/>
        <v>32397424.56</v>
      </c>
      <c r="G14" s="11">
        <f t="shared" si="6"/>
        <v>32917824.39</v>
      </c>
      <c r="H14" s="11">
        <f t="shared" si="6"/>
        <v>33446583.4</v>
      </c>
      <c r="I14" s="11">
        <f t="shared" si="6"/>
        <v>33983835.87</v>
      </c>
      <c r="J14" s="11">
        <f t="shared" si="6"/>
        <v>34529718.23</v>
      </c>
      <c r="K14" s="11">
        <f t="shared" si="6"/>
        <v>35084369.09</v>
      </c>
      <c r="L14" s="11">
        <f t="shared" si="6"/>
        <v>35647929.31</v>
      </c>
      <c r="M14" s="11">
        <f t="shared" si="6"/>
        <v>36220542</v>
      </c>
      <c r="N14" s="11">
        <f t="shared" si="6"/>
        <v>36802352.56</v>
      </c>
      <c r="O14" s="11">
        <f t="shared" si="6"/>
        <v>37393508.75</v>
      </c>
      <c r="P14" s="11">
        <f t="shared" si="6"/>
        <v>37994160.68</v>
      </c>
      <c r="Q14" s="11">
        <f t="shared" si="6"/>
        <v>38604460.89</v>
      </c>
      <c r="R14" s="11">
        <f t="shared" si="6"/>
        <v>39224564.34</v>
      </c>
      <c r="S14" s="11">
        <f t="shared" si="6"/>
        <v>39854628.52</v>
      </c>
      <c r="T14" s="11">
        <f t="shared" si="6"/>
        <v>40494813.42</v>
      </c>
      <c r="U14" s="11">
        <f t="shared" si="6"/>
        <v>41145281.61</v>
      </c>
      <c r="V14" s="11">
        <f t="shared" si="6"/>
        <v>41806198.26</v>
      </c>
      <c r="W14" s="11">
        <f t="shared" si="6"/>
        <v>42477731.23</v>
      </c>
      <c r="X14" s="11">
        <f t="shared" si="6"/>
        <v>43160051.02</v>
      </c>
      <c r="Y14" s="11">
        <f t="shared" si="6"/>
        <v>43853330.92</v>
      </c>
    </row>
    <row r="15">
      <c r="A15" s="7" t="s">
        <v>89</v>
      </c>
      <c r="B15" s="11">
        <f t="shared" ref="B15:Y15" si="7">SUM(B13:B14)</f>
        <v>46745496</v>
      </c>
      <c r="C15" s="11">
        <f t="shared" si="7"/>
        <v>30885069.06</v>
      </c>
      <c r="D15" s="11">
        <f t="shared" si="7"/>
        <v>64398117.18</v>
      </c>
      <c r="E15" s="11">
        <f t="shared" si="7"/>
        <v>31885251.76</v>
      </c>
      <c r="F15" s="11">
        <f t="shared" si="7"/>
        <v>67085848.46</v>
      </c>
      <c r="G15" s="11">
        <f t="shared" si="7"/>
        <v>32917824.39</v>
      </c>
      <c r="H15" s="11">
        <f t="shared" si="7"/>
        <v>69891108.76</v>
      </c>
      <c r="I15" s="11">
        <f t="shared" si="7"/>
        <v>33983835.87</v>
      </c>
      <c r="J15" s="11">
        <f t="shared" si="7"/>
        <v>72819247.68</v>
      </c>
      <c r="K15" s="11">
        <f t="shared" si="7"/>
        <v>35084369.09</v>
      </c>
      <c r="L15" s="11">
        <f t="shared" si="7"/>
        <v>75875866.2</v>
      </c>
      <c r="M15" s="11">
        <f t="shared" si="7"/>
        <v>36220542</v>
      </c>
      <c r="N15" s="11">
        <f t="shared" si="7"/>
        <v>79066828.75</v>
      </c>
      <c r="O15" s="11">
        <f t="shared" si="7"/>
        <v>37393508.75</v>
      </c>
      <c r="P15" s="11">
        <f t="shared" si="7"/>
        <v>82398275.98</v>
      </c>
      <c r="Q15" s="11">
        <f t="shared" si="7"/>
        <v>38604460.89</v>
      </c>
      <c r="R15" s="11">
        <f t="shared" si="7"/>
        <v>85876637.98</v>
      </c>
      <c r="S15" s="11">
        <f t="shared" si="7"/>
        <v>39854628.52</v>
      </c>
      <c r="T15" s="11">
        <f t="shared" si="7"/>
        <v>89508648.28</v>
      </c>
      <c r="U15" s="11">
        <f t="shared" si="7"/>
        <v>41145281.61</v>
      </c>
      <c r="V15" s="11">
        <f t="shared" si="7"/>
        <v>93301358.52</v>
      </c>
      <c r="W15" s="11">
        <f t="shared" si="7"/>
        <v>42477731.23</v>
      </c>
      <c r="X15" s="11">
        <f t="shared" si="7"/>
        <v>97262153.76</v>
      </c>
      <c r="Y15" s="11">
        <f t="shared" si="7"/>
        <v>43853330.92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87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28</v>
      </c>
    </row>
    <row r="7">
      <c r="A7" s="7" t="s">
        <v>19</v>
      </c>
      <c r="B7" s="10">
        <f>'Calcs-1'!B15</f>
        <v>827</v>
      </c>
      <c r="C7" s="11">
        <f>'Calcs-1'!C15</f>
        <v>827</v>
      </c>
      <c r="D7" s="11">
        <f>'Calcs-1'!D15</f>
        <v>827</v>
      </c>
      <c r="E7" s="11">
        <f>'Calcs-1'!E15</f>
        <v>827</v>
      </c>
      <c r="F7" s="11">
        <f>'Calcs-1'!F15</f>
        <v>827</v>
      </c>
      <c r="G7" s="11">
        <f>'Calcs-1'!G15</f>
        <v>827</v>
      </c>
      <c r="H7" s="11">
        <f>'Calcs-1'!H15</f>
        <v>827</v>
      </c>
      <c r="I7" s="11">
        <f>'Calcs-1'!I15</f>
        <v>827</v>
      </c>
      <c r="J7" s="11">
        <f>'Calcs-1'!J15</f>
        <v>827</v>
      </c>
      <c r="K7" s="11">
        <f>'Calcs-1'!K15</f>
        <v>827</v>
      </c>
      <c r="L7" s="11">
        <f>'Calcs-1'!L15</f>
        <v>827</v>
      </c>
      <c r="M7" s="11">
        <f>'Calcs-1'!M15</f>
        <v>827</v>
      </c>
      <c r="N7" s="11">
        <f>'Calcs-1'!N15</f>
        <v>827</v>
      </c>
      <c r="O7" s="11">
        <f>'Calcs-1'!O15</f>
        <v>827</v>
      </c>
      <c r="P7" s="11">
        <f>'Calcs-1'!P15</f>
        <v>827</v>
      </c>
      <c r="Q7" s="11">
        <f>'Calcs-1'!Q15</f>
        <v>827</v>
      </c>
      <c r="R7" s="11">
        <f>'Calcs-1'!R15</f>
        <v>827</v>
      </c>
      <c r="S7" s="11">
        <f>'Calcs-1'!S15</f>
        <v>827</v>
      </c>
      <c r="T7" s="11">
        <f>'Calcs-1'!T15</f>
        <v>827</v>
      </c>
      <c r="U7" s="11">
        <f>'Calcs-1'!U15</f>
        <v>827</v>
      </c>
      <c r="V7" s="11">
        <f>'Calcs-1'!V15</f>
        <v>827</v>
      </c>
      <c r="W7" s="11">
        <f>'Calcs-1'!W15</f>
        <v>827</v>
      </c>
      <c r="X7" s="11">
        <f>'Calcs-1'!X15</f>
        <v>827</v>
      </c>
      <c r="Y7" s="11">
        <f>'Calcs-1'!Y15</f>
        <v>827</v>
      </c>
    </row>
    <row r="8">
      <c r="A8" s="7" t="s">
        <v>20</v>
      </c>
      <c r="B8" s="10">
        <f>'Calcs-1'!B16</f>
        <v>346</v>
      </c>
      <c r="C8" s="11">
        <f>'Calcs-1'!C16</f>
        <v>348.422</v>
      </c>
      <c r="D8" s="11">
        <f>'Calcs-1'!D16</f>
        <v>350.860954</v>
      </c>
      <c r="E8" s="11">
        <f>'Calcs-1'!E16</f>
        <v>353.3169807</v>
      </c>
      <c r="F8" s="11">
        <f>'Calcs-1'!F16</f>
        <v>355.7901995</v>
      </c>
      <c r="G8" s="11">
        <f>'Calcs-1'!G16</f>
        <v>358.2807309</v>
      </c>
      <c r="H8" s="11">
        <f>'Calcs-1'!H16</f>
        <v>360.7886961</v>
      </c>
      <c r="I8" s="11">
        <f>'Calcs-1'!I16</f>
        <v>363.3142169</v>
      </c>
      <c r="J8" s="11">
        <f>'Calcs-1'!J16</f>
        <v>365.8574164</v>
      </c>
      <c r="K8" s="11">
        <f>'Calcs-1'!K16</f>
        <v>368.4184184</v>
      </c>
      <c r="L8" s="11">
        <f>'Calcs-1'!L16</f>
        <v>370.9973473</v>
      </c>
      <c r="M8" s="11">
        <f>'Calcs-1'!M16</f>
        <v>373.5943287</v>
      </c>
      <c r="N8" s="11">
        <f>'Calcs-1'!N16</f>
        <v>376.209489</v>
      </c>
      <c r="O8" s="11">
        <f>'Calcs-1'!O16</f>
        <v>378.8429554</v>
      </c>
      <c r="P8" s="11">
        <f>'Calcs-1'!P16</f>
        <v>381.4948561</v>
      </c>
      <c r="Q8" s="11">
        <f>'Calcs-1'!Q16</f>
        <v>384.1653201</v>
      </c>
      <c r="R8" s="11">
        <f>'Calcs-1'!R16</f>
        <v>386.8544774</v>
      </c>
      <c r="S8" s="11">
        <f>'Calcs-1'!S16</f>
        <v>389.5624587</v>
      </c>
      <c r="T8" s="11">
        <f>'Calcs-1'!T16</f>
        <v>392.2893959</v>
      </c>
      <c r="U8" s="11">
        <f>'Calcs-1'!U16</f>
        <v>395.0354217</v>
      </c>
      <c r="V8" s="11">
        <f>'Calcs-1'!V16</f>
        <v>397.8006696</v>
      </c>
      <c r="W8" s="11">
        <f>'Calcs-1'!W16</f>
        <v>400.5852743</v>
      </c>
      <c r="X8" s="11">
        <f>'Calcs-1'!X16</f>
        <v>403.3893713</v>
      </c>
      <c r="Y8" s="11">
        <f>'Calcs-1'!Y16</f>
        <v>406.2130969</v>
      </c>
    </row>
    <row r="10">
      <c r="A10" s="7" t="s">
        <v>94</v>
      </c>
    </row>
    <row r="11">
      <c r="A11" s="7" t="s">
        <v>19</v>
      </c>
      <c r="B11" s="11">
        <f t="shared" ref="B11:Y11" si="1">B3*B7</f>
        <v>29329555</v>
      </c>
      <c r="C11" s="11">
        <f t="shared" si="1"/>
        <v>29857486.99</v>
      </c>
      <c r="D11" s="11">
        <f t="shared" si="1"/>
        <v>30394921.76</v>
      </c>
      <c r="E11" s="11">
        <f t="shared" si="1"/>
        <v>30942030.35</v>
      </c>
      <c r="F11" s="11">
        <f t="shared" si="1"/>
        <v>31498986.89</v>
      </c>
      <c r="G11" s="11">
        <f t="shared" si="1"/>
        <v>32065968.66</v>
      </c>
      <c r="H11" s="11">
        <f t="shared" si="1"/>
        <v>32643156.09</v>
      </c>
      <c r="I11" s="11">
        <f t="shared" si="1"/>
        <v>33230732.9</v>
      </c>
      <c r="J11" s="11">
        <f t="shared" si="1"/>
        <v>33828886.1</v>
      </c>
      <c r="K11" s="11">
        <f t="shared" si="1"/>
        <v>34437806.05</v>
      </c>
      <c r="L11" s="11">
        <f t="shared" si="1"/>
        <v>35057686.55</v>
      </c>
      <c r="M11" s="11">
        <f t="shared" si="1"/>
        <v>35688724.91</v>
      </c>
      <c r="N11" s="11">
        <f t="shared" si="1"/>
        <v>36331121.96</v>
      </c>
      <c r="O11" s="11">
        <f t="shared" si="1"/>
        <v>36985082.16</v>
      </c>
      <c r="P11" s="11">
        <f t="shared" si="1"/>
        <v>37650813.63</v>
      </c>
      <c r="Q11" s="11">
        <f t="shared" si="1"/>
        <v>38328528.28</v>
      </c>
      <c r="R11" s="11">
        <f t="shared" si="1"/>
        <v>39018441.79</v>
      </c>
      <c r="S11" s="11">
        <f t="shared" si="1"/>
        <v>39720773.74</v>
      </c>
      <c r="T11" s="11">
        <f t="shared" si="1"/>
        <v>40435747.67</v>
      </c>
      <c r="U11" s="11">
        <f t="shared" si="1"/>
        <v>41163591.13</v>
      </c>
      <c r="V11" s="11">
        <f t="shared" si="1"/>
        <v>41904535.77</v>
      </c>
      <c r="W11" s="11">
        <f t="shared" si="1"/>
        <v>42658817.41</v>
      </c>
      <c r="X11" s="11">
        <f t="shared" si="1"/>
        <v>43426676.12</v>
      </c>
      <c r="Y11" s="11">
        <f t="shared" si="1"/>
        <v>44208356.29</v>
      </c>
    </row>
    <row r="12">
      <c r="A12" s="7" t="s">
        <v>20</v>
      </c>
      <c r="B12" s="11">
        <f t="shared" ref="B12:Y12" si="2">B4*B8</f>
        <v>15319496</v>
      </c>
      <c r="C12" s="11">
        <f t="shared" si="2"/>
        <v>15565573.06</v>
      </c>
      <c r="D12" s="11">
        <f t="shared" si="2"/>
        <v>15815602.86</v>
      </c>
      <c r="E12" s="11">
        <f t="shared" si="2"/>
        <v>16069648.89</v>
      </c>
      <c r="F12" s="11">
        <f t="shared" si="2"/>
        <v>16327775.66</v>
      </c>
      <c r="G12" s="11">
        <f t="shared" si="2"/>
        <v>16590048.72</v>
      </c>
      <c r="H12" s="11">
        <f t="shared" si="2"/>
        <v>16856534.68</v>
      </c>
      <c r="I12" s="11">
        <f t="shared" si="2"/>
        <v>17127301.19</v>
      </c>
      <c r="J12" s="11">
        <f t="shared" si="2"/>
        <v>17402417.03</v>
      </c>
      <c r="K12" s="11">
        <f t="shared" si="2"/>
        <v>17681952.06</v>
      </c>
      <c r="L12" s="11">
        <f t="shared" si="2"/>
        <v>17965977.25</v>
      </c>
      <c r="M12" s="11">
        <f t="shared" si="2"/>
        <v>18254564.75</v>
      </c>
      <c r="N12" s="11">
        <f t="shared" si="2"/>
        <v>18547787.82</v>
      </c>
      <c r="O12" s="11">
        <f t="shared" si="2"/>
        <v>18845720.93</v>
      </c>
      <c r="P12" s="11">
        <f t="shared" si="2"/>
        <v>19148439.75</v>
      </c>
      <c r="Q12" s="11">
        <f t="shared" si="2"/>
        <v>19456021.14</v>
      </c>
      <c r="R12" s="11">
        <f t="shared" si="2"/>
        <v>19768543.21</v>
      </c>
      <c r="S12" s="11">
        <f t="shared" si="2"/>
        <v>20086085.31</v>
      </c>
      <c r="T12" s="11">
        <f t="shared" si="2"/>
        <v>20408728.1</v>
      </c>
      <c r="U12" s="11">
        <f t="shared" si="2"/>
        <v>20736553.5</v>
      </c>
      <c r="V12" s="11">
        <f t="shared" si="2"/>
        <v>21069644.76</v>
      </c>
      <c r="W12" s="11">
        <f t="shared" si="2"/>
        <v>21408086.47</v>
      </c>
      <c r="X12" s="11">
        <f t="shared" si="2"/>
        <v>21751964.56</v>
      </c>
      <c r="Y12" s="11">
        <f t="shared" si="2"/>
        <v>22101366.36</v>
      </c>
    </row>
    <row r="13">
      <c r="A13" s="7" t="s">
        <v>89</v>
      </c>
      <c r="B13" s="11">
        <f t="shared" ref="B13:Y13" si="3">SUM(B11:B12)</f>
        <v>44649051</v>
      </c>
      <c r="C13" s="11">
        <f t="shared" si="3"/>
        <v>45423060.05</v>
      </c>
      <c r="D13" s="11">
        <f t="shared" si="3"/>
        <v>46210524.62</v>
      </c>
      <c r="E13" s="11">
        <f t="shared" si="3"/>
        <v>47011679.24</v>
      </c>
      <c r="F13" s="11">
        <f t="shared" si="3"/>
        <v>47826762.56</v>
      </c>
      <c r="G13" s="11">
        <f t="shared" si="3"/>
        <v>48656017.38</v>
      </c>
      <c r="H13" s="11">
        <f t="shared" si="3"/>
        <v>49499690.77</v>
      </c>
      <c r="I13" s="11">
        <f t="shared" si="3"/>
        <v>50358034.1</v>
      </c>
      <c r="J13" s="11">
        <f t="shared" si="3"/>
        <v>51231303.13</v>
      </c>
      <c r="K13" s="11">
        <f t="shared" si="3"/>
        <v>52119758.1</v>
      </c>
      <c r="L13" s="11">
        <f t="shared" si="3"/>
        <v>53023663.81</v>
      </c>
      <c r="M13" s="11">
        <f t="shared" si="3"/>
        <v>53943289.66</v>
      </c>
      <c r="N13" s="11">
        <f t="shared" si="3"/>
        <v>54878909.78</v>
      </c>
      <c r="O13" s="11">
        <f t="shared" si="3"/>
        <v>55830803.09</v>
      </c>
      <c r="P13" s="11">
        <f t="shared" si="3"/>
        <v>56799253.38</v>
      </c>
      <c r="Q13" s="11">
        <f t="shared" si="3"/>
        <v>57784549.42</v>
      </c>
      <c r="R13" s="11">
        <f t="shared" si="3"/>
        <v>58786984.99</v>
      </c>
      <c r="S13" s="11">
        <f t="shared" si="3"/>
        <v>59806859.06</v>
      </c>
      <c r="T13" s="11">
        <f t="shared" si="3"/>
        <v>60844475.77</v>
      </c>
      <c r="U13" s="11">
        <f t="shared" si="3"/>
        <v>61900144.63</v>
      </c>
      <c r="V13" s="11">
        <f t="shared" si="3"/>
        <v>62974180.53</v>
      </c>
      <c r="W13" s="11">
        <f t="shared" si="3"/>
        <v>64066903.88</v>
      </c>
      <c r="X13" s="11">
        <f t="shared" si="3"/>
        <v>65178640.68</v>
      </c>
      <c r="Y13" s="11">
        <f t="shared" si="3"/>
        <v>66309722.66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32</v>
      </c>
    </row>
    <row r="3">
      <c r="A3" s="7" t="s">
        <v>35</v>
      </c>
      <c r="B3" s="10">
        <f>Assumptions!$B17</f>
        <v>102540</v>
      </c>
      <c r="C3" s="10">
        <f>Assumptions!$B17</f>
        <v>102540</v>
      </c>
      <c r="D3" s="10">
        <f>Assumptions!$B17</f>
        <v>102540</v>
      </c>
      <c r="E3" s="10">
        <f>Assumptions!$B17</f>
        <v>102540</v>
      </c>
      <c r="F3" s="10">
        <f>Assumptions!$B17</f>
        <v>102540</v>
      </c>
      <c r="G3" s="10">
        <f>Assumptions!$B17</f>
        <v>102540</v>
      </c>
      <c r="H3" s="10">
        <f>Assumptions!$B17</f>
        <v>102540</v>
      </c>
      <c r="I3" s="10">
        <f>Assumptions!$B17</f>
        <v>102540</v>
      </c>
      <c r="J3" s="10">
        <f>Assumptions!$B17</f>
        <v>102540</v>
      </c>
      <c r="K3" s="10">
        <f>Assumptions!$B17</f>
        <v>102540</v>
      </c>
      <c r="L3" s="10">
        <f>Assumptions!$B17</f>
        <v>102540</v>
      </c>
      <c r="M3" s="10">
        <f>Assumptions!$B17</f>
        <v>102540</v>
      </c>
      <c r="N3" s="10">
        <f>Assumptions!$B17</f>
        <v>102540</v>
      </c>
      <c r="O3" s="10">
        <f>Assumptions!$B17</f>
        <v>102540</v>
      </c>
      <c r="P3" s="10">
        <f>Assumptions!$B17</f>
        <v>102540</v>
      </c>
      <c r="Q3" s="10">
        <f>Assumptions!$B17</f>
        <v>102540</v>
      </c>
      <c r="R3" s="10">
        <f>Assumptions!$B17</f>
        <v>102540</v>
      </c>
      <c r="S3" s="10">
        <f>Assumptions!$B17</f>
        <v>102540</v>
      </c>
      <c r="T3" s="10">
        <f>Assumptions!$B17</f>
        <v>102540</v>
      </c>
      <c r="U3" s="10">
        <f>Assumptions!$B17</f>
        <v>102540</v>
      </c>
      <c r="V3" s="10">
        <f>Assumptions!$B17</f>
        <v>102540</v>
      </c>
      <c r="W3" s="10">
        <f>Assumptions!$B17</f>
        <v>102540</v>
      </c>
      <c r="X3" s="10">
        <f>Assumptions!$B17</f>
        <v>102540</v>
      </c>
      <c r="Y3" s="10">
        <f>Assumptions!$B17</f>
        <v>102540</v>
      </c>
    </row>
    <row r="4">
      <c r="A4" s="7" t="s">
        <v>37</v>
      </c>
      <c r="B4" s="10">
        <f>Assumptions!$B18</f>
        <v>57671</v>
      </c>
      <c r="C4" s="10">
        <f>Assumptions!$B18</f>
        <v>57671</v>
      </c>
      <c r="D4" s="10">
        <f>Assumptions!$B18</f>
        <v>57671</v>
      </c>
      <c r="E4" s="10">
        <f>Assumptions!$B18</f>
        <v>57671</v>
      </c>
      <c r="F4" s="10">
        <f>Assumptions!$B18</f>
        <v>57671</v>
      </c>
      <c r="G4" s="10">
        <f>Assumptions!$B18</f>
        <v>57671</v>
      </c>
      <c r="H4" s="10">
        <f>Assumptions!$B18</f>
        <v>57671</v>
      </c>
      <c r="I4" s="10">
        <f>Assumptions!$B18</f>
        <v>57671</v>
      </c>
      <c r="J4" s="10">
        <f>Assumptions!$B18</f>
        <v>57671</v>
      </c>
      <c r="K4" s="10">
        <f>Assumptions!$B18</f>
        <v>57671</v>
      </c>
      <c r="L4" s="10">
        <f>Assumptions!$B18</f>
        <v>57671</v>
      </c>
      <c r="M4" s="10">
        <f>Assumptions!$B18</f>
        <v>57671</v>
      </c>
      <c r="N4" s="10">
        <f>Assumptions!$B18</f>
        <v>57671</v>
      </c>
      <c r="O4" s="10">
        <f>Assumptions!$B18</f>
        <v>57671</v>
      </c>
      <c r="P4" s="10">
        <f>Assumptions!$B18</f>
        <v>57671</v>
      </c>
      <c r="Q4" s="10">
        <f>Assumptions!$B18</f>
        <v>57671</v>
      </c>
      <c r="R4" s="10">
        <f>Assumptions!$B18</f>
        <v>57671</v>
      </c>
      <c r="S4" s="10">
        <f>Assumptions!$B18</f>
        <v>57671</v>
      </c>
      <c r="T4" s="10">
        <f>Assumptions!$B18</f>
        <v>57671</v>
      </c>
      <c r="U4" s="10">
        <f>Assumptions!$B18</f>
        <v>57671</v>
      </c>
      <c r="V4" s="10">
        <f>Assumptions!$B18</f>
        <v>57671</v>
      </c>
      <c r="W4" s="10">
        <f>Assumptions!$B18</f>
        <v>57671</v>
      </c>
      <c r="X4" s="10">
        <f>Assumptions!$B18</f>
        <v>57671</v>
      </c>
      <c r="Y4" s="10">
        <f>Assumptions!$B18</f>
        <v>57671</v>
      </c>
    </row>
    <row r="5">
      <c r="A5" s="7" t="s">
        <v>39</v>
      </c>
      <c r="B5" s="10">
        <f>Assumptions!$B19</f>
        <v>158762</v>
      </c>
      <c r="C5" s="10">
        <f>Assumptions!$B19</f>
        <v>158762</v>
      </c>
      <c r="D5" s="10">
        <f>Assumptions!$B19</f>
        <v>158762</v>
      </c>
      <c r="E5" s="10">
        <f>Assumptions!$B19</f>
        <v>158762</v>
      </c>
      <c r="F5" s="10">
        <f>Assumptions!$B19</f>
        <v>158762</v>
      </c>
      <c r="G5" s="10">
        <f>Assumptions!$B19</f>
        <v>158762</v>
      </c>
      <c r="H5" s="10">
        <f>Assumptions!$B19</f>
        <v>158762</v>
      </c>
      <c r="I5" s="10">
        <f>Assumptions!$B19</f>
        <v>158762</v>
      </c>
      <c r="J5" s="10">
        <f>Assumptions!$B19</f>
        <v>158762</v>
      </c>
      <c r="K5" s="10">
        <f>Assumptions!$B19</f>
        <v>158762</v>
      </c>
      <c r="L5" s="10">
        <f>Assumptions!$B19</f>
        <v>158762</v>
      </c>
      <c r="M5" s="10">
        <f>Assumptions!$B19</f>
        <v>158762</v>
      </c>
      <c r="N5" s="10">
        <f>Assumptions!$B19</f>
        <v>158762</v>
      </c>
      <c r="O5" s="10">
        <f>Assumptions!$B19</f>
        <v>158762</v>
      </c>
      <c r="P5" s="10">
        <f>Assumptions!$B19</f>
        <v>158762</v>
      </c>
      <c r="Q5" s="10">
        <f>Assumptions!$B19</f>
        <v>158762</v>
      </c>
      <c r="R5" s="10">
        <f>Assumptions!$B19</f>
        <v>158762</v>
      </c>
      <c r="S5" s="10">
        <f>Assumptions!$B19</f>
        <v>158762</v>
      </c>
      <c r="T5" s="10">
        <f>Assumptions!$B19</f>
        <v>158762</v>
      </c>
      <c r="U5" s="10">
        <f>Assumptions!$B19</f>
        <v>158762</v>
      </c>
      <c r="V5" s="10">
        <f>Assumptions!$B19</f>
        <v>158762</v>
      </c>
      <c r="W5" s="10">
        <f>Assumptions!$B19</f>
        <v>158762</v>
      </c>
      <c r="X5" s="10">
        <f>Assumptions!$B19</f>
        <v>158762</v>
      </c>
      <c r="Y5" s="10">
        <f>Assumptions!$B19</f>
        <v>158762</v>
      </c>
    </row>
    <row r="6">
      <c r="A6" s="7" t="s">
        <v>41</v>
      </c>
      <c r="B6" s="10">
        <f>Assumptions!$B20</f>
        <v>20328</v>
      </c>
      <c r="C6" s="10">
        <f>Assumptions!$B20</f>
        <v>20328</v>
      </c>
      <c r="D6" s="10">
        <f>Assumptions!$B20</f>
        <v>20328</v>
      </c>
      <c r="E6" s="10">
        <f>Assumptions!$B20</f>
        <v>20328</v>
      </c>
      <c r="F6" s="10">
        <f>Assumptions!$B20</f>
        <v>20328</v>
      </c>
      <c r="G6" s="10">
        <f>Assumptions!$B20</f>
        <v>20328</v>
      </c>
      <c r="H6" s="10">
        <f>Assumptions!$B20</f>
        <v>20328</v>
      </c>
      <c r="I6" s="10">
        <f>Assumptions!$B20</f>
        <v>20328</v>
      </c>
      <c r="J6" s="10">
        <f>Assumptions!$B20</f>
        <v>20328</v>
      </c>
      <c r="K6" s="10">
        <f>Assumptions!$B20</f>
        <v>20328</v>
      </c>
      <c r="L6" s="10">
        <f>Assumptions!$B20</f>
        <v>20328</v>
      </c>
      <c r="M6" s="10">
        <f>Assumptions!$B20</f>
        <v>20328</v>
      </c>
      <c r="N6" s="10">
        <f>Assumptions!$B20</f>
        <v>20328</v>
      </c>
      <c r="O6" s="10">
        <f>Assumptions!$B20</f>
        <v>20328</v>
      </c>
      <c r="P6" s="10">
        <f>Assumptions!$B20</f>
        <v>20328</v>
      </c>
      <c r="Q6" s="10">
        <f>Assumptions!$B20</f>
        <v>20328</v>
      </c>
      <c r="R6" s="10">
        <f>Assumptions!$B20</f>
        <v>20328</v>
      </c>
      <c r="S6" s="10">
        <f>Assumptions!$B20</f>
        <v>20328</v>
      </c>
      <c r="T6" s="10">
        <f>Assumptions!$B20</f>
        <v>20328</v>
      </c>
      <c r="U6" s="10">
        <f>Assumptions!$B20</f>
        <v>20328</v>
      </c>
      <c r="V6" s="10">
        <f>Assumptions!$B20</f>
        <v>20328</v>
      </c>
      <c r="W6" s="10">
        <f>Assumptions!$B20</f>
        <v>20328</v>
      </c>
      <c r="X6" s="10">
        <f>Assumptions!$B20</f>
        <v>20328</v>
      </c>
      <c r="Y6" s="10">
        <f>Assumptions!$B20</f>
        <v>20328</v>
      </c>
    </row>
    <row r="7">
      <c r="A7" s="7" t="s">
        <v>89</v>
      </c>
      <c r="B7" s="10">
        <f t="shared" ref="B7:Y7" si="1">SUM(B3:B6)</f>
        <v>339301</v>
      </c>
      <c r="C7" s="10">
        <f t="shared" si="1"/>
        <v>339301</v>
      </c>
      <c r="D7" s="10">
        <f t="shared" si="1"/>
        <v>339301</v>
      </c>
      <c r="E7" s="10">
        <f t="shared" si="1"/>
        <v>339301</v>
      </c>
      <c r="F7" s="10">
        <f t="shared" si="1"/>
        <v>339301</v>
      </c>
      <c r="G7" s="10">
        <f t="shared" si="1"/>
        <v>339301</v>
      </c>
      <c r="H7" s="10">
        <f t="shared" si="1"/>
        <v>339301</v>
      </c>
      <c r="I7" s="10">
        <f t="shared" si="1"/>
        <v>339301</v>
      </c>
      <c r="J7" s="10">
        <f t="shared" si="1"/>
        <v>339301</v>
      </c>
      <c r="K7" s="10">
        <f t="shared" si="1"/>
        <v>339301</v>
      </c>
      <c r="L7" s="10">
        <f t="shared" si="1"/>
        <v>339301</v>
      </c>
      <c r="M7" s="10">
        <f t="shared" si="1"/>
        <v>339301</v>
      </c>
      <c r="N7" s="10">
        <f t="shared" si="1"/>
        <v>339301</v>
      </c>
      <c r="O7" s="10">
        <f t="shared" si="1"/>
        <v>339301</v>
      </c>
      <c r="P7" s="10">
        <f t="shared" si="1"/>
        <v>339301</v>
      </c>
      <c r="Q7" s="10">
        <f t="shared" si="1"/>
        <v>339301</v>
      </c>
      <c r="R7" s="10">
        <f t="shared" si="1"/>
        <v>339301</v>
      </c>
      <c r="S7" s="10">
        <f t="shared" si="1"/>
        <v>339301</v>
      </c>
      <c r="T7" s="10">
        <f t="shared" si="1"/>
        <v>339301</v>
      </c>
      <c r="U7" s="10">
        <f t="shared" si="1"/>
        <v>339301</v>
      </c>
      <c r="V7" s="10">
        <f t="shared" si="1"/>
        <v>339301</v>
      </c>
      <c r="W7" s="10">
        <f t="shared" si="1"/>
        <v>339301</v>
      </c>
      <c r="X7" s="10">
        <f t="shared" si="1"/>
        <v>339301</v>
      </c>
      <c r="Y7" s="10">
        <f t="shared" si="1"/>
        <v>339301</v>
      </c>
    </row>
    <row r="9">
      <c r="A9" s="7" t="s">
        <v>95</v>
      </c>
    </row>
    <row r="10">
      <c r="A10" s="7" t="s">
        <v>35</v>
      </c>
      <c r="B10" s="7">
        <v>0.0</v>
      </c>
      <c r="C10" s="10">
        <f t="shared" ref="C10:Y10" si="2">B3</f>
        <v>102540</v>
      </c>
      <c r="D10" s="10">
        <f t="shared" si="2"/>
        <v>102540</v>
      </c>
      <c r="E10" s="10">
        <f t="shared" si="2"/>
        <v>102540</v>
      </c>
      <c r="F10" s="10">
        <f t="shared" si="2"/>
        <v>102540</v>
      </c>
      <c r="G10" s="10">
        <f t="shared" si="2"/>
        <v>102540</v>
      </c>
      <c r="H10" s="10">
        <f t="shared" si="2"/>
        <v>102540</v>
      </c>
      <c r="I10" s="10">
        <f t="shared" si="2"/>
        <v>102540</v>
      </c>
      <c r="J10" s="10">
        <f t="shared" si="2"/>
        <v>102540</v>
      </c>
      <c r="K10" s="10">
        <f t="shared" si="2"/>
        <v>102540</v>
      </c>
      <c r="L10" s="10">
        <f t="shared" si="2"/>
        <v>102540</v>
      </c>
      <c r="M10" s="10">
        <f t="shared" si="2"/>
        <v>102540</v>
      </c>
      <c r="N10" s="10">
        <f t="shared" si="2"/>
        <v>102540</v>
      </c>
      <c r="O10" s="10">
        <f t="shared" si="2"/>
        <v>102540</v>
      </c>
      <c r="P10" s="10">
        <f t="shared" si="2"/>
        <v>102540</v>
      </c>
      <c r="Q10" s="10">
        <f t="shared" si="2"/>
        <v>102540</v>
      </c>
      <c r="R10" s="10">
        <f t="shared" si="2"/>
        <v>102540</v>
      </c>
      <c r="S10" s="10">
        <f t="shared" si="2"/>
        <v>102540</v>
      </c>
      <c r="T10" s="10">
        <f t="shared" si="2"/>
        <v>102540</v>
      </c>
      <c r="U10" s="10">
        <f t="shared" si="2"/>
        <v>102540</v>
      </c>
      <c r="V10" s="10">
        <f t="shared" si="2"/>
        <v>102540</v>
      </c>
      <c r="W10" s="10">
        <f t="shared" si="2"/>
        <v>102540</v>
      </c>
      <c r="X10" s="10">
        <f t="shared" si="2"/>
        <v>102540</v>
      </c>
      <c r="Y10" s="10">
        <f t="shared" si="2"/>
        <v>102540</v>
      </c>
    </row>
    <row r="11">
      <c r="A11" s="7" t="s">
        <v>37</v>
      </c>
      <c r="B11" s="7">
        <v>0.0</v>
      </c>
      <c r="C11" s="7">
        <v>0.0</v>
      </c>
      <c r="D11" s="10">
        <f>B4+C4+D4</f>
        <v>173013</v>
      </c>
      <c r="E11" s="7">
        <v>0.0</v>
      </c>
      <c r="F11" s="7">
        <v>0.0</v>
      </c>
      <c r="G11" s="10">
        <f>E4+F4+G4</f>
        <v>173013</v>
      </c>
      <c r="H11" s="7">
        <v>0.0</v>
      </c>
      <c r="I11" s="7">
        <v>0.0</v>
      </c>
      <c r="J11" s="10">
        <f>H4+I4+J4</f>
        <v>173013</v>
      </c>
      <c r="K11" s="7">
        <v>0.0</v>
      </c>
      <c r="L11" s="7">
        <v>0.0</v>
      </c>
      <c r="M11" s="10">
        <f>K4+L4+M4</f>
        <v>173013</v>
      </c>
      <c r="N11" s="7">
        <v>0.0</v>
      </c>
      <c r="O11" s="7">
        <v>0.0</v>
      </c>
      <c r="P11" s="10">
        <f>N4+O4+P4</f>
        <v>173013</v>
      </c>
      <c r="Q11" s="7">
        <v>0.0</v>
      </c>
      <c r="R11" s="7">
        <v>0.0</v>
      </c>
      <c r="S11" s="10">
        <f>Q4+R4+S4</f>
        <v>173013</v>
      </c>
      <c r="T11" s="7">
        <v>0.0</v>
      </c>
      <c r="U11" s="7">
        <v>0.0</v>
      </c>
      <c r="V11" s="10">
        <f>T4+U4+V4</f>
        <v>173013</v>
      </c>
      <c r="W11" s="7">
        <v>0.0</v>
      </c>
      <c r="X11" s="7">
        <v>0.0</v>
      </c>
      <c r="Y11" s="10">
        <f>W4+X4+Y4</f>
        <v>173013</v>
      </c>
    </row>
    <row r="12">
      <c r="A12" s="7" t="s">
        <v>39</v>
      </c>
      <c r="B12" s="10">
        <f t="shared" ref="B12:Y12" si="3">B5</f>
        <v>158762</v>
      </c>
      <c r="C12" s="10">
        <f t="shared" si="3"/>
        <v>158762</v>
      </c>
      <c r="D12" s="10">
        <f t="shared" si="3"/>
        <v>158762</v>
      </c>
      <c r="E12" s="10">
        <f t="shared" si="3"/>
        <v>158762</v>
      </c>
      <c r="F12" s="10">
        <f t="shared" si="3"/>
        <v>158762</v>
      </c>
      <c r="G12" s="10">
        <f t="shared" si="3"/>
        <v>158762</v>
      </c>
      <c r="H12" s="10">
        <f t="shared" si="3"/>
        <v>158762</v>
      </c>
      <c r="I12" s="10">
        <f t="shared" si="3"/>
        <v>158762</v>
      </c>
      <c r="J12" s="10">
        <f t="shared" si="3"/>
        <v>158762</v>
      </c>
      <c r="K12" s="10">
        <f t="shared" si="3"/>
        <v>158762</v>
      </c>
      <c r="L12" s="10">
        <f t="shared" si="3"/>
        <v>158762</v>
      </c>
      <c r="M12" s="10">
        <f t="shared" si="3"/>
        <v>158762</v>
      </c>
      <c r="N12" s="10">
        <f t="shared" si="3"/>
        <v>158762</v>
      </c>
      <c r="O12" s="10">
        <f t="shared" si="3"/>
        <v>158762</v>
      </c>
      <c r="P12" s="10">
        <f t="shared" si="3"/>
        <v>158762</v>
      </c>
      <c r="Q12" s="10">
        <f t="shared" si="3"/>
        <v>158762</v>
      </c>
      <c r="R12" s="10">
        <f t="shared" si="3"/>
        <v>158762</v>
      </c>
      <c r="S12" s="10">
        <f t="shared" si="3"/>
        <v>158762</v>
      </c>
      <c r="T12" s="10">
        <f t="shared" si="3"/>
        <v>158762</v>
      </c>
      <c r="U12" s="10">
        <f t="shared" si="3"/>
        <v>158762</v>
      </c>
      <c r="V12" s="10">
        <f t="shared" si="3"/>
        <v>158762</v>
      </c>
      <c r="W12" s="10">
        <f t="shared" si="3"/>
        <v>158762</v>
      </c>
      <c r="X12" s="10">
        <f t="shared" si="3"/>
        <v>158762</v>
      </c>
      <c r="Y12" s="10">
        <f t="shared" si="3"/>
        <v>158762</v>
      </c>
    </row>
    <row r="13">
      <c r="A13" s="7" t="s">
        <v>41</v>
      </c>
      <c r="B13" s="7">
        <v>0.0</v>
      </c>
      <c r="C13" s="7">
        <v>0.0</v>
      </c>
      <c r="D13" s="10">
        <f t="shared" ref="D13:Y13" si="4">B6</f>
        <v>20328</v>
      </c>
      <c r="E13" s="10">
        <f t="shared" si="4"/>
        <v>20328</v>
      </c>
      <c r="F13" s="10">
        <f t="shared" si="4"/>
        <v>20328</v>
      </c>
      <c r="G13" s="10">
        <f t="shared" si="4"/>
        <v>20328</v>
      </c>
      <c r="H13" s="10">
        <f t="shared" si="4"/>
        <v>20328</v>
      </c>
      <c r="I13" s="10">
        <f t="shared" si="4"/>
        <v>20328</v>
      </c>
      <c r="J13" s="10">
        <f t="shared" si="4"/>
        <v>20328</v>
      </c>
      <c r="K13" s="10">
        <f t="shared" si="4"/>
        <v>20328</v>
      </c>
      <c r="L13" s="10">
        <f t="shared" si="4"/>
        <v>20328</v>
      </c>
      <c r="M13" s="10">
        <f t="shared" si="4"/>
        <v>20328</v>
      </c>
      <c r="N13" s="10">
        <f t="shared" si="4"/>
        <v>20328</v>
      </c>
      <c r="O13" s="10">
        <f t="shared" si="4"/>
        <v>20328</v>
      </c>
      <c r="P13" s="10">
        <f t="shared" si="4"/>
        <v>20328</v>
      </c>
      <c r="Q13" s="10">
        <f t="shared" si="4"/>
        <v>20328</v>
      </c>
      <c r="R13" s="10">
        <f t="shared" si="4"/>
        <v>20328</v>
      </c>
      <c r="S13" s="10">
        <f t="shared" si="4"/>
        <v>20328</v>
      </c>
      <c r="T13" s="10">
        <f t="shared" si="4"/>
        <v>20328</v>
      </c>
      <c r="U13" s="10">
        <f t="shared" si="4"/>
        <v>20328</v>
      </c>
      <c r="V13" s="10">
        <f t="shared" si="4"/>
        <v>20328</v>
      </c>
      <c r="W13" s="10">
        <f t="shared" si="4"/>
        <v>20328</v>
      </c>
      <c r="X13" s="10">
        <f t="shared" si="4"/>
        <v>20328</v>
      </c>
      <c r="Y13" s="10">
        <f t="shared" si="4"/>
        <v>20328</v>
      </c>
    </row>
    <row r="14">
      <c r="A14" s="7" t="s">
        <v>89</v>
      </c>
      <c r="B14" s="10">
        <f t="shared" ref="B14:Y14" si="5">SUM(B10:B13)</f>
        <v>158762</v>
      </c>
      <c r="C14" s="10">
        <f t="shared" si="5"/>
        <v>261302</v>
      </c>
      <c r="D14" s="10">
        <f t="shared" si="5"/>
        <v>454643</v>
      </c>
      <c r="E14" s="10">
        <f t="shared" si="5"/>
        <v>281630</v>
      </c>
      <c r="F14" s="10">
        <f t="shared" si="5"/>
        <v>281630</v>
      </c>
      <c r="G14" s="10">
        <f t="shared" si="5"/>
        <v>454643</v>
      </c>
      <c r="H14" s="10">
        <f t="shared" si="5"/>
        <v>281630</v>
      </c>
      <c r="I14" s="10">
        <f t="shared" si="5"/>
        <v>281630</v>
      </c>
      <c r="J14" s="10">
        <f t="shared" si="5"/>
        <v>454643</v>
      </c>
      <c r="K14" s="10">
        <f t="shared" si="5"/>
        <v>281630</v>
      </c>
      <c r="L14" s="10">
        <f t="shared" si="5"/>
        <v>281630</v>
      </c>
      <c r="M14" s="10">
        <f t="shared" si="5"/>
        <v>454643</v>
      </c>
      <c r="N14" s="10">
        <f t="shared" si="5"/>
        <v>281630</v>
      </c>
      <c r="O14" s="10">
        <f t="shared" si="5"/>
        <v>281630</v>
      </c>
      <c r="P14" s="10">
        <f t="shared" si="5"/>
        <v>454643</v>
      </c>
      <c r="Q14" s="10">
        <f t="shared" si="5"/>
        <v>281630</v>
      </c>
      <c r="R14" s="10">
        <f t="shared" si="5"/>
        <v>281630</v>
      </c>
      <c r="S14" s="10">
        <f t="shared" si="5"/>
        <v>454643</v>
      </c>
      <c r="T14" s="10">
        <f t="shared" si="5"/>
        <v>281630</v>
      </c>
      <c r="U14" s="10">
        <f t="shared" si="5"/>
        <v>281630</v>
      </c>
      <c r="V14" s="10">
        <f t="shared" si="5"/>
        <v>454643</v>
      </c>
      <c r="W14" s="10">
        <f t="shared" si="5"/>
        <v>281630</v>
      </c>
      <c r="X14" s="10">
        <f t="shared" si="5"/>
        <v>281630</v>
      </c>
      <c r="Y14" s="10">
        <f t="shared" si="5"/>
        <v>454643</v>
      </c>
    </row>
    <row r="16">
      <c r="A16" s="7" t="s">
        <v>96</v>
      </c>
    </row>
    <row r="17">
      <c r="A17" s="7" t="s">
        <v>35</v>
      </c>
      <c r="B17" s="10">
        <f t="shared" ref="B17:B20" si="7">B3-B10</f>
        <v>102540</v>
      </c>
      <c r="C17" s="10">
        <f t="shared" ref="C17:Y17" si="6">B17+C3-C10</f>
        <v>102540</v>
      </c>
      <c r="D17" s="10">
        <f t="shared" si="6"/>
        <v>102540</v>
      </c>
      <c r="E17" s="10">
        <f t="shared" si="6"/>
        <v>102540</v>
      </c>
      <c r="F17" s="10">
        <f t="shared" si="6"/>
        <v>102540</v>
      </c>
      <c r="G17" s="10">
        <f t="shared" si="6"/>
        <v>102540</v>
      </c>
      <c r="H17" s="10">
        <f t="shared" si="6"/>
        <v>102540</v>
      </c>
      <c r="I17" s="10">
        <f t="shared" si="6"/>
        <v>102540</v>
      </c>
      <c r="J17" s="10">
        <f t="shared" si="6"/>
        <v>102540</v>
      </c>
      <c r="K17" s="10">
        <f t="shared" si="6"/>
        <v>102540</v>
      </c>
      <c r="L17" s="10">
        <f t="shared" si="6"/>
        <v>102540</v>
      </c>
      <c r="M17" s="10">
        <f t="shared" si="6"/>
        <v>102540</v>
      </c>
      <c r="N17" s="10">
        <f t="shared" si="6"/>
        <v>102540</v>
      </c>
      <c r="O17" s="10">
        <f t="shared" si="6"/>
        <v>102540</v>
      </c>
      <c r="P17" s="10">
        <f t="shared" si="6"/>
        <v>102540</v>
      </c>
      <c r="Q17" s="10">
        <f t="shared" si="6"/>
        <v>102540</v>
      </c>
      <c r="R17" s="10">
        <f t="shared" si="6"/>
        <v>102540</v>
      </c>
      <c r="S17" s="10">
        <f t="shared" si="6"/>
        <v>102540</v>
      </c>
      <c r="T17" s="10">
        <f t="shared" si="6"/>
        <v>102540</v>
      </c>
      <c r="U17" s="10">
        <f t="shared" si="6"/>
        <v>102540</v>
      </c>
      <c r="V17" s="10">
        <f t="shared" si="6"/>
        <v>102540</v>
      </c>
      <c r="W17" s="10">
        <f t="shared" si="6"/>
        <v>102540</v>
      </c>
      <c r="X17" s="10">
        <f t="shared" si="6"/>
        <v>102540</v>
      </c>
      <c r="Y17" s="10">
        <f t="shared" si="6"/>
        <v>102540</v>
      </c>
    </row>
    <row r="18">
      <c r="A18" s="7" t="s">
        <v>37</v>
      </c>
      <c r="B18" s="10">
        <f t="shared" si="7"/>
        <v>57671</v>
      </c>
      <c r="C18" s="10">
        <f t="shared" ref="C18:Y18" si="8">B18+C4-C11</f>
        <v>115342</v>
      </c>
      <c r="D18" s="10">
        <f t="shared" si="8"/>
        <v>0</v>
      </c>
      <c r="E18" s="10">
        <f t="shared" si="8"/>
        <v>57671</v>
      </c>
      <c r="F18" s="10">
        <f t="shared" si="8"/>
        <v>115342</v>
      </c>
      <c r="G18" s="10">
        <f t="shared" si="8"/>
        <v>0</v>
      </c>
      <c r="H18" s="10">
        <f t="shared" si="8"/>
        <v>57671</v>
      </c>
      <c r="I18" s="10">
        <f t="shared" si="8"/>
        <v>115342</v>
      </c>
      <c r="J18" s="10">
        <f t="shared" si="8"/>
        <v>0</v>
      </c>
      <c r="K18" s="10">
        <f t="shared" si="8"/>
        <v>57671</v>
      </c>
      <c r="L18" s="10">
        <f t="shared" si="8"/>
        <v>115342</v>
      </c>
      <c r="M18" s="10">
        <f t="shared" si="8"/>
        <v>0</v>
      </c>
      <c r="N18" s="10">
        <f t="shared" si="8"/>
        <v>57671</v>
      </c>
      <c r="O18" s="10">
        <f t="shared" si="8"/>
        <v>115342</v>
      </c>
      <c r="P18" s="10">
        <f t="shared" si="8"/>
        <v>0</v>
      </c>
      <c r="Q18" s="10">
        <f t="shared" si="8"/>
        <v>57671</v>
      </c>
      <c r="R18" s="10">
        <f t="shared" si="8"/>
        <v>115342</v>
      </c>
      <c r="S18" s="10">
        <f t="shared" si="8"/>
        <v>0</v>
      </c>
      <c r="T18" s="10">
        <f t="shared" si="8"/>
        <v>57671</v>
      </c>
      <c r="U18" s="10">
        <f t="shared" si="8"/>
        <v>115342</v>
      </c>
      <c r="V18" s="10">
        <f t="shared" si="8"/>
        <v>0</v>
      </c>
      <c r="W18" s="10">
        <f t="shared" si="8"/>
        <v>57671</v>
      </c>
      <c r="X18" s="10">
        <f t="shared" si="8"/>
        <v>115342</v>
      </c>
      <c r="Y18" s="10">
        <f t="shared" si="8"/>
        <v>0</v>
      </c>
    </row>
    <row r="19">
      <c r="A19" s="7" t="s">
        <v>39</v>
      </c>
      <c r="B19" s="10">
        <f t="shared" si="7"/>
        <v>0</v>
      </c>
      <c r="C19" s="10">
        <f t="shared" ref="C19:Y19" si="9">B19+C5-C12</f>
        <v>0</v>
      </c>
      <c r="D19" s="10">
        <f t="shared" si="9"/>
        <v>0</v>
      </c>
      <c r="E19" s="10">
        <f t="shared" si="9"/>
        <v>0</v>
      </c>
      <c r="F19" s="10">
        <f t="shared" si="9"/>
        <v>0</v>
      </c>
      <c r="G19" s="10">
        <f t="shared" si="9"/>
        <v>0</v>
      </c>
      <c r="H19" s="10">
        <f t="shared" si="9"/>
        <v>0</v>
      </c>
      <c r="I19" s="10">
        <f t="shared" si="9"/>
        <v>0</v>
      </c>
      <c r="J19" s="10">
        <f t="shared" si="9"/>
        <v>0</v>
      </c>
      <c r="K19" s="10">
        <f t="shared" si="9"/>
        <v>0</v>
      </c>
      <c r="L19" s="10">
        <f t="shared" si="9"/>
        <v>0</v>
      </c>
      <c r="M19" s="10">
        <f t="shared" si="9"/>
        <v>0</v>
      </c>
      <c r="N19" s="10">
        <f t="shared" si="9"/>
        <v>0</v>
      </c>
      <c r="O19" s="10">
        <f t="shared" si="9"/>
        <v>0</v>
      </c>
      <c r="P19" s="10">
        <f t="shared" si="9"/>
        <v>0</v>
      </c>
      <c r="Q19" s="10">
        <f t="shared" si="9"/>
        <v>0</v>
      </c>
      <c r="R19" s="10">
        <f t="shared" si="9"/>
        <v>0</v>
      </c>
      <c r="S19" s="10">
        <f t="shared" si="9"/>
        <v>0</v>
      </c>
      <c r="T19" s="10">
        <f t="shared" si="9"/>
        <v>0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0">
        <f t="shared" si="9"/>
        <v>0</v>
      </c>
      <c r="Y19" s="10">
        <f t="shared" si="9"/>
        <v>0</v>
      </c>
    </row>
    <row r="20">
      <c r="A20" s="7" t="s">
        <v>41</v>
      </c>
      <c r="B20" s="10">
        <f t="shared" si="7"/>
        <v>20328</v>
      </c>
      <c r="C20" s="10">
        <f t="shared" ref="C20:Y20" si="10">B20+C6-C13</f>
        <v>40656</v>
      </c>
      <c r="D20" s="10">
        <f t="shared" si="10"/>
        <v>40656</v>
      </c>
      <c r="E20" s="10">
        <f t="shared" si="10"/>
        <v>40656</v>
      </c>
      <c r="F20" s="10">
        <f t="shared" si="10"/>
        <v>40656</v>
      </c>
      <c r="G20" s="10">
        <f t="shared" si="10"/>
        <v>40656</v>
      </c>
      <c r="H20" s="10">
        <f t="shared" si="10"/>
        <v>40656</v>
      </c>
      <c r="I20" s="10">
        <f t="shared" si="10"/>
        <v>40656</v>
      </c>
      <c r="J20" s="10">
        <f t="shared" si="10"/>
        <v>40656</v>
      </c>
      <c r="K20" s="10">
        <f t="shared" si="10"/>
        <v>40656</v>
      </c>
      <c r="L20" s="10">
        <f t="shared" si="10"/>
        <v>40656</v>
      </c>
      <c r="M20" s="10">
        <f t="shared" si="10"/>
        <v>40656</v>
      </c>
      <c r="N20" s="10">
        <f t="shared" si="10"/>
        <v>40656</v>
      </c>
      <c r="O20" s="10">
        <f t="shared" si="10"/>
        <v>40656</v>
      </c>
      <c r="P20" s="10">
        <f t="shared" si="10"/>
        <v>40656</v>
      </c>
      <c r="Q20" s="10">
        <f t="shared" si="10"/>
        <v>40656</v>
      </c>
      <c r="R20" s="10">
        <f t="shared" si="10"/>
        <v>40656</v>
      </c>
      <c r="S20" s="10">
        <f t="shared" si="10"/>
        <v>40656</v>
      </c>
      <c r="T20" s="10">
        <f t="shared" si="10"/>
        <v>40656</v>
      </c>
      <c r="U20" s="10">
        <f t="shared" si="10"/>
        <v>40656</v>
      </c>
      <c r="V20" s="10">
        <f t="shared" si="10"/>
        <v>40656</v>
      </c>
      <c r="W20" s="10">
        <f t="shared" si="10"/>
        <v>40656</v>
      </c>
      <c r="X20" s="10">
        <f t="shared" si="10"/>
        <v>40656</v>
      </c>
      <c r="Y20" s="10">
        <f t="shared" si="10"/>
        <v>40656</v>
      </c>
    </row>
    <row r="21">
      <c r="A21" s="7" t="s">
        <v>89</v>
      </c>
      <c r="B21" s="10">
        <f t="shared" ref="B21:Y21" si="11">SUM(B17:B20)</f>
        <v>180539</v>
      </c>
      <c r="C21" s="10">
        <f t="shared" si="11"/>
        <v>258538</v>
      </c>
      <c r="D21" s="10">
        <f t="shared" si="11"/>
        <v>143196</v>
      </c>
      <c r="E21" s="10">
        <f t="shared" si="11"/>
        <v>200867</v>
      </c>
      <c r="F21" s="10">
        <f t="shared" si="11"/>
        <v>258538</v>
      </c>
      <c r="G21" s="10">
        <f t="shared" si="11"/>
        <v>143196</v>
      </c>
      <c r="H21" s="10">
        <f t="shared" si="11"/>
        <v>200867</v>
      </c>
      <c r="I21" s="10">
        <f t="shared" si="11"/>
        <v>258538</v>
      </c>
      <c r="J21" s="10">
        <f t="shared" si="11"/>
        <v>143196</v>
      </c>
      <c r="K21" s="10">
        <f t="shared" si="11"/>
        <v>200867</v>
      </c>
      <c r="L21" s="10">
        <f t="shared" si="11"/>
        <v>258538</v>
      </c>
      <c r="M21" s="10">
        <f t="shared" si="11"/>
        <v>143196</v>
      </c>
      <c r="N21" s="10">
        <f t="shared" si="11"/>
        <v>200867</v>
      </c>
      <c r="O21" s="10">
        <f t="shared" si="11"/>
        <v>258538</v>
      </c>
      <c r="P21" s="10">
        <f t="shared" si="11"/>
        <v>143196</v>
      </c>
      <c r="Q21" s="10">
        <f t="shared" si="11"/>
        <v>200867</v>
      </c>
      <c r="R21" s="10">
        <f t="shared" si="11"/>
        <v>258538</v>
      </c>
      <c r="S21" s="10">
        <f t="shared" si="11"/>
        <v>143196</v>
      </c>
      <c r="T21" s="10">
        <f t="shared" si="11"/>
        <v>200867</v>
      </c>
      <c r="U21" s="10">
        <f t="shared" si="11"/>
        <v>258538</v>
      </c>
      <c r="V21" s="10">
        <f t="shared" si="11"/>
        <v>143196</v>
      </c>
      <c r="W21" s="10">
        <f t="shared" si="11"/>
        <v>200867</v>
      </c>
      <c r="X21" s="10">
        <f t="shared" si="11"/>
        <v>258538</v>
      </c>
      <c r="Y21" s="10">
        <f t="shared" si="11"/>
        <v>143196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97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103</v>
      </c>
      <c r="H1" s="7" t="s">
        <v>104</v>
      </c>
    </row>
    <row r="2">
      <c r="B2" s="7" t="s">
        <v>105</v>
      </c>
      <c r="D2" s="7">
        <v>1.0</v>
      </c>
      <c r="E2" s="7">
        <v>645950.0</v>
      </c>
      <c r="F2" s="7">
        <v>20.0</v>
      </c>
      <c r="G2" s="10">
        <f t="shared" ref="G2:G10" si="1">F2+D2</f>
        <v>21</v>
      </c>
      <c r="H2" s="10">
        <f t="shared" ref="H2:H10" si="2">E2/F2*F2</f>
        <v>645950</v>
      </c>
    </row>
    <row r="3">
      <c r="B3" s="7" t="s">
        <v>105</v>
      </c>
      <c r="D3" s="7">
        <v>18.0</v>
      </c>
      <c r="E3" s="7">
        <v>645950.0</v>
      </c>
      <c r="F3" s="7">
        <v>20.0</v>
      </c>
      <c r="G3" s="10">
        <f t="shared" si="1"/>
        <v>38</v>
      </c>
      <c r="H3" s="10">
        <f t="shared" si="2"/>
        <v>645950</v>
      </c>
    </row>
    <row r="4">
      <c r="B4" s="7" t="s">
        <v>106</v>
      </c>
      <c r="D4" s="7">
        <v>1.0</v>
      </c>
      <c r="E4" s="7">
        <v>361780.0</v>
      </c>
      <c r="F4" s="7">
        <v>18.0</v>
      </c>
      <c r="G4" s="10">
        <f t="shared" si="1"/>
        <v>19</v>
      </c>
      <c r="H4" s="10">
        <f t="shared" si="2"/>
        <v>361780</v>
      </c>
    </row>
    <row r="5">
      <c r="B5" s="7" t="s">
        <v>106</v>
      </c>
      <c r="D5" s="7">
        <v>3.0</v>
      </c>
      <c r="E5" s="7">
        <v>361780.0</v>
      </c>
      <c r="F5" s="7">
        <v>18.0</v>
      </c>
      <c r="G5" s="10">
        <f t="shared" si="1"/>
        <v>21</v>
      </c>
      <c r="H5" s="10">
        <f t="shared" si="2"/>
        <v>361780</v>
      </c>
    </row>
    <row r="6">
      <c r="B6" s="7" t="s">
        <v>106</v>
      </c>
      <c r="D6" s="7">
        <v>16.0</v>
      </c>
      <c r="E6" s="7">
        <v>361780.0</v>
      </c>
      <c r="F6" s="7">
        <v>18.0</v>
      </c>
      <c r="G6" s="10">
        <f t="shared" si="1"/>
        <v>34</v>
      </c>
      <c r="H6" s="10">
        <f t="shared" si="2"/>
        <v>361780</v>
      </c>
    </row>
    <row r="7">
      <c r="B7" s="7" t="s">
        <v>106</v>
      </c>
      <c r="D7" s="7">
        <v>21.0</v>
      </c>
      <c r="E7" s="7">
        <v>361780.0</v>
      </c>
      <c r="F7" s="7">
        <v>18.0</v>
      </c>
      <c r="G7" s="10">
        <f t="shared" si="1"/>
        <v>39</v>
      </c>
      <c r="H7" s="10">
        <f t="shared" si="2"/>
        <v>361780</v>
      </c>
    </row>
    <row r="8">
      <c r="B8" s="7" t="s">
        <v>106</v>
      </c>
      <c r="D8" s="7">
        <v>24.0</v>
      </c>
      <c r="E8" s="7">
        <v>361780.0</v>
      </c>
      <c r="F8" s="7">
        <v>18.0</v>
      </c>
      <c r="G8" s="10">
        <f t="shared" si="1"/>
        <v>42</v>
      </c>
      <c r="H8" s="10">
        <f t="shared" si="2"/>
        <v>361780</v>
      </c>
    </row>
    <row r="9">
      <c r="B9" s="7" t="s">
        <v>107</v>
      </c>
      <c r="D9" s="7">
        <v>5.0</v>
      </c>
      <c r="E9" s="7">
        <v>88754.0</v>
      </c>
      <c r="F9" s="7">
        <v>15.0</v>
      </c>
      <c r="G9" s="10">
        <f t="shared" si="1"/>
        <v>20</v>
      </c>
      <c r="H9" s="10">
        <f t="shared" si="2"/>
        <v>88754</v>
      </c>
    </row>
    <row r="10">
      <c r="B10" s="7" t="s">
        <v>107</v>
      </c>
      <c r="D10" s="7">
        <v>22.0</v>
      </c>
      <c r="E10" s="7">
        <v>88754.0</v>
      </c>
      <c r="F10" s="7">
        <v>15.0</v>
      </c>
      <c r="G10" s="10">
        <f t="shared" si="1"/>
        <v>37</v>
      </c>
      <c r="H10" s="10">
        <f t="shared" si="2"/>
        <v>88754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108</v>
      </c>
    </row>
    <row r="3">
      <c r="A3" s="7" t="s">
        <v>105</v>
      </c>
      <c r="B3" s="7">
        <v>0.0</v>
      </c>
      <c r="C3" s="10">
        <f t="shared" ref="C3:Y3" si="1">B21</f>
        <v>645950</v>
      </c>
      <c r="D3" s="10">
        <f t="shared" si="1"/>
        <v>645950</v>
      </c>
      <c r="E3" s="10">
        <f t="shared" si="1"/>
        <v>645950</v>
      </c>
      <c r="F3" s="10">
        <f t="shared" si="1"/>
        <v>645950</v>
      </c>
      <c r="G3" s="10">
        <f t="shared" si="1"/>
        <v>645950</v>
      </c>
      <c r="H3" s="10">
        <f t="shared" si="1"/>
        <v>645950</v>
      </c>
      <c r="I3" s="10">
        <f t="shared" si="1"/>
        <v>645950</v>
      </c>
      <c r="J3" s="10">
        <f t="shared" si="1"/>
        <v>645950</v>
      </c>
      <c r="K3" s="10">
        <f t="shared" si="1"/>
        <v>645950</v>
      </c>
      <c r="L3" s="10">
        <f t="shared" si="1"/>
        <v>645950</v>
      </c>
      <c r="M3" s="10">
        <f t="shared" si="1"/>
        <v>645950</v>
      </c>
      <c r="N3" s="10">
        <f t="shared" si="1"/>
        <v>645950</v>
      </c>
      <c r="O3" s="10">
        <f t="shared" si="1"/>
        <v>645950</v>
      </c>
      <c r="P3" s="10">
        <f t="shared" si="1"/>
        <v>645950</v>
      </c>
      <c r="Q3" s="10">
        <f t="shared" si="1"/>
        <v>645950</v>
      </c>
      <c r="R3" s="10">
        <f t="shared" si="1"/>
        <v>645950</v>
      </c>
      <c r="S3" s="10">
        <f t="shared" si="1"/>
        <v>645950</v>
      </c>
      <c r="T3" s="10">
        <f t="shared" si="1"/>
        <v>1291900</v>
      </c>
      <c r="U3" s="10">
        <f t="shared" si="1"/>
        <v>1291900</v>
      </c>
      <c r="V3" s="10">
        <f t="shared" si="1"/>
        <v>1291900</v>
      </c>
      <c r="W3" s="10">
        <f t="shared" si="1"/>
        <v>645950</v>
      </c>
      <c r="X3" s="10">
        <f t="shared" si="1"/>
        <v>645950</v>
      </c>
      <c r="Y3" s="10">
        <f t="shared" si="1"/>
        <v>645950</v>
      </c>
    </row>
    <row r="4">
      <c r="A4" s="7" t="s">
        <v>106</v>
      </c>
      <c r="B4" s="7">
        <v>0.0</v>
      </c>
      <c r="C4" s="10">
        <f t="shared" ref="C4:Y4" si="2">B22</f>
        <v>361780</v>
      </c>
      <c r="D4" s="10">
        <f t="shared" si="2"/>
        <v>361780</v>
      </c>
      <c r="E4" s="10">
        <f t="shared" si="2"/>
        <v>723560</v>
      </c>
      <c r="F4" s="10">
        <f t="shared" si="2"/>
        <v>723560</v>
      </c>
      <c r="G4" s="10">
        <f t="shared" si="2"/>
        <v>723560</v>
      </c>
      <c r="H4" s="10">
        <f t="shared" si="2"/>
        <v>723560</v>
      </c>
      <c r="I4" s="10">
        <f t="shared" si="2"/>
        <v>723560</v>
      </c>
      <c r="J4" s="10">
        <f t="shared" si="2"/>
        <v>723560</v>
      </c>
      <c r="K4" s="10">
        <f t="shared" si="2"/>
        <v>723560</v>
      </c>
      <c r="L4" s="10">
        <f t="shared" si="2"/>
        <v>723560</v>
      </c>
      <c r="M4" s="10">
        <f t="shared" si="2"/>
        <v>723560</v>
      </c>
      <c r="N4" s="10">
        <f t="shared" si="2"/>
        <v>723560</v>
      </c>
      <c r="O4" s="10">
        <f t="shared" si="2"/>
        <v>723560</v>
      </c>
      <c r="P4" s="10">
        <f t="shared" si="2"/>
        <v>723560</v>
      </c>
      <c r="Q4" s="10">
        <f t="shared" si="2"/>
        <v>723560</v>
      </c>
      <c r="R4" s="10">
        <f t="shared" si="2"/>
        <v>1085340</v>
      </c>
      <c r="S4" s="10">
        <f t="shared" si="2"/>
        <v>1085340</v>
      </c>
      <c r="T4" s="10">
        <f t="shared" si="2"/>
        <v>1085340</v>
      </c>
      <c r="U4" s="10">
        <f t="shared" si="2"/>
        <v>723560</v>
      </c>
      <c r="V4" s="10">
        <f t="shared" si="2"/>
        <v>723560</v>
      </c>
      <c r="W4" s="10">
        <f t="shared" si="2"/>
        <v>723560</v>
      </c>
      <c r="X4" s="10">
        <f t="shared" si="2"/>
        <v>723560</v>
      </c>
      <c r="Y4" s="10">
        <f t="shared" si="2"/>
        <v>723560</v>
      </c>
    </row>
    <row r="5">
      <c r="A5" s="7" t="s">
        <v>107</v>
      </c>
      <c r="B5" s="7">
        <v>0.0</v>
      </c>
      <c r="C5" s="10">
        <f t="shared" ref="C5:Y5" si="3">B23</f>
        <v>0</v>
      </c>
      <c r="D5" s="10">
        <f t="shared" si="3"/>
        <v>0</v>
      </c>
      <c r="E5" s="10">
        <f t="shared" si="3"/>
        <v>0</v>
      </c>
      <c r="F5" s="10">
        <f t="shared" si="3"/>
        <v>0</v>
      </c>
      <c r="G5" s="10">
        <f t="shared" si="3"/>
        <v>88754</v>
      </c>
      <c r="H5" s="10">
        <f t="shared" si="3"/>
        <v>88754</v>
      </c>
      <c r="I5" s="10">
        <f t="shared" si="3"/>
        <v>88754</v>
      </c>
      <c r="J5" s="10">
        <f t="shared" si="3"/>
        <v>88754</v>
      </c>
      <c r="K5" s="10">
        <f t="shared" si="3"/>
        <v>88754</v>
      </c>
      <c r="L5" s="10">
        <f t="shared" si="3"/>
        <v>88754</v>
      </c>
      <c r="M5" s="10">
        <f t="shared" si="3"/>
        <v>88754</v>
      </c>
      <c r="N5" s="10">
        <f t="shared" si="3"/>
        <v>88754</v>
      </c>
      <c r="O5" s="10">
        <f t="shared" si="3"/>
        <v>88754</v>
      </c>
      <c r="P5" s="10">
        <f t="shared" si="3"/>
        <v>88754</v>
      </c>
      <c r="Q5" s="10">
        <f t="shared" si="3"/>
        <v>88754</v>
      </c>
      <c r="R5" s="10">
        <f t="shared" si="3"/>
        <v>88754</v>
      </c>
      <c r="S5" s="10">
        <f t="shared" si="3"/>
        <v>88754</v>
      </c>
      <c r="T5" s="10">
        <f t="shared" si="3"/>
        <v>88754</v>
      </c>
      <c r="U5" s="10">
        <f t="shared" si="3"/>
        <v>88754</v>
      </c>
      <c r="V5" s="10">
        <f t="shared" si="3"/>
        <v>0</v>
      </c>
      <c r="W5" s="10">
        <f t="shared" si="3"/>
        <v>0</v>
      </c>
      <c r="X5" s="10">
        <f t="shared" si="3"/>
        <v>88754</v>
      </c>
      <c r="Y5" s="10">
        <f t="shared" si="3"/>
        <v>88754</v>
      </c>
    </row>
    <row r="6">
      <c r="A6" s="7" t="s">
        <v>89</v>
      </c>
      <c r="B6" s="10">
        <f t="shared" ref="B6:Y6" si="4">SUM(B3:B5)</f>
        <v>0</v>
      </c>
      <c r="C6" s="10">
        <f t="shared" si="4"/>
        <v>1007730</v>
      </c>
      <c r="D6" s="10">
        <f t="shared" si="4"/>
        <v>1007730</v>
      </c>
      <c r="E6" s="10">
        <f t="shared" si="4"/>
        <v>1369510</v>
      </c>
      <c r="F6" s="10">
        <f t="shared" si="4"/>
        <v>1369510</v>
      </c>
      <c r="G6" s="10">
        <f t="shared" si="4"/>
        <v>1458264</v>
      </c>
      <c r="H6" s="10">
        <f t="shared" si="4"/>
        <v>1458264</v>
      </c>
      <c r="I6" s="10">
        <f t="shared" si="4"/>
        <v>1458264</v>
      </c>
      <c r="J6" s="10">
        <f t="shared" si="4"/>
        <v>1458264</v>
      </c>
      <c r="K6" s="10">
        <f t="shared" si="4"/>
        <v>1458264</v>
      </c>
      <c r="L6" s="10">
        <f t="shared" si="4"/>
        <v>1458264</v>
      </c>
      <c r="M6" s="10">
        <f t="shared" si="4"/>
        <v>1458264</v>
      </c>
      <c r="N6" s="10">
        <f t="shared" si="4"/>
        <v>1458264</v>
      </c>
      <c r="O6" s="10">
        <f t="shared" si="4"/>
        <v>1458264</v>
      </c>
      <c r="P6" s="10">
        <f t="shared" si="4"/>
        <v>1458264</v>
      </c>
      <c r="Q6" s="10">
        <f t="shared" si="4"/>
        <v>1458264</v>
      </c>
      <c r="R6" s="10">
        <f t="shared" si="4"/>
        <v>1820044</v>
      </c>
      <c r="S6" s="10">
        <f t="shared" si="4"/>
        <v>1820044</v>
      </c>
      <c r="T6" s="10">
        <f t="shared" si="4"/>
        <v>2465994</v>
      </c>
      <c r="U6" s="10">
        <f t="shared" si="4"/>
        <v>2104214</v>
      </c>
      <c r="V6" s="10">
        <f t="shared" si="4"/>
        <v>2015460</v>
      </c>
      <c r="W6" s="10">
        <f t="shared" si="4"/>
        <v>1369510</v>
      </c>
      <c r="X6" s="10">
        <f t="shared" si="4"/>
        <v>1458264</v>
      </c>
      <c r="Y6" s="10">
        <f t="shared" si="4"/>
        <v>1458264</v>
      </c>
    </row>
    <row r="8">
      <c r="A8" s="7" t="s">
        <v>91</v>
      </c>
    </row>
    <row r="9">
      <c r="A9" s="7" t="s">
        <v>105</v>
      </c>
      <c r="B9" s="10">
        <f>FAR!E2</f>
        <v>645950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10">
        <f>FAR!E3</f>
        <v>645950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106</v>
      </c>
      <c r="B10" s="10">
        <f>FAR!E4</f>
        <v>361780</v>
      </c>
      <c r="C10" s="7">
        <v>0.0</v>
      </c>
      <c r="D10" s="10">
        <f>FAR!E5</f>
        <v>361780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10">
        <f>FAR!E6</f>
        <v>361780</v>
      </c>
      <c r="R10" s="7">
        <v>0.0</v>
      </c>
      <c r="S10" s="7">
        <v>0.0</v>
      </c>
      <c r="T10" s="7">
        <v>0.0</v>
      </c>
      <c r="U10" s="7">
        <v>0.0</v>
      </c>
      <c r="V10" s="10">
        <f>FAR!E7</f>
        <v>361780</v>
      </c>
      <c r="W10" s="7">
        <v>0.0</v>
      </c>
      <c r="X10" s="7">
        <v>0.0</v>
      </c>
      <c r="Y10" s="10">
        <f>FAR!E8</f>
        <v>361780</v>
      </c>
    </row>
    <row r="11">
      <c r="A11" s="7" t="s">
        <v>107</v>
      </c>
      <c r="B11" s="7">
        <v>0.0</v>
      </c>
      <c r="C11" s="7">
        <v>0.0</v>
      </c>
      <c r="D11" s="7">
        <v>0.0</v>
      </c>
      <c r="E11" s="7">
        <v>0.0</v>
      </c>
      <c r="F11" s="10">
        <f>FAR!E9</f>
        <v>88754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10">
        <f>FAR!E10</f>
        <v>88754</v>
      </c>
      <c r="X11" s="7">
        <v>0.0</v>
      </c>
      <c r="Y11" s="7">
        <v>0.0</v>
      </c>
    </row>
    <row r="12">
      <c r="A12" s="7" t="s">
        <v>89</v>
      </c>
      <c r="B12" s="10">
        <f t="shared" ref="B12:Y12" si="5">SUM(B9:B11)</f>
        <v>1007730</v>
      </c>
      <c r="C12" s="10">
        <f t="shared" si="5"/>
        <v>0</v>
      </c>
      <c r="D12" s="10">
        <f t="shared" si="5"/>
        <v>361780</v>
      </c>
      <c r="E12" s="10">
        <f t="shared" si="5"/>
        <v>0</v>
      </c>
      <c r="F12" s="10">
        <f t="shared" si="5"/>
        <v>88754</v>
      </c>
      <c r="G12" s="10">
        <f t="shared" si="5"/>
        <v>0</v>
      </c>
      <c r="H12" s="10">
        <f t="shared" si="5"/>
        <v>0</v>
      </c>
      <c r="I12" s="10">
        <f t="shared" si="5"/>
        <v>0</v>
      </c>
      <c r="J12" s="10">
        <f t="shared" si="5"/>
        <v>0</v>
      </c>
      <c r="K12" s="10">
        <f t="shared" si="5"/>
        <v>0</v>
      </c>
      <c r="L12" s="10">
        <f t="shared" si="5"/>
        <v>0</v>
      </c>
      <c r="M12" s="10">
        <f t="shared" si="5"/>
        <v>0</v>
      </c>
      <c r="N12" s="10">
        <f t="shared" si="5"/>
        <v>0</v>
      </c>
      <c r="O12" s="10">
        <f t="shared" si="5"/>
        <v>0</v>
      </c>
      <c r="P12" s="10">
        <f t="shared" si="5"/>
        <v>0</v>
      </c>
      <c r="Q12" s="10">
        <f t="shared" si="5"/>
        <v>361780</v>
      </c>
      <c r="R12" s="10">
        <f t="shared" si="5"/>
        <v>0</v>
      </c>
      <c r="S12" s="10">
        <f t="shared" si="5"/>
        <v>645950</v>
      </c>
      <c r="T12" s="10">
        <f t="shared" si="5"/>
        <v>0</v>
      </c>
      <c r="U12" s="10">
        <f t="shared" si="5"/>
        <v>0</v>
      </c>
      <c r="V12" s="10">
        <f t="shared" si="5"/>
        <v>361780</v>
      </c>
      <c r="W12" s="10">
        <f t="shared" si="5"/>
        <v>88754</v>
      </c>
      <c r="X12" s="10">
        <f t="shared" si="5"/>
        <v>0</v>
      </c>
      <c r="Y12" s="10">
        <f t="shared" si="5"/>
        <v>361780</v>
      </c>
    </row>
    <row r="14">
      <c r="A14" s="7" t="s">
        <v>109</v>
      </c>
    </row>
    <row r="15">
      <c r="A15" s="7" t="s">
        <v>105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FAR!E2</f>
        <v>645950</v>
      </c>
      <c r="W15" s="7">
        <v>0.0</v>
      </c>
      <c r="X15" s="7">
        <v>0.0</v>
      </c>
      <c r="Y15" s="7">
        <v>0.0</v>
      </c>
    </row>
    <row r="16">
      <c r="A16" s="7" t="s">
        <v>106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FAR!E4</f>
        <v>361780</v>
      </c>
      <c r="U16" s="7">
        <v>0.0</v>
      </c>
      <c r="V16" s="10">
        <f>FAR!E5</f>
        <v>361780</v>
      </c>
      <c r="W16" s="7">
        <v>0.0</v>
      </c>
      <c r="X16" s="7">
        <v>0.0</v>
      </c>
      <c r="Y16" s="7">
        <v>0.0</v>
      </c>
    </row>
    <row r="17">
      <c r="A17" s="7" t="s">
        <v>107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FAR!E9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89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110</v>
      </c>
    </row>
    <row r="21">
      <c r="A21" s="7" t="s">
        <v>105</v>
      </c>
      <c r="B21" s="10">
        <f t="shared" ref="B21:Y21" si="7">B3+B9-B15</f>
        <v>645950</v>
      </c>
      <c r="C21" s="10">
        <f t="shared" si="7"/>
        <v>645950</v>
      </c>
      <c r="D21" s="10">
        <f t="shared" si="7"/>
        <v>645950</v>
      </c>
      <c r="E21" s="10">
        <f t="shared" si="7"/>
        <v>645950</v>
      </c>
      <c r="F21" s="10">
        <f t="shared" si="7"/>
        <v>645950</v>
      </c>
      <c r="G21" s="10">
        <f t="shared" si="7"/>
        <v>645950</v>
      </c>
      <c r="H21" s="10">
        <f t="shared" si="7"/>
        <v>645950</v>
      </c>
      <c r="I21" s="10">
        <f t="shared" si="7"/>
        <v>645950</v>
      </c>
      <c r="J21" s="10">
        <f t="shared" si="7"/>
        <v>645950</v>
      </c>
      <c r="K21" s="10">
        <f t="shared" si="7"/>
        <v>645950</v>
      </c>
      <c r="L21" s="10">
        <f t="shared" si="7"/>
        <v>645950</v>
      </c>
      <c r="M21" s="10">
        <f t="shared" si="7"/>
        <v>645950</v>
      </c>
      <c r="N21" s="10">
        <f t="shared" si="7"/>
        <v>645950</v>
      </c>
      <c r="O21" s="10">
        <f t="shared" si="7"/>
        <v>645950</v>
      </c>
      <c r="P21" s="10">
        <f t="shared" si="7"/>
        <v>645950</v>
      </c>
      <c r="Q21" s="10">
        <f t="shared" si="7"/>
        <v>645950</v>
      </c>
      <c r="R21" s="10">
        <f t="shared" si="7"/>
        <v>645950</v>
      </c>
      <c r="S21" s="10">
        <f t="shared" si="7"/>
        <v>1291900</v>
      </c>
      <c r="T21" s="10">
        <f t="shared" si="7"/>
        <v>1291900</v>
      </c>
      <c r="U21" s="10">
        <f t="shared" si="7"/>
        <v>1291900</v>
      </c>
      <c r="V21" s="10">
        <f t="shared" si="7"/>
        <v>645950</v>
      </c>
      <c r="W21" s="10">
        <f t="shared" si="7"/>
        <v>645950</v>
      </c>
      <c r="X21" s="10">
        <f t="shared" si="7"/>
        <v>645950</v>
      </c>
      <c r="Y21" s="10">
        <f t="shared" si="7"/>
        <v>645950</v>
      </c>
    </row>
    <row r="22">
      <c r="A22" s="7" t="s">
        <v>106</v>
      </c>
      <c r="B22" s="10">
        <f t="shared" ref="B22:Y22" si="8">B4+B10-B16</f>
        <v>361780</v>
      </c>
      <c r="C22" s="10">
        <f t="shared" si="8"/>
        <v>361780</v>
      </c>
      <c r="D22" s="10">
        <f t="shared" si="8"/>
        <v>723560</v>
      </c>
      <c r="E22" s="10">
        <f t="shared" si="8"/>
        <v>723560</v>
      </c>
      <c r="F22" s="10">
        <f t="shared" si="8"/>
        <v>723560</v>
      </c>
      <c r="G22" s="10">
        <f t="shared" si="8"/>
        <v>723560</v>
      </c>
      <c r="H22" s="10">
        <f t="shared" si="8"/>
        <v>723560</v>
      </c>
      <c r="I22" s="10">
        <f t="shared" si="8"/>
        <v>723560</v>
      </c>
      <c r="J22" s="10">
        <f t="shared" si="8"/>
        <v>723560</v>
      </c>
      <c r="K22" s="10">
        <f t="shared" si="8"/>
        <v>723560</v>
      </c>
      <c r="L22" s="10">
        <f t="shared" si="8"/>
        <v>723560</v>
      </c>
      <c r="M22" s="10">
        <f t="shared" si="8"/>
        <v>723560</v>
      </c>
      <c r="N22" s="10">
        <f t="shared" si="8"/>
        <v>723560</v>
      </c>
      <c r="O22" s="10">
        <f t="shared" si="8"/>
        <v>723560</v>
      </c>
      <c r="P22" s="10">
        <f t="shared" si="8"/>
        <v>723560</v>
      </c>
      <c r="Q22" s="10">
        <f t="shared" si="8"/>
        <v>1085340</v>
      </c>
      <c r="R22" s="10">
        <f t="shared" si="8"/>
        <v>1085340</v>
      </c>
      <c r="S22" s="10">
        <f t="shared" si="8"/>
        <v>1085340</v>
      </c>
      <c r="T22" s="10">
        <f t="shared" si="8"/>
        <v>723560</v>
      </c>
      <c r="U22" s="10">
        <f t="shared" si="8"/>
        <v>723560</v>
      </c>
      <c r="V22" s="10">
        <f t="shared" si="8"/>
        <v>723560</v>
      </c>
      <c r="W22" s="10">
        <f t="shared" si="8"/>
        <v>723560</v>
      </c>
      <c r="X22" s="10">
        <f t="shared" si="8"/>
        <v>723560</v>
      </c>
      <c r="Y22" s="10">
        <f t="shared" si="8"/>
        <v>1085340</v>
      </c>
    </row>
    <row r="23">
      <c r="A23" s="7" t="s">
        <v>107</v>
      </c>
      <c r="B23" s="10">
        <f t="shared" ref="B23:Y23" si="9">B5+B11-B17</f>
        <v>0</v>
      </c>
      <c r="C23" s="10">
        <f t="shared" si="9"/>
        <v>0</v>
      </c>
      <c r="D23" s="10">
        <f t="shared" si="9"/>
        <v>0</v>
      </c>
      <c r="E23" s="10">
        <f t="shared" si="9"/>
        <v>0</v>
      </c>
      <c r="F23" s="10">
        <f t="shared" si="9"/>
        <v>88754</v>
      </c>
      <c r="G23" s="10">
        <f t="shared" si="9"/>
        <v>88754</v>
      </c>
      <c r="H23" s="10">
        <f t="shared" si="9"/>
        <v>88754</v>
      </c>
      <c r="I23" s="10">
        <f t="shared" si="9"/>
        <v>88754</v>
      </c>
      <c r="J23" s="10">
        <f t="shared" si="9"/>
        <v>88754</v>
      </c>
      <c r="K23" s="10">
        <f t="shared" si="9"/>
        <v>88754</v>
      </c>
      <c r="L23" s="10">
        <f t="shared" si="9"/>
        <v>88754</v>
      </c>
      <c r="M23" s="10">
        <f t="shared" si="9"/>
        <v>88754</v>
      </c>
      <c r="N23" s="10">
        <f t="shared" si="9"/>
        <v>88754</v>
      </c>
      <c r="O23" s="10">
        <f t="shared" si="9"/>
        <v>88754</v>
      </c>
      <c r="P23" s="10">
        <f t="shared" si="9"/>
        <v>88754</v>
      </c>
      <c r="Q23" s="10">
        <f t="shared" si="9"/>
        <v>88754</v>
      </c>
      <c r="R23" s="10">
        <f t="shared" si="9"/>
        <v>88754</v>
      </c>
      <c r="S23" s="10">
        <f t="shared" si="9"/>
        <v>88754</v>
      </c>
      <c r="T23" s="10">
        <f t="shared" si="9"/>
        <v>88754</v>
      </c>
      <c r="U23" s="10">
        <f t="shared" si="9"/>
        <v>0</v>
      </c>
      <c r="V23" s="10">
        <f t="shared" si="9"/>
        <v>0</v>
      </c>
      <c r="W23" s="10">
        <f t="shared" si="9"/>
        <v>88754</v>
      </c>
      <c r="X23" s="10">
        <f t="shared" si="9"/>
        <v>88754</v>
      </c>
      <c r="Y23" s="10">
        <f t="shared" si="9"/>
        <v>88754</v>
      </c>
    </row>
    <row r="24">
      <c r="A24" s="7" t="s">
        <v>89</v>
      </c>
      <c r="B24" s="10">
        <f t="shared" ref="B24:Y24" si="10">SUM(B21:B23)</f>
        <v>1007730</v>
      </c>
      <c r="C24" s="10">
        <f t="shared" si="10"/>
        <v>1007730</v>
      </c>
      <c r="D24" s="10">
        <f t="shared" si="10"/>
        <v>1369510</v>
      </c>
      <c r="E24" s="10">
        <f t="shared" si="10"/>
        <v>1369510</v>
      </c>
      <c r="F24" s="10">
        <f t="shared" si="10"/>
        <v>1458264</v>
      </c>
      <c r="G24" s="10">
        <f t="shared" si="10"/>
        <v>1458264</v>
      </c>
      <c r="H24" s="10">
        <f t="shared" si="10"/>
        <v>1458264</v>
      </c>
      <c r="I24" s="10">
        <f t="shared" si="10"/>
        <v>1458264</v>
      </c>
      <c r="J24" s="10">
        <f t="shared" si="10"/>
        <v>1458264</v>
      </c>
      <c r="K24" s="10">
        <f t="shared" si="10"/>
        <v>1458264</v>
      </c>
      <c r="L24" s="10">
        <f t="shared" si="10"/>
        <v>1458264</v>
      </c>
      <c r="M24" s="10">
        <f t="shared" si="10"/>
        <v>1458264</v>
      </c>
      <c r="N24" s="10">
        <f t="shared" si="10"/>
        <v>1458264</v>
      </c>
      <c r="O24" s="10">
        <f t="shared" si="10"/>
        <v>1458264</v>
      </c>
      <c r="P24" s="10">
        <f t="shared" si="10"/>
        <v>1458264</v>
      </c>
      <c r="Q24" s="10">
        <f t="shared" si="10"/>
        <v>1820044</v>
      </c>
      <c r="R24" s="10">
        <f t="shared" si="10"/>
        <v>1820044</v>
      </c>
      <c r="S24" s="10">
        <f t="shared" si="10"/>
        <v>2465994</v>
      </c>
      <c r="T24" s="10">
        <f t="shared" si="10"/>
        <v>2104214</v>
      </c>
      <c r="U24" s="10">
        <f t="shared" si="10"/>
        <v>2015460</v>
      </c>
      <c r="V24" s="10">
        <f t="shared" si="10"/>
        <v>1369510</v>
      </c>
      <c r="W24" s="10">
        <f t="shared" si="10"/>
        <v>1458264</v>
      </c>
      <c r="X24" s="10">
        <f t="shared" si="10"/>
        <v>1458264</v>
      </c>
      <c r="Y24" s="10">
        <f t="shared" si="10"/>
        <v>1820044</v>
      </c>
    </row>
  </sheetData>
  <drawing r:id="rId1"/>
</worksheet>
</file>