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OGS" sheetId="6" r:id="rId9"/>
    <sheet state="visible" name="Expenses" sheetId="7" r:id="rId10"/>
    <sheet state="visible" name="Stock" sheetId="8" r:id="rId11"/>
    <sheet state="visible" name="FAR" sheetId="9" r:id="rId12"/>
    <sheet state="visible" name="Fixed Asset Balance" sheetId="10" r:id="rId13"/>
    <sheet state="visible" name="Depreciation" sheetId="11" r:id="rId14"/>
    <sheet state="visible" name="Capital" sheetId="12" r:id="rId15"/>
    <sheet state="visible" name="Loan and Interest" sheetId="13" r:id="rId16"/>
    <sheet state="visible" name="Profit &amp; Loss" sheetId="14" r:id="rId17"/>
    <sheet state="visible" name="Cash Details" sheetId="15" r:id="rId18"/>
    <sheet state="visible" name="Balance Sheet" sheetId="16" r:id="rId19"/>
  </sheets>
  <definedNames/>
  <calcPr/>
</workbook>
</file>

<file path=xl/sharedStrings.xml><?xml version="1.0" encoding="utf-8"?>
<sst xmlns="http://schemas.openxmlformats.org/spreadsheetml/2006/main" count="607" uniqueCount="163">
  <si>
    <t>Description</t>
  </si>
  <si>
    <t>Excel Yoga sells two types of yoga accessories- Mat and Foam Block. They sell one mat for Rs.1199 and one foam block for Rs.299. They purchase one mat for Rs.764 and one foam block for Rs.101.</t>
  </si>
  <si>
    <t>The selling price of mat increases by 0.97% and foam block increases by 0.22% every month from Month 2. The purchase price of mat increases by 0.0% and foam block increases by 1.60% every month from Month 2.</t>
  </si>
  <si>
    <t>Excel Yoga purchases 121486 mats and 74567 foam blocks in Month 1. The purchase quantity of mat increases by 1.41% every month from Month 2 and that of foam block increases by 1% every month from Month 2</t>
  </si>
  <si>
    <t>Payment for purchase of mats is made after 1 month. The payment for purchases of foam blocks is made every 3 months and makes balance 0.</t>
  </si>
  <si>
    <t>Excel Yoga sells 99254 mats and 74567 foam blocks in Month 1. The sales quantity of mat increases by 0.86% every month from Month 2 and foam block increases by 1% every month from Month 2.</t>
  </si>
  <si>
    <t>Mat sales mix and collection details-</t>
  </si>
  <si>
    <t>-48% of the company's microfiber yoga accessory sales is made to Customer1 who pays the company after 2 months.</t>
  </si>
  <si>
    <t>-52% of the company's microfiber yoga accessory sales is made to Customer2 who makes the payment in cash.</t>
  </si>
  <si>
    <t>Foam Block sales mix and collection details-</t>
  </si>
  <si>
    <t>-27% of the company's cotton yoga accessory sales is made to Customer1 who pays the company after 2 months.</t>
  </si>
  <si>
    <t>-73% of the company's cotton yoga accessory sales is made to Customer2 who makes the payment in cash.</t>
  </si>
  <si>
    <t>Calculate Sales and Receivables for 24 months.</t>
  </si>
  <si>
    <t>Sales</t>
  </si>
  <si>
    <t>Quantity</t>
  </si>
  <si>
    <t>Growth %</t>
  </si>
  <si>
    <t>Selling Price</t>
  </si>
  <si>
    <t>Mat</t>
  </si>
  <si>
    <t>Foam Block</t>
  </si>
  <si>
    <t>Customer 1</t>
  </si>
  <si>
    <t>After 2 months</t>
  </si>
  <si>
    <t>Customer 2</t>
  </si>
  <si>
    <t>Cash</t>
  </si>
  <si>
    <t>Purchase</t>
  </si>
  <si>
    <t>Growth</t>
  </si>
  <si>
    <t>Purchase Price</t>
  </si>
  <si>
    <t>After 1 month</t>
  </si>
  <si>
    <t>every 3 months</t>
  </si>
  <si>
    <t>Expenses</t>
  </si>
  <si>
    <t>Rent</t>
  </si>
  <si>
    <t>Electricity</t>
  </si>
  <si>
    <t>Salary</t>
  </si>
  <si>
    <t>Same month</t>
  </si>
  <si>
    <t>Security Service</t>
  </si>
  <si>
    <t>every 2 months</t>
  </si>
  <si>
    <t>Share Issue</t>
  </si>
  <si>
    <t>Month 2</t>
  </si>
  <si>
    <t>Issue Price</t>
  </si>
  <si>
    <t>Number of Shares</t>
  </si>
  <si>
    <t>Dividend</t>
  </si>
  <si>
    <t xml:space="preserve">Dividend Month 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</si>
  <si>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</si>
  <si>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</si>
  <si>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</si>
  <si>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</si>
  <si>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</si>
  <si>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</si>
  <si>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</si>
  <si>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</si>
  <si>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17-month-UBI</t>
  </si>
  <si>
    <t>Monthly</t>
  </si>
  <si>
    <t>16-month-ICICI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</si>
  <si>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</si>
  <si>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</si>
  <si>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</si>
  <si>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</si>
  <si>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</si>
  <si>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</si>
  <si>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</si>
  <si>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</si>
  <si>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</si>
  <si>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</si>
  <si>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</si>
  <si>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</si>
  <si>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</si>
  <si>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</si>
  <si>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</si>
  <si>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</si>
  <si>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</si>
  <si>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</si>
  <si>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</si>
  <si>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</si>
  <si>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</si>
  <si>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</si>
  <si>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</si>
  <si>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</si>
  <si>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</si>
  <si>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</si>
  <si>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Purchases</t>
  </si>
  <si>
    <t>Total</t>
  </si>
  <si>
    <t>Collections</t>
  </si>
  <si>
    <t>Cash to be collected</t>
  </si>
  <si>
    <t>Payment for Purchases</t>
  </si>
  <si>
    <t>Payables</t>
  </si>
  <si>
    <t>Foam block</t>
  </si>
  <si>
    <t>Cost of goods sold</t>
  </si>
  <si>
    <t>Security Services</t>
  </si>
  <si>
    <t>Payment for Expenses</t>
  </si>
  <si>
    <t>Outstanding Expenses</t>
  </si>
  <si>
    <t>Opening Stock</t>
  </si>
  <si>
    <t>Change in Stock</t>
  </si>
  <si>
    <t>Closing Stock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</si>
  <si>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</si>
  <si>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</si>
  <si>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</si>
  <si>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</si>
  <si>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</si>
  <si>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</si>
  <si>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</si>
  <si>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</si>
  <si>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Computer</t>
  </si>
  <si>
    <t>Van</t>
  </si>
  <si>
    <t>Opening balance</t>
  </si>
  <si>
    <t>Disposal</t>
  </si>
  <si>
    <t>Closing Balance</t>
  </si>
  <si>
    <t>Depreciation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</si>
  <si>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</si>
  <si>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</si>
  <si>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</si>
  <si>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</si>
  <si>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</si>
  <si>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</si>
  <si>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Opening Balance</t>
  </si>
  <si>
    <t>Share capital Issued</t>
  </si>
  <si>
    <t>Closing  Balance</t>
  </si>
  <si>
    <t>Dividend Per share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</si>
  <si>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</si>
  <si>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</si>
  <si>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</si>
  <si>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</si>
  <si>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</si>
  <si>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</si>
  <si>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</si>
  <si>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</si>
  <si>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</si>
  <si>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</si>
  <si>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</si>
  <si>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</si>
  <si>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</si>
  <si>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</si>
  <si>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</si>
  <si>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</si>
  <si>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</si>
  <si>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Interest Paid</t>
  </si>
  <si>
    <t>Tax Paid</t>
  </si>
  <si>
    <t>Cash generated for Period</t>
  </si>
  <si>
    <t>Cash Inhand</t>
  </si>
  <si>
    <t>Opening Cash</t>
  </si>
  <si>
    <t>Closing Cash</t>
  </si>
  <si>
    <t>Assets</t>
  </si>
  <si>
    <t>Non-current Assets</t>
  </si>
  <si>
    <t>Fixed Assets</t>
  </si>
  <si>
    <t>Total Non-current Assets</t>
  </si>
  <si>
    <t>Current Assets</t>
  </si>
  <si>
    <t>Stocks</t>
  </si>
  <si>
    <t>Receiveables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</si>
  <si>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</si>
  <si>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</si>
  <si>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</si>
  <si>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</si>
  <si>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</si>
  <si>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</si>
  <si>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</t>
  </si>
  <si>
    <t>Total Equilty</t>
  </si>
  <si>
    <t>Liabilities</t>
  </si>
  <si>
    <t>Non-current Liabilities</t>
  </si>
  <si>
    <t>Loan Term</t>
  </si>
  <si>
    <t>Total Non-current Liabilites</t>
  </si>
  <si>
    <t>Current Liabilities</t>
  </si>
  <si>
    <t>Total Current Liabilities</t>
  </si>
  <si>
    <t>Total Liabilities</t>
  </si>
  <si>
    <t>Total Liabilities and Equities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</si>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</sst>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2" numFmtId="0" xfId="0" applyAlignment="1" applyFont="1">
      <alignment shrinkToFit="0" vertical="bottom" wrapText="0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3</v>
      </c>
      <c r="B5" s="6"/>
      <c r="C5" s="7"/>
      <c r="D5" s="8"/>
      <c r="E5" s="9"/>
      <c r="F5" s="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4</v>
      </c>
      <c r="B6" s="6"/>
      <c r="C6" s="7"/>
      <c r="D6" s="8"/>
      <c r="E6" s="9"/>
      <c r="F6" s="9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/>
      <c r="C7" s="7"/>
      <c r="D7" s="9"/>
      <c r="E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5</v>
      </c>
      <c r="B8" s="6"/>
      <c r="C8" s="7"/>
      <c r="D8" s="9"/>
      <c r="E8" s="9"/>
      <c r="F8" s="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/>
      <c r="B9" s="6"/>
      <c r="C9" s="7"/>
      <c r="D9" s="9"/>
      <c r="E9" s="9"/>
      <c r="F9" s="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</row>
    <row r="18">
      <c r="A18" s="3" t="s"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102</v>
      </c>
    </row>
    <row r="3">
      <c r="A3" s="12" t="s">
        <v>100</v>
      </c>
      <c r="B3" s="12">
        <v>0.0</v>
      </c>
      <c r="C3" s="15">
        <f t="shared" ref="C3:Y3" si="1">B18</f>
        <v>321552</v>
      </c>
      <c r="D3" s="15">
        <f t="shared" si="1"/>
        <v>321552</v>
      </c>
      <c r="E3" s="15">
        <f t="shared" si="1"/>
        <v>321552</v>
      </c>
      <c r="F3" s="15">
        <f t="shared" si="1"/>
        <v>321552</v>
      </c>
      <c r="G3" s="15">
        <f t="shared" si="1"/>
        <v>321552</v>
      </c>
      <c r="H3" s="15">
        <f t="shared" si="1"/>
        <v>321552</v>
      </c>
      <c r="I3" s="15">
        <f t="shared" si="1"/>
        <v>643104</v>
      </c>
      <c r="J3" s="15">
        <f t="shared" si="1"/>
        <v>643104</v>
      </c>
      <c r="K3" s="15">
        <f t="shared" si="1"/>
        <v>643104</v>
      </c>
      <c r="L3" s="15">
        <f t="shared" si="1"/>
        <v>643104</v>
      </c>
      <c r="M3" s="15">
        <f t="shared" si="1"/>
        <v>643104</v>
      </c>
      <c r="N3" s="15">
        <f t="shared" si="1"/>
        <v>643104</v>
      </c>
      <c r="O3" s="15">
        <f t="shared" si="1"/>
        <v>643104</v>
      </c>
      <c r="P3" s="15">
        <f t="shared" si="1"/>
        <v>643104</v>
      </c>
      <c r="Q3" s="15">
        <f t="shared" si="1"/>
        <v>643104</v>
      </c>
      <c r="R3" s="15">
        <f t="shared" si="1"/>
        <v>643104</v>
      </c>
      <c r="S3" s="15">
        <f t="shared" si="1"/>
        <v>321552</v>
      </c>
      <c r="T3" s="15">
        <f t="shared" si="1"/>
        <v>321552</v>
      </c>
      <c r="U3" s="15">
        <f t="shared" si="1"/>
        <v>321552</v>
      </c>
      <c r="V3" s="15">
        <f t="shared" si="1"/>
        <v>321552</v>
      </c>
      <c r="W3" s="15">
        <f t="shared" si="1"/>
        <v>643104</v>
      </c>
      <c r="X3" s="15">
        <f t="shared" si="1"/>
        <v>643104</v>
      </c>
      <c r="Y3" s="15">
        <f t="shared" si="1"/>
        <v>321552</v>
      </c>
    </row>
    <row r="4">
      <c r="A4" s="12" t="s">
        <v>101</v>
      </c>
      <c r="B4" s="12">
        <v>0.0</v>
      </c>
      <c r="C4" s="15">
        <f t="shared" ref="C4:Y4" si="2">B19</f>
        <v>458736</v>
      </c>
      <c r="D4" s="15">
        <f t="shared" si="2"/>
        <v>458736</v>
      </c>
      <c r="E4" s="15">
        <f t="shared" si="2"/>
        <v>458736</v>
      </c>
      <c r="F4" s="15">
        <f t="shared" si="2"/>
        <v>458736</v>
      </c>
      <c r="G4" s="15">
        <f t="shared" si="2"/>
        <v>458736</v>
      </c>
      <c r="H4" s="15">
        <f t="shared" si="2"/>
        <v>458736</v>
      </c>
      <c r="I4" s="15">
        <f t="shared" si="2"/>
        <v>458736</v>
      </c>
      <c r="J4" s="15">
        <f t="shared" si="2"/>
        <v>458736</v>
      </c>
      <c r="K4" s="15">
        <f t="shared" si="2"/>
        <v>458736</v>
      </c>
      <c r="L4" s="15">
        <f t="shared" si="2"/>
        <v>458736</v>
      </c>
      <c r="M4" s="15">
        <f t="shared" si="2"/>
        <v>458736</v>
      </c>
      <c r="N4" s="15">
        <f t="shared" si="2"/>
        <v>458736</v>
      </c>
      <c r="O4" s="15">
        <f t="shared" si="2"/>
        <v>458736</v>
      </c>
      <c r="P4" s="15">
        <f t="shared" si="2"/>
        <v>458736</v>
      </c>
      <c r="Q4" s="15">
        <f t="shared" si="2"/>
        <v>458736</v>
      </c>
      <c r="R4" s="15">
        <f t="shared" si="2"/>
        <v>458736</v>
      </c>
      <c r="S4" s="15">
        <f t="shared" si="2"/>
        <v>458736</v>
      </c>
      <c r="T4" s="15">
        <f t="shared" si="2"/>
        <v>458736</v>
      </c>
      <c r="U4" s="15">
        <f t="shared" si="2"/>
        <v>458736</v>
      </c>
      <c r="V4" s="15">
        <f t="shared" si="2"/>
        <v>917472</v>
      </c>
      <c r="W4" s="15">
        <f t="shared" si="2"/>
        <v>458736</v>
      </c>
      <c r="X4" s="15">
        <f t="shared" si="2"/>
        <v>458736</v>
      </c>
      <c r="Y4" s="15">
        <f t="shared" si="2"/>
        <v>458736</v>
      </c>
    </row>
    <row r="5">
      <c r="A5" s="12" t="s">
        <v>79</v>
      </c>
      <c r="B5" s="15">
        <f t="shared" ref="B5:Y5" si="3">SUM(B3:B4)</f>
        <v>0</v>
      </c>
      <c r="C5" s="15">
        <f t="shared" si="3"/>
        <v>780288</v>
      </c>
      <c r="D5" s="15">
        <f t="shared" si="3"/>
        <v>780288</v>
      </c>
      <c r="E5" s="15">
        <f t="shared" si="3"/>
        <v>780288</v>
      </c>
      <c r="F5" s="15">
        <f t="shared" si="3"/>
        <v>780288</v>
      </c>
      <c r="G5" s="15">
        <f t="shared" si="3"/>
        <v>780288</v>
      </c>
      <c r="H5" s="15">
        <f t="shared" si="3"/>
        <v>780288</v>
      </c>
      <c r="I5" s="15">
        <f t="shared" si="3"/>
        <v>1101840</v>
      </c>
      <c r="J5" s="15">
        <f t="shared" si="3"/>
        <v>1101840</v>
      </c>
      <c r="K5" s="15">
        <f t="shared" si="3"/>
        <v>1101840</v>
      </c>
      <c r="L5" s="15">
        <f t="shared" si="3"/>
        <v>1101840</v>
      </c>
      <c r="M5" s="15">
        <f t="shared" si="3"/>
        <v>1101840</v>
      </c>
      <c r="N5" s="15">
        <f t="shared" si="3"/>
        <v>1101840</v>
      </c>
      <c r="O5" s="15">
        <f t="shared" si="3"/>
        <v>1101840</v>
      </c>
      <c r="P5" s="15">
        <f t="shared" si="3"/>
        <v>1101840</v>
      </c>
      <c r="Q5" s="15">
        <f t="shared" si="3"/>
        <v>1101840</v>
      </c>
      <c r="R5" s="15">
        <f t="shared" si="3"/>
        <v>1101840</v>
      </c>
      <c r="S5" s="15">
        <f t="shared" si="3"/>
        <v>780288</v>
      </c>
      <c r="T5" s="15">
        <f t="shared" si="3"/>
        <v>780288</v>
      </c>
      <c r="U5" s="15">
        <f t="shared" si="3"/>
        <v>780288</v>
      </c>
      <c r="V5" s="15">
        <f t="shared" si="3"/>
        <v>1239024</v>
      </c>
      <c r="W5" s="15">
        <f t="shared" si="3"/>
        <v>1101840</v>
      </c>
      <c r="X5" s="15">
        <f t="shared" si="3"/>
        <v>1101840</v>
      </c>
      <c r="Y5" s="15">
        <f t="shared" si="3"/>
        <v>780288</v>
      </c>
    </row>
    <row r="7">
      <c r="A7" s="12" t="s">
        <v>78</v>
      </c>
    </row>
    <row r="8">
      <c r="A8" s="12" t="s">
        <v>100</v>
      </c>
      <c r="B8" s="15">
        <f>FAR!E2</f>
        <v>321552</v>
      </c>
      <c r="C8" s="12">
        <v>0.0</v>
      </c>
      <c r="D8" s="12">
        <v>0.0</v>
      </c>
      <c r="E8" s="12">
        <v>0.0</v>
      </c>
      <c r="F8" s="12">
        <v>0.0</v>
      </c>
      <c r="G8" s="12">
        <v>0.0</v>
      </c>
      <c r="H8" s="15">
        <f>FAR!E3</f>
        <v>321552</v>
      </c>
      <c r="I8" s="12">
        <v>0.0</v>
      </c>
      <c r="J8" s="12">
        <v>0.0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5">
        <f>FAR!E4</f>
        <v>321552</v>
      </c>
      <c r="W8" s="12">
        <v>0.0</v>
      </c>
      <c r="X8" s="12">
        <v>0.0</v>
      </c>
      <c r="Y8" s="15">
        <f>FAR!E5</f>
        <v>321552</v>
      </c>
    </row>
    <row r="9">
      <c r="A9" s="12" t="s">
        <v>101</v>
      </c>
      <c r="B9" s="15">
        <f>FAR!E6</f>
        <v>458736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5">
        <f>FAR!E7</f>
        <v>458736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79</v>
      </c>
      <c r="B10" s="15">
        <f t="shared" ref="B10:Y10" si="4">SUM(B8:B9)</f>
        <v>780288</v>
      </c>
      <c r="C10" s="15">
        <f t="shared" si="4"/>
        <v>0</v>
      </c>
      <c r="D10" s="15">
        <f t="shared" si="4"/>
        <v>0</v>
      </c>
      <c r="E10" s="15">
        <f t="shared" si="4"/>
        <v>0</v>
      </c>
      <c r="F10" s="15">
        <f t="shared" si="4"/>
        <v>0</v>
      </c>
      <c r="G10" s="15">
        <f t="shared" si="4"/>
        <v>0</v>
      </c>
      <c r="H10" s="15">
        <f t="shared" si="4"/>
        <v>321552</v>
      </c>
      <c r="I10" s="15">
        <f t="shared" si="4"/>
        <v>0</v>
      </c>
      <c r="J10" s="15">
        <f t="shared" si="4"/>
        <v>0</v>
      </c>
      <c r="K10" s="15">
        <f t="shared" si="4"/>
        <v>0</v>
      </c>
      <c r="L10" s="15">
        <f t="shared" si="4"/>
        <v>0</v>
      </c>
      <c r="M10" s="15">
        <f t="shared" si="4"/>
        <v>0</v>
      </c>
      <c r="N10" s="15">
        <f t="shared" si="4"/>
        <v>0</v>
      </c>
      <c r="O10" s="15">
        <f t="shared" si="4"/>
        <v>0</v>
      </c>
      <c r="P10" s="15">
        <f t="shared" si="4"/>
        <v>0</v>
      </c>
      <c r="Q10" s="15">
        <f t="shared" si="4"/>
        <v>0</v>
      </c>
      <c r="R10" s="15">
        <f t="shared" si="4"/>
        <v>0</v>
      </c>
      <c r="S10" s="15">
        <f t="shared" si="4"/>
        <v>0</v>
      </c>
      <c r="T10" s="15">
        <f t="shared" si="4"/>
        <v>0</v>
      </c>
      <c r="U10" s="15">
        <f t="shared" si="4"/>
        <v>458736</v>
      </c>
      <c r="V10" s="15">
        <f t="shared" si="4"/>
        <v>321552</v>
      </c>
      <c r="W10" s="15">
        <f t="shared" si="4"/>
        <v>0</v>
      </c>
      <c r="X10" s="15">
        <f t="shared" si="4"/>
        <v>0</v>
      </c>
      <c r="Y10" s="15">
        <f t="shared" si="4"/>
        <v>321552</v>
      </c>
    </row>
    <row r="12">
      <c r="A12" s="12" t="s">
        <v>103</v>
      </c>
    </row>
    <row r="13">
      <c r="A13" s="12" t="s">
        <v>100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FAR!E2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f>FAR!E3</f>
        <v>321552</v>
      </c>
      <c r="Y13" s="12">
        <v>0.0</v>
      </c>
    </row>
    <row r="14">
      <c r="A14" s="12" t="s">
        <v>101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FAR!E6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104</v>
      </c>
    </row>
    <row r="18">
      <c r="A18" s="12" t="s">
        <v>100</v>
      </c>
      <c r="B18" s="15">
        <f t="shared" ref="B18:Y18" si="6">B3+B8-B13</f>
        <v>321552</v>
      </c>
      <c r="C18" s="15">
        <f t="shared" si="6"/>
        <v>321552</v>
      </c>
      <c r="D18" s="15">
        <f t="shared" si="6"/>
        <v>321552</v>
      </c>
      <c r="E18" s="15">
        <f t="shared" si="6"/>
        <v>321552</v>
      </c>
      <c r="F18" s="15">
        <f t="shared" si="6"/>
        <v>321552</v>
      </c>
      <c r="G18" s="15">
        <f t="shared" si="6"/>
        <v>321552</v>
      </c>
      <c r="H18" s="15">
        <f t="shared" si="6"/>
        <v>643104</v>
      </c>
      <c r="I18" s="15">
        <f t="shared" si="6"/>
        <v>643104</v>
      </c>
      <c r="J18" s="15">
        <f t="shared" si="6"/>
        <v>643104</v>
      </c>
      <c r="K18" s="15">
        <f t="shared" si="6"/>
        <v>643104</v>
      </c>
      <c r="L18" s="15">
        <f t="shared" si="6"/>
        <v>643104</v>
      </c>
      <c r="M18" s="15">
        <f t="shared" si="6"/>
        <v>643104</v>
      </c>
      <c r="N18" s="15">
        <f t="shared" si="6"/>
        <v>643104</v>
      </c>
      <c r="O18" s="15">
        <f t="shared" si="6"/>
        <v>643104</v>
      </c>
      <c r="P18" s="15">
        <f t="shared" si="6"/>
        <v>643104</v>
      </c>
      <c r="Q18" s="15">
        <f t="shared" si="6"/>
        <v>643104</v>
      </c>
      <c r="R18" s="15">
        <f t="shared" si="6"/>
        <v>321552</v>
      </c>
      <c r="S18" s="15">
        <f t="shared" si="6"/>
        <v>321552</v>
      </c>
      <c r="T18" s="15">
        <f t="shared" si="6"/>
        <v>321552</v>
      </c>
      <c r="U18" s="15">
        <f t="shared" si="6"/>
        <v>321552</v>
      </c>
      <c r="V18" s="15">
        <f t="shared" si="6"/>
        <v>643104</v>
      </c>
      <c r="W18" s="15">
        <f t="shared" si="6"/>
        <v>643104</v>
      </c>
      <c r="X18" s="15">
        <f t="shared" si="6"/>
        <v>321552</v>
      </c>
      <c r="Y18" s="15">
        <f t="shared" si="6"/>
        <v>643104</v>
      </c>
    </row>
    <row r="19">
      <c r="A19" s="12" t="s">
        <v>101</v>
      </c>
      <c r="B19" s="15">
        <f t="shared" ref="B19:Y19" si="7">B4+B9-B14</f>
        <v>458736</v>
      </c>
      <c r="C19" s="15">
        <f t="shared" si="7"/>
        <v>458736</v>
      </c>
      <c r="D19" s="15">
        <f t="shared" si="7"/>
        <v>458736</v>
      </c>
      <c r="E19" s="15">
        <f t="shared" si="7"/>
        <v>458736</v>
      </c>
      <c r="F19" s="15">
        <f t="shared" si="7"/>
        <v>458736</v>
      </c>
      <c r="G19" s="15">
        <f t="shared" si="7"/>
        <v>458736</v>
      </c>
      <c r="H19" s="15">
        <f t="shared" si="7"/>
        <v>458736</v>
      </c>
      <c r="I19" s="15">
        <f t="shared" si="7"/>
        <v>458736</v>
      </c>
      <c r="J19" s="15">
        <f t="shared" si="7"/>
        <v>458736</v>
      </c>
      <c r="K19" s="15">
        <f t="shared" si="7"/>
        <v>458736</v>
      </c>
      <c r="L19" s="15">
        <f t="shared" si="7"/>
        <v>458736</v>
      </c>
      <c r="M19" s="15">
        <f t="shared" si="7"/>
        <v>458736</v>
      </c>
      <c r="N19" s="15">
        <f t="shared" si="7"/>
        <v>458736</v>
      </c>
      <c r="O19" s="15">
        <f t="shared" si="7"/>
        <v>458736</v>
      </c>
      <c r="P19" s="15">
        <f t="shared" si="7"/>
        <v>458736</v>
      </c>
      <c r="Q19" s="15">
        <f t="shared" si="7"/>
        <v>458736</v>
      </c>
      <c r="R19" s="15">
        <f t="shared" si="7"/>
        <v>458736</v>
      </c>
      <c r="S19" s="15">
        <f t="shared" si="7"/>
        <v>458736</v>
      </c>
      <c r="T19" s="15">
        <f t="shared" si="7"/>
        <v>458736</v>
      </c>
      <c r="U19" s="15">
        <f t="shared" si="7"/>
        <v>917472</v>
      </c>
      <c r="V19" s="15">
        <f t="shared" si="7"/>
        <v>458736</v>
      </c>
      <c r="W19" s="15">
        <f t="shared" si="7"/>
        <v>458736</v>
      </c>
      <c r="X19" s="15">
        <f t="shared" si="7"/>
        <v>458736</v>
      </c>
      <c r="Y19" s="15">
        <f t="shared" si="7"/>
        <v>458736</v>
      </c>
    </row>
    <row r="20">
      <c r="A20" s="12" t="s">
        <v>79</v>
      </c>
      <c r="B20" s="15">
        <f t="shared" ref="B20:Y20" si="8">SUM(B18:B19)</f>
        <v>780288</v>
      </c>
      <c r="C20" s="15">
        <f t="shared" si="8"/>
        <v>780288</v>
      </c>
      <c r="D20" s="15">
        <f t="shared" si="8"/>
        <v>780288</v>
      </c>
      <c r="E20" s="15">
        <f t="shared" si="8"/>
        <v>780288</v>
      </c>
      <c r="F20" s="15">
        <f t="shared" si="8"/>
        <v>780288</v>
      </c>
      <c r="G20" s="15">
        <f t="shared" si="8"/>
        <v>780288</v>
      </c>
      <c r="H20" s="15">
        <f t="shared" si="8"/>
        <v>1101840</v>
      </c>
      <c r="I20" s="15">
        <f t="shared" si="8"/>
        <v>1101840</v>
      </c>
      <c r="J20" s="15">
        <f t="shared" si="8"/>
        <v>1101840</v>
      </c>
      <c r="K20" s="15">
        <f t="shared" si="8"/>
        <v>1101840</v>
      </c>
      <c r="L20" s="15">
        <f t="shared" si="8"/>
        <v>1101840</v>
      </c>
      <c r="M20" s="15">
        <f t="shared" si="8"/>
        <v>1101840</v>
      </c>
      <c r="N20" s="15">
        <f t="shared" si="8"/>
        <v>1101840</v>
      </c>
      <c r="O20" s="15">
        <f t="shared" si="8"/>
        <v>1101840</v>
      </c>
      <c r="P20" s="15">
        <f t="shared" si="8"/>
        <v>1101840</v>
      </c>
      <c r="Q20" s="15">
        <f t="shared" si="8"/>
        <v>1101840</v>
      </c>
      <c r="R20" s="15">
        <f t="shared" si="8"/>
        <v>780288</v>
      </c>
      <c r="S20" s="15">
        <f t="shared" si="8"/>
        <v>780288</v>
      </c>
      <c r="T20" s="15">
        <f t="shared" si="8"/>
        <v>780288</v>
      </c>
      <c r="U20" s="15">
        <f t="shared" si="8"/>
        <v>1239024</v>
      </c>
      <c r="V20" s="15">
        <f t="shared" si="8"/>
        <v>1101840</v>
      </c>
      <c r="W20" s="15">
        <f t="shared" si="8"/>
        <v>1101840</v>
      </c>
      <c r="X20" s="15">
        <f t="shared" si="8"/>
        <v>780288</v>
      </c>
      <c r="Y20" s="15">
        <f t="shared" si="8"/>
        <v>1101840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102</v>
      </c>
    </row>
    <row r="3">
      <c r="A3" s="12" t="s">
        <v>100</v>
      </c>
      <c r="B3" s="12">
        <v>0.0</v>
      </c>
      <c r="C3" s="16">
        <f t="shared" ref="C3:Y3" si="1">B18</f>
        <v>20097</v>
      </c>
      <c r="D3" s="16">
        <f t="shared" si="1"/>
        <v>40194</v>
      </c>
      <c r="E3" s="16">
        <f t="shared" si="1"/>
        <v>60291</v>
      </c>
      <c r="F3" s="16">
        <f t="shared" si="1"/>
        <v>80388</v>
      </c>
      <c r="G3" s="16">
        <f t="shared" si="1"/>
        <v>100485</v>
      </c>
      <c r="H3" s="16">
        <f t="shared" si="1"/>
        <v>120582</v>
      </c>
      <c r="I3" s="16">
        <f t="shared" si="1"/>
        <v>160776</v>
      </c>
      <c r="J3" s="16">
        <f t="shared" si="1"/>
        <v>200970</v>
      </c>
      <c r="K3" s="16">
        <f t="shared" si="1"/>
        <v>241164</v>
      </c>
      <c r="L3" s="16">
        <f t="shared" si="1"/>
        <v>281358</v>
      </c>
      <c r="M3" s="16">
        <f t="shared" si="1"/>
        <v>321552</v>
      </c>
      <c r="N3" s="16">
        <f t="shared" si="1"/>
        <v>361746</v>
      </c>
      <c r="O3" s="16">
        <f t="shared" si="1"/>
        <v>401940</v>
      </c>
      <c r="P3" s="16">
        <f t="shared" si="1"/>
        <v>442134</v>
      </c>
      <c r="Q3" s="16">
        <f t="shared" si="1"/>
        <v>482328</v>
      </c>
      <c r="R3" s="16">
        <f t="shared" si="1"/>
        <v>522522</v>
      </c>
      <c r="S3" s="16">
        <f t="shared" si="1"/>
        <v>221067</v>
      </c>
      <c r="T3" s="16">
        <f t="shared" si="1"/>
        <v>241164</v>
      </c>
      <c r="U3" s="16">
        <f t="shared" si="1"/>
        <v>261261</v>
      </c>
      <c r="V3" s="16">
        <f t="shared" si="1"/>
        <v>281358</v>
      </c>
      <c r="W3" s="16">
        <f t="shared" si="1"/>
        <v>321552</v>
      </c>
      <c r="X3" s="16">
        <f t="shared" si="1"/>
        <v>361746</v>
      </c>
      <c r="Y3" s="16">
        <f t="shared" si="1"/>
        <v>60291</v>
      </c>
    </row>
    <row r="4">
      <c r="A4" s="12" t="s">
        <v>101</v>
      </c>
      <c r="B4" s="12">
        <v>0.0</v>
      </c>
      <c r="C4" s="16">
        <f t="shared" ref="C4:Y4" si="2">B19</f>
        <v>22936.8</v>
      </c>
      <c r="D4" s="16">
        <f t="shared" si="2"/>
        <v>45873.6</v>
      </c>
      <c r="E4" s="16">
        <f t="shared" si="2"/>
        <v>68810.4</v>
      </c>
      <c r="F4" s="16">
        <f t="shared" si="2"/>
        <v>91747.2</v>
      </c>
      <c r="G4" s="16">
        <f t="shared" si="2"/>
        <v>114684</v>
      </c>
      <c r="H4" s="16">
        <f t="shared" si="2"/>
        <v>137620.8</v>
      </c>
      <c r="I4" s="16">
        <f t="shared" si="2"/>
        <v>160557.6</v>
      </c>
      <c r="J4" s="16">
        <f t="shared" si="2"/>
        <v>183494.4</v>
      </c>
      <c r="K4" s="16">
        <f t="shared" si="2"/>
        <v>206431.2</v>
      </c>
      <c r="L4" s="16">
        <f t="shared" si="2"/>
        <v>229368</v>
      </c>
      <c r="M4" s="16">
        <f t="shared" si="2"/>
        <v>252304.8</v>
      </c>
      <c r="N4" s="16">
        <f t="shared" si="2"/>
        <v>275241.6</v>
      </c>
      <c r="O4" s="16">
        <f t="shared" si="2"/>
        <v>298178.4</v>
      </c>
      <c r="P4" s="16">
        <f t="shared" si="2"/>
        <v>321115.2</v>
      </c>
      <c r="Q4" s="16">
        <f t="shared" si="2"/>
        <v>344052</v>
      </c>
      <c r="R4" s="16">
        <f t="shared" si="2"/>
        <v>366988.8</v>
      </c>
      <c r="S4" s="16">
        <f t="shared" si="2"/>
        <v>389925.6</v>
      </c>
      <c r="T4" s="16">
        <f t="shared" si="2"/>
        <v>412862.4</v>
      </c>
      <c r="U4" s="16">
        <f t="shared" si="2"/>
        <v>435799.2</v>
      </c>
      <c r="V4" s="16">
        <f t="shared" si="2"/>
        <v>481672.8</v>
      </c>
      <c r="W4" s="16">
        <f t="shared" si="2"/>
        <v>45873.6</v>
      </c>
      <c r="X4" s="16">
        <f t="shared" si="2"/>
        <v>68810.4</v>
      </c>
      <c r="Y4" s="16">
        <f t="shared" si="2"/>
        <v>91747.2</v>
      </c>
    </row>
    <row r="5">
      <c r="A5" s="12" t="s">
        <v>79</v>
      </c>
      <c r="B5" s="15">
        <f t="shared" ref="B5:Y5" si="3">SUM(B3:B4)</f>
        <v>0</v>
      </c>
      <c r="C5" s="16">
        <f t="shared" si="3"/>
        <v>43033.8</v>
      </c>
      <c r="D5" s="16">
        <f t="shared" si="3"/>
        <v>86067.6</v>
      </c>
      <c r="E5" s="16">
        <f t="shared" si="3"/>
        <v>129101.4</v>
      </c>
      <c r="F5" s="16">
        <f t="shared" si="3"/>
        <v>172135.2</v>
      </c>
      <c r="G5" s="16">
        <f t="shared" si="3"/>
        <v>215169</v>
      </c>
      <c r="H5" s="16">
        <f t="shared" si="3"/>
        <v>258202.8</v>
      </c>
      <c r="I5" s="16">
        <f t="shared" si="3"/>
        <v>321333.6</v>
      </c>
      <c r="J5" s="16">
        <f t="shared" si="3"/>
        <v>384464.4</v>
      </c>
      <c r="K5" s="16">
        <f t="shared" si="3"/>
        <v>447595.2</v>
      </c>
      <c r="L5" s="16">
        <f t="shared" si="3"/>
        <v>510726</v>
      </c>
      <c r="M5" s="16">
        <f t="shared" si="3"/>
        <v>573856.8</v>
      </c>
      <c r="N5" s="16">
        <f t="shared" si="3"/>
        <v>636987.6</v>
      </c>
      <c r="O5" s="16">
        <f t="shared" si="3"/>
        <v>700118.4</v>
      </c>
      <c r="P5" s="16">
        <f t="shared" si="3"/>
        <v>763249.2</v>
      </c>
      <c r="Q5" s="16">
        <f t="shared" si="3"/>
        <v>826380</v>
      </c>
      <c r="R5" s="16">
        <f t="shared" si="3"/>
        <v>889510.8</v>
      </c>
      <c r="S5" s="16">
        <f t="shared" si="3"/>
        <v>610992.6</v>
      </c>
      <c r="T5" s="16">
        <f t="shared" si="3"/>
        <v>654026.4</v>
      </c>
      <c r="U5" s="16">
        <f t="shared" si="3"/>
        <v>697060.2</v>
      </c>
      <c r="V5" s="16">
        <f t="shared" si="3"/>
        <v>763030.8</v>
      </c>
      <c r="W5" s="16">
        <f t="shared" si="3"/>
        <v>367425.6</v>
      </c>
      <c r="X5" s="16">
        <f t="shared" si="3"/>
        <v>430556.4</v>
      </c>
      <c r="Y5" s="16">
        <f t="shared" si="3"/>
        <v>152038.2</v>
      </c>
    </row>
    <row r="7">
      <c r="A7" s="12" t="s">
        <v>105</v>
      </c>
    </row>
    <row r="8">
      <c r="A8" s="12" t="s">
        <v>100</v>
      </c>
      <c r="B8" s="16">
        <f>'Fixed Asset Balance'!B18/FAR!$F5</f>
        <v>20097</v>
      </c>
      <c r="C8" s="16">
        <f>'Fixed Asset Balance'!C18/FAR!$F5</f>
        <v>20097</v>
      </c>
      <c r="D8" s="16">
        <f>'Fixed Asset Balance'!D18/FAR!$F5</f>
        <v>20097</v>
      </c>
      <c r="E8" s="16">
        <f>'Fixed Asset Balance'!E18/FAR!$F5</f>
        <v>20097</v>
      </c>
      <c r="F8" s="16">
        <f>'Fixed Asset Balance'!F18/FAR!$F5</f>
        <v>20097</v>
      </c>
      <c r="G8" s="16">
        <f>'Fixed Asset Balance'!G18/FAR!$F5</f>
        <v>20097</v>
      </c>
      <c r="H8" s="16">
        <f>'Fixed Asset Balance'!H18/FAR!$F5</f>
        <v>40194</v>
      </c>
      <c r="I8" s="16">
        <f>'Fixed Asset Balance'!I18/FAR!$F5</f>
        <v>40194</v>
      </c>
      <c r="J8" s="16">
        <f>'Fixed Asset Balance'!J18/FAR!$F5</f>
        <v>40194</v>
      </c>
      <c r="K8" s="16">
        <f>'Fixed Asset Balance'!K18/FAR!$F5</f>
        <v>40194</v>
      </c>
      <c r="L8" s="16">
        <f>'Fixed Asset Balance'!L18/FAR!$F5</f>
        <v>40194</v>
      </c>
      <c r="M8" s="16">
        <f>'Fixed Asset Balance'!M18/FAR!$F5</f>
        <v>40194</v>
      </c>
      <c r="N8" s="16">
        <f>'Fixed Asset Balance'!N18/FAR!$F5</f>
        <v>40194</v>
      </c>
      <c r="O8" s="16">
        <f>'Fixed Asset Balance'!O18/FAR!$F5</f>
        <v>40194</v>
      </c>
      <c r="P8" s="16">
        <f>'Fixed Asset Balance'!P18/FAR!$F5</f>
        <v>40194</v>
      </c>
      <c r="Q8" s="16">
        <f>'Fixed Asset Balance'!Q18/FAR!$F5</f>
        <v>40194</v>
      </c>
      <c r="R8" s="16">
        <f>'Fixed Asset Balance'!R18/FAR!$F5</f>
        <v>20097</v>
      </c>
      <c r="S8" s="16">
        <f>'Fixed Asset Balance'!S18/FAR!$F5</f>
        <v>20097</v>
      </c>
      <c r="T8" s="16">
        <f>'Fixed Asset Balance'!T18/FAR!$F5</f>
        <v>20097</v>
      </c>
      <c r="U8" s="16">
        <f>'Fixed Asset Balance'!U18/FAR!$F5</f>
        <v>20097</v>
      </c>
      <c r="V8" s="16">
        <f>'Fixed Asset Balance'!V18/FAR!$F5</f>
        <v>40194</v>
      </c>
      <c r="W8" s="16">
        <f>'Fixed Asset Balance'!W18/FAR!$F5</f>
        <v>40194</v>
      </c>
      <c r="X8" s="16">
        <f>'Fixed Asset Balance'!X18/FAR!$F5</f>
        <v>20097</v>
      </c>
      <c r="Y8" s="16">
        <f>'Fixed Asset Balance'!Y18/FAR!$F5</f>
        <v>40194</v>
      </c>
    </row>
    <row r="9">
      <c r="A9" s="12" t="s">
        <v>101</v>
      </c>
      <c r="B9" s="16">
        <f>'Fixed Asset Balance'!B19/FAR!$F6</f>
        <v>22936.8</v>
      </c>
      <c r="C9" s="16">
        <f>'Fixed Asset Balance'!C19/FAR!$F6</f>
        <v>22936.8</v>
      </c>
      <c r="D9" s="16">
        <f>'Fixed Asset Balance'!D19/FAR!$F6</f>
        <v>22936.8</v>
      </c>
      <c r="E9" s="16">
        <f>'Fixed Asset Balance'!E19/FAR!$F6</f>
        <v>22936.8</v>
      </c>
      <c r="F9" s="16">
        <f>'Fixed Asset Balance'!F19/FAR!$F6</f>
        <v>22936.8</v>
      </c>
      <c r="G9" s="16">
        <f>'Fixed Asset Balance'!G19/FAR!$F6</f>
        <v>22936.8</v>
      </c>
      <c r="H9" s="16">
        <f>'Fixed Asset Balance'!H19/FAR!$F6</f>
        <v>22936.8</v>
      </c>
      <c r="I9" s="16">
        <f>'Fixed Asset Balance'!I19/FAR!$F6</f>
        <v>22936.8</v>
      </c>
      <c r="J9" s="16">
        <f>'Fixed Asset Balance'!J19/FAR!$F6</f>
        <v>22936.8</v>
      </c>
      <c r="K9" s="16">
        <f>'Fixed Asset Balance'!K19/FAR!$F6</f>
        <v>22936.8</v>
      </c>
      <c r="L9" s="16">
        <f>'Fixed Asset Balance'!L19/FAR!$F6</f>
        <v>22936.8</v>
      </c>
      <c r="M9" s="16">
        <f>'Fixed Asset Balance'!M19/FAR!$F6</f>
        <v>22936.8</v>
      </c>
      <c r="N9" s="16">
        <f>'Fixed Asset Balance'!N19/FAR!$F6</f>
        <v>22936.8</v>
      </c>
      <c r="O9" s="16">
        <f>'Fixed Asset Balance'!O19/FAR!$F6</f>
        <v>22936.8</v>
      </c>
      <c r="P9" s="16">
        <f>'Fixed Asset Balance'!P19/FAR!$F6</f>
        <v>22936.8</v>
      </c>
      <c r="Q9" s="16">
        <f>'Fixed Asset Balance'!Q19/FAR!$F6</f>
        <v>22936.8</v>
      </c>
      <c r="R9" s="16">
        <f>'Fixed Asset Balance'!R19/FAR!$F6</f>
        <v>22936.8</v>
      </c>
      <c r="S9" s="16">
        <f>'Fixed Asset Balance'!S19/FAR!$F6</f>
        <v>22936.8</v>
      </c>
      <c r="T9" s="16">
        <f>'Fixed Asset Balance'!T19/FAR!$F6</f>
        <v>22936.8</v>
      </c>
      <c r="U9" s="16">
        <f>'Fixed Asset Balance'!U19/FAR!$F6</f>
        <v>45873.6</v>
      </c>
      <c r="V9" s="16">
        <f>'Fixed Asset Balance'!V19/FAR!$F6</f>
        <v>22936.8</v>
      </c>
      <c r="W9" s="16">
        <f>'Fixed Asset Balance'!W19/FAR!$F6</f>
        <v>22936.8</v>
      </c>
      <c r="X9" s="16">
        <f>'Fixed Asset Balance'!X19/FAR!$F6</f>
        <v>22936.8</v>
      </c>
      <c r="Y9" s="16">
        <f>'Fixed Asset Balance'!Y19/FAR!$F6</f>
        <v>22936.8</v>
      </c>
    </row>
    <row r="10">
      <c r="A10" s="12" t="s">
        <v>79</v>
      </c>
      <c r="B10" s="16">
        <f t="shared" ref="B10:Y10" si="4">SUM(B8:B9)</f>
        <v>43033.8</v>
      </c>
      <c r="C10" s="16">
        <f t="shared" si="4"/>
        <v>43033.8</v>
      </c>
      <c r="D10" s="16">
        <f t="shared" si="4"/>
        <v>43033.8</v>
      </c>
      <c r="E10" s="16">
        <f t="shared" si="4"/>
        <v>43033.8</v>
      </c>
      <c r="F10" s="16">
        <f t="shared" si="4"/>
        <v>43033.8</v>
      </c>
      <c r="G10" s="16">
        <f t="shared" si="4"/>
        <v>43033.8</v>
      </c>
      <c r="H10" s="16">
        <f t="shared" si="4"/>
        <v>63130.8</v>
      </c>
      <c r="I10" s="16">
        <f t="shared" si="4"/>
        <v>63130.8</v>
      </c>
      <c r="J10" s="16">
        <f t="shared" si="4"/>
        <v>63130.8</v>
      </c>
      <c r="K10" s="16">
        <f t="shared" si="4"/>
        <v>63130.8</v>
      </c>
      <c r="L10" s="16">
        <f t="shared" si="4"/>
        <v>63130.8</v>
      </c>
      <c r="M10" s="16">
        <f t="shared" si="4"/>
        <v>63130.8</v>
      </c>
      <c r="N10" s="16">
        <f t="shared" si="4"/>
        <v>63130.8</v>
      </c>
      <c r="O10" s="16">
        <f t="shared" si="4"/>
        <v>63130.8</v>
      </c>
      <c r="P10" s="16">
        <f t="shared" si="4"/>
        <v>63130.8</v>
      </c>
      <c r="Q10" s="16">
        <f t="shared" si="4"/>
        <v>63130.8</v>
      </c>
      <c r="R10" s="16">
        <f t="shared" si="4"/>
        <v>43033.8</v>
      </c>
      <c r="S10" s="16">
        <f t="shared" si="4"/>
        <v>43033.8</v>
      </c>
      <c r="T10" s="16">
        <f t="shared" si="4"/>
        <v>43033.8</v>
      </c>
      <c r="U10" s="16">
        <f t="shared" si="4"/>
        <v>65970.6</v>
      </c>
      <c r="V10" s="16">
        <f t="shared" si="4"/>
        <v>63130.8</v>
      </c>
      <c r="W10" s="16">
        <f t="shared" si="4"/>
        <v>63130.8</v>
      </c>
      <c r="X10" s="16">
        <f t="shared" si="4"/>
        <v>43033.8</v>
      </c>
      <c r="Y10" s="16">
        <f t="shared" si="4"/>
        <v>63130.8</v>
      </c>
    </row>
    <row r="12">
      <c r="A12" s="12" t="s">
        <v>103</v>
      </c>
    </row>
    <row r="13">
      <c r="A13" s="12" t="s">
        <v>100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0.0</v>
      </c>
      <c r="J13" s="12">
        <v>0.0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2">
        <v>0.0</v>
      </c>
      <c r="R13" s="15">
        <f>FAR!H2</f>
        <v>321552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5">
        <f>FAR!H3</f>
        <v>321552</v>
      </c>
      <c r="Y13" s="12">
        <v>0.0</v>
      </c>
    </row>
    <row r="14">
      <c r="A14" s="12" t="s">
        <v>101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5">
        <f>FAR!H6</f>
        <v>458736</v>
      </c>
      <c r="W14" s="12">
        <v>0.0</v>
      </c>
      <c r="X14" s="12">
        <v>0.0</v>
      </c>
      <c r="Y14" s="12">
        <v>0.0</v>
      </c>
    </row>
    <row r="15">
      <c r="A15" s="12" t="s">
        <v>79</v>
      </c>
      <c r="B15" s="15">
        <f t="shared" ref="B15:Y15" si="5">SUM(B13:B14)</f>
        <v>0</v>
      </c>
      <c r="C15" s="15">
        <f t="shared" si="5"/>
        <v>0</v>
      </c>
      <c r="D15" s="15">
        <f t="shared" si="5"/>
        <v>0</v>
      </c>
      <c r="E15" s="15">
        <f t="shared" si="5"/>
        <v>0</v>
      </c>
      <c r="F15" s="15">
        <f t="shared" si="5"/>
        <v>0</v>
      </c>
      <c r="G15" s="15">
        <f t="shared" si="5"/>
        <v>0</v>
      </c>
      <c r="H15" s="15">
        <f t="shared" si="5"/>
        <v>0</v>
      </c>
      <c r="I15" s="15">
        <f t="shared" si="5"/>
        <v>0</v>
      </c>
      <c r="J15" s="15">
        <f t="shared" si="5"/>
        <v>0</v>
      </c>
      <c r="K15" s="15">
        <f t="shared" si="5"/>
        <v>0</v>
      </c>
      <c r="L15" s="15">
        <f t="shared" si="5"/>
        <v>0</v>
      </c>
      <c r="M15" s="15">
        <f t="shared" si="5"/>
        <v>0</v>
      </c>
      <c r="N15" s="15">
        <f t="shared" si="5"/>
        <v>0</v>
      </c>
      <c r="O15" s="15">
        <f t="shared" si="5"/>
        <v>0</v>
      </c>
      <c r="P15" s="15">
        <f t="shared" si="5"/>
        <v>0</v>
      </c>
      <c r="Q15" s="15">
        <f t="shared" si="5"/>
        <v>0</v>
      </c>
      <c r="R15" s="15">
        <f t="shared" si="5"/>
        <v>321552</v>
      </c>
      <c r="S15" s="15">
        <f t="shared" si="5"/>
        <v>0</v>
      </c>
      <c r="T15" s="15">
        <f t="shared" si="5"/>
        <v>0</v>
      </c>
      <c r="U15" s="15">
        <f t="shared" si="5"/>
        <v>0</v>
      </c>
      <c r="V15" s="15">
        <f t="shared" si="5"/>
        <v>458736</v>
      </c>
      <c r="W15" s="15">
        <f t="shared" si="5"/>
        <v>0</v>
      </c>
      <c r="X15" s="15">
        <f t="shared" si="5"/>
        <v>321552</v>
      </c>
      <c r="Y15" s="15">
        <f t="shared" si="5"/>
        <v>0</v>
      </c>
    </row>
    <row r="17">
      <c r="A17" s="12" t="s">
        <v>104</v>
      </c>
    </row>
    <row r="18">
      <c r="A18" s="12" t="s">
        <v>100</v>
      </c>
      <c r="B18" s="16">
        <f t="shared" ref="B18:Y18" si="6">B3+B8-B13</f>
        <v>20097</v>
      </c>
      <c r="C18" s="16">
        <f t="shared" si="6"/>
        <v>40194</v>
      </c>
      <c r="D18" s="16">
        <f t="shared" si="6"/>
        <v>60291</v>
      </c>
      <c r="E18" s="16">
        <f t="shared" si="6"/>
        <v>80388</v>
      </c>
      <c r="F18" s="16">
        <f t="shared" si="6"/>
        <v>100485</v>
      </c>
      <c r="G18" s="16">
        <f t="shared" si="6"/>
        <v>120582</v>
      </c>
      <c r="H18" s="16">
        <f t="shared" si="6"/>
        <v>160776</v>
      </c>
      <c r="I18" s="16">
        <f t="shared" si="6"/>
        <v>200970</v>
      </c>
      <c r="J18" s="16">
        <f t="shared" si="6"/>
        <v>241164</v>
      </c>
      <c r="K18" s="16">
        <f t="shared" si="6"/>
        <v>281358</v>
      </c>
      <c r="L18" s="16">
        <f t="shared" si="6"/>
        <v>321552</v>
      </c>
      <c r="M18" s="16">
        <f t="shared" si="6"/>
        <v>361746</v>
      </c>
      <c r="N18" s="16">
        <f t="shared" si="6"/>
        <v>401940</v>
      </c>
      <c r="O18" s="16">
        <f t="shared" si="6"/>
        <v>442134</v>
      </c>
      <c r="P18" s="16">
        <f t="shared" si="6"/>
        <v>482328</v>
      </c>
      <c r="Q18" s="16">
        <f t="shared" si="6"/>
        <v>522522</v>
      </c>
      <c r="R18" s="16">
        <f t="shared" si="6"/>
        <v>221067</v>
      </c>
      <c r="S18" s="16">
        <f t="shared" si="6"/>
        <v>241164</v>
      </c>
      <c r="T18" s="16">
        <f t="shared" si="6"/>
        <v>261261</v>
      </c>
      <c r="U18" s="16">
        <f t="shared" si="6"/>
        <v>281358</v>
      </c>
      <c r="V18" s="16">
        <f t="shared" si="6"/>
        <v>321552</v>
      </c>
      <c r="W18" s="16">
        <f t="shared" si="6"/>
        <v>361746</v>
      </c>
      <c r="X18" s="16">
        <f t="shared" si="6"/>
        <v>60291</v>
      </c>
      <c r="Y18" s="16">
        <f t="shared" si="6"/>
        <v>100485</v>
      </c>
    </row>
    <row r="19">
      <c r="A19" s="12" t="s">
        <v>101</v>
      </c>
      <c r="B19" s="16">
        <f t="shared" ref="B19:Y19" si="7">B4+B9-B14</f>
        <v>22936.8</v>
      </c>
      <c r="C19" s="16">
        <f t="shared" si="7"/>
        <v>45873.6</v>
      </c>
      <c r="D19" s="16">
        <f t="shared" si="7"/>
        <v>68810.4</v>
      </c>
      <c r="E19" s="16">
        <f t="shared" si="7"/>
        <v>91747.2</v>
      </c>
      <c r="F19" s="16">
        <f t="shared" si="7"/>
        <v>114684</v>
      </c>
      <c r="G19" s="16">
        <f t="shared" si="7"/>
        <v>137620.8</v>
      </c>
      <c r="H19" s="16">
        <f t="shared" si="7"/>
        <v>160557.6</v>
      </c>
      <c r="I19" s="16">
        <f t="shared" si="7"/>
        <v>183494.4</v>
      </c>
      <c r="J19" s="16">
        <f t="shared" si="7"/>
        <v>206431.2</v>
      </c>
      <c r="K19" s="16">
        <f t="shared" si="7"/>
        <v>229368</v>
      </c>
      <c r="L19" s="16">
        <f t="shared" si="7"/>
        <v>252304.8</v>
      </c>
      <c r="M19" s="16">
        <f t="shared" si="7"/>
        <v>275241.6</v>
      </c>
      <c r="N19" s="16">
        <f t="shared" si="7"/>
        <v>298178.4</v>
      </c>
      <c r="O19" s="16">
        <f t="shared" si="7"/>
        <v>321115.2</v>
      </c>
      <c r="P19" s="16">
        <f t="shared" si="7"/>
        <v>344052</v>
      </c>
      <c r="Q19" s="16">
        <f t="shared" si="7"/>
        <v>366988.8</v>
      </c>
      <c r="R19" s="16">
        <f t="shared" si="7"/>
        <v>389925.6</v>
      </c>
      <c r="S19" s="16">
        <f t="shared" si="7"/>
        <v>412862.4</v>
      </c>
      <c r="T19" s="16">
        <f t="shared" si="7"/>
        <v>435799.2</v>
      </c>
      <c r="U19" s="16">
        <f t="shared" si="7"/>
        <v>481672.8</v>
      </c>
      <c r="V19" s="16">
        <f t="shared" si="7"/>
        <v>45873.6</v>
      </c>
      <c r="W19" s="16">
        <f t="shared" si="7"/>
        <v>68810.4</v>
      </c>
      <c r="X19" s="16">
        <f t="shared" si="7"/>
        <v>91747.2</v>
      </c>
      <c r="Y19" s="16">
        <f t="shared" si="7"/>
        <v>114684</v>
      </c>
    </row>
    <row r="20">
      <c r="A20" s="12" t="s">
        <v>79</v>
      </c>
      <c r="B20" s="16">
        <f t="shared" ref="B20:Y20" si="8">SUM(B18:B19)</f>
        <v>43033.8</v>
      </c>
      <c r="C20" s="16">
        <f t="shared" si="8"/>
        <v>86067.6</v>
      </c>
      <c r="D20" s="16">
        <f t="shared" si="8"/>
        <v>129101.4</v>
      </c>
      <c r="E20" s="16">
        <f t="shared" si="8"/>
        <v>172135.2</v>
      </c>
      <c r="F20" s="16">
        <f t="shared" si="8"/>
        <v>215169</v>
      </c>
      <c r="G20" s="16">
        <f t="shared" si="8"/>
        <v>258202.8</v>
      </c>
      <c r="H20" s="16">
        <f t="shared" si="8"/>
        <v>321333.6</v>
      </c>
      <c r="I20" s="16">
        <f t="shared" si="8"/>
        <v>384464.4</v>
      </c>
      <c r="J20" s="16">
        <f t="shared" si="8"/>
        <v>447595.2</v>
      </c>
      <c r="K20" s="16">
        <f t="shared" si="8"/>
        <v>510726</v>
      </c>
      <c r="L20" s="16">
        <f t="shared" si="8"/>
        <v>573856.8</v>
      </c>
      <c r="M20" s="16">
        <f t="shared" si="8"/>
        <v>636987.6</v>
      </c>
      <c r="N20" s="16">
        <f t="shared" si="8"/>
        <v>700118.4</v>
      </c>
      <c r="O20" s="16">
        <f t="shared" si="8"/>
        <v>763249.2</v>
      </c>
      <c r="P20" s="16">
        <f t="shared" si="8"/>
        <v>826380</v>
      </c>
      <c r="Q20" s="16">
        <f t="shared" si="8"/>
        <v>889510.8</v>
      </c>
      <c r="R20" s="16">
        <f t="shared" si="8"/>
        <v>610992.6</v>
      </c>
      <c r="S20" s="16">
        <f t="shared" si="8"/>
        <v>654026.4</v>
      </c>
      <c r="T20" s="16">
        <f t="shared" si="8"/>
        <v>697060.2</v>
      </c>
      <c r="U20" s="16">
        <f t="shared" si="8"/>
        <v>763030.8</v>
      </c>
      <c r="V20" s="16">
        <f t="shared" si="8"/>
        <v>367425.6</v>
      </c>
      <c r="W20" s="16">
        <f t="shared" si="8"/>
        <v>430556.4</v>
      </c>
      <c r="X20" s="16">
        <f t="shared" si="8"/>
        <v>152038.2</v>
      </c>
      <c r="Y20" s="16">
        <f t="shared" si="8"/>
        <v>215169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35</v>
      </c>
    </row>
    <row r="3">
      <c r="A3" s="2" t="s">
        <v>106</v>
      </c>
      <c r="B3" s="12">
        <v>0.0</v>
      </c>
      <c r="C3" s="15">
        <f>Assumptions!B22</f>
        <v>12.8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0.0</v>
      </c>
    </row>
    <row r="4">
      <c r="A4" s="2" t="s">
        <v>38</v>
      </c>
      <c r="B4" s="12">
        <v>0.0</v>
      </c>
      <c r="C4" s="15">
        <f>Assumptions!B23</f>
        <v>9863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0.0</v>
      </c>
    </row>
    <row r="5">
      <c r="A5" s="2"/>
    </row>
    <row r="6">
      <c r="A6" s="17" t="s">
        <v>107</v>
      </c>
    </row>
    <row r="7">
      <c r="A7" s="2" t="s">
        <v>108</v>
      </c>
      <c r="B7" s="12">
        <v>0.0</v>
      </c>
      <c r="C7" s="15">
        <f t="shared" ref="C7:Y7" si="1">B9</f>
        <v>0</v>
      </c>
      <c r="D7" s="15">
        <f t="shared" si="1"/>
        <v>9863</v>
      </c>
      <c r="E7" s="15">
        <f t="shared" si="1"/>
        <v>9863</v>
      </c>
      <c r="F7" s="15">
        <f t="shared" si="1"/>
        <v>9863</v>
      </c>
      <c r="G7" s="15">
        <f t="shared" si="1"/>
        <v>9863</v>
      </c>
      <c r="H7" s="15">
        <f t="shared" si="1"/>
        <v>9863</v>
      </c>
      <c r="I7" s="15">
        <f t="shared" si="1"/>
        <v>9863</v>
      </c>
      <c r="J7" s="15">
        <f t="shared" si="1"/>
        <v>9863</v>
      </c>
      <c r="K7" s="15">
        <f t="shared" si="1"/>
        <v>9863</v>
      </c>
      <c r="L7" s="15">
        <f t="shared" si="1"/>
        <v>9863</v>
      </c>
      <c r="M7" s="15">
        <f t="shared" si="1"/>
        <v>9863</v>
      </c>
      <c r="N7" s="15">
        <f t="shared" si="1"/>
        <v>9863</v>
      </c>
      <c r="O7" s="15">
        <f t="shared" si="1"/>
        <v>9863</v>
      </c>
      <c r="P7" s="15">
        <f t="shared" si="1"/>
        <v>9863</v>
      </c>
      <c r="Q7" s="15">
        <f t="shared" si="1"/>
        <v>9863</v>
      </c>
      <c r="R7" s="15">
        <f t="shared" si="1"/>
        <v>9863</v>
      </c>
      <c r="S7" s="15">
        <f t="shared" si="1"/>
        <v>9863</v>
      </c>
      <c r="T7" s="15">
        <f t="shared" si="1"/>
        <v>9863</v>
      </c>
      <c r="U7" s="15">
        <f t="shared" si="1"/>
        <v>9863</v>
      </c>
      <c r="V7" s="15">
        <f t="shared" si="1"/>
        <v>9863</v>
      </c>
      <c r="W7" s="15">
        <f t="shared" si="1"/>
        <v>9863</v>
      </c>
      <c r="X7" s="15">
        <f t="shared" si="1"/>
        <v>9863</v>
      </c>
      <c r="Y7" s="15">
        <f t="shared" si="1"/>
        <v>9863</v>
      </c>
    </row>
    <row r="8">
      <c r="A8" s="2" t="s">
        <v>109</v>
      </c>
      <c r="B8" s="15">
        <f t="shared" ref="B8:Y8" si="2">B4</f>
        <v>0</v>
      </c>
      <c r="C8" s="15">
        <f t="shared" si="2"/>
        <v>9863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5">
        <f t="shared" si="2"/>
        <v>0</v>
      </c>
      <c r="J8" s="15">
        <f t="shared" si="2"/>
        <v>0</v>
      </c>
      <c r="K8" s="15">
        <f t="shared" si="2"/>
        <v>0</v>
      </c>
      <c r="L8" s="15">
        <f t="shared" si="2"/>
        <v>0</v>
      </c>
      <c r="M8" s="15">
        <f t="shared" si="2"/>
        <v>0</v>
      </c>
      <c r="N8" s="15">
        <f t="shared" si="2"/>
        <v>0</v>
      </c>
      <c r="O8" s="15">
        <f t="shared" si="2"/>
        <v>0</v>
      </c>
      <c r="P8" s="15">
        <f t="shared" si="2"/>
        <v>0</v>
      </c>
      <c r="Q8" s="15">
        <f t="shared" si="2"/>
        <v>0</v>
      </c>
      <c r="R8" s="15">
        <f t="shared" si="2"/>
        <v>0</v>
      </c>
      <c r="S8" s="15">
        <f t="shared" si="2"/>
        <v>0</v>
      </c>
      <c r="T8" s="15">
        <f t="shared" si="2"/>
        <v>0</v>
      </c>
      <c r="U8" s="15">
        <f t="shared" si="2"/>
        <v>0</v>
      </c>
      <c r="V8" s="15">
        <f t="shared" si="2"/>
        <v>0</v>
      </c>
      <c r="W8" s="15">
        <f t="shared" si="2"/>
        <v>0</v>
      </c>
      <c r="X8" s="15">
        <f t="shared" si="2"/>
        <v>0</v>
      </c>
      <c r="Y8" s="15">
        <f t="shared" si="2"/>
        <v>0</v>
      </c>
    </row>
    <row r="9">
      <c r="A9" s="2" t="s">
        <v>110</v>
      </c>
      <c r="B9" s="15">
        <f t="shared" ref="B9:Y9" si="3">B7+B8</f>
        <v>0</v>
      </c>
      <c r="C9" s="15">
        <f t="shared" si="3"/>
        <v>9863</v>
      </c>
      <c r="D9" s="15">
        <f t="shared" si="3"/>
        <v>9863</v>
      </c>
      <c r="E9" s="15">
        <f t="shared" si="3"/>
        <v>9863</v>
      </c>
      <c r="F9" s="15">
        <f t="shared" si="3"/>
        <v>9863</v>
      </c>
      <c r="G9" s="15">
        <f t="shared" si="3"/>
        <v>9863</v>
      </c>
      <c r="H9" s="15">
        <f t="shared" si="3"/>
        <v>9863</v>
      </c>
      <c r="I9" s="15">
        <f t="shared" si="3"/>
        <v>9863</v>
      </c>
      <c r="J9" s="15">
        <f t="shared" si="3"/>
        <v>9863</v>
      </c>
      <c r="K9" s="15">
        <f t="shared" si="3"/>
        <v>9863</v>
      </c>
      <c r="L9" s="15">
        <f t="shared" si="3"/>
        <v>9863</v>
      </c>
      <c r="M9" s="15">
        <f t="shared" si="3"/>
        <v>9863</v>
      </c>
      <c r="N9" s="15">
        <f t="shared" si="3"/>
        <v>9863</v>
      </c>
      <c r="O9" s="15">
        <f t="shared" si="3"/>
        <v>9863</v>
      </c>
      <c r="P9" s="15">
        <f t="shared" si="3"/>
        <v>9863</v>
      </c>
      <c r="Q9" s="15">
        <f t="shared" si="3"/>
        <v>9863</v>
      </c>
      <c r="R9" s="15">
        <f t="shared" si="3"/>
        <v>9863</v>
      </c>
      <c r="S9" s="15">
        <f t="shared" si="3"/>
        <v>9863</v>
      </c>
      <c r="T9" s="15">
        <f t="shared" si="3"/>
        <v>9863</v>
      </c>
      <c r="U9" s="15">
        <f t="shared" si="3"/>
        <v>9863</v>
      </c>
      <c r="V9" s="15">
        <f t="shared" si="3"/>
        <v>9863</v>
      </c>
      <c r="W9" s="15">
        <f t="shared" si="3"/>
        <v>9863</v>
      </c>
      <c r="X9" s="15">
        <f t="shared" si="3"/>
        <v>9863</v>
      </c>
      <c r="Y9" s="15">
        <f t="shared" si="3"/>
        <v>9863</v>
      </c>
    </row>
    <row r="10">
      <c r="A10" s="2"/>
    </row>
    <row r="11">
      <c r="A11" s="17" t="s">
        <v>111</v>
      </c>
    </row>
    <row r="12">
      <c r="A12" s="2" t="s">
        <v>112</v>
      </c>
      <c r="B12" s="12">
        <v>0.0</v>
      </c>
      <c r="C12" s="15">
        <f t="shared" ref="C12:Y12" si="4">B14</f>
        <v>0</v>
      </c>
      <c r="D12" s="16">
        <f t="shared" si="4"/>
        <v>126246.4</v>
      </c>
      <c r="E12" s="16">
        <f t="shared" si="4"/>
        <v>126246.4</v>
      </c>
      <c r="F12" s="16">
        <f t="shared" si="4"/>
        <v>126246.4</v>
      </c>
      <c r="G12" s="16">
        <f t="shared" si="4"/>
        <v>126246.4</v>
      </c>
      <c r="H12" s="16">
        <f t="shared" si="4"/>
        <v>126246.4</v>
      </c>
      <c r="I12" s="16">
        <f t="shared" si="4"/>
        <v>126246.4</v>
      </c>
      <c r="J12" s="16">
        <f t="shared" si="4"/>
        <v>126246.4</v>
      </c>
      <c r="K12" s="16">
        <f t="shared" si="4"/>
        <v>126246.4</v>
      </c>
      <c r="L12" s="16">
        <f t="shared" si="4"/>
        <v>126246.4</v>
      </c>
      <c r="M12" s="16">
        <f t="shared" si="4"/>
        <v>126246.4</v>
      </c>
      <c r="N12" s="16">
        <f t="shared" si="4"/>
        <v>126246.4</v>
      </c>
      <c r="O12" s="16">
        <f t="shared" si="4"/>
        <v>126246.4</v>
      </c>
      <c r="P12" s="16">
        <f t="shared" si="4"/>
        <v>126246.4</v>
      </c>
      <c r="Q12" s="16">
        <f t="shared" si="4"/>
        <v>126246.4</v>
      </c>
      <c r="R12" s="16">
        <f t="shared" si="4"/>
        <v>126246.4</v>
      </c>
      <c r="S12" s="16">
        <f t="shared" si="4"/>
        <v>126246.4</v>
      </c>
      <c r="T12" s="16">
        <f t="shared" si="4"/>
        <v>126246.4</v>
      </c>
      <c r="U12" s="16">
        <f t="shared" si="4"/>
        <v>126246.4</v>
      </c>
      <c r="V12" s="16">
        <f t="shared" si="4"/>
        <v>126246.4</v>
      </c>
      <c r="W12" s="16">
        <f t="shared" si="4"/>
        <v>126246.4</v>
      </c>
      <c r="X12" s="16">
        <f t="shared" si="4"/>
        <v>126246.4</v>
      </c>
      <c r="Y12" s="16">
        <f t="shared" si="4"/>
        <v>126246.4</v>
      </c>
    </row>
    <row r="13">
      <c r="A13" s="2" t="s">
        <v>113</v>
      </c>
      <c r="B13" s="15">
        <f t="shared" ref="B13:Y13" si="5">B3*B4</f>
        <v>0</v>
      </c>
      <c r="C13" s="16">
        <f t="shared" si="5"/>
        <v>126246.4</v>
      </c>
      <c r="D13" s="16">
        <f t="shared" si="5"/>
        <v>0</v>
      </c>
      <c r="E13" s="16">
        <f t="shared" si="5"/>
        <v>0</v>
      </c>
      <c r="F13" s="16">
        <f t="shared" si="5"/>
        <v>0</v>
      </c>
      <c r="G13" s="16">
        <f t="shared" si="5"/>
        <v>0</v>
      </c>
      <c r="H13" s="16">
        <f t="shared" si="5"/>
        <v>0</v>
      </c>
      <c r="I13" s="16">
        <f t="shared" si="5"/>
        <v>0</v>
      </c>
      <c r="J13" s="16">
        <f t="shared" si="5"/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</row>
    <row r="14">
      <c r="A14" s="2" t="s">
        <v>114</v>
      </c>
      <c r="B14" s="15">
        <f>SUM(B12:B13)</f>
        <v>0</v>
      </c>
      <c r="C14" s="16">
        <f t="shared" ref="C14:Y14" si="6">C12+C13</f>
        <v>126246.4</v>
      </c>
      <c r="D14" s="16">
        <f t="shared" si="6"/>
        <v>126246.4</v>
      </c>
      <c r="E14" s="16">
        <f t="shared" si="6"/>
        <v>126246.4</v>
      </c>
      <c r="F14" s="16">
        <f t="shared" si="6"/>
        <v>126246.4</v>
      </c>
      <c r="G14" s="16">
        <f t="shared" si="6"/>
        <v>126246.4</v>
      </c>
      <c r="H14" s="16">
        <f t="shared" si="6"/>
        <v>126246.4</v>
      </c>
      <c r="I14" s="16">
        <f t="shared" si="6"/>
        <v>126246.4</v>
      </c>
      <c r="J14" s="16">
        <f t="shared" si="6"/>
        <v>126246.4</v>
      </c>
      <c r="K14" s="16">
        <f t="shared" si="6"/>
        <v>126246.4</v>
      </c>
      <c r="L14" s="16">
        <f t="shared" si="6"/>
        <v>126246.4</v>
      </c>
      <c r="M14" s="16">
        <f t="shared" si="6"/>
        <v>126246.4</v>
      </c>
      <c r="N14" s="16">
        <f t="shared" si="6"/>
        <v>126246.4</v>
      </c>
      <c r="O14" s="16">
        <f t="shared" si="6"/>
        <v>126246.4</v>
      </c>
      <c r="P14" s="16">
        <f t="shared" si="6"/>
        <v>126246.4</v>
      </c>
      <c r="Q14" s="16">
        <f t="shared" si="6"/>
        <v>126246.4</v>
      </c>
      <c r="R14" s="16">
        <f t="shared" si="6"/>
        <v>126246.4</v>
      </c>
      <c r="S14" s="16">
        <f t="shared" si="6"/>
        <v>126246.4</v>
      </c>
      <c r="T14" s="16">
        <f t="shared" si="6"/>
        <v>126246.4</v>
      </c>
      <c r="U14" s="16">
        <f t="shared" si="6"/>
        <v>126246.4</v>
      </c>
      <c r="V14" s="16">
        <f t="shared" si="6"/>
        <v>126246.4</v>
      </c>
      <c r="W14" s="16">
        <f t="shared" si="6"/>
        <v>126246.4</v>
      </c>
      <c r="X14" s="16">
        <f t="shared" si="6"/>
        <v>126246.4</v>
      </c>
      <c r="Y14" s="16">
        <f t="shared" si="6"/>
        <v>126246.4</v>
      </c>
    </row>
    <row r="15">
      <c r="A15" s="2"/>
    </row>
    <row r="16">
      <c r="A16" s="2" t="s">
        <v>39</v>
      </c>
    </row>
    <row r="17">
      <c r="A17" s="2" t="s">
        <v>115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5">
        <f>Assumptions!B27</f>
        <v>13.5</v>
      </c>
      <c r="N17" s="12">
        <v>0.0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</row>
    <row r="18">
      <c r="A18" s="2" t="s">
        <v>116</v>
      </c>
      <c r="B18" s="12">
        <v>0.0</v>
      </c>
      <c r="C18" s="12">
        <v>0.0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6">
        <f>M17*M9</f>
        <v>133150.5</v>
      </c>
      <c r="N18" s="12">
        <v>0.0</v>
      </c>
      <c r="O18" s="12">
        <v>0.0</v>
      </c>
      <c r="P18" s="12">
        <v>0.0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0.0</v>
      </c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117</v>
      </c>
    </row>
    <row r="3">
      <c r="A3" s="12" t="s">
        <v>112</v>
      </c>
    </row>
    <row r="4">
      <c r="A4" s="12" t="s">
        <v>49</v>
      </c>
      <c r="B4" s="12">
        <v>0.0</v>
      </c>
      <c r="C4" s="15">
        <f t="shared" ref="C4:Y4" si="1">B19</f>
        <v>6782450</v>
      </c>
      <c r="D4" s="15">
        <f t="shared" si="1"/>
        <v>6782450</v>
      </c>
      <c r="E4" s="15">
        <f t="shared" si="1"/>
        <v>6782450</v>
      </c>
      <c r="F4" s="15">
        <f t="shared" si="1"/>
        <v>6782450</v>
      </c>
      <c r="G4" s="15">
        <f t="shared" si="1"/>
        <v>6782450</v>
      </c>
      <c r="H4" s="15">
        <f t="shared" si="1"/>
        <v>6782450</v>
      </c>
      <c r="I4" s="15">
        <f t="shared" si="1"/>
        <v>6782450</v>
      </c>
      <c r="J4" s="15">
        <f t="shared" si="1"/>
        <v>6782450</v>
      </c>
      <c r="K4" s="15">
        <f t="shared" si="1"/>
        <v>6782450</v>
      </c>
      <c r="L4" s="15">
        <f t="shared" si="1"/>
        <v>6782450</v>
      </c>
      <c r="M4" s="15">
        <f t="shared" si="1"/>
        <v>6782450</v>
      </c>
      <c r="N4" s="15">
        <f t="shared" si="1"/>
        <v>6782450</v>
      </c>
      <c r="O4" s="15">
        <f t="shared" si="1"/>
        <v>6782450</v>
      </c>
      <c r="P4" s="15">
        <f t="shared" si="1"/>
        <v>6782450</v>
      </c>
      <c r="Q4" s="15">
        <f t="shared" si="1"/>
        <v>6782450</v>
      </c>
      <c r="R4" s="15">
        <f t="shared" si="1"/>
        <v>6782450</v>
      </c>
      <c r="S4" s="15">
        <f t="shared" si="1"/>
        <v>6782450</v>
      </c>
      <c r="T4" s="15">
        <f t="shared" si="1"/>
        <v>0</v>
      </c>
      <c r="U4" s="15">
        <f t="shared" si="1"/>
        <v>0</v>
      </c>
      <c r="V4" s="15">
        <f t="shared" si="1"/>
        <v>0</v>
      </c>
      <c r="W4" s="15">
        <f t="shared" si="1"/>
        <v>0</v>
      </c>
      <c r="X4" s="15">
        <f t="shared" si="1"/>
        <v>0</v>
      </c>
      <c r="Y4" s="15">
        <f t="shared" si="1"/>
        <v>0</v>
      </c>
    </row>
    <row r="5">
      <c r="A5" s="12" t="s">
        <v>51</v>
      </c>
      <c r="B5" s="12">
        <v>0.0</v>
      </c>
      <c r="C5" s="15">
        <f t="shared" ref="C5:Y5" si="2">B20</f>
        <v>0</v>
      </c>
      <c r="D5" s="15">
        <f t="shared" si="2"/>
        <v>0</v>
      </c>
      <c r="E5" s="15">
        <f t="shared" si="2"/>
        <v>0</v>
      </c>
      <c r="F5" s="15">
        <f t="shared" si="2"/>
        <v>0</v>
      </c>
      <c r="G5" s="15">
        <f t="shared" si="2"/>
        <v>5446209</v>
      </c>
      <c r="H5" s="15">
        <f t="shared" si="2"/>
        <v>5446209</v>
      </c>
      <c r="I5" s="15">
        <f t="shared" si="2"/>
        <v>5446209</v>
      </c>
      <c r="J5" s="15">
        <f t="shared" si="2"/>
        <v>5446209</v>
      </c>
      <c r="K5" s="15">
        <f t="shared" si="2"/>
        <v>5446209</v>
      </c>
      <c r="L5" s="15">
        <f t="shared" si="2"/>
        <v>5446209</v>
      </c>
      <c r="M5" s="15">
        <f t="shared" si="2"/>
        <v>5446209</v>
      </c>
      <c r="N5" s="15">
        <f t="shared" si="2"/>
        <v>5446209</v>
      </c>
      <c r="O5" s="15">
        <f t="shared" si="2"/>
        <v>5446209</v>
      </c>
      <c r="P5" s="15">
        <f t="shared" si="2"/>
        <v>5446209</v>
      </c>
      <c r="Q5" s="15">
        <f t="shared" si="2"/>
        <v>5446209</v>
      </c>
      <c r="R5" s="15">
        <f t="shared" si="2"/>
        <v>5446209</v>
      </c>
      <c r="S5" s="15">
        <f t="shared" si="2"/>
        <v>5446209</v>
      </c>
      <c r="T5" s="15">
        <f t="shared" si="2"/>
        <v>5446209</v>
      </c>
      <c r="U5" s="15">
        <f t="shared" si="2"/>
        <v>5446209</v>
      </c>
      <c r="V5" s="15">
        <f t="shared" si="2"/>
        <v>5446209</v>
      </c>
      <c r="W5" s="15">
        <f t="shared" si="2"/>
        <v>0</v>
      </c>
      <c r="X5" s="15">
        <f t="shared" si="2"/>
        <v>0</v>
      </c>
      <c r="Y5" s="15">
        <f t="shared" si="2"/>
        <v>0</v>
      </c>
    </row>
    <row r="6">
      <c r="A6" s="12" t="s">
        <v>79</v>
      </c>
      <c r="B6" s="15">
        <f t="shared" ref="B6:Y6" si="3">SUM(B4:B5)</f>
        <v>0</v>
      </c>
      <c r="C6" s="15">
        <f t="shared" si="3"/>
        <v>6782450</v>
      </c>
      <c r="D6" s="15">
        <f t="shared" si="3"/>
        <v>6782450</v>
      </c>
      <c r="E6" s="15">
        <f t="shared" si="3"/>
        <v>6782450</v>
      </c>
      <c r="F6" s="15">
        <f t="shared" si="3"/>
        <v>6782450</v>
      </c>
      <c r="G6" s="15">
        <f t="shared" si="3"/>
        <v>12228659</v>
      </c>
      <c r="H6" s="15">
        <f t="shared" si="3"/>
        <v>12228659</v>
      </c>
      <c r="I6" s="15">
        <f t="shared" si="3"/>
        <v>12228659</v>
      </c>
      <c r="J6" s="15">
        <f t="shared" si="3"/>
        <v>12228659</v>
      </c>
      <c r="K6" s="15">
        <f t="shared" si="3"/>
        <v>12228659</v>
      </c>
      <c r="L6" s="15">
        <f t="shared" si="3"/>
        <v>12228659</v>
      </c>
      <c r="M6" s="15">
        <f t="shared" si="3"/>
        <v>12228659</v>
      </c>
      <c r="N6" s="15">
        <f t="shared" si="3"/>
        <v>12228659</v>
      </c>
      <c r="O6" s="15">
        <f t="shared" si="3"/>
        <v>12228659</v>
      </c>
      <c r="P6" s="15">
        <f t="shared" si="3"/>
        <v>12228659</v>
      </c>
      <c r="Q6" s="15">
        <f t="shared" si="3"/>
        <v>12228659</v>
      </c>
      <c r="R6" s="15">
        <f t="shared" si="3"/>
        <v>12228659</v>
      </c>
      <c r="S6" s="15">
        <f t="shared" si="3"/>
        <v>12228659</v>
      </c>
      <c r="T6" s="15">
        <f t="shared" si="3"/>
        <v>5446209</v>
      </c>
      <c r="U6" s="15">
        <f t="shared" si="3"/>
        <v>5446209</v>
      </c>
      <c r="V6" s="15">
        <f t="shared" si="3"/>
        <v>5446209</v>
      </c>
      <c r="W6" s="15">
        <f t="shared" si="3"/>
        <v>0</v>
      </c>
      <c r="X6" s="15">
        <f t="shared" si="3"/>
        <v>0</v>
      </c>
      <c r="Y6" s="15">
        <f t="shared" si="3"/>
        <v>0</v>
      </c>
    </row>
    <row r="8">
      <c r="A8" s="12" t="s">
        <v>118</v>
      </c>
    </row>
    <row r="9">
      <c r="A9" s="12" t="s">
        <v>49</v>
      </c>
      <c r="B9" s="15">
        <f>Assumptions!C30</f>
        <v>6782450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  <c r="X9" s="12">
        <v>0.0</v>
      </c>
      <c r="Y9" s="12">
        <v>0.0</v>
      </c>
    </row>
    <row r="10">
      <c r="A10" s="12" t="s">
        <v>51</v>
      </c>
      <c r="B10" s="12">
        <v>0.0</v>
      </c>
      <c r="C10" s="12">
        <v>0.0</v>
      </c>
      <c r="D10" s="12">
        <v>0.0</v>
      </c>
      <c r="E10" s="12">
        <v>0.0</v>
      </c>
      <c r="F10" s="15">
        <f>Assumptions!C31</f>
        <v>5446209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0.0</v>
      </c>
    </row>
    <row r="11">
      <c r="A11" s="12" t="s">
        <v>79</v>
      </c>
      <c r="B11" s="15">
        <f t="shared" ref="B11:Y11" si="4">SUM(B9:B10)</f>
        <v>6782450</v>
      </c>
      <c r="C11" s="15">
        <f t="shared" si="4"/>
        <v>0</v>
      </c>
      <c r="D11" s="15">
        <f t="shared" si="4"/>
        <v>0</v>
      </c>
      <c r="E11" s="15">
        <f t="shared" si="4"/>
        <v>0</v>
      </c>
      <c r="F11" s="15">
        <f t="shared" si="4"/>
        <v>5446209</v>
      </c>
      <c r="G11" s="15">
        <f t="shared" si="4"/>
        <v>0</v>
      </c>
      <c r="H11" s="15">
        <f t="shared" si="4"/>
        <v>0</v>
      </c>
      <c r="I11" s="15">
        <f t="shared" si="4"/>
        <v>0</v>
      </c>
      <c r="J11" s="15">
        <f t="shared" si="4"/>
        <v>0</v>
      </c>
      <c r="K11" s="15">
        <f t="shared" si="4"/>
        <v>0</v>
      </c>
      <c r="L11" s="15">
        <f t="shared" si="4"/>
        <v>0</v>
      </c>
      <c r="M11" s="15">
        <f t="shared" si="4"/>
        <v>0</v>
      </c>
      <c r="N11" s="15">
        <f t="shared" si="4"/>
        <v>0</v>
      </c>
      <c r="O11" s="15">
        <f t="shared" si="4"/>
        <v>0</v>
      </c>
      <c r="P11" s="15">
        <f t="shared" si="4"/>
        <v>0</v>
      </c>
      <c r="Q11" s="15">
        <f t="shared" si="4"/>
        <v>0</v>
      </c>
      <c r="R11" s="15">
        <f t="shared" si="4"/>
        <v>0</v>
      </c>
      <c r="S11" s="15">
        <f t="shared" si="4"/>
        <v>0</v>
      </c>
      <c r="T11" s="15">
        <f t="shared" si="4"/>
        <v>0</v>
      </c>
      <c r="U11" s="15">
        <f t="shared" si="4"/>
        <v>0</v>
      </c>
      <c r="V11" s="15">
        <f t="shared" si="4"/>
        <v>0</v>
      </c>
      <c r="W11" s="15">
        <f t="shared" si="4"/>
        <v>0</v>
      </c>
      <c r="X11" s="15">
        <f t="shared" si="4"/>
        <v>0</v>
      </c>
      <c r="Y11" s="15">
        <f t="shared" si="4"/>
        <v>0</v>
      </c>
    </row>
    <row r="13">
      <c r="A13" s="12" t="s">
        <v>48</v>
      </c>
    </row>
    <row r="14">
      <c r="A14" s="12" t="s">
        <v>49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2">
        <v>0.0</v>
      </c>
      <c r="R14" s="12">
        <v>0.0</v>
      </c>
      <c r="S14" s="15">
        <f>Assumptions!C30</f>
        <v>6782450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</row>
    <row r="15">
      <c r="A15" s="12" t="s">
        <v>51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5">
        <f>Assumptions!C31</f>
        <v>5446209</v>
      </c>
      <c r="W15" s="12">
        <v>0.0</v>
      </c>
      <c r="X15" s="12">
        <v>0.0</v>
      </c>
      <c r="Y15" s="12">
        <v>0.0</v>
      </c>
    </row>
    <row r="16">
      <c r="A16" s="12" t="s">
        <v>79</v>
      </c>
      <c r="B16" s="15">
        <f t="shared" ref="B16:Y16" si="5">SUM(B14:B15)</f>
        <v>0</v>
      </c>
      <c r="C16" s="15">
        <f t="shared" si="5"/>
        <v>0</v>
      </c>
      <c r="D16" s="15">
        <f t="shared" si="5"/>
        <v>0</v>
      </c>
      <c r="E16" s="15">
        <f t="shared" si="5"/>
        <v>0</v>
      </c>
      <c r="F16" s="15">
        <f t="shared" si="5"/>
        <v>0</v>
      </c>
      <c r="G16" s="15">
        <f t="shared" si="5"/>
        <v>0</v>
      </c>
      <c r="H16" s="15">
        <f t="shared" si="5"/>
        <v>0</v>
      </c>
      <c r="I16" s="15">
        <f t="shared" si="5"/>
        <v>0</v>
      </c>
      <c r="J16" s="15">
        <f t="shared" si="5"/>
        <v>0</v>
      </c>
      <c r="K16" s="15">
        <f t="shared" si="5"/>
        <v>0</v>
      </c>
      <c r="L16" s="15">
        <f t="shared" si="5"/>
        <v>0</v>
      </c>
      <c r="M16" s="15">
        <f t="shared" si="5"/>
        <v>0</v>
      </c>
      <c r="N16" s="15">
        <f t="shared" si="5"/>
        <v>0</v>
      </c>
      <c r="O16" s="15">
        <f t="shared" si="5"/>
        <v>0</v>
      </c>
      <c r="P16" s="15">
        <f t="shared" si="5"/>
        <v>0</v>
      </c>
      <c r="Q16" s="15">
        <f t="shared" si="5"/>
        <v>0</v>
      </c>
      <c r="R16" s="15">
        <f t="shared" si="5"/>
        <v>0</v>
      </c>
      <c r="S16" s="15">
        <f t="shared" si="5"/>
        <v>6782450</v>
      </c>
      <c r="T16" s="15">
        <f t="shared" si="5"/>
        <v>0</v>
      </c>
      <c r="U16" s="15">
        <f t="shared" si="5"/>
        <v>0</v>
      </c>
      <c r="V16" s="15">
        <f t="shared" si="5"/>
        <v>5446209</v>
      </c>
      <c r="W16" s="15">
        <f t="shared" si="5"/>
        <v>0</v>
      </c>
      <c r="X16" s="15">
        <f t="shared" si="5"/>
        <v>0</v>
      </c>
      <c r="Y16" s="15">
        <f t="shared" si="5"/>
        <v>0</v>
      </c>
    </row>
    <row r="18">
      <c r="A18" s="12" t="s">
        <v>104</v>
      </c>
    </row>
    <row r="19">
      <c r="A19" s="12" t="s">
        <v>49</v>
      </c>
      <c r="B19" s="15">
        <f t="shared" ref="B19:Y19" si="6">B4+B9-B14</f>
        <v>6782450</v>
      </c>
      <c r="C19" s="15">
        <f t="shared" si="6"/>
        <v>6782450</v>
      </c>
      <c r="D19" s="15">
        <f t="shared" si="6"/>
        <v>6782450</v>
      </c>
      <c r="E19" s="15">
        <f t="shared" si="6"/>
        <v>6782450</v>
      </c>
      <c r="F19" s="15">
        <f t="shared" si="6"/>
        <v>6782450</v>
      </c>
      <c r="G19" s="15">
        <f t="shared" si="6"/>
        <v>6782450</v>
      </c>
      <c r="H19" s="15">
        <f t="shared" si="6"/>
        <v>6782450</v>
      </c>
      <c r="I19" s="15">
        <f t="shared" si="6"/>
        <v>6782450</v>
      </c>
      <c r="J19" s="15">
        <f t="shared" si="6"/>
        <v>6782450</v>
      </c>
      <c r="K19" s="15">
        <f t="shared" si="6"/>
        <v>6782450</v>
      </c>
      <c r="L19" s="15">
        <f t="shared" si="6"/>
        <v>6782450</v>
      </c>
      <c r="M19" s="15">
        <f t="shared" si="6"/>
        <v>6782450</v>
      </c>
      <c r="N19" s="15">
        <f t="shared" si="6"/>
        <v>6782450</v>
      </c>
      <c r="O19" s="15">
        <f t="shared" si="6"/>
        <v>6782450</v>
      </c>
      <c r="P19" s="15">
        <f t="shared" si="6"/>
        <v>6782450</v>
      </c>
      <c r="Q19" s="15">
        <f t="shared" si="6"/>
        <v>6782450</v>
      </c>
      <c r="R19" s="15">
        <f t="shared" si="6"/>
        <v>6782450</v>
      </c>
      <c r="S19" s="15">
        <f t="shared" si="6"/>
        <v>0</v>
      </c>
      <c r="T19" s="15">
        <f t="shared" si="6"/>
        <v>0</v>
      </c>
      <c r="U19" s="15">
        <f t="shared" si="6"/>
        <v>0</v>
      </c>
      <c r="V19" s="15">
        <f t="shared" si="6"/>
        <v>0</v>
      </c>
      <c r="W19" s="15">
        <f t="shared" si="6"/>
        <v>0</v>
      </c>
      <c r="X19" s="15">
        <f t="shared" si="6"/>
        <v>0</v>
      </c>
      <c r="Y19" s="15">
        <f t="shared" si="6"/>
        <v>0</v>
      </c>
    </row>
    <row r="20">
      <c r="A20" s="12" t="s">
        <v>51</v>
      </c>
      <c r="B20" s="15">
        <f t="shared" ref="B20:Y20" si="7">B5+B10-B15</f>
        <v>0</v>
      </c>
      <c r="C20" s="15">
        <f t="shared" si="7"/>
        <v>0</v>
      </c>
      <c r="D20" s="15">
        <f t="shared" si="7"/>
        <v>0</v>
      </c>
      <c r="E20" s="15">
        <f t="shared" si="7"/>
        <v>0</v>
      </c>
      <c r="F20" s="15">
        <f t="shared" si="7"/>
        <v>5446209</v>
      </c>
      <c r="G20" s="15">
        <f t="shared" si="7"/>
        <v>5446209</v>
      </c>
      <c r="H20" s="15">
        <f t="shared" si="7"/>
        <v>5446209</v>
      </c>
      <c r="I20" s="15">
        <f t="shared" si="7"/>
        <v>5446209</v>
      </c>
      <c r="J20" s="15">
        <f t="shared" si="7"/>
        <v>5446209</v>
      </c>
      <c r="K20" s="15">
        <f t="shared" si="7"/>
        <v>5446209</v>
      </c>
      <c r="L20" s="15">
        <f t="shared" si="7"/>
        <v>5446209</v>
      </c>
      <c r="M20" s="15">
        <f t="shared" si="7"/>
        <v>5446209</v>
      </c>
      <c r="N20" s="15">
        <f t="shared" si="7"/>
        <v>5446209</v>
      </c>
      <c r="O20" s="15">
        <f t="shared" si="7"/>
        <v>5446209</v>
      </c>
      <c r="P20" s="15">
        <f t="shared" si="7"/>
        <v>5446209</v>
      </c>
      <c r="Q20" s="15">
        <f t="shared" si="7"/>
        <v>5446209</v>
      </c>
      <c r="R20" s="15">
        <f t="shared" si="7"/>
        <v>5446209</v>
      </c>
      <c r="S20" s="15">
        <f t="shared" si="7"/>
        <v>5446209</v>
      </c>
      <c r="T20" s="15">
        <f t="shared" si="7"/>
        <v>5446209</v>
      </c>
      <c r="U20" s="15">
        <f t="shared" si="7"/>
        <v>5446209</v>
      </c>
      <c r="V20" s="15">
        <f t="shared" si="7"/>
        <v>0</v>
      </c>
      <c r="W20" s="15">
        <f t="shared" si="7"/>
        <v>0</v>
      </c>
      <c r="X20" s="15">
        <f t="shared" si="7"/>
        <v>0</v>
      </c>
      <c r="Y20" s="15">
        <f t="shared" si="7"/>
        <v>0</v>
      </c>
    </row>
    <row r="21">
      <c r="A21" s="12" t="s">
        <v>79</v>
      </c>
      <c r="B21" s="15">
        <f t="shared" ref="B21:Y21" si="8">SUM(B19:B20)</f>
        <v>6782450</v>
      </c>
      <c r="C21" s="15">
        <f t="shared" si="8"/>
        <v>6782450</v>
      </c>
      <c r="D21" s="15">
        <f t="shared" si="8"/>
        <v>6782450</v>
      </c>
      <c r="E21" s="15">
        <f t="shared" si="8"/>
        <v>6782450</v>
      </c>
      <c r="F21" s="15">
        <f t="shared" si="8"/>
        <v>12228659</v>
      </c>
      <c r="G21" s="15">
        <f t="shared" si="8"/>
        <v>12228659</v>
      </c>
      <c r="H21" s="15">
        <f t="shared" si="8"/>
        <v>12228659</v>
      </c>
      <c r="I21" s="15">
        <f t="shared" si="8"/>
        <v>12228659</v>
      </c>
      <c r="J21" s="15">
        <f t="shared" si="8"/>
        <v>12228659</v>
      </c>
      <c r="K21" s="15">
        <f t="shared" si="8"/>
        <v>12228659</v>
      </c>
      <c r="L21" s="15">
        <f t="shared" si="8"/>
        <v>12228659</v>
      </c>
      <c r="M21" s="15">
        <f t="shared" si="8"/>
        <v>12228659</v>
      </c>
      <c r="N21" s="15">
        <f t="shared" si="8"/>
        <v>12228659</v>
      </c>
      <c r="O21" s="15">
        <f t="shared" si="8"/>
        <v>12228659</v>
      </c>
      <c r="P21" s="15">
        <f t="shared" si="8"/>
        <v>12228659</v>
      </c>
      <c r="Q21" s="15">
        <f t="shared" si="8"/>
        <v>12228659</v>
      </c>
      <c r="R21" s="15">
        <f t="shared" si="8"/>
        <v>12228659</v>
      </c>
      <c r="S21" s="15">
        <f t="shared" si="8"/>
        <v>5446209</v>
      </c>
      <c r="T21" s="15">
        <f t="shared" si="8"/>
        <v>5446209</v>
      </c>
      <c r="U21" s="15">
        <f t="shared" si="8"/>
        <v>5446209</v>
      </c>
      <c r="V21" s="15">
        <f t="shared" si="8"/>
        <v>0</v>
      </c>
      <c r="W21" s="15">
        <f t="shared" si="8"/>
        <v>0</v>
      </c>
      <c r="X21" s="15">
        <f t="shared" si="8"/>
        <v>0</v>
      </c>
      <c r="Y21" s="15">
        <f t="shared" si="8"/>
        <v>0</v>
      </c>
    </row>
    <row r="23">
      <c r="A23" s="12" t="s">
        <v>45</v>
      </c>
    </row>
    <row r="24">
      <c r="A24" s="12" t="s">
        <v>49</v>
      </c>
      <c r="B24" s="16">
        <f>B19*Assumptions!$D30/12</f>
        <v>78450.33833</v>
      </c>
      <c r="C24" s="16">
        <f>C19*Assumptions!$D30/12</f>
        <v>78450.33833</v>
      </c>
      <c r="D24" s="16">
        <f>D19*Assumptions!$D30/12</f>
        <v>78450.33833</v>
      </c>
      <c r="E24" s="16">
        <f>E19*Assumptions!$D30/12</f>
        <v>78450.33833</v>
      </c>
      <c r="F24" s="16">
        <f>F19*Assumptions!$D30/12</f>
        <v>78450.33833</v>
      </c>
      <c r="G24" s="16">
        <f>G19*Assumptions!$D30/12</f>
        <v>78450.33833</v>
      </c>
      <c r="H24" s="16">
        <f>H19*Assumptions!$D30/12</f>
        <v>78450.33833</v>
      </c>
      <c r="I24" s="16">
        <f>I19*Assumptions!$D30/12</f>
        <v>78450.33833</v>
      </c>
      <c r="J24" s="16">
        <f>J19*Assumptions!$D30/12</f>
        <v>78450.33833</v>
      </c>
      <c r="K24" s="16">
        <f>K19*Assumptions!$D30/12</f>
        <v>78450.33833</v>
      </c>
      <c r="L24" s="16">
        <f>L19*Assumptions!$D30/12</f>
        <v>78450.33833</v>
      </c>
      <c r="M24" s="16">
        <f>M19*Assumptions!$D30/12</f>
        <v>78450.33833</v>
      </c>
      <c r="N24" s="16">
        <f>N19*Assumptions!$D30/12</f>
        <v>78450.33833</v>
      </c>
      <c r="O24" s="16">
        <f>O19*Assumptions!$D30/12</f>
        <v>78450.33833</v>
      </c>
      <c r="P24" s="16">
        <f>P19*Assumptions!$D30/12</f>
        <v>78450.33833</v>
      </c>
      <c r="Q24" s="16">
        <f>Q19*Assumptions!$D30/12</f>
        <v>78450.33833</v>
      </c>
      <c r="R24" s="16">
        <f>R19*Assumptions!$D30/12</f>
        <v>78450.33833</v>
      </c>
      <c r="S24" s="16">
        <f>S19*Assumptions!$D30/12</f>
        <v>0</v>
      </c>
      <c r="T24" s="16">
        <f>T19*Assumptions!$D30/12</f>
        <v>0</v>
      </c>
      <c r="U24" s="16">
        <f>U19*Assumptions!$D30/12</f>
        <v>0</v>
      </c>
      <c r="V24" s="16">
        <f>V19*Assumptions!$D30/12</f>
        <v>0</v>
      </c>
      <c r="W24" s="16">
        <f>W19*Assumptions!$D30/12</f>
        <v>0</v>
      </c>
      <c r="X24" s="16">
        <f>X19*Assumptions!$D30/12</f>
        <v>0</v>
      </c>
      <c r="Y24" s="16">
        <f>Y19*Assumptions!$D30/12</f>
        <v>0</v>
      </c>
    </row>
    <row r="25">
      <c r="A25" s="12" t="s">
        <v>51</v>
      </c>
      <c r="B25" s="16">
        <f>B20*Assumptions!$D31/12</f>
        <v>0</v>
      </c>
      <c r="C25" s="16">
        <f>C20*Assumptions!$D31/12</f>
        <v>0</v>
      </c>
      <c r="D25" s="16">
        <f>D20*Assumptions!$D31/12</f>
        <v>0</v>
      </c>
      <c r="E25" s="16">
        <f>E20*Assumptions!$D31/12</f>
        <v>0</v>
      </c>
      <c r="F25" s="16">
        <f>F20*Assumptions!$D31/12</f>
        <v>50241.27803</v>
      </c>
      <c r="G25" s="16">
        <f>G20*Assumptions!$D31/12</f>
        <v>50241.27803</v>
      </c>
      <c r="H25" s="16">
        <f>H20*Assumptions!$D31/12</f>
        <v>50241.27803</v>
      </c>
      <c r="I25" s="16">
        <f>I20*Assumptions!$D31/12</f>
        <v>50241.27803</v>
      </c>
      <c r="J25" s="16">
        <f>J20*Assumptions!$D31/12</f>
        <v>50241.27803</v>
      </c>
      <c r="K25" s="16">
        <f>K20*Assumptions!$D31/12</f>
        <v>50241.27803</v>
      </c>
      <c r="L25" s="16">
        <f>L20*Assumptions!$D31/12</f>
        <v>50241.27803</v>
      </c>
      <c r="M25" s="16">
        <f>M20*Assumptions!$D31/12</f>
        <v>50241.27803</v>
      </c>
      <c r="N25" s="16">
        <f>N20*Assumptions!$D31/12</f>
        <v>50241.27803</v>
      </c>
      <c r="O25" s="16">
        <f>O20*Assumptions!$D31/12</f>
        <v>50241.27803</v>
      </c>
      <c r="P25" s="16">
        <f>P20*Assumptions!$D31/12</f>
        <v>50241.27803</v>
      </c>
      <c r="Q25" s="16">
        <f>Q20*Assumptions!$D31/12</f>
        <v>50241.27803</v>
      </c>
      <c r="R25" s="16">
        <f>R20*Assumptions!$D31/12</f>
        <v>50241.27803</v>
      </c>
      <c r="S25" s="16">
        <f>S20*Assumptions!$D31/12</f>
        <v>50241.27803</v>
      </c>
      <c r="T25" s="16">
        <f>T20*Assumptions!$D31/12</f>
        <v>50241.27803</v>
      </c>
      <c r="U25" s="16">
        <f>U20*Assumptions!$D31/12</f>
        <v>50241.27803</v>
      </c>
      <c r="V25" s="16">
        <f>V20*Assumptions!$D31/12</f>
        <v>0</v>
      </c>
      <c r="W25" s="16">
        <f>W20*Assumptions!$D31/12</f>
        <v>0</v>
      </c>
      <c r="X25" s="16">
        <f>X20*Assumptions!$D31/12</f>
        <v>0</v>
      </c>
      <c r="Y25" s="16">
        <f>Y20*Assumptions!$D31/12</f>
        <v>0</v>
      </c>
    </row>
    <row r="26">
      <c r="A26" s="12" t="s">
        <v>79</v>
      </c>
      <c r="B26" s="16">
        <f t="shared" ref="B26:Y26" si="9">SUM(B24:B25)</f>
        <v>78450.33833</v>
      </c>
      <c r="C26" s="16">
        <f t="shared" si="9"/>
        <v>78450.33833</v>
      </c>
      <c r="D26" s="16">
        <f t="shared" si="9"/>
        <v>78450.33833</v>
      </c>
      <c r="E26" s="16">
        <f t="shared" si="9"/>
        <v>78450.33833</v>
      </c>
      <c r="F26" s="16">
        <f t="shared" si="9"/>
        <v>128691.6164</v>
      </c>
      <c r="G26" s="16">
        <f t="shared" si="9"/>
        <v>128691.6164</v>
      </c>
      <c r="H26" s="16">
        <f t="shared" si="9"/>
        <v>128691.6164</v>
      </c>
      <c r="I26" s="16">
        <f t="shared" si="9"/>
        <v>128691.6164</v>
      </c>
      <c r="J26" s="16">
        <f t="shared" si="9"/>
        <v>128691.6164</v>
      </c>
      <c r="K26" s="16">
        <f t="shared" si="9"/>
        <v>128691.6164</v>
      </c>
      <c r="L26" s="16">
        <f t="shared" si="9"/>
        <v>128691.6164</v>
      </c>
      <c r="M26" s="16">
        <f t="shared" si="9"/>
        <v>128691.6164</v>
      </c>
      <c r="N26" s="16">
        <f t="shared" si="9"/>
        <v>128691.6164</v>
      </c>
      <c r="O26" s="16">
        <f t="shared" si="9"/>
        <v>128691.6164</v>
      </c>
      <c r="P26" s="16">
        <f t="shared" si="9"/>
        <v>128691.6164</v>
      </c>
      <c r="Q26" s="16">
        <f t="shared" si="9"/>
        <v>128691.6164</v>
      </c>
      <c r="R26" s="16">
        <f t="shared" si="9"/>
        <v>128691.6164</v>
      </c>
      <c r="S26" s="16">
        <f t="shared" si="9"/>
        <v>50241.27803</v>
      </c>
      <c r="T26" s="16">
        <f t="shared" si="9"/>
        <v>50241.27803</v>
      </c>
      <c r="U26" s="16">
        <f t="shared" si="9"/>
        <v>50241.27803</v>
      </c>
      <c r="V26" s="16">
        <f t="shared" si="9"/>
        <v>0</v>
      </c>
      <c r="W26" s="16">
        <f t="shared" si="9"/>
        <v>0</v>
      </c>
      <c r="X26" s="16">
        <f t="shared" si="9"/>
        <v>0</v>
      </c>
      <c r="Y26" s="16">
        <f t="shared" si="9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75"/>
  </cols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13</v>
      </c>
      <c r="B2" s="16">
        <f>'Sales and Costs'!B5</f>
        <v>141301079</v>
      </c>
      <c r="C2" s="16">
        <f>'Sales and Costs'!C5</f>
        <v>143761303.9</v>
      </c>
      <c r="D2" s="16">
        <f>'Sales and Costs'!D5</f>
        <v>146265077.3</v>
      </c>
      <c r="E2" s="16">
        <f>'Sales and Costs'!E5</f>
        <v>148813179</v>
      </c>
      <c r="F2" s="16">
        <f>'Sales and Costs'!F5</f>
        <v>151406403.4</v>
      </c>
      <c r="G2" s="16">
        <f>'Sales and Costs'!G5</f>
        <v>154045558.7</v>
      </c>
      <c r="H2" s="16">
        <f>'Sales and Costs'!H5</f>
        <v>156731468.3</v>
      </c>
      <c r="I2" s="16">
        <f>'Sales and Costs'!I5</f>
        <v>159464969.9</v>
      </c>
      <c r="J2" s="16">
        <f>'Sales and Costs'!J5</f>
        <v>162246916.7</v>
      </c>
      <c r="K2" s="16">
        <f>'Sales and Costs'!K5</f>
        <v>165078177.3</v>
      </c>
      <c r="L2" s="16">
        <f>'Sales and Costs'!L5</f>
        <v>167959635.7</v>
      </c>
      <c r="M2" s="16">
        <f>'Sales and Costs'!M5</f>
        <v>170892192.3</v>
      </c>
      <c r="N2" s="16">
        <f>'Sales and Costs'!N5</f>
        <v>173876763.5</v>
      </c>
      <c r="O2" s="16">
        <f>'Sales and Costs'!O5</f>
        <v>176914282.3</v>
      </c>
      <c r="P2" s="16">
        <f>'Sales and Costs'!P5</f>
        <v>180005698.7</v>
      </c>
      <c r="Q2" s="16">
        <f>'Sales and Costs'!Q5</f>
        <v>183151979.7</v>
      </c>
      <c r="R2" s="16">
        <f>'Sales and Costs'!R5</f>
        <v>186354109.8</v>
      </c>
      <c r="S2" s="16">
        <f>'Sales and Costs'!S5</f>
        <v>189613091.5</v>
      </c>
      <c r="T2" s="16">
        <f>'Sales and Costs'!T5</f>
        <v>192929945.3</v>
      </c>
      <c r="U2" s="16">
        <f>'Sales and Costs'!U5</f>
        <v>196305710.1</v>
      </c>
      <c r="V2" s="16">
        <f>'Sales and Costs'!V5</f>
        <v>199741443.6</v>
      </c>
      <c r="W2" s="16">
        <f>'Sales and Costs'!W5</f>
        <v>203238222.9</v>
      </c>
      <c r="X2" s="16">
        <f>'Sales and Costs'!X5</f>
        <v>206797144.2</v>
      </c>
      <c r="Y2" s="16">
        <f>'Sales and Costs'!Y5</f>
        <v>210419323.8</v>
      </c>
    </row>
    <row r="3">
      <c r="A3" s="2" t="s">
        <v>119</v>
      </c>
      <c r="B3" s="16">
        <f>COGS!B13</f>
        <v>83361323</v>
      </c>
      <c r="C3" s="16">
        <f>COGS!C13</f>
        <v>84210479.43</v>
      </c>
      <c r="D3" s="16">
        <f>COGS!D13</f>
        <v>85070398.23</v>
      </c>
      <c r="E3" s="16">
        <f>COGS!E13</f>
        <v>85941262.48</v>
      </c>
      <c r="F3" s="16">
        <f>COGS!F13</f>
        <v>86823259.17</v>
      </c>
      <c r="G3" s="16">
        <f>COGS!G13</f>
        <v>87716579.35</v>
      </c>
      <c r="H3" s="16">
        <f>COGS!H13</f>
        <v>88621418.18</v>
      </c>
      <c r="I3" s="16">
        <f>COGS!I13</f>
        <v>89537975.09</v>
      </c>
      <c r="J3" s="16">
        <f>COGS!J13</f>
        <v>90466453.82</v>
      </c>
      <c r="K3" s="16">
        <f>COGS!K13</f>
        <v>91407062.58</v>
      </c>
      <c r="L3" s="16">
        <f>COGS!L13</f>
        <v>92360014.12</v>
      </c>
      <c r="M3" s="16">
        <f>COGS!M13</f>
        <v>93325525.85</v>
      </c>
      <c r="N3" s="16">
        <f>COGS!N13</f>
        <v>94303819.99</v>
      </c>
      <c r="O3" s="16">
        <f>COGS!O13</f>
        <v>95295123.63</v>
      </c>
      <c r="P3" s="16">
        <f>COGS!P13</f>
        <v>96299668.89</v>
      </c>
      <c r="Q3" s="16">
        <f>COGS!Q13</f>
        <v>97317693.03</v>
      </c>
      <c r="R3" s="16">
        <f>COGS!R13</f>
        <v>98349438.57</v>
      </c>
      <c r="S3" s="16">
        <f>COGS!S13</f>
        <v>99395153.44</v>
      </c>
      <c r="T3" s="16">
        <f>COGS!T13</f>
        <v>100455091.1</v>
      </c>
      <c r="U3" s="16">
        <f>COGS!U13</f>
        <v>101529510.7</v>
      </c>
      <c r="V3" s="16">
        <f>COGS!V13</f>
        <v>102618677.1</v>
      </c>
      <c r="W3" s="16">
        <f>COGS!W13</f>
        <v>103722861.2</v>
      </c>
      <c r="X3" s="16">
        <f>COGS!X13</f>
        <v>104842340</v>
      </c>
      <c r="Y3" s="16">
        <f>COGS!Y13</f>
        <v>105977396.8</v>
      </c>
    </row>
    <row r="4">
      <c r="A4" s="19" t="s">
        <v>120</v>
      </c>
      <c r="B4" s="16">
        <f t="shared" ref="B4:Y4" si="1">B2-B3</f>
        <v>57939756</v>
      </c>
      <c r="C4" s="16">
        <f t="shared" si="1"/>
        <v>59550824.51</v>
      </c>
      <c r="D4" s="16">
        <f t="shared" si="1"/>
        <v>61194679.03</v>
      </c>
      <c r="E4" s="16">
        <f t="shared" si="1"/>
        <v>62871916.54</v>
      </c>
      <c r="F4" s="16">
        <f t="shared" si="1"/>
        <v>64583144.18</v>
      </c>
      <c r="G4" s="16">
        <f t="shared" si="1"/>
        <v>66328979.39</v>
      </c>
      <c r="H4" s="16">
        <f t="shared" si="1"/>
        <v>68110050.08</v>
      </c>
      <c r="I4" s="16">
        <f t="shared" si="1"/>
        <v>69926994.8</v>
      </c>
      <c r="J4" s="16">
        <f t="shared" si="1"/>
        <v>71780462.89</v>
      </c>
      <c r="K4" s="16">
        <f t="shared" si="1"/>
        <v>73671114.68</v>
      </c>
      <c r="L4" s="16">
        <f t="shared" si="1"/>
        <v>75599621.61</v>
      </c>
      <c r="M4" s="16">
        <f t="shared" si="1"/>
        <v>77566666.47</v>
      </c>
      <c r="N4" s="16">
        <f t="shared" si="1"/>
        <v>79572943.53</v>
      </c>
      <c r="O4" s="16">
        <f t="shared" si="1"/>
        <v>81619158.7</v>
      </c>
      <c r="P4" s="16">
        <f t="shared" si="1"/>
        <v>83706029.8</v>
      </c>
      <c r="Q4" s="16">
        <f t="shared" si="1"/>
        <v>85834286.63</v>
      </c>
      <c r="R4" s="16">
        <f t="shared" si="1"/>
        <v>88004671.23</v>
      </c>
      <c r="S4" s="16">
        <f t="shared" si="1"/>
        <v>90217938.07</v>
      </c>
      <c r="T4" s="16">
        <f t="shared" si="1"/>
        <v>92474854.17</v>
      </c>
      <c r="U4" s="16">
        <f t="shared" si="1"/>
        <v>94776199.39</v>
      </c>
      <c r="V4" s="16">
        <f t="shared" si="1"/>
        <v>97122766.56</v>
      </c>
      <c r="W4" s="16">
        <f t="shared" si="1"/>
        <v>99515361.68</v>
      </c>
      <c r="X4" s="16">
        <f t="shared" si="1"/>
        <v>101954804.2</v>
      </c>
      <c r="Y4" s="16">
        <f t="shared" si="1"/>
        <v>104441927</v>
      </c>
    </row>
    <row r="5">
      <c r="A5" s="2" t="s">
        <v>121</v>
      </c>
      <c r="B5" s="15">
        <f>Expenses!B7</f>
        <v>457314</v>
      </c>
      <c r="C5" s="15">
        <f>Expenses!C7</f>
        <v>457314</v>
      </c>
      <c r="D5" s="15">
        <f>Expenses!D7</f>
        <v>457314</v>
      </c>
      <c r="E5" s="15">
        <f>Expenses!E7</f>
        <v>457314</v>
      </c>
      <c r="F5" s="15">
        <f>Expenses!F7</f>
        <v>457314</v>
      </c>
      <c r="G5" s="15">
        <f>Expenses!G7</f>
        <v>457314</v>
      </c>
      <c r="H5" s="15">
        <f>Expenses!H7</f>
        <v>457314</v>
      </c>
      <c r="I5" s="15">
        <f>Expenses!I7</f>
        <v>457314</v>
      </c>
      <c r="J5" s="15">
        <f>Expenses!J7</f>
        <v>457314</v>
      </c>
      <c r="K5" s="15">
        <f>Expenses!K7</f>
        <v>457314</v>
      </c>
      <c r="L5" s="15">
        <f>Expenses!L7</f>
        <v>457314</v>
      </c>
      <c r="M5" s="15">
        <f>Expenses!M7</f>
        <v>457314</v>
      </c>
      <c r="N5" s="15">
        <f>Expenses!N7</f>
        <v>457314</v>
      </c>
      <c r="O5" s="15">
        <f>Expenses!O7</f>
        <v>457314</v>
      </c>
      <c r="P5" s="15">
        <f>Expenses!P7</f>
        <v>457314</v>
      </c>
      <c r="Q5" s="15">
        <f>Expenses!Q7</f>
        <v>457314</v>
      </c>
      <c r="R5" s="15">
        <f>Expenses!R7</f>
        <v>457314</v>
      </c>
      <c r="S5" s="15">
        <f>Expenses!S7</f>
        <v>457314</v>
      </c>
      <c r="T5" s="15">
        <f>Expenses!T7</f>
        <v>457314</v>
      </c>
      <c r="U5" s="15">
        <f>Expenses!U7</f>
        <v>457314</v>
      </c>
      <c r="V5" s="15">
        <f>Expenses!V7</f>
        <v>457314</v>
      </c>
      <c r="W5" s="15">
        <f>Expenses!W7</f>
        <v>457314</v>
      </c>
      <c r="X5" s="15">
        <f>Expenses!X7</f>
        <v>457314</v>
      </c>
      <c r="Y5" s="15">
        <f>Expenses!Y7</f>
        <v>457314</v>
      </c>
    </row>
    <row r="6">
      <c r="A6" s="19" t="s">
        <v>122</v>
      </c>
      <c r="B6" s="16">
        <f t="shared" ref="B6:Y6" si="2">B4-B5</f>
        <v>57482442</v>
      </c>
      <c r="C6" s="16">
        <f t="shared" si="2"/>
        <v>59093510.51</v>
      </c>
      <c r="D6" s="16">
        <f t="shared" si="2"/>
        <v>60737365.03</v>
      </c>
      <c r="E6" s="16">
        <f t="shared" si="2"/>
        <v>62414602.54</v>
      </c>
      <c r="F6" s="16">
        <f t="shared" si="2"/>
        <v>64125830.18</v>
      </c>
      <c r="G6" s="16">
        <f t="shared" si="2"/>
        <v>65871665.39</v>
      </c>
      <c r="H6" s="16">
        <f t="shared" si="2"/>
        <v>67652736.08</v>
      </c>
      <c r="I6" s="16">
        <f t="shared" si="2"/>
        <v>69469680.8</v>
      </c>
      <c r="J6" s="16">
        <f t="shared" si="2"/>
        <v>71323148.89</v>
      </c>
      <c r="K6" s="16">
        <f t="shared" si="2"/>
        <v>73213800.68</v>
      </c>
      <c r="L6" s="16">
        <f t="shared" si="2"/>
        <v>75142307.61</v>
      </c>
      <c r="M6" s="16">
        <f t="shared" si="2"/>
        <v>77109352.47</v>
      </c>
      <c r="N6" s="16">
        <f t="shared" si="2"/>
        <v>79115629.53</v>
      </c>
      <c r="O6" s="16">
        <f t="shared" si="2"/>
        <v>81161844.7</v>
      </c>
      <c r="P6" s="16">
        <f t="shared" si="2"/>
        <v>83248715.8</v>
      </c>
      <c r="Q6" s="16">
        <f t="shared" si="2"/>
        <v>85376972.63</v>
      </c>
      <c r="R6" s="16">
        <f t="shared" si="2"/>
        <v>87547357.23</v>
      </c>
      <c r="S6" s="16">
        <f t="shared" si="2"/>
        <v>89760624.07</v>
      </c>
      <c r="T6" s="16">
        <f t="shared" si="2"/>
        <v>92017540.17</v>
      </c>
      <c r="U6" s="16">
        <f t="shared" si="2"/>
        <v>94318885.39</v>
      </c>
      <c r="V6" s="16">
        <f t="shared" si="2"/>
        <v>96665452.56</v>
      </c>
      <c r="W6" s="16">
        <f t="shared" si="2"/>
        <v>99058047.68</v>
      </c>
      <c r="X6" s="16">
        <f t="shared" si="2"/>
        <v>101497490.2</v>
      </c>
      <c r="Y6" s="16">
        <f t="shared" si="2"/>
        <v>103984613</v>
      </c>
    </row>
    <row r="7">
      <c r="A7" s="2" t="s">
        <v>105</v>
      </c>
      <c r="B7" s="16">
        <f>Depreciation!B10</f>
        <v>43033.8</v>
      </c>
      <c r="C7" s="16">
        <f>Depreciation!C10</f>
        <v>43033.8</v>
      </c>
      <c r="D7" s="16">
        <f>Depreciation!D10</f>
        <v>43033.8</v>
      </c>
      <c r="E7" s="16">
        <f>Depreciation!E10</f>
        <v>43033.8</v>
      </c>
      <c r="F7" s="16">
        <f>Depreciation!F10</f>
        <v>43033.8</v>
      </c>
      <c r="G7" s="16">
        <f>Depreciation!G10</f>
        <v>43033.8</v>
      </c>
      <c r="H7" s="16">
        <f>Depreciation!H10</f>
        <v>63130.8</v>
      </c>
      <c r="I7" s="16">
        <f>Depreciation!I10</f>
        <v>63130.8</v>
      </c>
      <c r="J7" s="16">
        <f>Depreciation!J10</f>
        <v>63130.8</v>
      </c>
      <c r="K7" s="16">
        <f>Depreciation!K10</f>
        <v>63130.8</v>
      </c>
      <c r="L7" s="16">
        <f>Depreciation!L10</f>
        <v>63130.8</v>
      </c>
      <c r="M7" s="16">
        <f>Depreciation!M10</f>
        <v>63130.8</v>
      </c>
      <c r="N7" s="16">
        <f>Depreciation!N10</f>
        <v>63130.8</v>
      </c>
      <c r="O7" s="16">
        <f>Depreciation!O10</f>
        <v>63130.8</v>
      </c>
      <c r="P7" s="16">
        <f>Depreciation!P10</f>
        <v>63130.8</v>
      </c>
      <c r="Q7" s="16">
        <f>Depreciation!Q10</f>
        <v>63130.8</v>
      </c>
      <c r="R7" s="16">
        <f>Depreciation!R10</f>
        <v>43033.8</v>
      </c>
      <c r="S7" s="16">
        <f>Depreciation!S10</f>
        <v>43033.8</v>
      </c>
      <c r="T7" s="16">
        <f>Depreciation!T10</f>
        <v>43033.8</v>
      </c>
      <c r="U7" s="16">
        <f>Depreciation!U10</f>
        <v>65970.6</v>
      </c>
      <c r="V7" s="16">
        <f>Depreciation!V10</f>
        <v>63130.8</v>
      </c>
      <c r="W7" s="16">
        <f>Depreciation!W10</f>
        <v>63130.8</v>
      </c>
      <c r="X7" s="16">
        <f>Depreciation!X10</f>
        <v>43033.8</v>
      </c>
      <c r="Y7" s="16">
        <f>Depreciation!Y10</f>
        <v>63130.8</v>
      </c>
    </row>
    <row r="8">
      <c r="A8" s="19" t="s">
        <v>123</v>
      </c>
      <c r="B8" s="16">
        <f t="shared" ref="B8:Y8" si="3">B6-B7</f>
        <v>57439408.2</v>
      </c>
      <c r="C8" s="16">
        <f t="shared" si="3"/>
        <v>59050476.71</v>
      </c>
      <c r="D8" s="16">
        <f t="shared" si="3"/>
        <v>60694331.23</v>
      </c>
      <c r="E8" s="16">
        <f t="shared" si="3"/>
        <v>62371568.74</v>
      </c>
      <c r="F8" s="16">
        <f t="shared" si="3"/>
        <v>64082796.38</v>
      </c>
      <c r="G8" s="16">
        <f t="shared" si="3"/>
        <v>65828631.59</v>
      </c>
      <c r="H8" s="16">
        <f t="shared" si="3"/>
        <v>67589605.28</v>
      </c>
      <c r="I8" s="16">
        <f t="shared" si="3"/>
        <v>69406550</v>
      </c>
      <c r="J8" s="16">
        <f t="shared" si="3"/>
        <v>71260018.09</v>
      </c>
      <c r="K8" s="16">
        <f t="shared" si="3"/>
        <v>73150669.88</v>
      </c>
      <c r="L8" s="16">
        <f t="shared" si="3"/>
        <v>75079176.81</v>
      </c>
      <c r="M8" s="16">
        <f t="shared" si="3"/>
        <v>77046221.67</v>
      </c>
      <c r="N8" s="16">
        <f t="shared" si="3"/>
        <v>79052498.73</v>
      </c>
      <c r="O8" s="16">
        <f t="shared" si="3"/>
        <v>81098713.9</v>
      </c>
      <c r="P8" s="16">
        <f t="shared" si="3"/>
        <v>83185585</v>
      </c>
      <c r="Q8" s="16">
        <f t="shared" si="3"/>
        <v>85313841.83</v>
      </c>
      <c r="R8" s="16">
        <f t="shared" si="3"/>
        <v>87504323.43</v>
      </c>
      <c r="S8" s="16">
        <f t="shared" si="3"/>
        <v>89717590.27</v>
      </c>
      <c r="T8" s="16">
        <f t="shared" si="3"/>
        <v>91974506.37</v>
      </c>
      <c r="U8" s="16">
        <f t="shared" si="3"/>
        <v>94252914.79</v>
      </c>
      <c r="V8" s="16">
        <f t="shared" si="3"/>
        <v>96602321.76</v>
      </c>
      <c r="W8" s="16">
        <f t="shared" si="3"/>
        <v>98994916.88</v>
      </c>
      <c r="X8" s="16">
        <f t="shared" si="3"/>
        <v>101454456.4</v>
      </c>
      <c r="Y8" s="16">
        <f t="shared" si="3"/>
        <v>103921482.2</v>
      </c>
    </row>
    <row r="9">
      <c r="A9" s="2" t="s">
        <v>124</v>
      </c>
      <c r="B9" s="16">
        <f>'Loan and Interest'!B26</f>
        <v>78450.33833</v>
      </c>
      <c r="C9" s="16">
        <f>'Loan and Interest'!C26</f>
        <v>78450.33833</v>
      </c>
      <c r="D9" s="16">
        <f>'Loan and Interest'!D26</f>
        <v>78450.33833</v>
      </c>
      <c r="E9" s="16">
        <f>'Loan and Interest'!E26</f>
        <v>78450.33833</v>
      </c>
      <c r="F9" s="16">
        <f>'Loan and Interest'!F26</f>
        <v>128691.6164</v>
      </c>
      <c r="G9" s="16">
        <f>'Loan and Interest'!G26</f>
        <v>128691.6164</v>
      </c>
      <c r="H9" s="16">
        <f>'Loan and Interest'!H26</f>
        <v>128691.6164</v>
      </c>
      <c r="I9" s="16">
        <f>'Loan and Interest'!I26</f>
        <v>128691.6164</v>
      </c>
      <c r="J9" s="16">
        <f>'Loan and Interest'!J26</f>
        <v>128691.6164</v>
      </c>
      <c r="K9" s="16">
        <f>'Loan and Interest'!K26</f>
        <v>128691.6164</v>
      </c>
      <c r="L9" s="16">
        <f>'Loan and Interest'!L26</f>
        <v>128691.6164</v>
      </c>
      <c r="M9" s="16">
        <f>'Loan and Interest'!M26</f>
        <v>128691.6164</v>
      </c>
      <c r="N9" s="16">
        <f>'Loan and Interest'!N26</f>
        <v>128691.6164</v>
      </c>
      <c r="O9" s="16">
        <f>'Loan and Interest'!O26</f>
        <v>128691.6164</v>
      </c>
      <c r="P9" s="16">
        <f>'Loan and Interest'!P26</f>
        <v>128691.6164</v>
      </c>
      <c r="Q9" s="16">
        <f>'Loan and Interest'!Q26</f>
        <v>128691.6164</v>
      </c>
      <c r="R9" s="16">
        <f>'Loan and Interest'!R26</f>
        <v>128691.6164</v>
      </c>
      <c r="S9" s="16">
        <f>'Loan and Interest'!S26</f>
        <v>50241.27803</v>
      </c>
      <c r="T9" s="16">
        <f>'Loan and Interest'!T26</f>
        <v>50241.27803</v>
      </c>
      <c r="U9" s="16">
        <f>'Loan and Interest'!U26</f>
        <v>50241.27803</v>
      </c>
      <c r="V9" s="16">
        <f>'Loan and Interest'!V26</f>
        <v>0</v>
      </c>
      <c r="W9" s="16">
        <f>'Loan and Interest'!W26</f>
        <v>0</v>
      </c>
      <c r="X9" s="16">
        <f>'Loan and Interest'!X26</f>
        <v>0</v>
      </c>
      <c r="Y9" s="16">
        <f>'Loan and Interest'!Y26</f>
        <v>0</v>
      </c>
    </row>
    <row r="10">
      <c r="A10" s="19" t="s">
        <v>125</v>
      </c>
      <c r="B10" s="16">
        <f t="shared" ref="B10:Y10" si="4">B8-B9</f>
        <v>57360957.86</v>
      </c>
      <c r="C10" s="16">
        <f t="shared" si="4"/>
        <v>58972026.37</v>
      </c>
      <c r="D10" s="16">
        <f t="shared" si="4"/>
        <v>60615880.89</v>
      </c>
      <c r="E10" s="16">
        <f t="shared" si="4"/>
        <v>62293118.4</v>
      </c>
      <c r="F10" s="16">
        <f t="shared" si="4"/>
        <v>63954104.76</v>
      </c>
      <c r="G10" s="16">
        <f t="shared" si="4"/>
        <v>65699939.97</v>
      </c>
      <c r="H10" s="16">
        <f t="shared" si="4"/>
        <v>67460913.66</v>
      </c>
      <c r="I10" s="16">
        <f t="shared" si="4"/>
        <v>69277858.38</v>
      </c>
      <c r="J10" s="16">
        <f t="shared" si="4"/>
        <v>71131326.47</v>
      </c>
      <c r="K10" s="16">
        <f t="shared" si="4"/>
        <v>73021978.26</v>
      </c>
      <c r="L10" s="16">
        <f t="shared" si="4"/>
        <v>74950485.2</v>
      </c>
      <c r="M10" s="16">
        <f t="shared" si="4"/>
        <v>76917530.06</v>
      </c>
      <c r="N10" s="16">
        <f t="shared" si="4"/>
        <v>78923807.11</v>
      </c>
      <c r="O10" s="16">
        <f t="shared" si="4"/>
        <v>80970022.29</v>
      </c>
      <c r="P10" s="16">
        <f t="shared" si="4"/>
        <v>83056893.38</v>
      </c>
      <c r="Q10" s="16">
        <f t="shared" si="4"/>
        <v>85185150.21</v>
      </c>
      <c r="R10" s="16">
        <f t="shared" si="4"/>
        <v>87375631.82</v>
      </c>
      <c r="S10" s="16">
        <f t="shared" si="4"/>
        <v>89667348.99</v>
      </c>
      <c r="T10" s="16">
        <f t="shared" si="4"/>
        <v>91924265.09</v>
      </c>
      <c r="U10" s="16">
        <f t="shared" si="4"/>
        <v>94202673.52</v>
      </c>
      <c r="V10" s="16">
        <f t="shared" si="4"/>
        <v>96602321.76</v>
      </c>
      <c r="W10" s="16">
        <f t="shared" si="4"/>
        <v>98994916.88</v>
      </c>
      <c r="X10" s="16">
        <f t="shared" si="4"/>
        <v>101454456.4</v>
      </c>
      <c r="Y10" s="16">
        <f t="shared" si="4"/>
        <v>103921482.2</v>
      </c>
    </row>
    <row r="11">
      <c r="A11" s="2" t="s">
        <v>126</v>
      </c>
      <c r="B11" s="16">
        <f>B10*Assumptions!$B33</f>
        <v>10611777.2</v>
      </c>
      <c r="C11" s="16">
        <f>C10*Assumptions!$B33</f>
        <v>10909824.88</v>
      </c>
      <c r="D11" s="16">
        <f>D10*Assumptions!$B33</f>
        <v>11213937.97</v>
      </c>
      <c r="E11" s="16">
        <f>E10*Assumptions!$B33</f>
        <v>11524226.9</v>
      </c>
      <c r="F11" s="16">
        <f>F10*Assumptions!$B33</f>
        <v>11831509.38</v>
      </c>
      <c r="G11" s="16">
        <f>G10*Assumptions!$B33</f>
        <v>12154488.9</v>
      </c>
      <c r="H11" s="16">
        <f>H10*Assumptions!$B33</f>
        <v>12480269.03</v>
      </c>
      <c r="I11" s="16">
        <f>I10*Assumptions!$B33</f>
        <v>12816403.8</v>
      </c>
      <c r="J11" s="16">
        <f>J10*Assumptions!$B33</f>
        <v>13159295.4</v>
      </c>
      <c r="K11" s="16">
        <f>K10*Assumptions!$B33</f>
        <v>13509065.98</v>
      </c>
      <c r="L11" s="16">
        <f>L10*Assumptions!$B33</f>
        <v>13865839.76</v>
      </c>
      <c r="M11" s="16">
        <f>M10*Assumptions!$B33</f>
        <v>14229743.06</v>
      </c>
      <c r="N11" s="16">
        <f>N10*Assumptions!$B33</f>
        <v>14600904.32</v>
      </c>
      <c r="O11" s="16">
        <f>O10*Assumptions!$B33</f>
        <v>14979454.12</v>
      </c>
      <c r="P11" s="16">
        <f>P10*Assumptions!$B33</f>
        <v>15365525.28</v>
      </c>
      <c r="Q11" s="16">
        <f>Q10*Assumptions!$B33</f>
        <v>15759252.79</v>
      </c>
      <c r="R11" s="16">
        <f>R10*Assumptions!$B33</f>
        <v>16164491.89</v>
      </c>
      <c r="S11" s="16">
        <f>S10*Assumptions!$B33</f>
        <v>16588459.56</v>
      </c>
      <c r="T11" s="16">
        <f>T10*Assumptions!$B33</f>
        <v>17005989.04</v>
      </c>
      <c r="U11" s="16">
        <f>U10*Assumptions!$B33</f>
        <v>17427494.6</v>
      </c>
      <c r="V11" s="16">
        <f>V10*Assumptions!$B33</f>
        <v>17871429.53</v>
      </c>
      <c r="W11" s="16">
        <f>W10*Assumptions!$B33</f>
        <v>18314059.62</v>
      </c>
      <c r="X11" s="16">
        <f>X10*Assumptions!$B33</f>
        <v>18769074.43</v>
      </c>
      <c r="Y11" s="16">
        <f>Y10*Assumptions!$B33</f>
        <v>19225474.2</v>
      </c>
    </row>
    <row r="12">
      <c r="A12" s="19" t="s">
        <v>127</v>
      </c>
      <c r="B12" s="16">
        <f t="shared" ref="B12:Y12" si="5">B10-B11</f>
        <v>46749180.66</v>
      </c>
      <c r="C12" s="16">
        <f t="shared" si="5"/>
        <v>48062201.49</v>
      </c>
      <c r="D12" s="16">
        <f t="shared" si="5"/>
        <v>49401942.93</v>
      </c>
      <c r="E12" s="16">
        <f t="shared" si="5"/>
        <v>50768891.5</v>
      </c>
      <c r="F12" s="16">
        <f t="shared" si="5"/>
        <v>52122595.38</v>
      </c>
      <c r="G12" s="16">
        <f t="shared" si="5"/>
        <v>53545451.08</v>
      </c>
      <c r="H12" s="16">
        <f t="shared" si="5"/>
        <v>54980644.64</v>
      </c>
      <c r="I12" s="16">
        <f t="shared" si="5"/>
        <v>56461454.58</v>
      </c>
      <c r="J12" s="16">
        <f t="shared" si="5"/>
        <v>57972031.08</v>
      </c>
      <c r="K12" s="16">
        <f t="shared" si="5"/>
        <v>59512912.28</v>
      </c>
      <c r="L12" s="16">
        <f t="shared" si="5"/>
        <v>61084645.43</v>
      </c>
      <c r="M12" s="16">
        <f t="shared" si="5"/>
        <v>62687787</v>
      </c>
      <c r="N12" s="16">
        <f t="shared" si="5"/>
        <v>64322902.79</v>
      </c>
      <c r="O12" s="16">
        <f t="shared" si="5"/>
        <v>65990568.16</v>
      </c>
      <c r="P12" s="16">
        <f t="shared" si="5"/>
        <v>67691368.11</v>
      </c>
      <c r="Q12" s="16">
        <f t="shared" si="5"/>
        <v>69425897.42</v>
      </c>
      <c r="R12" s="16">
        <f t="shared" si="5"/>
        <v>71211139.93</v>
      </c>
      <c r="S12" s="16">
        <f t="shared" si="5"/>
        <v>73078889.43</v>
      </c>
      <c r="T12" s="16">
        <f t="shared" si="5"/>
        <v>74918276.05</v>
      </c>
      <c r="U12" s="16">
        <f t="shared" si="5"/>
        <v>76775178.92</v>
      </c>
      <c r="V12" s="16">
        <f t="shared" si="5"/>
        <v>78730892.23</v>
      </c>
      <c r="W12" s="16">
        <f t="shared" si="5"/>
        <v>80680857.26</v>
      </c>
      <c r="X12" s="16">
        <f t="shared" si="5"/>
        <v>82685381.93</v>
      </c>
      <c r="Y12" s="16">
        <f t="shared" si="5"/>
        <v>84696007.98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128</v>
      </c>
    </row>
    <row r="3">
      <c r="A3" s="2" t="s">
        <v>129</v>
      </c>
      <c r="B3" s="16">
        <f>'Sales and Costs'!B26</f>
        <v>78158623.01</v>
      </c>
      <c r="C3" s="16">
        <f>'Sales and Costs'!C26</f>
        <v>79495164.14</v>
      </c>
      <c r="D3" s="16">
        <f>'Sales and Costs'!D26</f>
        <v>143997505.8</v>
      </c>
      <c r="E3" s="16">
        <f>'Sales and Costs'!E26</f>
        <v>146504834</v>
      </c>
      <c r="F3" s="16">
        <f>'Sales and Costs'!F26</f>
        <v>149056546.4</v>
      </c>
      <c r="G3" s="16">
        <f>'Sales and Costs'!G26</f>
        <v>151653438</v>
      </c>
      <c r="H3" s="16">
        <f>'Sales and Costs'!H26</f>
        <v>154296318.2</v>
      </c>
      <c r="I3" s="16">
        <f>'Sales and Costs'!I26</f>
        <v>156986011</v>
      </c>
      <c r="J3" s="16">
        <f>'Sales and Costs'!J26</f>
        <v>159723355.4</v>
      </c>
      <c r="K3" s="16">
        <f>'Sales and Costs'!K26</f>
        <v>162509205.4</v>
      </c>
      <c r="L3" s="16">
        <f>'Sales and Costs'!L26</f>
        <v>165344430.6</v>
      </c>
      <c r="M3" s="16">
        <f>'Sales and Costs'!M26</f>
        <v>168229916</v>
      </c>
      <c r="N3" s="16">
        <f>'Sales and Costs'!N26</f>
        <v>171166563</v>
      </c>
      <c r="O3" s="16">
        <f>'Sales and Costs'!O26</f>
        <v>174155289.1</v>
      </c>
      <c r="P3" s="16">
        <f>'Sales and Costs'!P26</f>
        <v>177197028.3</v>
      </c>
      <c r="Q3" s="16">
        <f>'Sales and Costs'!Q26</f>
        <v>180292731.7</v>
      </c>
      <c r="R3" s="16">
        <f>'Sales and Costs'!R26</f>
        <v>183443367.3</v>
      </c>
      <c r="S3" s="16">
        <f>'Sales and Costs'!S26</f>
        <v>186649920.9</v>
      </c>
      <c r="T3" s="16">
        <f>'Sales and Costs'!T26</f>
        <v>189913395.9</v>
      </c>
      <c r="U3" s="16">
        <f>'Sales and Costs'!U26</f>
        <v>193234814.1</v>
      </c>
      <c r="V3" s="16">
        <f>'Sales and Costs'!V26</f>
        <v>196615215.5</v>
      </c>
      <c r="W3" s="16">
        <f>'Sales and Costs'!W26</f>
        <v>200055659.1</v>
      </c>
      <c r="X3" s="16">
        <f>'Sales and Costs'!X26</f>
        <v>203557223</v>
      </c>
      <c r="Y3" s="16">
        <f>'Sales and Costs'!Y26</f>
        <v>207121004.8</v>
      </c>
    </row>
    <row r="4">
      <c r="A4" s="2" t="s">
        <v>130</v>
      </c>
      <c r="B4" s="15">
        <f>Capital!B13</f>
        <v>0</v>
      </c>
      <c r="C4" s="16">
        <f>Capital!C13</f>
        <v>126246.4</v>
      </c>
      <c r="D4" s="16">
        <f>Capital!D13</f>
        <v>0</v>
      </c>
      <c r="E4" s="16">
        <f>Capital!E13</f>
        <v>0</v>
      </c>
      <c r="F4" s="16">
        <f>Capital!F13</f>
        <v>0</v>
      </c>
      <c r="G4" s="16">
        <f>Capital!G13</f>
        <v>0</v>
      </c>
      <c r="H4" s="16">
        <f>Capital!H13</f>
        <v>0</v>
      </c>
      <c r="I4" s="16">
        <f>Capital!I13</f>
        <v>0</v>
      </c>
      <c r="J4" s="16">
        <f>Capital!J13</f>
        <v>0</v>
      </c>
      <c r="K4" s="16">
        <f>Capital!K13</f>
        <v>0</v>
      </c>
      <c r="L4" s="16">
        <f>Capital!L13</f>
        <v>0</v>
      </c>
      <c r="M4" s="16">
        <f>Capital!M13</f>
        <v>0</v>
      </c>
      <c r="N4" s="16">
        <f>Capital!N13</f>
        <v>0</v>
      </c>
      <c r="O4" s="16">
        <f>Capital!O13</f>
        <v>0</v>
      </c>
      <c r="P4" s="16">
        <f>Capital!P13</f>
        <v>0</v>
      </c>
      <c r="Q4" s="16">
        <f>Capital!Q13</f>
        <v>0</v>
      </c>
      <c r="R4" s="16">
        <f>Capital!R13</f>
        <v>0</v>
      </c>
      <c r="S4" s="16">
        <f>Capital!S13</f>
        <v>0</v>
      </c>
      <c r="T4" s="16">
        <f>Capital!T13</f>
        <v>0</v>
      </c>
      <c r="U4" s="16">
        <f>Capital!U13</f>
        <v>0</v>
      </c>
      <c r="V4" s="16">
        <f>Capital!V13</f>
        <v>0</v>
      </c>
      <c r="W4" s="16">
        <f>Capital!W13</f>
        <v>0</v>
      </c>
      <c r="X4" s="16">
        <f>Capital!X13</f>
        <v>0</v>
      </c>
      <c r="Y4" s="16">
        <f>Capital!Y13</f>
        <v>0</v>
      </c>
    </row>
    <row r="5">
      <c r="A5" s="2" t="s">
        <v>118</v>
      </c>
      <c r="B5" s="15">
        <f>'Loan and Interest'!B11</f>
        <v>6782450</v>
      </c>
      <c r="C5" s="15">
        <f>'Loan and Interest'!C11</f>
        <v>0</v>
      </c>
      <c r="D5" s="15">
        <f>'Loan and Interest'!D11</f>
        <v>0</v>
      </c>
      <c r="E5" s="15">
        <f>'Loan and Interest'!E11</f>
        <v>0</v>
      </c>
      <c r="F5" s="15">
        <f>'Loan and Interest'!F11</f>
        <v>5446209</v>
      </c>
      <c r="G5" s="15">
        <f>'Loan and Interest'!G11</f>
        <v>0</v>
      </c>
      <c r="H5" s="15">
        <f>'Loan and Interest'!H11</f>
        <v>0</v>
      </c>
      <c r="I5" s="15">
        <f>'Loan and Interest'!I11</f>
        <v>0</v>
      </c>
      <c r="J5" s="15">
        <f>'Loan and Interest'!J11</f>
        <v>0</v>
      </c>
      <c r="K5" s="15">
        <f>'Loan and Interest'!K11</f>
        <v>0</v>
      </c>
      <c r="L5" s="15">
        <f>'Loan and Interest'!L11</f>
        <v>0</v>
      </c>
      <c r="M5" s="15">
        <f>'Loan and Interest'!M11</f>
        <v>0</v>
      </c>
      <c r="N5" s="15">
        <f>'Loan and Interest'!N11</f>
        <v>0</v>
      </c>
      <c r="O5" s="15">
        <f>'Loan and Interest'!O11</f>
        <v>0</v>
      </c>
      <c r="P5" s="15">
        <f>'Loan and Interest'!P11</f>
        <v>0</v>
      </c>
      <c r="Q5" s="15">
        <f>'Loan and Interest'!Q11</f>
        <v>0</v>
      </c>
      <c r="R5" s="15">
        <f>'Loan and Interest'!R11</f>
        <v>0</v>
      </c>
      <c r="S5" s="15">
        <f>'Loan and Interest'!S11</f>
        <v>0</v>
      </c>
      <c r="T5" s="15">
        <f>'Loan and Interest'!T11</f>
        <v>0</v>
      </c>
      <c r="U5" s="15">
        <f>'Loan and Interest'!U11</f>
        <v>0</v>
      </c>
      <c r="V5" s="15">
        <f>'Loan and Interest'!V11</f>
        <v>0</v>
      </c>
      <c r="W5" s="15">
        <f>'Loan and Interest'!W11</f>
        <v>0</v>
      </c>
      <c r="X5" s="15">
        <f>'Loan and Interest'!X11</f>
        <v>0</v>
      </c>
      <c r="Y5" s="15">
        <f>'Loan and Interest'!Y11</f>
        <v>0</v>
      </c>
    </row>
    <row r="6">
      <c r="A6" s="2" t="s">
        <v>79</v>
      </c>
      <c r="B6" s="16">
        <f t="shared" ref="B6:Y6" si="1">SUM(B3:B5)</f>
        <v>84941073.01</v>
      </c>
      <c r="C6" s="16">
        <f t="shared" si="1"/>
        <v>79621410.54</v>
      </c>
      <c r="D6" s="16">
        <f t="shared" si="1"/>
        <v>143997505.8</v>
      </c>
      <c r="E6" s="16">
        <f t="shared" si="1"/>
        <v>146504834</v>
      </c>
      <c r="F6" s="16">
        <f t="shared" si="1"/>
        <v>154502755.4</v>
      </c>
      <c r="G6" s="16">
        <f t="shared" si="1"/>
        <v>151653438</v>
      </c>
      <c r="H6" s="16">
        <f t="shared" si="1"/>
        <v>154296318.2</v>
      </c>
      <c r="I6" s="16">
        <f t="shared" si="1"/>
        <v>156986011</v>
      </c>
      <c r="J6" s="16">
        <f t="shared" si="1"/>
        <v>159723355.4</v>
      </c>
      <c r="K6" s="16">
        <f t="shared" si="1"/>
        <v>162509205.4</v>
      </c>
      <c r="L6" s="16">
        <f t="shared" si="1"/>
        <v>165344430.6</v>
      </c>
      <c r="M6" s="16">
        <f t="shared" si="1"/>
        <v>168229916</v>
      </c>
      <c r="N6" s="16">
        <f t="shared" si="1"/>
        <v>171166563</v>
      </c>
      <c r="O6" s="16">
        <f t="shared" si="1"/>
        <v>174155289.1</v>
      </c>
      <c r="P6" s="16">
        <f t="shared" si="1"/>
        <v>177197028.3</v>
      </c>
      <c r="Q6" s="16">
        <f t="shared" si="1"/>
        <v>180292731.7</v>
      </c>
      <c r="R6" s="16">
        <f t="shared" si="1"/>
        <v>183443367.3</v>
      </c>
      <c r="S6" s="16">
        <f t="shared" si="1"/>
        <v>186649920.9</v>
      </c>
      <c r="T6" s="16">
        <f t="shared" si="1"/>
        <v>189913395.9</v>
      </c>
      <c r="U6" s="16">
        <f t="shared" si="1"/>
        <v>193234814.1</v>
      </c>
      <c r="V6" s="16">
        <f t="shared" si="1"/>
        <v>196615215.5</v>
      </c>
      <c r="W6" s="16">
        <f t="shared" si="1"/>
        <v>200055659.1</v>
      </c>
      <c r="X6" s="16">
        <f t="shared" si="1"/>
        <v>203557223</v>
      </c>
      <c r="Y6" s="16">
        <f t="shared" si="1"/>
        <v>207121004.8</v>
      </c>
    </row>
    <row r="7">
      <c r="A7" s="2"/>
    </row>
    <row r="8">
      <c r="A8" s="2" t="s">
        <v>131</v>
      </c>
    </row>
    <row r="9">
      <c r="A9" s="2" t="s">
        <v>132</v>
      </c>
      <c r="B9" s="15">
        <f>'Fixed Asset Balance'!B10</f>
        <v>780288</v>
      </c>
      <c r="C9" s="15">
        <f>'Fixed Asset Balance'!C10</f>
        <v>0</v>
      </c>
      <c r="D9" s="15">
        <f>'Fixed Asset Balance'!D10</f>
        <v>0</v>
      </c>
      <c r="E9" s="15">
        <f>'Fixed Asset Balance'!E10</f>
        <v>0</v>
      </c>
      <c r="F9" s="15">
        <f>'Fixed Asset Balance'!F10</f>
        <v>0</v>
      </c>
      <c r="G9" s="15">
        <f>'Fixed Asset Balance'!G10</f>
        <v>0</v>
      </c>
      <c r="H9" s="15">
        <f>'Fixed Asset Balance'!H10</f>
        <v>321552</v>
      </c>
      <c r="I9" s="15">
        <f>'Fixed Asset Balance'!I10</f>
        <v>0</v>
      </c>
      <c r="J9" s="15">
        <f>'Fixed Asset Balance'!J10</f>
        <v>0</v>
      </c>
      <c r="K9" s="15">
        <f>'Fixed Asset Balance'!K10</f>
        <v>0</v>
      </c>
      <c r="L9" s="15">
        <f>'Fixed Asset Balance'!L10</f>
        <v>0</v>
      </c>
      <c r="M9" s="15">
        <f>'Fixed Asset Balance'!M10</f>
        <v>0</v>
      </c>
      <c r="N9" s="15">
        <f>'Fixed Asset Balance'!N10</f>
        <v>0</v>
      </c>
      <c r="O9" s="15">
        <f>'Fixed Asset Balance'!O10</f>
        <v>0</v>
      </c>
      <c r="P9" s="15">
        <f>'Fixed Asset Balance'!P10</f>
        <v>0</v>
      </c>
      <c r="Q9" s="15">
        <f>'Fixed Asset Balance'!Q10</f>
        <v>0</v>
      </c>
      <c r="R9" s="15">
        <f>'Fixed Asset Balance'!R10</f>
        <v>0</v>
      </c>
      <c r="S9" s="15">
        <f>'Fixed Asset Balance'!S10</f>
        <v>0</v>
      </c>
      <c r="T9" s="15">
        <f>'Fixed Asset Balance'!T10</f>
        <v>0</v>
      </c>
      <c r="U9" s="15">
        <f>'Fixed Asset Balance'!U10</f>
        <v>458736</v>
      </c>
      <c r="V9" s="15">
        <f>'Fixed Asset Balance'!V10</f>
        <v>321552</v>
      </c>
      <c r="W9" s="15">
        <f>'Fixed Asset Balance'!W10</f>
        <v>0</v>
      </c>
      <c r="X9" s="15">
        <f>'Fixed Asset Balance'!X10</f>
        <v>0</v>
      </c>
      <c r="Y9" s="15">
        <f>'Fixed Asset Balance'!Y10</f>
        <v>321552</v>
      </c>
    </row>
    <row r="10">
      <c r="A10" s="2" t="s">
        <v>82</v>
      </c>
      <c r="B10" s="15">
        <f>Purchases!B10</f>
        <v>0</v>
      </c>
      <c r="C10" s="16">
        <f>Purchases!C10</f>
        <v>92815304</v>
      </c>
      <c r="D10" s="16">
        <f>Purchases!D10</f>
        <v>117314008.6</v>
      </c>
      <c r="E10" s="16">
        <f>Purchases!E10</f>
        <v>95451148.18</v>
      </c>
      <c r="F10" s="16">
        <f>Purchases!F10</f>
        <v>96797009.37</v>
      </c>
      <c r="G10" s="16">
        <f>Purchases!G10</f>
        <v>123219833</v>
      </c>
      <c r="H10" s="16">
        <f>Purchases!H10</f>
        <v>99545929.25</v>
      </c>
      <c r="I10" s="16">
        <f>Purchases!I10</f>
        <v>100949526.9</v>
      </c>
      <c r="J10" s="16">
        <f>Purchases!J10</f>
        <v>129449345.3</v>
      </c>
      <c r="K10" s="16">
        <f>Purchases!K10</f>
        <v>103816373.3</v>
      </c>
      <c r="L10" s="16">
        <f>Purchases!L10</f>
        <v>105280184.1</v>
      </c>
      <c r="M10" s="16">
        <f>Purchases!M10</f>
        <v>136022096.7</v>
      </c>
      <c r="N10" s="16">
        <f>Purchases!N10</f>
        <v>108270016.1</v>
      </c>
      <c r="O10" s="16">
        <f>Purchases!O10</f>
        <v>109796623.3</v>
      </c>
      <c r="P10" s="16">
        <f>Purchases!P10</f>
        <v>142958933.7</v>
      </c>
      <c r="Q10" s="16">
        <f>Purchases!Q10</f>
        <v>112914716.8</v>
      </c>
      <c r="R10" s="16">
        <f>Purchases!R10</f>
        <v>114506814.3</v>
      </c>
      <c r="S10" s="16">
        <f>Purchases!S10</f>
        <v>150282090.1</v>
      </c>
      <c r="T10" s="16">
        <f>Purchases!T10</f>
        <v>117758671.5</v>
      </c>
      <c r="U10" s="16">
        <f>Purchases!U10</f>
        <v>119419068.8</v>
      </c>
      <c r="V10" s="16">
        <f>Purchases!V10</f>
        <v>158015286.3</v>
      </c>
      <c r="W10" s="16">
        <f>Purchases!W10</f>
        <v>122810428.2</v>
      </c>
      <c r="X10" s="16">
        <f>Purchases!X10</f>
        <v>124542055.3</v>
      </c>
      <c r="Y10" s="16">
        <f>Purchases!Y10</f>
        <v>166183836.1</v>
      </c>
    </row>
    <row r="11">
      <c r="A11" s="2" t="s">
        <v>87</v>
      </c>
      <c r="B11" s="15">
        <f>Expenses!B14</f>
        <v>231337</v>
      </c>
      <c r="C11" s="15">
        <f>Expenses!C14</f>
        <v>420897</v>
      </c>
      <c r="D11" s="15">
        <f>Expenses!D14</f>
        <v>562493</v>
      </c>
      <c r="E11" s="15">
        <f>Expenses!E14</f>
        <v>420897</v>
      </c>
      <c r="F11" s="15">
        <f>Expenses!F14</f>
        <v>356207</v>
      </c>
      <c r="G11" s="15">
        <f>Expenses!G14</f>
        <v>627183</v>
      </c>
      <c r="H11" s="15">
        <f>Expenses!H14</f>
        <v>356207</v>
      </c>
      <c r="I11" s="15">
        <f>Expenses!I14</f>
        <v>420897</v>
      </c>
      <c r="J11" s="15">
        <f>Expenses!J14</f>
        <v>562493</v>
      </c>
      <c r="K11" s="15">
        <f>Expenses!K14</f>
        <v>420897</v>
      </c>
      <c r="L11" s="15">
        <f>Expenses!L14</f>
        <v>356207</v>
      </c>
      <c r="M11" s="15">
        <f>Expenses!M14</f>
        <v>627183</v>
      </c>
      <c r="N11" s="15">
        <f>Expenses!N14</f>
        <v>356207</v>
      </c>
      <c r="O11" s="15">
        <f>Expenses!O14</f>
        <v>420897</v>
      </c>
      <c r="P11" s="15">
        <f>Expenses!P14</f>
        <v>562493</v>
      </c>
      <c r="Q11" s="15">
        <f>Expenses!Q14</f>
        <v>420897</v>
      </c>
      <c r="R11" s="15">
        <f>Expenses!R14</f>
        <v>356207</v>
      </c>
      <c r="S11" s="15">
        <f>Expenses!S14</f>
        <v>627183</v>
      </c>
      <c r="T11" s="15">
        <f>Expenses!T14</f>
        <v>356207</v>
      </c>
      <c r="U11" s="15">
        <f>Expenses!U14</f>
        <v>420897</v>
      </c>
      <c r="V11" s="15">
        <f>Expenses!V14</f>
        <v>562493</v>
      </c>
      <c r="W11" s="15">
        <f>Expenses!W14</f>
        <v>420897</v>
      </c>
      <c r="X11" s="15">
        <f>Expenses!X14</f>
        <v>356207</v>
      </c>
      <c r="Y11" s="15">
        <f>Expenses!Y14</f>
        <v>627183</v>
      </c>
    </row>
    <row r="12">
      <c r="A12" s="2" t="s">
        <v>48</v>
      </c>
      <c r="B12" s="15">
        <f>'Loan and Interest'!B16</f>
        <v>0</v>
      </c>
      <c r="C12" s="15">
        <f>'Loan and Interest'!C16</f>
        <v>0</v>
      </c>
      <c r="D12" s="15">
        <f>'Loan and Interest'!D16</f>
        <v>0</v>
      </c>
      <c r="E12" s="15">
        <f>'Loan and Interest'!E16</f>
        <v>0</v>
      </c>
      <c r="F12" s="15">
        <f>'Loan and Interest'!F16</f>
        <v>0</v>
      </c>
      <c r="G12" s="15">
        <f>'Loan and Interest'!G16</f>
        <v>0</v>
      </c>
      <c r="H12" s="15">
        <f>'Loan and Interest'!H16</f>
        <v>0</v>
      </c>
      <c r="I12" s="15">
        <f>'Loan and Interest'!I16</f>
        <v>0</v>
      </c>
      <c r="J12" s="15">
        <f>'Loan and Interest'!J16</f>
        <v>0</v>
      </c>
      <c r="K12" s="15">
        <f>'Loan and Interest'!K16</f>
        <v>0</v>
      </c>
      <c r="L12" s="15">
        <f>'Loan and Interest'!L16</f>
        <v>0</v>
      </c>
      <c r="M12" s="15">
        <f>'Loan and Interest'!M16</f>
        <v>0</v>
      </c>
      <c r="N12" s="15">
        <f>'Loan and Interest'!N16</f>
        <v>0</v>
      </c>
      <c r="O12" s="15">
        <f>'Loan and Interest'!O16</f>
        <v>0</v>
      </c>
      <c r="P12" s="15">
        <f>'Loan and Interest'!P16</f>
        <v>0</v>
      </c>
      <c r="Q12" s="15">
        <f>'Loan and Interest'!Q16</f>
        <v>0</v>
      </c>
      <c r="R12" s="15">
        <f>'Loan and Interest'!R16</f>
        <v>0</v>
      </c>
      <c r="S12" s="15">
        <f>'Loan and Interest'!S16</f>
        <v>6782450</v>
      </c>
      <c r="T12" s="15">
        <f>'Loan and Interest'!T16</f>
        <v>0</v>
      </c>
      <c r="U12" s="15">
        <f>'Loan and Interest'!U16</f>
        <v>0</v>
      </c>
      <c r="V12" s="15">
        <f>'Loan and Interest'!V16</f>
        <v>5446209</v>
      </c>
      <c r="W12" s="15">
        <f>'Loan and Interest'!W16</f>
        <v>0</v>
      </c>
      <c r="X12" s="15">
        <f>'Loan and Interest'!X16</f>
        <v>0</v>
      </c>
      <c r="Y12" s="15">
        <f>'Loan and Interest'!Y16</f>
        <v>0</v>
      </c>
    </row>
    <row r="13">
      <c r="A13" s="2" t="s">
        <v>133</v>
      </c>
      <c r="B13" s="16">
        <f>'Loan and Interest'!B26</f>
        <v>78450.33833</v>
      </c>
      <c r="C13" s="16">
        <f>'Loan and Interest'!C26</f>
        <v>78450.33833</v>
      </c>
      <c r="D13" s="16">
        <f>'Loan and Interest'!D26</f>
        <v>78450.33833</v>
      </c>
      <c r="E13" s="16">
        <f>'Loan and Interest'!E26</f>
        <v>78450.33833</v>
      </c>
      <c r="F13" s="16">
        <f>'Loan and Interest'!F26</f>
        <v>128691.6164</v>
      </c>
      <c r="G13" s="16">
        <f>'Loan and Interest'!G26</f>
        <v>128691.6164</v>
      </c>
      <c r="H13" s="16">
        <f>'Loan and Interest'!H26</f>
        <v>128691.6164</v>
      </c>
      <c r="I13" s="16">
        <f>'Loan and Interest'!I26</f>
        <v>128691.6164</v>
      </c>
      <c r="J13" s="16">
        <f>'Loan and Interest'!J26</f>
        <v>128691.6164</v>
      </c>
      <c r="K13" s="16">
        <f>'Loan and Interest'!K26</f>
        <v>128691.6164</v>
      </c>
      <c r="L13" s="16">
        <f>'Loan and Interest'!L26</f>
        <v>128691.6164</v>
      </c>
      <c r="M13" s="16">
        <f>'Loan and Interest'!M26</f>
        <v>128691.6164</v>
      </c>
      <c r="N13" s="16">
        <f>'Loan and Interest'!N26</f>
        <v>128691.6164</v>
      </c>
      <c r="O13" s="16">
        <f>'Loan and Interest'!O26</f>
        <v>128691.6164</v>
      </c>
      <c r="P13" s="16">
        <f>'Loan and Interest'!P26</f>
        <v>128691.6164</v>
      </c>
      <c r="Q13" s="16">
        <f>'Loan and Interest'!Q26</f>
        <v>128691.6164</v>
      </c>
      <c r="R13" s="16">
        <f>'Loan and Interest'!R26</f>
        <v>128691.6164</v>
      </c>
      <c r="S13" s="16">
        <f>'Loan and Interest'!S26</f>
        <v>50241.27803</v>
      </c>
      <c r="T13" s="16">
        <f>'Loan and Interest'!T26</f>
        <v>50241.27803</v>
      </c>
      <c r="U13" s="16">
        <f>'Loan and Interest'!U26</f>
        <v>50241.27803</v>
      </c>
      <c r="V13" s="16">
        <f>'Loan and Interest'!V26</f>
        <v>0</v>
      </c>
      <c r="W13" s="16">
        <f>'Loan and Interest'!W26</f>
        <v>0</v>
      </c>
      <c r="X13" s="16">
        <f>'Loan and Interest'!X26</f>
        <v>0</v>
      </c>
      <c r="Y13" s="16">
        <f>'Loan and Interest'!Y26</f>
        <v>0</v>
      </c>
    </row>
    <row r="14">
      <c r="A14" s="2" t="s">
        <v>134</v>
      </c>
      <c r="B14" s="16">
        <f>'Profit &amp; Loss'!B11</f>
        <v>10611777.2</v>
      </c>
      <c r="C14" s="16">
        <f>'Profit &amp; Loss'!C11</f>
        <v>10909824.88</v>
      </c>
      <c r="D14" s="16">
        <f>'Profit &amp; Loss'!D11</f>
        <v>11213937.97</v>
      </c>
      <c r="E14" s="16">
        <f>'Profit &amp; Loss'!E11</f>
        <v>11524226.9</v>
      </c>
      <c r="F14" s="16">
        <f>'Profit &amp; Loss'!F11</f>
        <v>11831509.38</v>
      </c>
      <c r="G14" s="16">
        <f>'Profit &amp; Loss'!G11</f>
        <v>12154488.9</v>
      </c>
      <c r="H14" s="16">
        <f>'Profit &amp; Loss'!H11</f>
        <v>12480269.03</v>
      </c>
      <c r="I14" s="16">
        <f>'Profit &amp; Loss'!I11</f>
        <v>12816403.8</v>
      </c>
      <c r="J14" s="16">
        <f>'Profit &amp; Loss'!J11</f>
        <v>13159295.4</v>
      </c>
      <c r="K14" s="16">
        <f>'Profit &amp; Loss'!K11</f>
        <v>13509065.98</v>
      </c>
      <c r="L14" s="16">
        <f>'Profit &amp; Loss'!L11</f>
        <v>13865839.76</v>
      </c>
      <c r="M14" s="16">
        <f>'Profit &amp; Loss'!M11</f>
        <v>14229743.06</v>
      </c>
      <c r="N14" s="16">
        <f>'Profit &amp; Loss'!N11</f>
        <v>14600904.32</v>
      </c>
      <c r="O14" s="16">
        <f>'Profit &amp; Loss'!O11</f>
        <v>14979454.12</v>
      </c>
      <c r="P14" s="16">
        <f>'Profit &amp; Loss'!P11</f>
        <v>15365525.28</v>
      </c>
      <c r="Q14" s="16">
        <f>'Profit &amp; Loss'!Q11</f>
        <v>15759252.79</v>
      </c>
      <c r="R14" s="16">
        <f>'Profit &amp; Loss'!R11</f>
        <v>16164491.89</v>
      </c>
      <c r="S14" s="16">
        <f>'Profit &amp; Loss'!S11</f>
        <v>16588459.56</v>
      </c>
      <c r="T14" s="16">
        <f>'Profit &amp; Loss'!T11</f>
        <v>17005989.04</v>
      </c>
      <c r="U14" s="16">
        <f>'Profit &amp; Loss'!U11</f>
        <v>17427494.6</v>
      </c>
      <c r="V14" s="16">
        <f>'Profit &amp; Loss'!V11</f>
        <v>17871429.53</v>
      </c>
      <c r="W14" s="16">
        <f>'Profit &amp; Loss'!W11</f>
        <v>18314059.62</v>
      </c>
      <c r="X14" s="16">
        <f>'Profit &amp; Loss'!X11</f>
        <v>18769074.43</v>
      </c>
      <c r="Y14" s="16">
        <f>'Profit &amp; Loss'!Y11</f>
        <v>19225474.2</v>
      </c>
    </row>
    <row r="15">
      <c r="A15" s="2" t="s">
        <v>116</v>
      </c>
      <c r="B15" s="15">
        <f>Capital!B18</f>
        <v>0</v>
      </c>
      <c r="C15" s="15">
        <f>Capital!C18</f>
        <v>0</v>
      </c>
      <c r="D15" s="15">
        <f>Capital!D18</f>
        <v>0</v>
      </c>
      <c r="E15" s="15">
        <f>Capital!E18</f>
        <v>0</v>
      </c>
      <c r="F15" s="15">
        <f>Capital!F18</f>
        <v>0</v>
      </c>
      <c r="G15" s="15">
        <f>Capital!G18</f>
        <v>0</v>
      </c>
      <c r="H15" s="15">
        <f>Capital!H18</f>
        <v>0</v>
      </c>
      <c r="I15" s="15">
        <f>Capital!I18</f>
        <v>0</v>
      </c>
      <c r="J15" s="15">
        <f>Capital!J18</f>
        <v>0</v>
      </c>
      <c r="K15" s="15">
        <f>Capital!K18</f>
        <v>0</v>
      </c>
      <c r="L15" s="15">
        <f>Capital!L18</f>
        <v>0</v>
      </c>
      <c r="M15" s="16">
        <f>Capital!M18</f>
        <v>133150.5</v>
      </c>
      <c r="N15" s="15">
        <f>Capital!N18</f>
        <v>0</v>
      </c>
      <c r="O15" s="15">
        <f>Capital!O18</f>
        <v>0</v>
      </c>
      <c r="P15" s="15">
        <f>Capital!P18</f>
        <v>0</v>
      </c>
      <c r="Q15" s="15">
        <f>Capital!Q18</f>
        <v>0</v>
      </c>
      <c r="R15" s="15">
        <f>Capital!R18</f>
        <v>0</v>
      </c>
      <c r="S15" s="15">
        <f>Capital!S18</f>
        <v>0</v>
      </c>
      <c r="T15" s="15">
        <f>Capital!T18</f>
        <v>0</v>
      </c>
      <c r="U15" s="15">
        <f>Capital!U18</f>
        <v>0</v>
      </c>
      <c r="V15" s="15">
        <f>Capital!V18</f>
        <v>0</v>
      </c>
      <c r="W15" s="15">
        <f>Capital!W18</f>
        <v>0</v>
      </c>
      <c r="X15" s="15">
        <f>Capital!X18</f>
        <v>0</v>
      </c>
      <c r="Y15" s="15">
        <f>Capital!Y18</f>
        <v>0</v>
      </c>
    </row>
    <row r="16">
      <c r="A16" s="2" t="s">
        <v>79</v>
      </c>
      <c r="B16" s="16">
        <f t="shared" ref="B16:Y16" si="2">SUM(B9:B15)</f>
        <v>11701852.54</v>
      </c>
      <c r="C16" s="16">
        <f t="shared" si="2"/>
        <v>104224476.2</v>
      </c>
      <c r="D16" s="16">
        <f t="shared" si="2"/>
        <v>129168889.9</v>
      </c>
      <c r="E16" s="16">
        <f t="shared" si="2"/>
        <v>107474722.4</v>
      </c>
      <c r="F16" s="16">
        <f t="shared" si="2"/>
        <v>109113417.4</v>
      </c>
      <c r="G16" s="16">
        <f t="shared" si="2"/>
        <v>136130196.5</v>
      </c>
      <c r="H16" s="16">
        <f t="shared" si="2"/>
        <v>112832648.9</v>
      </c>
      <c r="I16" s="16">
        <f t="shared" si="2"/>
        <v>114315519.3</v>
      </c>
      <c r="J16" s="16">
        <f t="shared" si="2"/>
        <v>143299825.3</v>
      </c>
      <c r="K16" s="16">
        <f t="shared" si="2"/>
        <v>117875027.9</v>
      </c>
      <c r="L16" s="16">
        <f t="shared" si="2"/>
        <v>119630922.5</v>
      </c>
      <c r="M16" s="16">
        <f t="shared" si="2"/>
        <v>151140864.9</v>
      </c>
      <c r="N16" s="16">
        <f t="shared" si="2"/>
        <v>123355819</v>
      </c>
      <c r="O16" s="16">
        <f t="shared" si="2"/>
        <v>125325666.1</v>
      </c>
      <c r="P16" s="16">
        <f t="shared" si="2"/>
        <v>159015643.6</v>
      </c>
      <c r="Q16" s="16">
        <f t="shared" si="2"/>
        <v>129223558.2</v>
      </c>
      <c r="R16" s="16">
        <f t="shared" si="2"/>
        <v>131156204.8</v>
      </c>
      <c r="S16" s="16">
        <f t="shared" si="2"/>
        <v>174330424</v>
      </c>
      <c r="T16" s="16">
        <f t="shared" si="2"/>
        <v>135171108.9</v>
      </c>
      <c r="U16" s="16">
        <f t="shared" si="2"/>
        <v>137776437.7</v>
      </c>
      <c r="V16" s="16">
        <f t="shared" si="2"/>
        <v>182216969.8</v>
      </c>
      <c r="W16" s="16">
        <f t="shared" si="2"/>
        <v>141545384.9</v>
      </c>
      <c r="X16" s="16">
        <f t="shared" si="2"/>
        <v>143667336.7</v>
      </c>
      <c r="Y16" s="16">
        <f t="shared" si="2"/>
        <v>186358045.3</v>
      </c>
    </row>
    <row r="17">
      <c r="A17" s="2"/>
    </row>
    <row r="18">
      <c r="A18" s="2" t="s">
        <v>135</v>
      </c>
      <c r="B18" s="16">
        <f t="shared" ref="B18:Y18" si="3">B6-B16</f>
        <v>73239220.47</v>
      </c>
      <c r="C18" s="16">
        <f t="shared" si="3"/>
        <v>-24603065.68</v>
      </c>
      <c r="D18" s="16">
        <f t="shared" si="3"/>
        <v>14828615.9</v>
      </c>
      <c r="E18" s="16">
        <f t="shared" si="3"/>
        <v>39030111.61</v>
      </c>
      <c r="F18" s="16">
        <f t="shared" si="3"/>
        <v>45389338.05</v>
      </c>
      <c r="G18" s="16">
        <f t="shared" si="3"/>
        <v>15523241.47</v>
      </c>
      <c r="H18" s="16">
        <f t="shared" si="3"/>
        <v>41463669.31</v>
      </c>
      <c r="I18" s="16">
        <f t="shared" si="3"/>
        <v>42670491.78</v>
      </c>
      <c r="J18" s="16">
        <f t="shared" si="3"/>
        <v>16423530.13</v>
      </c>
      <c r="K18" s="16">
        <f t="shared" si="3"/>
        <v>44634177.56</v>
      </c>
      <c r="L18" s="16">
        <f t="shared" si="3"/>
        <v>45713508.04</v>
      </c>
      <c r="M18" s="16">
        <f t="shared" si="3"/>
        <v>17089051.12</v>
      </c>
      <c r="N18" s="16">
        <f t="shared" si="3"/>
        <v>47810744.02</v>
      </c>
      <c r="O18" s="16">
        <f t="shared" si="3"/>
        <v>48829623.05</v>
      </c>
      <c r="P18" s="16">
        <f t="shared" si="3"/>
        <v>18181384.69</v>
      </c>
      <c r="Q18" s="16">
        <f t="shared" si="3"/>
        <v>51069173.48</v>
      </c>
      <c r="R18" s="16">
        <f t="shared" si="3"/>
        <v>52287162.5</v>
      </c>
      <c r="S18" s="16">
        <f t="shared" si="3"/>
        <v>12319496.9</v>
      </c>
      <c r="T18" s="16">
        <f t="shared" si="3"/>
        <v>54742287.06</v>
      </c>
      <c r="U18" s="16">
        <f t="shared" si="3"/>
        <v>55458376.41</v>
      </c>
      <c r="V18" s="16">
        <f t="shared" si="3"/>
        <v>14398245.68</v>
      </c>
      <c r="W18" s="16">
        <f t="shared" si="3"/>
        <v>58510274.25</v>
      </c>
      <c r="X18" s="16">
        <f t="shared" si="3"/>
        <v>59889886.31</v>
      </c>
      <c r="Y18" s="16">
        <f t="shared" si="3"/>
        <v>20762959.52</v>
      </c>
    </row>
    <row r="19">
      <c r="A19" s="2"/>
    </row>
    <row r="20">
      <c r="A20" s="2" t="s">
        <v>136</v>
      </c>
    </row>
    <row r="21">
      <c r="A21" s="2" t="s">
        <v>137</v>
      </c>
      <c r="B21" s="12">
        <v>0.0</v>
      </c>
      <c r="C21" s="16">
        <f t="shared" ref="C21:Y21" si="4">B23</f>
        <v>73239220.47</v>
      </c>
      <c r="D21" s="16">
        <f t="shared" si="4"/>
        <v>48636154.79</v>
      </c>
      <c r="E21" s="16">
        <f t="shared" si="4"/>
        <v>63464770.69</v>
      </c>
      <c r="F21" s="16">
        <f t="shared" si="4"/>
        <v>102494882.3</v>
      </c>
      <c r="G21" s="16">
        <f t="shared" si="4"/>
        <v>147884220.3</v>
      </c>
      <c r="H21" s="16">
        <f t="shared" si="4"/>
        <v>163407461.8</v>
      </c>
      <c r="I21" s="16">
        <f t="shared" si="4"/>
        <v>204871131.1</v>
      </c>
      <c r="J21" s="16">
        <f t="shared" si="4"/>
        <v>247541622.9</v>
      </c>
      <c r="K21" s="16">
        <f t="shared" si="4"/>
        <v>263965153</v>
      </c>
      <c r="L21" s="16">
        <f t="shared" si="4"/>
        <v>308599330.6</v>
      </c>
      <c r="M21" s="16">
        <f t="shared" si="4"/>
        <v>354312838.6</v>
      </c>
      <c r="N21" s="16">
        <f t="shared" si="4"/>
        <v>371401889.7</v>
      </c>
      <c r="O21" s="16">
        <f t="shared" si="4"/>
        <v>419212633.8</v>
      </c>
      <c r="P21" s="16">
        <f t="shared" si="4"/>
        <v>468042256.8</v>
      </c>
      <c r="Q21" s="16">
        <f t="shared" si="4"/>
        <v>486223641.5</v>
      </c>
      <c r="R21" s="16">
        <f t="shared" si="4"/>
        <v>537292815</v>
      </c>
      <c r="S21" s="16">
        <f t="shared" si="4"/>
        <v>589579977.5</v>
      </c>
      <c r="T21" s="16">
        <f t="shared" si="4"/>
        <v>601899474.4</v>
      </c>
      <c r="U21" s="16">
        <f t="shared" si="4"/>
        <v>656641761.4</v>
      </c>
      <c r="V21" s="16">
        <f t="shared" si="4"/>
        <v>712100137.9</v>
      </c>
      <c r="W21" s="16">
        <f t="shared" si="4"/>
        <v>726498383.5</v>
      </c>
      <c r="X21" s="16">
        <f t="shared" si="4"/>
        <v>785008657.8</v>
      </c>
      <c r="Y21" s="16">
        <f t="shared" si="4"/>
        <v>844898544.1</v>
      </c>
    </row>
    <row r="22">
      <c r="A22" s="2" t="s">
        <v>135</v>
      </c>
      <c r="B22" s="16">
        <f t="shared" ref="B22:Y22" si="5">B18</f>
        <v>73239220.47</v>
      </c>
      <c r="C22" s="16">
        <f t="shared" si="5"/>
        <v>-24603065.68</v>
      </c>
      <c r="D22" s="16">
        <f t="shared" si="5"/>
        <v>14828615.9</v>
      </c>
      <c r="E22" s="16">
        <f t="shared" si="5"/>
        <v>39030111.61</v>
      </c>
      <c r="F22" s="16">
        <f t="shared" si="5"/>
        <v>45389338.05</v>
      </c>
      <c r="G22" s="16">
        <f t="shared" si="5"/>
        <v>15523241.47</v>
      </c>
      <c r="H22" s="16">
        <f t="shared" si="5"/>
        <v>41463669.31</v>
      </c>
      <c r="I22" s="16">
        <f t="shared" si="5"/>
        <v>42670491.78</v>
      </c>
      <c r="J22" s="16">
        <f t="shared" si="5"/>
        <v>16423530.13</v>
      </c>
      <c r="K22" s="16">
        <f t="shared" si="5"/>
        <v>44634177.56</v>
      </c>
      <c r="L22" s="16">
        <f t="shared" si="5"/>
        <v>45713508.04</v>
      </c>
      <c r="M22" s="16">
        <f t="shared" si="5"/>
        <v>17089051.12</v>
      </c>
      <c r="N22" s="16">
        <f t="shared" si="5"/>
        <v>47810744.02</v>
      </c>
      <c r="O22" s="16">
        <f t="shared" si="5"/>
        <v>48829623.05</v>
      </c>
      <c r="P22" s="16">
        <f t="shared" si="5"/>
        <v>18181384.69</v>
      </c>
      <c r="Q22" s="16">
        <f t="shared" si="5"/>
        <v>51069173.48</v>
      </c>
      <c r="R22" s="16">
        <f t="shared" si="5"/>
        <v>52287162.5</v>
      </c>
      <c r="S22" s="16">
        <f t="shared" si="5"/>
        <v>12319496.9</v>
      </c>
      <c r="T22" s="16">
        <f t="shared" si="5"/>
        <v>54742287.06</v>
      </c>
      <c r="U22" s="16">
        <f t="shared" si="5"/>
        <v>55458376.41</v>
      </c>
      <c r="V22" s="16">
        <f t="shared" si="5"/>
        <v>14398245.68</v>
      </c>
      <c r="W22" s="16">
        <f t="shared" si="5"/>
        <v>58510274.25</v>
      </c>
      <c r="X22" s="16">
        <f t="shared" si="5"/>
        <v>59889886.31</v>
      </c>
      <c r="Y22" s="16">
        <f t="shared" si="5"/>
        <v>20762959.52</v>
      </c>
    </row>
    <row r="23">
      <c r="A23" s="2" t="s">
        <v>138</v>
      </c>
      <c r="B23" s="16">
        <f t="shared" ref="B23:Y23" si="6">B21+B22</f>
        <v>73239220.47</v>
      </c>
      <c r="C23" s="16">
        <f t="shared" si="6"/>
        <v>48636154.79</v>
      </c>
      <c r="D23" s="16">
        <f t="shared" si="6"/>
        <v>63464770.69</v>
      </c>
      <c r="E23" s="16">
        <f t="shared" si="6"/>
        <v>102494882.3</v>
      </c>
      <c r="F23" s="16">
        <f t="shared" si="6"/>
        <v>147884220.3</v>
      </c>
      <c r="G23" s="16">
        <f t="shared" si="6"/>
        <v>163407461.8</v>
      </c>
      <c r="H23" s="16">
        <f t="shared" si="6"/>
        <v>204871131.1</v>
      </c>
      <c r="I23" s="16">
        <f t="shared" si="6"/>
        <v>247541622.9</v>
      </c>
      <c r="J23" s="16">
        <f t="shared" si="6"/>
        <v>263965153</v>
      </c>
      <c r="K23" s="16">
        <f t="shared" si="6"/>
        <v>308599330.6</v>
      </c>
      <c r="L23" s="16">
        <f t="shared" si="6"/>
        <v>354312838.6</v>
      </c>
      <c r="M23" s="16">
        <f t="shared" si="6"/>
        <v>371401889.7</v>
      </c>
      <c r="N23" s="16">
        <f t="shared" si="6"/>
        <v>419212633.8</v>
      </c>
      <c r="O23" s="16">
        <f t="shared" si="6"/>
        <v>468042256.8</v>
      </c>
      <c r="P23" s="16">
        <f t="shared" si="6"/>
        <v>486223641.5</v>
      </c>
      <c r="Q23" s="16">
        <f t="shared" si="6"/>
        <v>537292815</v>
      </c>
      <c r="R23" s="16">
        <f t="shared" si="6"/>
        <v>589579977.5</v>
      </c>
      <c r="S23" s="16">
        <f t="shared" si="6"/>
        <v>601899474.4</v>
      </c>
      <c r="T23" s="16">
        <f t="shared" si="6"/>
        <v>656641761.4</v>
      </c>
      <c r="U23" s="16">
        <f t="shared" si="6"/>
        <v>712100137.9</v>
      </c>
      <c r="V23" s="16">
        <f t="shared" si="6"/>
        <v>726498383.5</v>
      </c>
      <c r="W23" s="16">
        <f t="shared" si="6"/>
        <v>785008657.8</v>
      </c>
      <c r="X23" s="16">
        <f t="shared" si="6"/>
        <v>844898544.1</v>
      </c>
      <c r="Y23" s="16">
        <f t="shared" si="6"/>
        <v>865661503.6</v>
      </c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2" t="s">
        <v>139</v>
      </c>
    </row>
    <row r="3">
      <c r="A3" s="17" t="s">
        <v>140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2" t="s">
        <v>141</v>
      </c>
      <c r="B4" s="16">
        <f>'Fixed Asset Balance'!B20-Depreciation!B20</f>
        <v>737254.2</v>
      </c>
      <c r="C4" s="16">
        <f>'Fixed Asset Balance'!C20-Depreciation!C20</f>
        <v>694220.4</v>
      </c>
      <c r="D4" s="16">
        <f>'Fixed Asset Balance'!D20-Depreciation!D20</f>
        <v>651186.6</v>
      </c>
      <c r="E4" s="16">
        <f>'Fixed Asset Balance'!E20-Depreciation!E20</f>
        <v>608152.8</v>
      </c>
      <c r="F4" s="16">
        <f>'Fixed Asset Balance'!F20-Depreciation!F20</f>
        <v>565119</v>
      </c>
      <c r="G4" s="16">
        <f>'Fixed Asset Balance'!G20-Depreciation!G20</f>
        <v>522085.2</v>
      </c>
      <c r="H4" s="16">
        <f>'Fixed Asset Balance'!H20-Depreciation!H20</f>
        <v>780506.4</v>
      </c>
      <c r="I4" s="16">
        <f>'Fixed Asset Balance'!I20-Depreciation!I20</f>
        <v>717375.6</v>
      </c>
      <c r="J4" s="16">
        <f>'Fixed Asset Balance'!J20-Depreciation!J20</f>
        <v>654244.8</v>
      </c>
      <c r="K4" s="16">
        <f>'Fixed Asset Balance'!K20-Depreciation!K20</f>
        <v>591114</v>
      </c>
      <c r="L4" s="16">
        <f>'Fixed Asset Balance'!L20-Depreciation!L20</f>
        <v>527983.2</v>
      </c>
      <c r="M4" s="16">
        <f>'Fixed Asset Balance'!M20-Depreciation!M20</f>
        <v>464852.4</v>
      </c>
      <c r="N4" s="16">
        <f>'Fixed Asset Balance'!N20-Depreciation!N20</f>
        <v>401721.6</v>
      </c>
      <c r="O4" s="16">
        <f>'Fixed Asset Balance'!O20-Depreciation!O20</f>
        <v>338590.8</v>
      </c>
      <c r="P4" s="16">
        <f>'Fixed Asset Balance'!P20-Depreciation!P20</f>
        <v>275460</v>
      </c>
      <c r="Q4" s="16">
        <f>'Fixed Asset Balance'!Q20-Depreciation!Q20</f>
        <v>212329.2</v>
      </c>
      <c r="R4" s="16">
        <f>'Fixed Asset Balance'!R20-Depreciation!R20</f>
        <v>169295.4</v>
      </c>
      <c r="S4" s="16">
        <f>'Fixed Asset Balance'!S20-Depreciation!S20</f>
        <v>126261.6</v>
      </c>
      <c r="T4" s="16">
        <f>'Fixed Asset Balance'!T20-Depreciation!T20</f>
        <v>83227.8</v>
      </c>
      <c r="U4" s="16">
        <f>'Fixed Asset Balance'!U20-Depreciation!U20</f>
        <v>475993.2</v>
      </c>
      <c r="V4" s="16">
        <f>'Fixed Asset Balance'!V20-Depreciation!V20</f>
        <v>734414.4</v>
      </c>
      <c r="W4" s="16">
        <f>'Fixed Asset Balance'!W20-Depreciation!W20</f>
        <v>671283.6</v>
      </c>
      <c r="X4" s="16">
        <f>'Fixed Asset Balance'!X20-Depreciation!X20</f>
        <v>628249.8</v>
      </c>
      <c r="Y4" s="16">
        <f>'Fixed Asset Balance'!Y20-Depreciation!Y20</f>
        <v>886671</v>
      </c>
    </row>
    <row r="5">
      <c r="A5" s="2" t="s">
        <v>142</v>
      </c>
      <c r="B5" s="16">
        <f t="shared" ref="B5:Y5" si="1">B4</f>
        <v>737254.2</v>
      </c>
      <c r="C5" s="16">
        <f t="shared" si="1"/>
        <v>694220.4</v>
      </c>
      <c r="D5" s="16">
        <f t="shared" si="1"/>
        <v>651186.6</v>
      </c>
      <c r="E5" s="16">
        <f t="shared" si="1"/>
        <v>608152.8</v>
      </c>
      <c r="F5" s="16">
        <f t="shared" si="1"/>
        <v>565119</v>
      </c>
      <c r="G5" s="16">
        <f t="shared" si="1"/>
        <v>522085.2</v>
      </c>
      <c r="H5" s="16">
        <f t="shared" si="1"/>
        <v>780506.4</v>
      </c>
      <c r="I5" s="16">
        <f t="shared" si="1"/>
        <v>717375.6</v>
      </c>
      <c r="J5" s="16">
        <f t="shared" si="1"/>
        <v>654244.8</v>
      </c>
      <c r="K5" s="16">
        <f t="shared" si="1"/>
        <v>591114</v>
      </c>
      <c r="L5" s="16">
        <f t="shared" si="1"/>
        <v>527983.2</v>
      </c>
      <c r="M5" s="16">
        <f t="shared" si="1"/>
        <v>464852.4</v>
      </c>
      <c r="N5" s="16">
        <f t="shared" si="1"/>
        <v>401721.6</v>
      </c>
      <c r="O5" s="16">
        <f t="shared" si="1"/>
        <v>338590.8</v>
      </c>
      <c r="P5" s="16">
        <f t="shared" si="1"/>
        <v>275460</v>
      </c>
      <c r="Q5" s="16">
        <f t="shared" si="1"/>
        <v>212329.2</v>
      </c>
      <c r="R5" s="16">
        <f t="shared" si="1"/>
        <v>169295.4</v>
      </c>
      <c r="S5" s="16">
        <f t="shared" si="1"/>
        <v>126261.6</v>
      </c>
      <c r="T5" s="16">
        <f t="shared" si="1"/>
        <v>83227.8</v>
      </c>
      <c r="U5" s="16">
        <f t="shared" si="1"/>
        <v>475993.2</v>
      </c>
      <c r="V5" s="16">
        <f t="shared" si="1"/>
        <v>734414.4</v>
      </c>
      <c r="W5" s="16">
        <f t="shared" si="1"/>
        <v>671283.6</v>
      </c>
      <c r="X5" s="16">
        <f t="shared" si="1"/>
        <v>628249.8</v>
      </c>
      <c r="Y5" s="16">
        <f t="shared" si="1"/>
        <v>886671</v>
      </c>
    </row>
    <row r="6">
      <c r="A6" s="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2" t="s">
        <v>143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" t="s">
        <v>144</v>
      </c>
      <c r="B8" s="16">
        <f>Stock!B17</f>
        <v>16985248</v>
      </c>
      <c r="C8" s="16">
        <f>Stock!C17</f>
        <v>34627053.3</v>
      </c>
      <c r="D8" s="16">
        <f>Stock!D17</f>
        <v>52938260.13</v>
      </c>
      <c r="E8" s="16">
        <f>Stock!E17</f>
        <v>71931924.66</v>
      </c>
      <c r="F8" s="16">
        <f>Stock!F17</f>
        <v>91621318.25</v>
      </c>
      <c r="G8" s="16">
        <f>Stock!G17</f>
        <v>112019930.8</v>
      </c>
      <c r="H8" s="16">
        <f>Stock!H17</f>
        <v>133141474</v>
      </c>
      <c r="I8" s="16">
        <f>Stock!I17</f>
        <v>154999884.9</v>
      </c>
      <c r="J8" s="16">
        <f>Stock!J17</f>
        <v>177609329.1</v>
      </c>
      <c r="K8" s="16">
        <f>Stock!K17</f>
        <v>200984204.6</v>
      </c>
      <c r="L8" s="16">
        <f>Stock!L17</f>
        <v>225139145.1</v>
      </c>
      <c r="M8" s="16">
        <f>Stock!M17</f>
        <v>250089023.6</v>
      </c>
      <c r="N8" s="16">
        <f>Stock!N17</f>
        <v>275848956</v>
      </c>
      <c r="O8" s="16">
        <f>Stock!O17</f>
        <v>302434305.4</v>
      </c>
      <c r="P8" s="16">
        <f>Stock!P17</f>
        <v>329860684.9</v>
      </c>
      <c r="Q8" s="16">
        <f>Stock!Q17</f>
        <v>358143962.2</v>
      </c>
      <c r="R8" s="16">
        <f>Stock!R17</f>
        <v>387300263.1</v>
      </c>
      <c r="S8" s="16">
        <f>Stock!S17</f>
        <v>417345975.8</v>
      </c>
      <c r="T8" s="16">
        <f>Stock!T17</f>
        <v>448297754.2</v>
      </c>
      <c r="U8" s="16">
        <f>Stock!U17</f>
        <v>480172522.9</v>
      </c>
      <c r="V8" s="16">
        <f>Stock!V17</f>
        <v>512987480.3</v>
      </c>
      <c r="W8" s="16">
        <f>Stock!W17</f>
        <v>546760103.8</v>
      </c>
      <c r="X8" s="16">
        <f>Stock!X17</f>
        <v>581508153.1</v>
      </c>
      <c r="Y8" s="16">
        <f>Stock!Y17</f>
        <v>617249675.2</v>
      </c>
    </row>
    <row r="9">
      <c r="A9" s="2" t="s">
        <v>145</v>
      </c>
      <c r="B9" s="16">
        <f>'Sales and Costs'!B31</f>
        <v>63142455.99</v>
      </c>
      <c r="C9" s="16">
        <f>'Sales and Costs'!C31</f>
        <v>127408595.8</v>
      </c>
      <c r="D9" s="16">
        <f>'Sales and Costs'!D31</f>
        <v>129676167.2</v>
      </c>
      <c r="E9" s="16">
        <f>'Sales and Costs'!E31</f>
        <v>131984512.2</v>
      </c>
      <c r="F9" s="16">
        <f>'Sales and Costs'!F31</f>
        <v>134334369.2</v>
      </c>
      <c r="G9" s="16">
        <f>'Sales and Costs'!G31</f>
        <v>136726489.9</v>
      </c>
      <c r="H9" s="16">
        <f>'Sales and Costs'!H31</f>
        <v>139161639.9</v>
      </c>
      <c r="I9" s="16">
        <f>'Sales and Costs'!I31</f>
        <v>141640598.8</v>
      </c>
      <c r="J9" s="16">
        <f>'Sales and Costs'!J31</f>
        <v>144164160.1</v>
      </c>
      <c r="K9" s="16">
        <f>'Sales and Costs'!K31</f>
        <v>146733131.9</v>
      </c>
      <c r="L9" s="16">
        <f>'Sales and Costs'!L31</f>
        <v>149348337</v>
      </c>
      <c r="M9" s="16">
        <f>'Sales and Costs'!M31</f>
        <v>152010613.3</v>
      </c>
      <c r="N9" s="16">
        <f>'Sales and Costs'!N31</f>
        <v>154720813.8</v>
      </c>
      <c r="O9" s="16">
        <f>'Sales and Costs'!O31</f>
        <v>157479807</v>
      </c>
      <c r="P9" s="16">
        <f>'Sales and Costs'!P31</f>
        <v>160288477.4</v>
      </c>
      <c r="Q9" s="16">
        <f>'Sales and Costs'!Q31</f>
        <v>163147725.4</v>
      </c>
      <c r="R9" s="16">
        <f>'Sales and Costs'!R31</f>
        <v>166058467.9</v>
      </c>
      <c r="S9" s="16">
        <f>'Sales and Costs'!S31</f>
        <v>169021638.6</v>
      </c>
      <c r="T9" s="16">
        <f>'Sales and Costs'!T31</f>
        <v>172038187.9</v>
      </c>
      <c r="U9" s="16">
        <f>'Sales and Costs'!U31</f>
        <v>175109083.9</v>
      </c>
      <c r="V9" s="16">
        <f>'Sales and Costs'!V31</f>
        <v>178235312</v>
      </c>
      <c r="W9" s="16">
        <f>'Sales and Costs'!W31</f>
        <v>181417875.7</v>
      </c>
      <c r="X9" s="16">
        <f>'Sales and Costs'!X31</f>
        <v>184657796.9</v>
      </c>
      <c r="Y9" s="16">
        <f>'Sales and Costs'!Y31</f>
        <v>187956115.8</v>
      </c>
    </row>
    <row r="10">
      <c r="A10" s="2" t="s">
        <v>146</v>
      </c>
      <c r="B10" s="16">
        <f>'Cash Details'!B23</f>
        <v>73239220.47</v>
      </c>
      <c r="C10" s="16">
        <f>'Cash Details'!C23</f>
        <v>48636154.79</v>
      </c>
      <c r="D10" s="16">
        <f>'Cash Details'!D23</f>
        <v>63464770.69</v>
      </c>
      <c r="E10" s="16">
        <f>'Cash Details'!E23</f>
        <v>102494882.3</v>
      </c>
      <c r="F10" s="16">
        <f>'Cash Details'!F23</f>
        <v>147884220.3</v>
      </c>
      <c r="G10" s="16">
        <f>'Cash Details'!G23</f>
        <v>163407461.8</v>
      </c>
      <c r="H10" s="16">
        <f>'Cash Details'!H23</f>
        <v>204871131.1</v>
      </c>
      <c r="I10" s="16">
        <f>'Cash Details'!I23</f>
        <v>247541622.9</v>
      </c>
      <c r="J10" s="16">
        <f>'Cash Details'!J23</f>
        <v>263965153</v>
      </c>
      <c r="K10" s="16">
        <f>'Cash Details'!K23</f>
        <v>308599330.6</v>
      </c>
      <c r="L10" s="16">
        <f>'Cash Details'!L23</f>
        <v>354312838.6</v>
      </c>
      <c r="M10" s="16">
        <f>'Cash Details'!M23</f>
        <v>371401889.7</v>
      </c>
      <c r="N10" s="16">
        <f>'Cash Details'!N23</f>
        <v>419212633.8</v>
      </c>
      <c r="O10" s="16">
        <f>'Cash Details'!O23</f>
        <v>468042256.8</v>
      </c>
      <c r="P10" s="16">
        <f>'Cash Details'!P23</f>
        <v>486223641.5</v>
      </c>
      <c r="Q10" s="16">
        <f>'Cash Details'!Q23</f>
        <v>537292815</v>
      </c>
      <c r="R10" s="16">
        <f>'Cash Details'!R23</f>
        <v>589579977.5</v>
      </c>
      <c r="S10" s="16">
        <f>'Cash Details'!S23</f>
        <v>601899474.4</v>
      </c>
      <c r="T10" s="16">
        <f>'Cash Details'!T23</f>
        <v>656641761.4</v>
      </c>
      <c r="U10" s="16">
        <f>'Cash Details'!U23</f>
        <v>712100137.9</v>
      </c>
      <c r="V10" s="16">
        <f>'Cash Details'!V23</f>
        <v>726498383.5</v>
      </c>
      <c r="W10" s="16">
        <f>'Cash Details'!W23</f>
        <v>785008657.8</v>
      </c>
      <c r="X10" s="16">
        <f>'Cash Details'!X23</f>
        <v>844898544.1</v>
      </c>
      <c r="Y10" s="16">
        <f>'Cash Details'!Y23</f>
        <v>865661503.6</v>
      </c>
    </row>
    <row r="11">
      <c r="A11" s="2" t="s">
        <v>147</v>
      </c>
      <c r="B11" s="16">
        <f t="shared" ref="B11:Y11" si="2">SUM(B8:B10)</f>
        <v>153366924.5</v>
      </c>
      <c r="C11" s="16">
        <f t="shared" si="2"/>
        <v>210671803.9</v>
      </c>
      <c r="D11" s="16">
        <f t="shared" si="2"/>
        <v>246079198.1</v>
      </c>
      <c r="E11" s="16">
        <f t="shared" si="2"/>
        <v>306411319.2</v>
      </c>
      <c r="F11" s="16">
        <f t="shared" si="2"/>
        <v>373839907.8</v>
      </c>
      <c r="G11" s="16">
        <f t="shared" si="2"/>
        <v>412153882.5</v>
      </c>
      <c r="H11" s="16">
        <f t="shared" si="2"/>
        <v>477174245.1</v>
      </c>
      <c r="I11" s="16">
        <f t="shared" si="2"/>
        <v>544182106.6</v>
      </c>
      <c r="J11" s="16">
        <f t="shared" si="2"/>
        <v>585738642.2</v>
      </c>
      <c r="K11" s="16">
        <f t="shared" si="2"/>
        <v>656316667.1</v>
      </c>
      <c r="L11" s="16">
        <f t="shared" si="2"/>
        <v>728800320.8</v>
      </c>
      <c r="M11" s="16">
        <f t="shared" si="2"/>
        <v>773501526.6</v>
      </c>
      <c r="N11" s="16">
        <f t="shared" si="2"/>
        <v>849782403.6</v>
      </c>
      <c r="O11" s="16">
        <f t="shared" si="2"/>
        <v>927956369.2</v>
      </c>
      <c r="P11" s="16">
        <f t="shared" si="2"/>
        <v>976372803.8</v>
      </c>
      <c r="Q11" s="16">
        <f t="shared" si="2"/>
        <v>1058584503</v>
      </c>
      <c r="R11" s="16">
        <f t="shared" si="2"/>
        <v>1142938709</v>
      </c>
      <c r="S11" s="16">
        <f t="shared" si="2"/>
        <v>1188267089</v>
      </c>
      <c r="T11" s="16">
        <f t="shared" si="2"/>
        <v>1276977704</v>
      </c>
      <c r="U11" s="16">
        <f t="shared" si="2"/>
        <v>1367381745</v>
      </c>
      <c r="V11" s="16">
        <f t="shared" si="2"/>
        <v>1417721176</v>
      </c>
      <c r="W11" s="16">
        <f t="shared" si="2"/>
        <v>1513186637</v>
      </c>
      <c r="X11" s="16">
        <f t="shared" si="2"/>
        <v>1611064494</v>
      </c>
      <c r="Y11" s="16">
        <f t="shared" si="2"/>
        <v>1670867295</v>
      </c>
    </row>
    <row r="12">
      <c r="A12" s="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" t="s">
        <v>148</v>
      </c>
      <c r="B13" s="16">
        <f t="shared" ref="B13:Y13" si="3">B11+B5</f>
        <v>154104178.7</v>
      </c>
      <c r="C13" s="16">
        <f t="shared" si="3"/>
        <v>211366024.3</v>
      </c>
      <c r="D13" s="16">
        <f t="shared" si="3"/>
        <v>246730384.7</v>
      </c>
      <c r="E13" s="16">
        <f t="shared" si="3"/>
        <v>307019472</v>
      </c>
      <c r="F13" s="16">
        <f t="shared" si="3"/>
        <v>374405026.8</v>
      </c>
      <c r="G13" s="16">
        <f t="shared" si="3"/>
        <v>412675967.7</v>
      </c>
      <c r="H13" s="16">
        <f t="shared" si="3"/>
        <v>477954751.5</v>
      </c>
      <c r="I13" s="16">
        <f t="shared" si="3"/>
        <v>544899482.2</v>
      </c>
      <c r="J13" s="16">
        <f t="shared" si="3"/>
        <v>586392887</v>
      </c>
      <c r="K13" s="16">
        <f t="shared" si="3"/>
        <v>656907781.1</v>
      </c>
      <c r="L13" s="16">
        <f t="shared" si="3"/>
        <v>729328304</v>
      </c>
      <c r="M13" s="16">
        <f t="shared" si="3"/>
        <v>773966379</v>
      </c>
      <c r="N13" s="16">
        <f t="shared" si="3"/>
        <v>850184125.2</v>
      </c>
      <c r="O13" s="16">
        <f t="shared" si="3"/>
        <v>928294960</v>
      </c>
      <c r="P13" s="16">
        <f t="shared" si="3"/>
        <v>976648263.8</v>
      </c>
      <c r="Q13" s="16">
        <f t="shared" si="3"/>
        <v>1058796832</v>
      </c>
      <c r="R13" s="16">
        <f t="shared" si="3"/>
        <v>1143108004</v>
      </c>
      <c r="S13" s="16">
        <f t="shared" si="3"/>
        <v>1188393350</v>
      </c>
      <c r="T13" s="16">
        <f t="shared" si="3"/>
        <v>1277060931</v>
      </c>
      <c r="U13" s="16">
        <f t="shared" si="3"/>
        <v>1367857738</v>
      </c>
      <c r="V13" s="16">
        <f t="shared" si="3"/>
        <v>1418455590</v>
      </c>
      <c r="W13" s="16">
        <f t="shared" si="3"/>
        <v>1513857921</v>
      </c>
      <c r="X13" s="16">
        <f t="shared" si="3"/>
        <v>1611692744</v>
      </c>
      <c r="Y13" s="16">
        <f t="shared" si="3"/>
        <v>1671753966</v>
      </c>
    </row>
    <row r="14">
      <c r="A14" s="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" t="s">
        <v>149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" t="s">
        <v>150</v>
      </c>
      <c r="B16" s="15">
        <f>Capital!B14</f>
        <v>0</v>
      </c>
      <c r="C16" s="16">
        <f>Capital!C14</f>
        <v>126246.4</v>
      </c>
      <c r="D16" s="16">
        <f>Capital!D14</f>
        <v>126246.4</v>
      </c>
      <c r="E16" s="16">
        <f>Capital!E14</f>
        <v>126246.4</v>
      </c>
      <c r="F16" s="16">
        <f>Capital!F14</f>
        <v>126246.4</v>
      </c>
      <c r="G16" s="16">
        <f>Capital!G14</f>
        <v>126246.4</v>
      </c>
      <c r="H16" s="16">
        <f>Capital!H14</f>
        <v>126246.4</v>
      </c>
      <c r="I16" s="16">
        <f>Capital!I14</f>
        <v>126246.4</v>
      </c>
      <c r="J16" s="16">
        <f>Capital!J14</f>
        <v>126246.4</v>
      </c>
      <c r="K16" s="16">
        <f>Capital!K14</f>
        <v>126246.4</v>
      </c>
      <c r="L16" s="16">
        <f>Capital!L14</f>
        <v>126246.4</v>
      </c>
      <c r="M16" s="16">
        <f>Capital!M14</f>
        <v>126246.4</v>
      </c>
      <c r="N16" s="16">
        <f>Capital!N14</f>
        <v>126246.4</v>
      </c>
      <c r="O16" s="16">
        <f>Capital!O14</f>
        <v>126246.4</v>
      </c>
      <c r="P16" s="16">
        <f>Capital!P14</f>
        <v>126246.4</v>
      </c>
      <c r="Q16" s="16">
        <f>Capital!Q14</f>
        <v>126246.4</v>
      </c>
      <c r="R16" s="16">
        <f>Capital!R14</f>
        <v>126246.4</v>
      </c>
      <c r="S16" s="16">
        <f>Capital!S14</f>
        <v>126246.4</v>
      </c>
      <c r="T16" s="16">
        <f>Capital!T14</f>
        <v>126246.4</v>
      </c>
      <c r="U16" s="16">
        <f>Capital!U14</f>
        <v>126246.4</v>
      </c>
      <c r="V16" s="16">
        <f>Capital!V14</f>
        <v>126246.4</v>
      </c>
      <c r="W16" s="16">
        <f>Capital!W14</f>
        <v>126246.4</v>
      </c>
      <c r="X16" s="16">
        <f>Capital!X14</f>
        <v>126246.4</v>
      </c>
      <c r="Y16" s="16">
        <f>Capital!Y14</f>
        <v>126246.4</v>
      </c>
    </row>
    <row r="17">
      <c r="A17" s="17" t="s">
        <v>151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" t="s">
        <v>112</v>
      </c>
      <c r="B18" s="12">
        <v>0.0</v>
      </c>
      <c r="C18" s="16">
        <f t="shared" ref="C18:Y18" si="4">B21</f>
        <v>46749180.66</v>
      </c>
      <c r="D18" s="16">
        <f t="shared" si="4"/>
        <v>94811382.15</v>
      </c>
      <c r="E18" s="16">
        <f t="shared" si="4"/>
        <v>144213325.1</v>
      </c>
      <c r="F18" s="16">
        <f t="shared" si="4"/>
        <v>194982216.6</v>
      </c>
      <c r="G18" s="16">
        <f t="shared" si="4"/>
        <v>247104812</v>
      </c>
      <c r="H18" s="16">
        <f t="shared" si="4"/>
        <v>300650263</v>
      </c>
      <c r="I18" s="16">
        <f t="shared" si="4"/>
        <v>355630907.7</v>
      </c>
      <c r="J18" s="16">
        <f t="shared" si="4"/>
        <v>412092362.3</v>
      </c>
      <c r="K18" s="16">
        <f t="shared" si="4"/>
        <v>470064393.3</v>
      </c>
      <c r="L18" s="16">
        <f t="shared" si="4"/>
        <v>529577305.6</v>
      </c>
      <c r="M18" s="16">
        <f t="shared" si="4"/>
        <v>590661951</v>
      </c>
      <c r="N18" s="16">
        <f t="shared" si="4"/>
        <v>653216587.5</v>
      </c>
      <c r="O18" s="16">
        <f t="shared" si="4"/>
        <v>717539490.3</v>
      </c>
      <c r="P18" s="16">
        <f t="shared" si="4"/>
        <v>783530058.5</v>
      </c>
      <c r="Q18" s="16">
        <f t="shared" si="4"/>
        <v>851221426.6</v>
      </c>
      <c r="R18" s="16">
        <f t="shared" si="4"/>
        <v>920647324</v>
      </c>
      <c r="S18" s="16">
        <f t="shared" si="4"/>
        <v>991858464</v>
      </c>
      <c r="T18" s="16">
        <f t="shared" si="4"/>
        <v>1064937353</v>
      </c>
      <c r="U18" s="16">
        <f t="shared" si="4"/>
        <v>1139855629</v>
      </c>
      <c r="V18" s="16">
        <f t="shared" si="4"/>
        <v>1216630808</v>
      </c>
      <c r="W18" s="16">
        <f t="shared" si="4"/>
        <v>1295361701</v>
      </c>
      <c r="X18" s="16">
        <f t="shared" si="4"/>
        <v>1376042558</v>
      </c>
      <c r="Y18" s="16">
        <f t="shared" si="4"/>
        <v>1458727940</v>
      </c>
    </row>
    <row r="19">
      <c r="A19" s="2" t="s">
        <v>152</v>
      </c>
      <c r="B19" s="16">
        <f>'Profit &amp; Loss'!B12</f>
        <v>46749180.66</v>
      </c>
      <c r="C19" s="16">
        <f>'Profit &amp; Loss'!C12</f>
        <v>48062201.49</v>
      </c>
      <c r="D19" s="16">
        <f>'Profit &amp; Loss'!D12</f>
        <v>49401942.93</v>
      </c>
      <c r="E19" s="16">
        <f>'Profit &amp; Loss'!E12</f>
        <v>50768891.5</v>
      </c>
      <c r="F19" s="16">
        <f>'Profit &amp; Loss'!F12</f>
        <v>52122595.38</v>
      </c>
      <c r="G19" s="16">
        <f>'Profit &amp; Loss'!G12</f>
        <v>53545451.08</v>
      </c>
      <c r="H19" s="16">
        <f>'Profit &amp; Loss'!H12</f>
        <v>54980644.64</v>
      </c>
      <c r="I19" s="16">
        <f>'Profit &amp; Loss'!I12</f>
        <v>56461454.58</v>
      </c>
      <c r="J19" s="16">
        <f>'Profit &amp; Loss'!J12</f>
        <v>57972031.08</v>
      </c>
      <c r="K19" s="16">
        <f>'Profit &amp; Loss'!K12</f>
        <v>59512912.28</v>
      </c>
      <c r="L19" s="16">
        <f>'Profit &amp; Loss'!L12</f>
        <v>61084645.43</v>
      </c>
      <c r="M19" s="16">
        <f>'Profit &amp; Loss'!M12</f>
        <v>62687787</v>
      </c>
      <c r="N19" s="16">
        <f>'Profit &amp; Loss'!N12</f>
        <v>64322902.79</v>
      </c>
      <c r="O19" s="16">
        <f>'Profit &amp; Loss'!O12</f>
        <v>65990568.16</v>
      </c>
      <c r="P19" s="16">
        <f>'Profit &amp; Loss'!P12</f>
        <v>67691368.11</v>
      </c>
      <c r="Q19" s="16">
        <f>'Profit &amp; Loss'!Q12</f>
        <v>69425897.42</v>
      </c>
      <c r="R19" s="16">
        <f>'Profit &amp; Loss'!R12</f>
        <v>71211139.93</v>
      </c>
      <c r="S19" s="16">
        <f>'Profit &amp; Loss'!S12</f>
        <v>73078889.43</v>
      </c>
      <c r="T19" s="16">
        <f>'Profit &amp; Loss'!T12</f>
        <v>74918276.05</v>
      </c>
      <c r="U19" s="16">
        <f>'Profit &amp; Loss'!U12</f>
        <v>76775178.92</v>
      </c>
      <c r="V19" s="16">
        <f>'Profit &amp; Loss'!V12</f>
        <v>78730892.23</v>
      </c>
      <c r="W19" s="16">
        <f>'Profit &amp; Loss'!W12</f>
        <v>80680857.26</v>
      </c>
      <c r="X19" s="16">
        <f>'Profit &amp; Loss'!X12</f>
        <v>82685381.93</v>
      </c>
      <c r="Y19" s="16">
        <f>'Profit &amp; Loss'!Y12</f>
        <v>84696007.98</v>
      </c>
    </row>
    <row r="20">
      <c r="A20" s="2" t="s">
        <v>116</v>
      </c>
      <c r="B20" s="15">
        <f>Capital!B18</f>
        <v>0</v>
      </c>
      <c r="C20" s="16">
        <f>Capital!C18</f>
        <v>0</v>
      </c>
      <c r="D20" s="16">
        <f>Capital!D18</f>
        <v>0</v>
      </c>
      <c r="E20" s="16">
        <f>Capital!E18</f>
        <v>0</v>
      </c>
      <c r="F20" s="16">
        <f>Capital!F18</f>
        <v>0</v>
      </c>
      <c r="G20" s="16">
        <f>Capital!G18</f>
        <v>0</v>
      </c>
      <c r="H20" s="16">
        <f>Capital!H18</f>
        <v>0</v>
      </c>
      <c r="I20" s="16">
        <f>Capital!I18</f>
        <v>0</v>
      </c>
      <c r="J20" s="16">
        <f>Capital!J18</f>
        <v>0</v>
      </c>
      <c r="K20" s="16">
        <f>Capital!K18</f>
        <v>0</v>
      </c>
      <c r="L20" s="16">
        <f>Capital!L18</f>
        <v>0</v>
      </c>
      <c r="M20" s="16">
        <f>Capital!M18</f>
        <v>133150.5</v>
      </c>
      <c r="N20" s="16">
        <f>Capital!N18</f>
        <v>0</v>
      </c>
      <c r="O20" s="16">
        <f>Capital!O18</f>
        <v>0</v>
      </c>
      <c r="P20" s="16">
        <f>Capital!P18</f>
        <v>0</v>
      </c>
      <c r="Q20" s="16">
        <f>Capital!Q18</f>
        <v>0</v>
      </c>
      <c r="R20" s="16">
        <f>Capital!R18</f>
        <v>0</v>
      </c>
      <c r="S20" s="16">
        <f>Capital!S18</f>
        <v>0</v>
      </c>
      <c r="T20" s="16">
        <f>Capital!T18</f>
        <v>0</v>
      </c>
      <c r="U20" s="16">
        <f>Capital!U18</f>
        <v>0</v>
      </c>
      <c r="V20" s="16">
        <f>Capital!V18</f>
        <v>0</v>
      </c>
      <c r="W20" s="16">
        <f>Capital!W18</f>
        <v>0</v>
      </c>
      <c r="X20" s="16">
        <f>Capital!X18</f>
        <v>0</v>
      </c>
      <c r="Y20" s="16">
        <f>Capital!Y18</f>
        <v>0</v>
      </c>
    </row>
    <row r="21">
      <c r="A21" s="2" t="s">
        <v>104</v>
      </c>
      <c r="B21" s="16">
        <f t="shared" ref="B21:Y21" si="5">B18+B19-B20</f>
        <v>46749180.66</v>
      </c>
      <c r="C21" s="16">
        <f t="shared" si="5"/>
        <v>94811382.15</v>
      </c>
      <c r="D21" s="16">
        <f t="shared" si="5"/>
        <v>144213325.1</v>
      </c>
      <c r="E21" s="16">
        <f t="shared" si="5"/>
        <v>194982216.6</v>
      </c>
      <c r="F21" s="16">
        <f t="shared" si="5"/>
        <v>247104812</v>
      </c>
      <c r="G21" s="16">
        <f t="shared" si="5"/>
        <v>300650263</v>
      </c>
      <c r="H21" s="16">
        <f t="shared" si="5"/>
        <v>355630907.7</v>
      </c>
      <c r="I21" s="16">
        <f t="shared" si="5"/>
        <v>412092362.3</v>
      </c>
      <c r="J21" s="16">
        <f t="shared" si="5"/>
        <v>470064393.3</v>
      </c>
      <c r="K21" s="16">
        <f t="shared" si="5"/>
        <v>529577305.6</v>
      </c>
      <c r="L21" s="16">
        <f t="shared" si="5"/>
        <v>590661951</v>
      </c>
      <c r="M21" s="16">
        <f t="shared" si="5"/>
        <v>653216587.5</v>
      </c>
      <c r="N21" s="16">
        <f t="shared" si="5"/>
        <v>717539490.3</v>
      </c>
      <c r="O21" s="16">
        <f t="shared" si="5"/>
        <v>783530058.5</v>
      </c>
      <c r="P21" s="16">
        <f t="shared" si="5"/>
        <v>851221426.6</v>
      </c>
      <c r="Q21" s="16">
        <f t="shared" si="5"/>
        <v>920647324</v>
      </c>
      <c r="R21" s="16">
        <f t="shared" si="5"/>
        <v>991858464</v>
      </c>
      <c r="S21" s="16">
        <f t="shared" si="5"/>
        <v>1064937353</v>
      </c>
      <c r="T21" s="16">
        <f t="shared" si="5"/>
        <v>1139855629</v>
      </c>
      <c r="U21" s="16">
        <f t="shared" si="5"/>
        <v>1216630808</v>
      </c>
      <c r="V21" s="16">
        <f t="shared" si="5"/>
        <v>1295361701</v>
      </c>
      <c r="W21" s="16">
        <f t="shared" si="5"/>
        <v>1376042558</v>
      </c>
      <c r="X21" s="16">
        <f t="shared" si="5"/>
        <v>1458727940</v>
      </c>
      <c r="Y21" s="16">
        <f t="shared" si="5"/>
        <v>1543423948</v>
      </c>
    </row>
    <row r="22">
      <c r="A22" s="2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" t="s">
        <v>153</v>
      </c>
      <c r="B23" s="16">
        <f t="shared" ref="B23:Y23" si="6">B21+B16</f>
        <v>46749180.66</v>
      </c>
      <c r="C23" s="16">
        <f t="shared" si="6"/>
        <v>94937628.55</v>
      </c>
      <c r="D23" s="16">
        <f t="shared" si="6"/>
        <v>144339571.5</v>
      </c>
      <c r="E23" s="16">
        <f t="shared" si="6"/>
        <v>195108463</v>
      </c>
      <c r="F23" s="16">
        <f t="shared" si="6"/>
        <v>247231058.4</v>
      </c>
      <c r="G23" s="16">
        <f t="shared" si="6"/>
        <v>300776509.4</v>
      </c>
      <c r="H23" s="16">
        <f t="shared" si="6"/>
        <v>355757154.1</v>
      </c>
      <c r="I23" s="16">
        <f t="shared" si="6"/>
        <v>412218608.7</v>
      </c>
      <c r="J23" s="16">
        <f t="shared" si="6"/>
        <v>470190639.7</v>
      </c>
      <c r="K23" s="16">
        <f t="shared" si="6"/>
        <v>529703552</v>
      </c>
      <c r="L23" s="16">
        <f t="shared" si="6"/>
        <v>590788197.4</v>
      </c>
      <c r="M23" s="16">
        <f t="shared" si="6"/>
        <v>653342833.9</v>
      </c>
      <c r="N23" s="16">
        <f t="shared" si="6"/>
        <v>717665736.7</v>
      </c>
      <c r="O23" s="16">
        <f t="shared" si="6"/>
        <v>783656304.9</v>
      </c>
      <c r="P23" s="16">
        <f t="shared" si="6"/>
        <v>851347673</v>
      </c>
      <c r="Q23" s="16">
        <f t="shared" si="6"/>
        <v>920773570.4</v>
      </c>
      <c r="R23" s="16">
        <f t="shared" si="6"/>
        <v>991984710.4</v>
      </c>
      <c r="S23" s="16">
        <f t="shared" si="6"/>
        <v>1065063600</v>
      </c>
      <c r="T23" s="16">
        <f t="shared" si="6"/>
        <v>1139981876</v>
      </c>
      <c r="U23" s="16">
        <f t="shared" si="6"/>
        <v>1216757055</v>
      </c>
      <c r="V23" s="16">
        <f t="shared" si="6"/>
        <v>1295487947</v>
      </c>
      <c r="W23" s="16">
        <f t="shared" si="6"/>
        <v>1376168804</v>
      </c>
      <c r="X23" s="16">
        <f t="shared" si="6"/>
        <v>1458854186</v>
      </c>
      <c r="Y23" s="16">
        <f t="shared" si="6"/>
        <v>1543550194</v>
      </c>
    </row>
    <row r="24">
      <c r="A24" s="2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" t="s">
        <v>154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7" t="s">
        <v>155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" t="s">
        <v>156</v>
      </c>
      <c r="B27" s="15">
        <f>'Loan and Interest'!B21</f>
        <v>6782450</v>
      </c>
      <c r="C27" s="16">
        <f>'Loan and Interest'!C21</f>
        <v>6782450</v>
      </c>
      <c r="D27" s="16">
        <f>'Loan and Interest'!D21</f>
        <v>6782450</v>
      </c>
      <c r="E27" s="16">
        <f>'Loan and Interest'!E21</f>
        <v>6782450</v>
      </c>
      <c r="F27" s="16">
        <f>'Loan and Interest'!F21</f>
        <v>12228659</v>
      </c>
      <c r="G27" s="16">
        <f>'Loan and Interest'!G21</f>
        <v>12228659</v>
      </c>
      <c r="H27" s="16">
        <f>'Loan and Interest'!H21</f>
        <v>12228659</v>
      </c>
      <c r="I27" s="16">
        <f>'Loan and Interest'!I21</f>
        <v>12228659</v>
      </c>
      <c r="J27" s="16">
        <f>'Loan and Interest'!J21</f>
        <v>12228659</v>
      </c>
      <c r="K27" s="16">
        <f>'Loan and Interest'!K21</f>
        <v>12228659</v>
      </c>
      <c r="L27" s="16">
        <f>'Loan and Interest'!L21</f>
        <v>12228659</v>
      </c>
      <c r="M27" s="16">
        <f>'Loan and Interest'!M21</f>
        <v>12228659</v>
      </c>
      <c r="N27" s="16">
        <f>'Loan and Interest'!N21</f>
        <v>12228659</v>
      </c>
      <c r="O27" s="16">
        <f>'Loan and Interest'!O21</f>
        <v>12228659</v>
      </c>
      <c r="P27" s="16">
        <f>'Loan and Interest'!P21</f>
        <v>12228659</v>
      </c>
      <c r="Q27" s="16">
        <f>'Loan and Interest'!Q21</f>
        <v>12228659</v>
      </c>
      <c r="R27" s="16">
        <f>'Loan and Interest'!R21</f>
        <v>12228659</v>
      </c>
      <c r="S27" s="16">
        <f>'Loan and Interest'!S21</f>
        <v>5446209</v>
      </c>
      <c r="T27" s="16">
        <f>'Loan and Interest'!T21</f>
        <v>5446209</v>
      </c>
      <c r="U27" s="16">
        <f>'Loan and Interest'!U21</f>
        <v>5446209</v>
      </c>
      <c r="V27" s="16">
        <f>'Loan and Interest'!V21</f>
        <v>0</v>
      </c>
      <c r="W27" s="16">
        <f>'Loan and Interest'!W21</f>
        <v>0</v>
      </c>
      <c r="X27" s="16">
        <f>'Loan and Interest'!X21</f>
        <v>0</v>
      </c>
      <c r="Y27" s="16">
        <f>'Loan and Interest'!Y21</f>
        <v>0</v>
      </c>
    </row>
    <row r="28">
      <c r="A28" s="2" t="s">
        <v>157</v>
      </c>
      <c r="B28" s="15">
        <f t="shared" ref="B28:Y28" si="7">B27</f>
        <v>6782450</v>
      </c>
      <c r="C28" s="16">
        <f t="shared" si="7"/>
        <v>6782450</v>
      </c>
      <c r="D28" s="16">
        <f t="shared" si="7"/>
        <v>6782450</v>
      </c>
      <c r="E28" s="16">
        <f t="shared" si="7"/>
        <v>6782450</v>
      </c>
      <c r="F28" s="16">
        <f t="shared" si="7"/>
        <v>12228659</v>
      </c>
      <c r="G28" s="16">
        <f t="shared" si="7"/>
        <v>12228659</v>
      </c>
      <c r="H28" s="16">
        <f t="shared" si="7"/>
        <v>12228659</v>
      </c>
      <c r="I28" s="16">
        <f t="shared" si="7"/>
        <v>12228659</v>
      </c>
      <c r="J28" s="16">
        <f t="shared" si="7"/>
        <v>12228659</v>
      </c>
      <c r="K28" s="16">
        <f t="shared" si="7"/>
        <v>12228659</v>
      </c>
      <c r="L28" s="16">
        <f t="shared" si="7"/>
        <v>12228659</v>
      </c>
      <c r="M28" s="16">
        <f t="shared" si="7"/>
        <v>12228659</v>
      </c>
      <c r="N28" s="16">
        <f t="shared" si="7"/>
        <v>12228659</v>
      </c>
      <c r="O28" s="16">
        <f t="shared" si="7"/>
        <v>12228659</v>
      </c>
      <c r="P28" s="16">
        <f t="shared" si="7"/>
        <v>12228659</v>
      </c>
      <c r="Q28" s="16">
        <f t="shared" si="7"/>
        <v>12228659</v>
      </c>
      <c r="R28" s="16">
        <f t="shared" si="7"/>
        <v>12228659</v>
      </c>
      <c r="S28" s="16">
        <f t="shared" si="7"/>
        <v>5446209</v>
      </c>
      <c r="T28" s="16">
        <f t="shared" si="7"/>
        <v>5446209</v>
      </c>
      <c r="U28" s="16">
        <f t="shared" si="7"/>
        <v>5446209</v>
      </c>
      <c r="V28" s="16">
        <f t="shared" si="7"/>
        <v>0</v>
      </c>
      <c r="W28" s="16">
        <f t="shared" si="7"/>
        <v>0</v>
      </c>
      <c r="X28" s="16">
        <f t="shared" si="7"/>
        <v>0</v>
      </c>
      <c r="Y28" s="16">
        <f t="shared" si="7"/>
        <v>0</v>
      </c>
    </row>
    <row r="29">
      <c r="A29" s="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7" t="s">
        <v>158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" t="s">
        <v>88</v>
      </c>
      <c r="B31" s="15">
        <f>Expenses!B21</f>
        <v>225977</v>
      </c>
      <c r="C31" s="16">
        <f>Expenses!C21</f>
        <v>262394</v>
      </c>
      <c r="D31" s="16">
        <f>Expenses!D21</f>
        <v>157215</v>
      </c>
      <c r="E31" s="16">
        <f>Expenses!E21</f>
        <v>193632</v>
      </c>
      <c r="F31" s="16">
        <f>Expenses!F21</f>
        <v>294739</v>
      </c>
      <c r="G31" s="16">
        <f>Expenses!G21</f>
        <v>124870</v>
      </c>
      <c r="H31" s="16">
        <f>Expenses!H21</f>
        <v>225977</v>
      </c>
      <c r="I31" s="16">
        <f>Expenses!I21</f>
        <v>262394</v>
      </c>
      <c r="J31" s="16">
        <f>Expenses!J21</f>
        <v>157215</v>
      </c>
      <c r="K31" s="16">
        <f>Expenses!K21</f>
        <v>193632</v>
      </c>
      <c r="L31" s="16">
        <f>Expenses!L21</f>
        <v>294739</v>
      </c>
      <c r="M31" s="16">
        <f>Expenses!M21</f>
        <v>124870</v>
      </c>
      <c r="N31" s="16">
        <f>Expenses!N21</f>
        <v>225977</v>
      </c>
      <c r="O31" s="16">
        <f>Expenses!O21</f>
        <v>262394</v>
      </c>
      <c r="P31" s="16">
        <f>Expenses!P21</f>
        <v>157215</v>
      </c>
      <c r="Q31" s="16">
        <f>Expenses!Q21</f>
        <v>193632</v>
      </c>
      <c r="R31" s="16">
        <f>Expenses!R21</f>
        <v>294739</v>
      </c>
      <c r="S31" s="16">
        <f>Expenses!S21</f>
        <v>124870</v>
      </c>
      <c r="T31" s="16">
        <f>Expenses!T21</f>
        <v>225977</v>
      </c>
      <c r="U31" s="16">
        <f>Expenses!U21</f>
        <v>262394</v>
      </c>
      <c r="V31" s="16">
        <f>Expenses!V21</f>
        <v>157215</v>
      </c>
      <c r="W31" s="16">
        <f>Expenses!W21</f>
        <v>193632</v>
      </c>
      <c r="X31" s="16">
        <f>Expenses!X21</f>
        <v>294739</v>
      </c>
      <c r="Y31" s="16">
        <f>Expenses!Y21</f>
        <v>124870</v>
      </c>
    </row>
    <row r="32">
      <c r="A32" s="2" t="s">
        <v>83</v>
      </c>
      <c r="B32" s="16">
        <f>Purchases!B15</f>
        <v>100346571</v>
      </c>
      <c r="C32" s="16">
        <f>Purchases!C15</f>
        <v>109383551.7</v>
      </c>
      <c r="D32" s="16">
        <f>Purchases!D15</f>
        <v>95451148.18</v>
      </c>
      <c r="E32" s="16">
        <f>Purchases!E15</f>
        <v>104934927</v>
      </c>
      <c r="F32" s="16">
        <f>Purchases!F15</f>
        <v>114650570.4</v>
      </c>
      <c r="G32" s="16">
        <f>Purchases!G15</f>
        <v>99545929.25</v>
      </c>
      <c r="H32" s="16">
        <f>Purchases!H15</f>
        <v>109742961.4</v>
      </c>
      <c r="I32" s="16">
        <f>Purchases!I15</f>
        <v>120189820.5</v>
      </c>
      <c r="J32" s="16">
        <f>Purchases!J15</f>
        <v>103816373.3</v>
      </c>
      <c r="K32" s="16">
        <f>Purchases!K15</f>
        <v>114781938.1</v>
      </c>
      <c r="L32" s="16">
        <f>Purchases!L15</f>
        <v>126016708.5</v>
      </c>
      <c r="M32" s="16">
        <f>Purchases!M15</f>
        <v>108270016.1</v>
      </c>
      <c r="N32" s="16">
        <f>Purchases!N15</f>
        <v>120063752.5</v>
      </c>
      <c r="O32" s="16">
        <f>Purchases!O15</f>
        <v>132147602.1</v>
      </c>
      <c r="P32" s="16">
        <f>Purchases!P15</f>
        <v>112914716.8</v>
      </c>
      <c r="Q32" s="16">
        <f>Purchases!Q15</f>
        <v>125600970.3</v>
      </c>
      <c r="R32" s="16">
        <f>Purchases!R15</f>
        <v>138599895.6</v>
      </c>
      <c r="S32" s="16">
        <f>Purchases!S15</f>
        <v>117758671.5</v>
      </c>
      <c r="T32" s="16">
        <f>Purchases!T15</f>
        <v>131406869.5</v>
      </c>
      <c r="U32" s="16">
        <f>Purchases!U15</f>
        <v>145392080</v>
      </c>
      <c r="V32" s="16">
        <f>Purchases!V15</f>
        <v>122810428.2</v>
      </c>
      <c r="W32" s="16">
        <f>Purchases!W15</f>
        <v>137495484.6</v>
      </c>
      <c r="X32" s="16">
        <f>Purchases!X15</f>
        <v>152543818.7</v>
      </c>
      <c r="Y32" s="16">
        <f>Purchases!Y15</f>
        <v>128078901.5</v>
      </c>
    </row>
    <row r="33">
      <c r="A33" s="2" t="s">
        <v>159</v>
      </c>
      <c r="B33" s="15">
        <f t="shared" ref="B33:Y33" si="8">SUM(B31:B32)</f>
        <v>100572548</v>
      </c>
      <c r="C33" s="16">
        <f t="shared" si="8"/>
        <v>109645945.7</v>
      </c>
      <c r="D33" s="16">
        <f t="shared" si="8"/>
        <v>95608363.18</v>
      </c>
      <c r="E33" s="16">
        <f t="shared" si="8"/>
        <v>105128559</v>
      </c>
      <c r="F33" s="16">
        <f t="shared" si="8"/>
        <v>114945309.4</v>
      </c>
      <c r="G33" s="16">
        <f t="shared" si="8"/>
        <v>99670799.25</v>
      </c>
      <c r="H33" s="16">
        <f t="shared" si="8"/>
        <v>109968938.4</v>
      </c>
      <c r="I33" s="16">
        <f t="shared" si="8"/>
        <v>120452214.5</v>
      </c>
      <c r="J33" s="16">
        <f t="shared" si="8"/>
        <v>103973588.3</v>
      </c>
      <c r="K33" s="16">
        <f t="shared" si="8"/>
        <v>114975570.1</v>
      </c>
      <c r="L33" s="16">
        <f t="shared" si="8"/>
        <v>126311447.5</v>
      </c>
      <c r="M33" s="16">
        <f t="shared" si="8"/>
        <v>108394886.1</v>
      </c>
      <c r="N33" s="16">
        <f t="shared" si="8"/>
        <v>120289729.5</v>
      </c>
      <c r="O33" s="16">
        <f t="shared" si="8"/>
        <v>132409996.1</v>
      </c>
      <c r="P33" s="16">
        <f t="shared" si="8"/>
        <v>113071931.8</v>
      </c>
      <c r="Q33" s="16">
        <f t="shared" si="8"/>
        <v>125794602.3</v>
      </c>
      <c r="R33" s="16">
        <f t="shared" si="8"/>
        <v>138894634.6</v>
      </c>
      <c r="S33" s="16">
        <f t="shared" si="8"/>
        <v>117883541.5</v>
      </c>
      <c r="T33" s="16">
        <f t="shared" si="8"/>
        <v>131632846.5</v>
      </c>
      <c r="U33" s="16">
        <f t="shared" si="8"/>
        <v>145654474</v>
      </c>
      <c r="V33" s="16">
        <f t="shared" si="8"/>
        <v>122967643.2</v>
      </c>
      <c r="W33" s="16">
        <f t="shared" si="8"/>
        <v>137689116.6</v>
      </c>
      <c r="X33" s="16">
        <f t="shared" si="8"/>
        <v>152838557.7</v>
      </c>
      <c r="Y33" s="16">
        <f t="shared" si="8"/>
        <v>128203771.5</v>
      </c>
    </row>
    <row r="34">
      <c r="A34" s="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2" t="s">
        <v>160</v>
      </c>
      <c r="B35" s="15">
        <f t="shared" ref="B35:Y35" si="9">B33+B28</f>
        <v>107354998</v>
      </c>
      <c r="C35" s="16">
        <f t="shared" si="9"/>
        <v>116428395.7</v>
      </c>
      <c r="D35" s="16">
        <f t="shared" si="9"/>
        <v>102390813.2</v>
      </c>
      <c r="E35" s="16">
        <f t="shared" si="9"/>
        <v>111911009</v>
      </c>
      <c r="F35" s="16">
        <f t="shared" si="9"/>
        <v>127173968.4</v>
      </c>
      <c r="G35" s="16">
        <f t="shared" si="9"/>
        <v>111899458.3</v>
      </c>
      <c r="H35" s="16">
        <f t="shared" si="9"/>
        <v>122197597.4</v>
      </c>
      <c r="I35" s="16">
        <f t="shared" si="9"/>
        <v>132680873.5</v>
      </c>
      <c r="J35" s="16">
        <f t="shared" si="9"/>
        <v>116202247.3</v>
      </c>
      <c r="K35" s="16">
        <f t="shared" si="9"/>
        <v>127204229.1</v>
      </c>
      <c r="L35" s="16">
        <f t="shared" si="9"/>
        <v>138540106.5</v>
      </c>
      <c r="M35" s="16">
        <f t="shared" si="9"/>
        <v>120623545.1</v>
      </c>
      <c r="N35" s="16">
        <f t="shared" si="9"/>
        <v>132518388.5</v>
      </c>
      <c r="O35" s="16">
        <f t="shared" si="9"/>
        <v>144638655.1</v>
      </c>
      <c r="P35" s="16">
        <f t="shared" si="9"/>
        <v>125300590.8</v>
      </c>
      <c r="Q35" s="16">
        <f t="shared" si="9"/>
        <v>138023261.3</v>
      </c>
      <c r="R35" s="16">
        <f t="shared" si="9"/>
        <v>151123293.6</v>
      </c>
      <c r="S35" s="16">
        <f t="shared" si="9"/>
        <v>123329750.5</v>
      </c>
      <c r="T35" s="16">
        <f t="shared" si="9"/>
        <v>137079055.5</v>
      </c>
      <c r="U35" s="16">
        <f t="shared" si="9"/>
        <v>151100683</v>
      </c>
      <c r="V35" s="16">
        <f t="shared" si="9"/>
        <v>122967643.2</v>
      </c>
      <c r="W35" s="16">
        <f t="shared" si="9"/>
        <v>137689116.6</v>
      </c>
      <c r="X35" s="16">
        <f t="shared" si="9"/>
        <v>152838557.7</v>
      </c>
      <c r="Y35" s="16">
        <f t="shared" si="9"/>
        <v>128203771.5</v>
      </c>
    </row>
    <row r="36">
      <c r="A36" s="2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" t="s">
        <v>161</v>
      </c>
      <c r="B37" s="16">
        <f t="shared" ref="B37:Y37" si="10">B23+B35</f>
        <v>154104178.7</v>
      </c>
      <c r="C37" s="16">
        <f t="shared" si="10"/>
        <v>211366024.3</v>
      </c>
      <c r="D37" s="16">
        <f t="shared" si="10"/>
        <v>246730384.7</v>
      </c>
      <c r="E37" s="16">
        <f t="shared" si="10"/>
        <v>307019472</v>
      </c>
      <c r="F37" s="16">
        <f t="shared" si="10"/>
        <v>374405026.8</v>
      </c>
      <c r="G37" s="16">
        <f t="shared" si="10"/>
        <v>412675967.7</v>
      </c>
      <c r="H37" s="16">
        <f t="shared" si="10"/>
        <v>477954751.5</v>
      </c>
      <c r="I37" s="16">
        <f t="shared" si="10"/>
        <v>544899482.2</v>
      </c>
      <c r="J37" s="16">
        <f t="shared" si="10"/>
        <v>586392887</v>
      </c>
      <c r="K37" s="16">
        <f t="shared" si="10"/>
        <v>656907781.1</v>
      </c>
      <c r="L37" s="16">
        <f t="shared" si="10"/>
        <v>729328304</v>
      </c>
      <c r="M37" s="16">
        <f t="shared" si="10"/>
        <v>773966379</v>
      </c>
      <c r="N37" s="16">
        <f t="shared" si="10"/>
        <v>850184125.2</v>
      </c>
      <c r="O37" s="16">
        <f t="shared" si="10"/>
        <v>928294960</v>
      </c>
      <c r="P37" s="16">
        <f t="shared" si="10"/>
        <v>976648263.8</v>
      </c>
      <c r="Q37" s="16">
        <f t="shared" si="10"/>
        <v>1058796832</v>
      </c>
      <c r="R37" s="16">
        <f t="shared" si="10"/>
        <v>1143108004</v>
      </c>
      <c r="S37" s="16">
        <f t="shared" si="10"/>
        <v>1188393350</v>
      </c>
      <c r="T37" s="16">
        <f t="shared" si="10"/>
        <v>1277060931</v>
      </c>
      <c r="U37" s="16">
        <f t="shared" si="10"/>
        <v>1367857738</v>
      </c>
      <c r="V37" s="16">
        <f t="shared" si="10"/>
        <v>1418455590</v>
      </c>
      <c r="W37" s="16">
        <f t="shared" si="10"/>
        <v>1513857921</v>
      </c>
      <c r="X37" s="16">
        <f t="shared" si="10"/>
        <v>1611692744</v>
      </c>
      <c r="Y37" s="16">
        <f t="shared" si="10"/>
        <v>1671753966</v>
      </c>
    </row>
    <row r="38">
      <c r="A38" s="2"/>
    </row>
    <row r="39">
      <c r="A39" s="2" t="s">
        <v>162</v>
      </c>
      <c r="B39" s="16">
        <f t="shared" ref="B39:Y39" si="11">B37-B13</f>
        <v>0</v>
      </c>
      <c r="C39" s="16">
        <f t="shared" si="11"/>
        <v>0.00000002980232239</v>
      </c>
      <c r="D39" s="16">
        <f t="shared" si="11"/>
        <v>0.00000005960464478</v>
      </c>
      <c r="E39" s="16">
        <f t="shared" si="11"/>
        <v>0</v>
      </c>
      <c r="F39" s="16">
        <f t="shared" si="11"/>
        <v>0.0000001192092896</v>
      </c>
      <c r="G39" s="16">
        <f t="shared" si="11"/>
        <v>0.00000005960464478</v>
      </c>
      <c r="H39" s="16">
        <f t="shared" si="11"/>
        <v>0.00000005960464478</v>
      </c>
      <c r="I39" s="16">
        <f t="shared" si="11"/>
        <v>0.0000001192092896</v>
      </c>
      <c r="J39" s="16">
        <f t="shared" si="11"/>
        <v>0.0000001192092896</v>
      </c>
      <c r="K39" s="16">
        <f t="shared" si="11"/>
        <v>0</v>
      </c>
      <c r="L39" s="16">
        <f t="shared" si="11"/>
        <v>0.0000001192092896</v>
      </c>
      <c r="M39" s="16">
        <f t="shared" si="11"/>
        <v>0.0000001192092896</v>
      </c>
      <c r="N39" s="16">
        <f t="shared" si="11"/>
        <v>0.0000001192092896</v>
      </c>
      <c r="O39" s="16">
        <f t="shared" si="11"/>
        <v>0.0000002384185791</v>
      </c>
      <c r="P39" s="16">
        <f t="shared" si="11"/>
        <v>0.0000003576278687</v>
      </c>
      <c r="Q39" s="16">
        <f t="shared" si="11"/>
        <v>0.0000003576278687</v>
      </c>
      <c r="R39" s="16">
        <f t="shared" si="11"/>
        <v>0.0000002384185791</v>
      </c>
      <c r="S39" s="16">
        <f t="shared" si="11"/>
        <v>0.0000004768371582</v>
      </c>
      <c r="T39" s="16">
        <f t="shared" si="11"/>
        <v>0.0000004768371582</v>
      </c>
      <c r="U39" s="16">
        <f t="shared" si="11"/>
        <v>0.0000004768371582</v>
      </c>
      <c r="V39" s="16">
        <f t="shared" si="11"/>
        <v>0.0000004768371582</v>
      </c>
      <c r="W39" s="16">
        <f t="shared" si="11"/>
        <v>0.0000004768371582</v>
      </c>
      <c r="X39" s="16">
        <f t="shared" si="11"/>
        <v>0.0000004768371582</v>
      </c>
      <c r="Y39" s="16">
        <f t="shared" si="11"/>
        <v>0.0000004768371582</v>
      </c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</row>
    <row r="2">
      <c r="B2" s="12" t="s">
        <v>14</v>
      </c>
      <c r="C2" s="12" t="s">
        <v>15</v>
      </c>
      <c r="D2" s="12" t="s">
        <v>16</v>
      </c>
      <c r="E2" s="12" t="s">
        <v>15</v>
      </c>
    </row>
    <row r="3">
      <c r="A3" s="12" t="s">
        <v>17</v>
      </c>
      <c r="B3" s="12">
        <v>99254.0</v>
      </c>
      <c r="C3" s="13">
        <v>0.0086</v>
      </c>
      <c r="D3" s="12">
        <v>1199.0</v>
      </c>
      <c r="E3" s="13">
        <v>0.0097</v>
      </c>
    </row>
    <row r="4">
      <c r="A4" s="12" t="s">
        <v>18</v>
      </c>
      <c r="B4" s="12">
        <v>74567.0</v>
      </c>
      <c r="C4" s="14">
        <v>0.01</v>
      </c>
      <c r="D4" s="12">
        <v>299.0</v>
      </c>
      <c r="E4" s="13">
        <v>0.0022</v>
      </c>
    </row>
    <row r="6">
      <c r="A6" s="12" t="s">
        <v>13</v>
      </c>
      <c r="B6" s="12" t="s">
        <v>17</v>
      </c>
      <c r="C6" s="12" t="s">
        <v>18</v>
      </c>
    </row>
    <row r="7">
      <c r="A7" s="12" t="s">
        <v>19</v>
      </c>
      <c r="B7" s="14">
        <v>0.48</v>
      </c>
      <c r="C7" s="14">
        <v>0.27</v>
      </c>
      <c r="D7" s="12" t="s">
        <v>20</v>
      </c>
    </row>
    <row r="8">
      <c r="A8" s="12" t="s">
        <v>21</v>
      </c>
      <c r="B8" s="14">
        <v>0.52</v>
      </c>
      <c r="C8" s="14">
        <v>0.73</v>
      </c>
      <c r="D8" s="12" t="s">
        <v>22</v>
      </c>
    </row>
    <row r="10">
      <c r="A10" s="12" t="s">
        <v>23</v>
      </c>
    </row>
    <row r="11">
      <c r="B11" s="12" t="s">
        <v>14</v>
      </c>
      <c r="C11" s="12" t="s">
        <v>24</v>
      </c>
      <c r="D11" s="12" t="s">
        <v>25</v>
      </c>
      <c r="E11" s="12" t="s">
        <v>24</v>
      </c>
    </row>
    <row r="12">
      <c r="A12" s="12" t="s">
        <v>17</v>
      </c>
      <c r="B12" s="12">
        <v>121486.0</v>
      </c>
      <c r="C12" s="13">
        <v>0.0141</v>
      </c>
      <c r="D12" s="12">
        <v>764.0</v>
      </c>
      <c r="E12" s="14">
        <v>0.0</v>
      </c>
      <c r="F12" s="12" t="s">
        <v>26</v>
      </c>
    </row>
    <row r="13">
      <c r="A13" s="12" t="s">
        <v>18</v>
      </c>
      <c r="B13" s="12">
        <v>74567.0</v>
      </c>
      <c r="C13" s="14">
        <v>0.01</v>
      </c>
      <c r="D13" s="12">
        <v>101.0</v>
      </c>
      <c r="E13" s="13">
        <v>0.016</v>
      </c>
      <c r="F13" s="12" t="s">
        <v>27</v>
      </c>
    </row>
    <row r="15">
      <c r="A15" s="12" t="s">
        <v>28</v>
      </c>
    </row>
    <row r="16">
      <c r="A16" s="12" t="s">
        <v>29</v>
      </c>
      <c r="B16" s="12">
        <v>124870.0</v>
      </c>
      <c r="C16" s="12" t="s">
        <v>26</v>
      </c>
    </row>
    <row r="17">
      <c r="A17" s="12" t="s">
        <v>30</v>
      </c>
      <c r="B17" s="12">
        <v>68762.0</v>
      </c>
      <c r="C17" s="12" t="s">
        <v>27</v>
      </c>
    </row>
    <row r="18">
      <c r="A18" s="12" t="s">
        <v>31</v>
      </c>
      <c r="B18" s="12">
        <v>231337.0</v>
      </c>
      <c r="C18" s="12" t="s">
        <v>32</v>
      </c>
    </row>
    <row r="19">
      <c r="A19" s="12" t="s">
        <v>33</v>
      </c>
      <c r="B19" s="12">
        <v>32345.0</v>
      </c>
      <c r="C19" s="12" t="s">
        <v>34</v>
      </c>
    </row>
    <row r="21">
      <c r="A21" s="12" t="s">
        <v>35</v>
      </c>
      <c r="B21" s="12" t="s">
        <v>36</v>
      </c>
    </row>
    <row r="22">
      <c r="A22" s="12" t="s">
        <v>37</v>
      </c>
      <c r="B22" s="12">
        <v>12.8</v>
      </c>
    </row>
    <row r="23">
      <c r="A23" s="12" t="s">
        <v>38</v>
      </c>
      <c r="B23" s="12">
        <v>9863.0</v>
      </c>
    </row>
    <row r="25">
      <c r="A25" s="12" t="s">
        <v>39</v>
      </c>
    </row>
    <row r="26">
      <c r="A26" s="12" t="s">
        <v>40</v>
      </c>
      <c r="B26" s="12">
        <v>12.0</v>
      </c>
    </row>
    <row r="27">
      <c r="A27" s="12" t="s">
        <v>41</v>
      </c>
      <c r="B27" s="12">
        <v>13.5</v>
      </c>
    </row>
    <row r="29">
      <c r="A29" s="12" t="s">
        <v>42</v>
      </c>
      <c r="B29" s="12" t="s">
        <v>43</v>
      </c>
      <c r="C29" s="12" t="s">
        <v>44</v>
      </c>
      <c r="D29" s="12" t="s">
        <v>45</v>
      </c>
      <c r="E29" s="12" t="s">
        <v>46</v>
      </c>
      <c r="F29" s="12" t="s">
        <v>47</v>
      </c>
      <c r="G29" s="12" t="s">
        <v>48</v>
      </c>
    </row>
    <row r="30">
      <c r="A30" s="12" t="s">
        <v>49</v>
      </c>
      <c r="B30" s="12">
        <v>1.0</v>
      </c>
      <c r="C30" s="12">
        <v>6782450.0</v>
      </c>
      <c r="D30" s="13">
        <v>0.1388</v>
      </c>
      <c r="E30" s="12" t="s">
        <v>50</v>
      </c>
      <c r="F30" s="12">
        <v>17.0</v>
      </c>
      <c r="G30" s="15">
        <f t="shared" ref="G30:G31" si="1">F30+B30</f>
        <v>18</v>
      </c>
    </row>
    <row r="31">
      <c r="A31" s="12" t="s">
        <v>51</v>
      </c>
      <c r="B31" s="12">
        <v>5.0</v>
      </c>
      <c r="C31" s="12">
        <v>5446209.0</v>
      </c>
      <c r="D31" s="13">
        <v>0.1107</v>
      </c>
      <c r="E31" s="12" t="s">
        <v>50</v>
      </c>
      <c r="F31" s="12">
        <v>16.0</v>
      </c>
      <c r="G31" s="15">
        <f t="shared" si="1"/>
        <v>21</v>
      </c>
    </row>
    <row r="33">
      <c r="A33" s="12" t="s">
        <v>52</v>
      </c>
      <c r="B33" s="13">
        <v>0.185</v>
      </c>
      <c r="C33" s="12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Assumptions!$B3</f>
        <v>99254</v>
      </c>
      <c r="C3" s="16">
        <f>B3*(1+Assumptions!$C3)</f>
        <v>100107.5844</v>
      </c>
      <c r="D3" s="16">
        <f>C3*(1+Assumptions!$C3)</f>
        <v>100968.5096</v>
      </c>
      <c r="E3" s="16">
        <f>D3*(1+Assumptions!$C3)</f>
        <v>101836.8388</v>
      </c>
      <c r="F3" s="16">
        <f>E3*(1+Assumptions!$C3)</f>
        <v>102712.6356</v>
      </c>
      <c r="G3" s="16">
        <f>F3*(1+Assumptions!$C3)</f>
        <v>103595.9643</v>
      </c>
      <c r="H3" s="16">
        <f>G3*(1+Assumptions!$C3)</f>
        <v>104486.8896</v>
      </c>
      <c r="I3" s="16">
        <f>H3*(1+Assumptions!$C3)</f>
        <v>105385.4768</v>
      </c>
      <c r="J3" s="16">
        <f>I3*(1+Assumptions!$C3)</f>
        <v>106291.7919</v>
      </c>
      <c r="K3" s="16">
        <f>J3*(1+Assumptions!$C3)</f>
        <v>107205.9013</v>
      </c>
      <c r="L3" s="16">
        <f>K3*(1+Assumptions!$C3)</f>
        <v>108127.8721</v>
      </c>
      <c r="M3" s="16">
        <f>L3*(1+Assumptions!$C3)</f>
        <v>109057.7718</v>
      </c>
      <c r="N3" s="16">
        <f>M3*(1+Assumptions!$C3)</f>
        <v>109995.6686</v>
      </c>
      <c r="O3" s="16">
        <f>N3*(1+Assumptions!$C3)</f>
        <v>110941.6314</v>
      </c>
      <c r="P3" s="16">
        <f>O3*(1+Assumptions!$C3)</f>
        <v>111895.7294</v>
      </c>
      <c r="Q3" s="16">
        <f>P3*(1+Assumptions!$C3)</f>
        <v>112858.0327</v>
      </c>
      <c r="R3" s="16">
        <f>Q3*(1+Assumptions!$C3)</f>
        <v>113828.6118</v>
      </c>
      <c r="S3" s="16">
        <f>R3*(1+Assumptions!$C3)</f>
        <v>114807.5378</v>
      </c>
      <c r="T3" s="16">
        <f>S3*(1+Assumptions!$C3)</f>
        <v>115794.8827</v>
      </c>
      <c r="U3" s="16">
        <f>T3*(1+Assumptions!$C3)</f>
        <v>116790.7186</v>
      </c>
      <c r="V3" s="16">
        <f>U3*(1+Assumptions!$C3)</f>
        <v>117795.1188</v>
      </c>
      <c r="W3" s="16">
        <f>V3*(1+Assumptions!$C3)</f>
        <v>118808.1568</v>
      </c>
      <c r="X3" s="16">
        <f>W3*(1+Assumptions!$C3)</f>
        <v>119829.907</v>
      </c>
      <c r="Y3" s="16">
        <f>X3*(1+Assumptions!$C3)</f>
        <v>120860.4442</v>
      </c>
    </row>
    <row r="4">
      <c r="A4" s="12" t="s">
        <v>18</v>
      </c>
      <c r="B4" s="15">
        <f>Assumptions!$B4</f>
        <v>74567</v>
      </c>
      <c r="C4" s="16">
        <f>B4*(1+Assumptions!$C4)</f>
        <v>75312.67</v>
      </c>
      <c r="D4" s="16">
        <f>C4*(1+Assumptions!$C4)</f>
        <v>76065.7967</v>
      </c>
      <c r="E4" s="16">
        <f>D4*(1+Assumptions!$C4)</f>
        <v>76826.45467</v>
      </c>
      <c r="F4" s="16">
        <f>E4*(1+Assumptions!$C4)</f>
        <v>77594.71921</v>
      </c>
      <c r="G4" s="16">
        <f>F4*(1+Assumptions!$C4)</f>
        <v>78370.66641</v>
      </c>
      <c r="H4" s="16">
        <f>G4*(1+Assumptions!$C4)</f>
        <v>79154.37307</v>
      </c>
      <c r="I4" s="16">
        <f>H4*(1+Assumptions!$C4)</f>
        <v>79945.9168</v>
      </c>
      <c r="J4" s="16">
        <f>I4*(1+Assumptions!$C4)</f>
        <v>80745.37597</v>
      </c>
      <c r="K4" s="16">
        <f>J4*(1+Assumptions!$C4)</f>
        <v>81552.82973</v>
      </c>
      <c r="L4" s="16">
        <f>K4*(1+Assumptions!$C4)</f>
        <v>82368.35803</v>
      </c>
      <c r="M4" s="16">
        <f>L4*(1+Assumptions!$C4)</f>
        <v>83192.04161</v>
      </c>
      <c r="N4" s="16">
        <f>M4*(1+Assumptions!$C4)</f>
        <v>84023.96202</v>
      </c>
      <c r="O4" s="16">
        <f>N4*(1+Assumptions!$C4)</f>
        <v>84864.20164</v>
      </c>
      <c r="P4" s="16">
        <f>O4*(1+Assumptions!$C4)</f>
        <v>85712.84366</v>
      </c>
      <c r="Q4" s="16">
        <f>P4*(1+Assumptions!$C4)</f>
        <v>86569.9721</v>
      </c>
      <c r="R4" s="16">
        <f>Q4*(1+Assumptions!$C4)</f>
        <v>87435.67182</v>
      </c>
      <c r="S4" s="16">
        <f>R4*(1+Assumptions!$C4)</f>
        <v>88310.02853</v>
      </c>
      <c r="T4" s="16">
        <f>S4*(1+Assumptions!$C4)</f>
        <v>89193.12882</v>
      </c>
      <c r="U4" s="16">
        <f>T4*(1+Assumptions!$C4)</f>
        <v>90085.06011</v>
      </c>
      <c r="V4" s="16">
        <f>U4*(1+Assumptions!$C4)</f>
        <v>90985.91071</v>
      </c>
      <c r="W4" s="16">
        <f>V4*(1+Assumptions!$C4)</f>
        <v>91895.76982</v>
      </c>
      <c r="X4" s="16">
        <f>W4*(1+Assumptions!$C4)</f>
        <v>92814.72751</v>
      </c>
      <c r="Y4" s="16">
        <f>X4*(1+Assumptions!$C4)</f>
        <v>93742.87479</v>
      </c>
    </row>
    <row r="6">
      <c r="A6" s="12" t="s">
        <v>13</v>
      </c>
    </row>
    <row r="7">
      <c r="A7" s="12" t="s">
        <v>17</v>
      </c>
      <c r="B7" s="15">
        <f>Assumptions!$D3</f>
        <v>1199</v>
      </c>
      <c r="C7" s="16">
        <f>B7*(1+Assumptions!$E3)</f>
        <v>1210.6303</v>
      </c>
      <c r="D7" s="16">
        <f>C7*(1+Assumptions!$E3)</f>
        <v>1222.373414</v>
      </c>
      <c r="E7" s="16">
        <f>D7*(1+Assumptions!$E3)</f>
        <v>1234.230436</v>
      </c>
      <c r="F7" s="16">
        <f>E7*(1+Assumptions!$E3)</f>
        <v>1246.202471</v>
      </c>
      <c r="G7" s="16">
        <f>F7*(1+Assumptions!$E3)</f>
        <v>1258.290635</v>
      </c>
      <c r="H7" s="16">
        <f>G7*(1+Assumptions!$E3)</f>
        <v>1270.496054</v>
      </c>
      <c r="I7" s="16">
        <f>H7*(1+Assumptions!$E3)</f>
        <v>1282.819866</v>
      </c>
      <c r="J7" s="16">
        <f>I7*(1+Assumptions!$E3)</f>
        <v>1295.263219</v>
      </c>
      <c r="K7" s="16">
        <f>J7*(1+Assumptions!$E3)</f>
        <v>1307.827272</v>
      </c>
      <c r="L7" s="16">
        <f>K7*(1+Assumptions!$E3)</f>
        <v>1320.513197</v>
      </c>
      <c r="M7" s="16">
        <f>L7*(1+Assumptions!$E3)</f>
        <v>1333.322175</v>
      </c>
      <c r="N7" s="16">
        <f>M7*(1+Assumptions!$E3)</f>
        <v>1346.2554</v>
      </c>
      <c r="O7" s="16">
        <f>N7*(1+Assumptions!$E3)</f>
        <v>1359.314077</v>
      </c>
      <c r="P7" s="16">
        <f>O7*(1+Assumptions!$E3)</f>
        <v>1372.499424</v>
      </c>
      <c r="Q7" s="16">
        <f>P7*(1+Assumptions!$E3)</f>
        <v>1385.812668</v>
      </c>
      <c r="R7" s="16">
        <f>Q7*(1+Assumptions!$E3)</f>
        <v>1399.255051</v>
      </c>
      <c r="S7" s="16">
        <f>R7*(1+Assumptions!$E3)</f>
        <v>1412.827825</v>
      </c>
      <c r="T7" s="16">
        <f>S7*(1+Assumptions!$E3)</f>
        <v>1426.532255</v>
      </c>
      <c r="U7" s="16">
        <f>T7*(1+Assumptions!$E3)</f>
        <v>1440.369618</v>
      </c>
      <c r="V7" s="16">
        <f>U7*(1+Assumptions!$E3)</f>
        <v>1454.341203</v>
      </c>
      <c r="W7" s="16">
        <f>V7*(1+Assumptions!$E3)</f>
        <v>1468.448313</v>
      </c>
      <c r="X7" s="16">
        <f>W7*(1+Assumptions!$E3)</f>
        <v>1482.692261</v>
      </c>
      <c r="Y7" s="16">
        <f>X7*(1+Assumptions!$E3)</f>
        <v>1497.074376</v>
      </c>
    </row>
    <row r="8">
      <c r="A8" s="12" t="s">
        <v>18</v>
      </c>
      <c r="B8" s="15">
        <f>Assumptions!$D4</f>
        <v>299</v>
      </c>
      <c r="C8" s="16">
        <f>B8*(1+Assumptions!$E4)</f>
        <v>299.6578</v>
      </c>
      <c r="D8" s="16">
        <f>C8*(1+Assumptions!$E4)</f>
        <v>300.3170472</v>
      </c>
      <c r="E8" s="16">
        <f>D8*(1+Assumptions!$E4)</f>
        <v>300.9777447</v>
      </c>
      <c r="F8" s="16">
        <f>E8*(1+Assumptions!$E4)</f>
        <v>301.6398957</v>
      </c>
      <c r="G8" s="16">
        <f>F8*(1+Assumptions!$E4)</f>
        <v>302.3035035</v>
      </c>
      <c r="H8" s="16">
        <f>G8*(1+Assumptions!$E4)</f>
        <v>302.9685712</v>
      </c>
      <c r="I8" s="16">
        <f>H8*(1+Assumptions!$E4)</f>
        <v>303.635102</v>
      </c>
      <c r="J8" s="16">
        <f>I8*(1+Assumptions!$E4)</f>
        <v>304.3030993</v>
      </c>
      <c r="K8" s="16">
        <f>J8*(1+Assumptions!$E4)</f>
        <v>304.9725661</v>
      </c>
      <c r="L8" s="16">
        <f>K8*(1+Assumptions!$E4)</f>
        <v>305.6435057</v>
      </c>
      <c r="M8" s="16">
        <f>L8*(1+Assumptions!$E4)</f>
        <v>306.3159214</v>
      </c>
      <c r="N8" s="16">
        <f>M8*(1+Assumptions!$E4)</f>
        <v>306.9898165</v>
      </c>
      <c r="O8" s="16">
        <f>N8*(1+Assumptions!$E4)</f>
        <v>307.6651941</v>
      </c>
      <c r="P8" s="16">
        <f>O8*(1+Assumptions!$E4)</f>
        <v>308.3420575</v>
      </c>
      <c r="Q8" s="16">
        <f>P8*(1+Assumptions!$E4)</f>
        <v>309.02041</v>
      </c>
      <c r="R8" s="16">
        <f>Q8*(1+Assumptions!$E4)</f>
        <v>309.7002549</v>
      </c>
      <c r="S8" s="16">
        <f>R8*(1+Assumptions!$E4)</f>
        <v>310.3815955</v>
      </c>
      <c r="T8" s="16">
        <f>S8*(1+Assumptions!$E4)</f>
        <v>311.064435</v>
      </c>
      <c r="U8" s="16">
        <f>T8*(1+Assumptions!$E4)</f>
        <v>311.7487767</v>
      </c>
      <c r="V8" s="16">
        <f>U8*(1+Assumptions!$E4)</f>
        <v>312.4346241</v>
      </c>
      <c r="W8" s="16">
        <f>V8*(1+Assumptions!$E4)</f>
        <v>313.1219802</v>
      </c>
      <c r="X8" s="16">
        <f>W8*(1+Assumptions!$E4)</f>
        <v>313.8108486</v>
      </c>
      <c r="Y8" s="16">
        <f>X8*(1+Assumptions!$E4)</f>
        <v>314.5012324</v>
      </c>
    </row>
    <row r="10">
      <c r="A10" s="12" t="s">
        <v>78</v>
      </c>
    </row>
    <row r="11">
      <c r="A11" s="12" t="s">
        <v>17</v>
      </c>
      <c r="B11" s="15">
        <f>Assumptions!$B12</f>
        <v>121486</v>
      </c>
      <c r="C11" s="16">
        <f>B11*(1+Assumptions!$C12)</f>
        <v>123198.9526</v>
      </c>
      <c r="D11" s="16">
        <f>C11*(1+Assumptions!$C12)</f>
        <v>124936.0578</v>
      </c>
      <c r="E11" s="16">
        <f>D11*(1+Assumptions!$C12)</f>
        <v>126697.6562</v>
      </c>
      <c r="F11" s="16">
        <f>E11*(1+Assumptions!$C12)</f>
        <v>128484.0932</v>
      </c>
      <c r="G11" s="16">
        <f>F11*(1+Assumptions!$C12)</f>
        <v>130295.7189</v>
      </c>
      <c r="H11" s="16">
        <f>G11*(1+Assumptions!$C12)</f>
        <v>132132.8886</v>
      </c>
      <c r="I11" s="16">
        <f>H11*(1+Assumptions!$C12)</f>
        <v>133995.9623</v>
      </c>
      <c r="J11" s="16">
        <f>I11*(1+Assumptions!$C12)</f>
        <v>135885.3053</v>
      </c>
      <c r="K11" s="16">
        <f>J11*(1+Assumptions!$C12)</f>
        <v>137801.2882</v>
      </c>
      <c r="L11" s="16">
        <f>K11*(1+Assumptions!$C12)</f>
        <v>139744.2863</v>
      </c>
      <c r="M11" s="16">
        <f>L11*(1+Assumptions!$C12)</f>
        <v>141714.6808</v>
      </c>
      <c r="N11" s="16">
        <f>M11*(1+Assumptions!$C12)</f>
        <v>143712.8578</v>
      </c>
      <c r="O11" s="16">
        <f>N11*(1+Assumptions!$C12)</f>
        <v>145739.209</v>
      </c>
      <c r="P11" s="16">
        <f>O11*(1+Assumptions!$C12)</f>
        <v>147794.1319</v>
      </c>
      <c r="Q11" s="16">
        <f>P11*(1+Assumptions!$C12)</f>
        <v>149878.0292</v>
      </c>
      <c r="R11" s="16">
        <f>Q11*(1+Assumptions!$C12)</f>
        <v>151991.3094</v>
      </c>
      <c r="S11" s="16">
        <f>R11*(1+Assumptions!$C12)</f>
        <v>154134.3868</v>
      </c>
      <c r="T11" s="16">
        <f>S11*(1+Assumptions!$C12)</f>
        <v>156307.6817</v>
      </c>
      <c r="U11" s="16">
        <f>T11*(1+Assumptions!$C12)</f>
        <v>158511.62</v>
      </c>
      <c r="V11" s="16">
        <f>U11*(1+Assumptions!$C12)</f>
        <v>160746.6338</v>
      </c>
      <c r="W11" s="16">
        <f>V11*(1+Assumptions!$C12)</f>
        <v>163013.1614</v>
      </c>
      <c r="X11" s="16">
        <f>W11*(1+Assumptions!$C12)</f>
        <v>165311.6469</v>
      </c>
      <c r="Y11" s="16">
        <f>X11*(1+Assumptions!$C12)</f>
        <v>167642.5412</v>
      </c>
    </row>
    <row r="12">
      <c r="A12" s="12" t="s">
        <v>18</v>
      </c>
      <c r="B12" s="15">
        <f>Assumptions!$B13</f>
        <v>74567</v>
      </c>
      <c r="C12" s="16">
        <f>B12*(1+Assumptions!$C13)</f>
        <v>75312.67</v>
      </c>
      <c r="D12" s="16">
        <f>C12*(1+Assumptions!$C13)</f>
        <v>76065.7967</v>
      </c>
      <c r="E12" s="16">
        <f>D12*(1+Assumptions!$C13)</f>
        <v>76826.45467</v>
      </c>
      <c r="F12" s="16">
        <f>E12*(1+Assumptions!$C13)</f>
        <v>77594.71921</v>
      </c>
      <c r="G12" s="16">
        <f>F12*(1+Assumptions!$C13)</f>
        <v>78370.66641</v>
      </c>
      <c r="H12" s="16">
        <f>G12*(1+Assumptions!$C13)</f>
        <v>79154.37307</v>
      </c>
      <c r="I12" s="16">
        <f>H12*(1+Assumptions!$C13)</f>
        <v>79945.9168</v>
      </c>
      <c r="J12" s="16">
        <f>I12*(1+Assumptions!$C13)</f>
        <v>80745.37597</v>
      </c>
      <c r="K12" s="16">
        <f>J12*(1+Assumptions!$C13)</f>
        <v>81552.82973</v>
      </c>
      <c r="L12" s="16">
        <f>K12*(1+Assumptions!$C13)</f>
        <v>82368.35803</v>
      </c>
      <c r="M12" s="16">
        <f>L12*(1+Assumptions!$C13)</f>
        <v>83192.04161</v>
      </c>
      <c r="N12" s="16">
        <f>M12*(1+Assumptions!$C13)</f>
        <v>84023.96202</v>
      </c>
      <c r="O12" s="16">
        <f>N12*(1+Assumptions!$C13)</f>
        <v>84864.20164</v>
      </c>
      <c r="P12" s="16">
        <f>O12*(1+Assumptions!$C13)</f>
        <v>85712.84366</v>
      </c>
      <c r="Q12" s="16">
        <f>P12*(1+Assumptions!$C13)</f>
        <v>86569.9721</v>
      </c>
      <c r="R12" s="16">
        <f>Q12*(1+Assumptions!$C13)</f>
        <v>87435.67182</v>
      </c>
      <c r="S12" s="16">
        <f>R12*(1+Assumptions!$C13)</f>
        <v>88310.02853</v>
      </c>
      <c r="T12" s="16">
        <f>S12*(1+Assumptions!$C13)</f>
        <v>89193.12882</v>
      </c>
      <c r="U12" s="16">
        <f>T12*(1+Assumptions!$C13)</f>
        <v>90085.06011</v>
      </c>
      <c r="V12" s="16">
        <f>U12*(1+Assumptions!$C13)</f>
        <v>90985.91071</v>
      </c>
      <c r="W12" s="16">
        <f>V12*(1+Assumptions!$C13)</f>
        <v>91895.76982</v>
      </c>
      <c r="X12" s="16">
        <f>W12*(1+Assumptions!$C13)</f>
        <v>92814.72751</v>
      </c>
      <c r="Y12" s="16">
        <f>X12*(1+Assumptions!$C13)</f>
        <v>93742.87479</v>
      </c>
    </row>
    <row r="14">
      <c r="A14" s="12" t="s">
        <v>23</v>
      </c>
    </row>
    <row r="15">
      <c r="A15" s="12" t="s">
        <v>17</v>
      </c>
      <c r="B15" s="15">
        <f>Assumptions!$D12</f>
        <v>764</v>
      </c>
      <c r="C15" s="16">
        <f>B15*(1+Assumptions!$E12)</f>
        <v>764</v>
      </c>
      <c r="D15" s="16">
        <f>C15*(1+Assumptions!$E12)</f>
        <v>764</v>
      </c>
      <c r="E15" s="16">
        <f>D15*(1+Assumptions!$E12)</f>
        <v>764</v>
      </c>
      <c r="F15" s="16">
        <f>E15*(1+Assumptions!$E12)</f>
        <v>764</v>
      </c>
      <c r="G15" s="16">
        <f>F15*(1+Assumptions!$E12)</f>
        <v>764</v>
      </c>
      <c r="H15" s="16">
        <f>G15*(1+Assumptions!$E12)</f>
        <v>764</v>
      </c>
      <c r="I15" s="16">
        <f>H15*(1+Assumptions!$E12)</f>
        <v>764</v>
      </c>
      <c r="J15" s="16">
        <f>I15*(1+Assumptions!$E12)</f>
        <v>764</v>
      </c>
      <c r="K15" s="16">
        <f>J15*(1+Assumptions!$E12)</f>
        <v>764</v>
      </c>
      <c r="L15" s="16">
        <f>K15*(1+Assumptions!$E12)</f>
        <v>764</v>
      </c>
      <c r="M15" s="16">
        <f>L15*(1+Assumptions!$E12)</f>
        <v>764</v>
      </c>
      <c r="N15" s="16">
        <f>M15*(1+Assumptions!$E12)</f>
        <v>764</v>
      </c>
      <c r="O15" s="16">
        <f>N15*(1+Assumptions!$E12)</f>
        <v>764</v>
      </c>
      <c r="P15" s="16">
        <f>O15*(1+Assumptions!$E12)</f>
        <v>764</v>
      </c>
      <c r="Q15" s="16">
        <f>P15*(1+Assumptions!$E12)</f>
        <v>764</v>
      </c>
      <c r="R15" s="16">
        <f>Q15*(1+Assumptions!$E12)</f>
        <v>764</v>
      </c>
      <c r="S15" s="16">
        <f>R15*(1+Assumptions!$E12)</f>
        <v>764</v>
      </c>
      <c r="T15" s="16">
        <f>S15*(1+Assumptions!$E12)</f>
        <v>764</v>
      </c>
      <c r="U15" s="16">
        <f>T15*(1+Assumptions!$E12)</f>
        <v>764</v>
      </c>
      <c r="V15" s="16">
        <f>U15*(1+Assumptions!$E12)</f>
        <v>764</v>
      </c>
      <c r="W15" s="16">
        <f>V15*(1+Assumptions!$E12)</f>
        <v>764</v>
      </c>
      <c r="X15" s="16">
        <f>W15*(1+Assumptions!$E12)</f>
        <v>764</v>
      </c>
      <c r="Y15" s="16">
        <f>X15*(1+Assumptions!$E12)</f>
        <v>764</v>
      </c>
    </row>
    <row r="16">
      <c r="A16" s="12" t="s">
        <v>18</v>
      </c>
      <c r="B16" s="15">
        <f>Assumptions!$D13</f>
        <v>101</v>
      </c>
      <c r="C16" s="16">
        <f>B16*(1+Assumptions!$E13)</f>
        <v>102.616</v>
      </c>
      <c r="D16" s="16">
        <f>C16*(1+Assumptions!$E13)</f>
        <v>104.257856</v>
      </c>
      <c r="E16" s="16">
        <f>D16*(1+Assumptions!$E13)</f>
        <v>105.9259817</v>
      </c>
      <c r="F16" s="16">
        <f>E16*(1+Assumptions!$E13)</f>
        <v>107.6207974</v>
      </c>
      <c r="G16" s="16">
        <f>F16*(1+Assumptions!$E13)</f>
        <v>109.3427302</v>
      </c>
      <c r="H16" s="16">
        <f>G16*(1+Assumptions!$E13)</f>
        <v>111.0922138</v>
      </c>
      <c r="I16" s="16">
        <f>H16*(1+Assumptions!$E13)</f>
        <v>112.8696893</v>
      </c>
      <c r="J16" s="16">
        <f>I16*(1+Assumptions!$E13)</f>
        <v>114.6756043</v>
      </c>
      <c r="K16" s="16">
        <f>J16*(1+Assumptions!$E13)</f>
        <v>116.510414</v>
      </c>
      <c r="L16" s="16">
        <f>K16*(1+Assumptions!$E13)</f>
        <v>118.3745806</v>
      </c>
      <c r="M16" s="16">
        <f>L16*(1+Assumptions!$E13)</f>
        <v>120.2685739</v>
      </c>
      <c r="N16" s="16">
        <f>M16*(1+Assumptions!$E13)</f>
        <v>122.1928711</v>
      </c>
      <c r="O16" s="16">
        <f>N16*(1+Assumptions!$E13)</f>
        <v>124.147957</v>
      </c>
      <c r="P16" s="16">
        <f>O16*(1+Assumptions!$E13)</f>
        <v>126.1343243</v>
      </c>
      <c r="Q16" s="16">
        <f>P16*(1+Assumptions!$E13)</f>
        <v>128.1524735</v>
      </c>
      <c r="R16" s="16">
        <f>Q16*(1+Assumptions!$E13)</f>
        <v>130.2029131</v>
      </c>
      <c r="S16" s="16">
        <f>R16*(1+Assumptions!$E13)</f>
        <v>132.2861597</v>
      </c>
      <c r="T16" s="16">
        <f>S16*(1+Assumptions!$E13)</f>
        <v>134.4027382</v>
      </c>
      <c r="U16" s="16">
        <f>T16*(1+Assumptions!$E13)</f>
        <v>136.553182</v>
      </c>
      <c r="V16" s="16">
        <f>U16*(1+Assumptions!$E13)</f>
        <v>138.738033</v>
      </c>
      <c r="W16" s="16">
        <f>V16*(1+Assumptions!$E13)</f>
        <v>140.9578415</v>
      </c>
      <c r="X16" s="16">
        <f>W16*(1+Assumptions!$E13)</f>
        <v>143.213167</v>
      </c>
      <c r="Y16" s="16">
        <f>X16*(1+Assumptions!$E13)</f>
        <v>145.5045776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6">
        <f>'Calcs-1'!B3*'Calcs-1'!B7</f>
        <v>119005546</v>
      </c>
      <c r="C3" s="16">
        <f>'Calcs-1'!C3*'Calcs-1'!C7</f>
        <v>121193274.9</v>
      </c>
      <c r="D3" s="16">
        <f>'Calcs-1'!D3*'Calcs-1'!D7</f>
        <v>123421221.8</v>
      </c>
      <c r="E3" s="16">
        <f>'Calcs-1'!E3*'Calcs-1'!E7</f>
        <v>125690126</v>
      </c>
      <c r="F3" s="16">
        <f>'Calcs-1'!F3*'Calcs-1'!F7</f>
        <v>128000740.3</v>
      </c>
      <c r="G3" s="16">
        <f>'Calcs-1'!G3*'Calcs-1'!G7</f>
        <v>130353831.7</v>
      </c>
      <c r="H3" s="16">
        <f>'Calcs-1'!H3*'Calcs-1'!H7</f>
        <v>132750180.9</v>
      </c>
      <c r="I3" s="16">
        <f>'Calcs-1'!I3*'Calcs-1'!I7</f>
        <v>135190583.3</v>
      </c>
      <c r="J3" s="16">
        <f>'Calcs-1'!J3*'Calcs-1'!J7</f>
        <v>137675848.6</v>
      </c>
      <c r="K3" s="16">
        <f>'Calcs-1'!K3*'Calcs-1'!K7</f>
        <v>140206801.5</v>
      </c>
      <c r="L3" s="16">
        <f>'Calcs-1'!L3*'Calcs-1'!L7</f>
        <v>142784282</v>
      </c>
      <c r="M3" s="16">
        <f>'Calcs-1'!M3*'Calcs-1'!M7</f>
        <v>145409145.4</v>
      </c>
      <c r="N3" s="16">
        <f>'Calcs-1'!N3*'Calcs-1'!N7</f>
        <v>148082262.8</v>
      </c>
      <c r="O3" s="16">
        <f>'Calcs-1'!O3*'Calcs-1'!O7</f>
        <v>150804521.3</v>
      </c>
      <c r="P3" s="16">
        <f>'Calcs-1'!P3*'Calcs-1'!P7</f>
        <v>153576824.1</v>
      </c>
      <c r="Q3" s="16">
        <f>'Calcs-1'!Q3*'Calcs-1'!Q7</f>
        <v>156400091.4</v>
      </c>
      <c r="R3" s="16">
        <f>'Calcs-1'!R3*'Calcs-1'!R7</f>
        <v>159275260</v>
      </c>
      <c r="S3" s="16">
        <f>'Calcs-1'!S3*'Calcs-1'!S7</f>
        <v>162203283.9</v>
      </c>
      <c r="T3" s="16">
        <f>'Calcs-1'!T3*'Calcs-1'!T7</f>
        <v>165185135</v>
      </c>
      <c r="U3" s="16">
        <f>'Calcs-1'!U3*'Calcs-1'!U7</f>
        <v>168221802.8</v>
      </c>
      <c r="V3" s="16">
        <f>'Calcs-1'!V3*'Calcs-1'!V7</f>
        <v>171314294.8</v>
      </c>
      <c r="W3" s="16">
        <f>'Calcs-1'!W3*'Calcs-1'!W7</f>
        <v>174463637.4</v>
      </c>
      <c r="X3" s="16">
        <f>'Calcs-1'!X3*'Calcs-1'!X7</f>
        <v>177670875.8</v>
      </c>
      <c r="Y3" s="16">
        <f>'Calcs-1'!Y3*'Calcs-1'!Y7</f>
        <v>180937074.1</v>
      </c>
    </row>
    <row r="4">
      <c r="A4" s="12" t="s">
        <v>18</v>
      </c>
      <c r="B4" s="16">
        <f>'Calcs-1'!B4*'Calcs-1'!B8</f>
        <v>22295533</v>
      </c>
      <c r="C4" s="16">
        <f>'Calcs-1'!C4*'Calcs-1'!C8</f>
        <v>22568029</v>
      </c>
      <c r="D4" s="16">
        <f>'Calcs-1'!D4*'Calcs-1'!D8</f>
        <v>22843855.45</v>
      </c>
      <c r="E4" s="16">
        <f>'Calcs-1'!E4*'Calcs-1'!E8</f>
        <v>23123053.06</v>
      </c>
      <c r="F4" s="16">
        <f>'Calcs-1'!F4*'Calcs-1'!F8</f>
        <v>23405663.01</v>
      </c>
      <c r="G4" s="16">
        <f>'Calcs-1'!G4*'Calcs-1'!G8</f>
        <v>23691727.02</v>
      </c>
      <c r="H4" s="16">
        <f>'Calcs-1'!H4*'Calcs-1'!H8</f>
        <v>23981287.31</v>
      </c>
      <c r="I4" s="16">
        <f>'Calcs-1'!I4*'Calcs-1'!I8</f>
        <v>24274386.61</v>
      </c>
      <c r="J4" s="16">
        <f>'Calcs-1'!J4*'Calcs-1'!J8</f>
        <v>24571068.16</v>
      </c>
      <c r="K4" s="16">
        <f>'Calcs-1'!K4*'Calcs-1'!K8</f>
        <v>24871375.75</v>
      </c>
      <c r="L4" s="16">
        <f>'Calcs-1'!L4*'Calcs-1'!L8</f>
        <v>25175353.71</v>
      </c>
      <c r="M4" s="16">
        <f>'Calcs-1'!M4*'Calcs-1'!M8</f>
        <v>25483046.88</v>
      </c>
      <c r="N4" s="16">
        <f>'Calcs-1'!N4*'Calcs-1'!N8</f>
        <v>25794500.68</v>
      </c>
      <c r="O4" s="16">
        <f>'Calcs-1'!O4*'Calcs-1'!O8</f>
        <v>26109761.07</v>
      </c>
      <c r="P4" s="16">
        <f>'Calcs-1'!P4*'Calcs-1'!P8</f>
        <v>26428874.57</v>
      </c>
      <c r="Q4" s="16">
        <f>'Calcs-1'!Q4*'Calcs-1'!Q8</f>
        <v>26751888.27</v>
      </c>
      <c r="R4" s="16">
        <f>'Calcs-1'!R4*'Calcs-1'!R8</f>
        <v>27078849.85</v>
      </c>
      <c r="S4" s="16">
        <f>'Calcs-1'!S4*'Calcs-1'!S8</f>
        <v>27409807.55</v>
      </c>
      <c r="T4" s="16">
        <f>'Calcs-1'!T4*'Calcs-1'!T8</f>
        <v>27744810.22</v>
      </c>
      <c r="U4" s="16">
        <f>'Calcs-1'!U4*'Calcs-1'!U8</f>
        <v>28083907.29</v>
      </c>
      <c r="V4" s="16">
        <f>'Calcs-1'!V4*'Calcs-1'!V8</f>
        <v>28427148.81</v>
      </c>
      <c r="W4" s="16">
        <f>'Calcs-1'!W4*'Calcs-1'!W8</f>
        <v>28774585.42</v>
      </c>
      <c r="X4" s="16">
        <f>'Calcs-1'!X4*'Calcs-1'!X8</f>
        <v>29126268.4</v>
      </c>
      <c r="Y4" s="16">
        <f>'Calcs-1'!Y4*'Calcs-1'!Y8</f>
        <v>29482249.65</v>
      </c>
    </row>
    <row r="5">
      <c r="A5" s="12" t="s">
        <v>79</v>
      </c>
      <c r="B5" s="16">
        <f t="shared" ref="B5:Y5" si="1">SUM(B3:B4)</f>
        <v>141301079</v>
      </c>
      <c r="C5" s="16">
        <f t="shared" si="1"/>
        <v>143761303.9</v>
      </c>
      <c r="D5" s="16">
        <f t="shared" si="1"/>
        <v>146265077.3</v>
      </c>
      <c r="E5" s="16">
        <f t="shared" si="1"/>
        <v>148813179</v>
      </c>
      <c r="F5" s="16">
        <f t="shared" si="1"/>
        <v>151406403.4</v>
      </c>
      <c r="G5" s="16">
        <f t="shared" si="1"/>
        <v>154045558.7</v>
      </c>
      <c r="H5" s="16">
        <f t="shared" si="1"/>
        <v>156731468.3</v>
      </c>
      <c r="I5" s="16">
        <f t="shared" si="1"/>
        <v>159464969.9</v>
      </c>
      <c r="J5" s="16">
        <f t="shared" si="1"/>
        <v>162246916.7</v>
      </c>
      <c r="K5" s="16">
        <f t="shared" si="1"/>
        <v>165078177.3</v>
      </c>
      <c r="L5" s="16">
        <f t="shared" si="1"/>
        <v>167959635.7</v>
      </c>
      <c r="M5" s="16">
        <f t="shared" si="1"/>
        <v>170892192.3</v>
      </c>
      <c r="N5" s="16">
        <f t="shared" si="1"/>
        <v>173876763.5</v>
      </c>
      <c r="O5" s="16">
        <f t="shared" si="1"/>
        <v>176914282.3</v>
      </c>
      <c r="P5" s="16">
        <f t="shared" si="1"/>
        <v>180005698.7</v>
      </c>
      <c r="Q5" s="16">
        <f t="shared" si="1"/>
        <v>183151979.7</v>
      </c>
      <c r="R5" s="16">
        <f t="shared" si="1"/>
        <v>186354109.8</v>
      </c>
      <c r="S5" s="16">
        <f t="shared" si="1"/>
        <v>189613091.5</v>
      </c>
      <c r="T5" s="16">
        <f t="shared" si="1"/>
        <v>192929945.3</v>
      </c>
      <c r="U5" s="16">
        <f t="shared" si="1"/>
        <v>196305710.1</v>
      </c>
      <c r="V5" s="16">
        <f t="shared" si="1"/>
        <v>199741443.6</v>
      </c>
      <c r="W5" s="16">
        <f t="shared" si="1"/>
        <v>203238222.9</v>
      </c>
      <c r="X5" s="16">
        <f t="shared" si="1"/>
        <v>206797144.2</v>
      </c>
      <c r="Y5" s="16">
        <f t="shared" si="1"/>
        <v>210419323.8</v>
      </c>
    </row>
    <row r="7">
      <c r="A7" s="12" t="s">
        <v>13</v>
      </c>
    </row>
    <row r="8">
      <c r="A8" s="12" t="s">
        <v>17</v>
      </c>
      <c r="B8" s="16"/>
    </row>
    <row r="9">
      <c r="A9" s="12" t="s">
        <v>19</v>
      </c>
      <c r="B9" s="16">
        <f>B$3*Assumptions!$B7</f>
        <v>57122662.08</v>
      </c>
      <c r="C9" s="16">
        <f>C$3*Assumptions!$B7</f>
        <v>58172771.97</v>
      </c>
      <c r="D9" s="16">
        <f>D$3*Assumptions!$B7</f>
        <v>59242186.47</v>
      </c>
      <c r="E9" s="16">
        <f>E$3*Assumptions!$B7</f>
        <v>60331260.46</v>
      </c>
      <c r="F9" s="16">
        <f>F$3*Assumptions!$B7</f>
        <v>61440355.36</v>
      </c>
      <c r="G9" s="16">
        <f>G$3*Assumptions!$B7</f>
        <v>62569839.22</v>
      </c>
      <c r="H9" s="16">
        <f>H$3*Assumptions!$B7</f>
        <v>63720086.86</v>
      </c>
      <c r="I9" s="16">
        <f>I$3*Assumptions!$B7</f>
        <v>64891479.97</v>
      </c>
      <c r="J9" s="16">
        <f>J$3*Assumptions!$B7</f>
        <v>66084407.31</v>
      </c>
      <c r="K9" s="16">
        <f>K$3*Assumptions!$B7</f>
        <v>67299264.72</v>
      </c>
      <c r="L9" s="16">
        <f>L$3*Assumptions!$B7</f>
        <v>68536455.37</v>
      </c>
      <c r="M9" s="16">
        <f>M$3*Assumptions!$B7</f>
        <v>69796389.81</v>
      </c>
      <c r="N9" s="16">
        <f>N$3*Assumptions!$B7</f>
        <v>71079486.16</v>
      </c>
      <c r="O9" s="16">
        <f>O$3*Assumptions!$B7</f>
        <v>72386170.21</v>
      </c>
      <c r="P9" s="16">
        <f>P$3*Assumptions!$B7</f>
        <v>73716875.58</v>
      </c>
      <c r="Q9" s="16">
        <f>Q$3*Assumptions!$B7</f>
        <v>75072043.86</v>
      </c>
      <c r="R9" s="16">
        <f>R$3*Assumptions!$B7</f>
        <v>76452124.78</v>
      </c>
      <c r="S9" s="16">
        <f>S$3*Assumptions!$B7</f>
        <v>77857576.3</v>
      </c>
      <c r="T9" s="16">
        <f>T$3*Assumptions!$B7</f>
        <v>79288864.82</v>
      </c>
      <c r="U9" s="16">
        <f>U$3*Assumptions!$B7</f>
        <v>80746465.32</v>
      </c>
      <c r="V9" s="16">
        <f>V$3*Assumptions!$B7</f>
        <v>82230861.51</v>
      </c>
      <c r="W9" s="16">
        <f>W$3*Assumptions!$B7</f>
        <v>83742545.97</v>
      </c>
      <c r="X9" s="16">
        <f>X$3*Assumptions!$B7</f>
        <v>85282020.37</v>
      </c>
      <c r="Y9" s="16">
        <f>Y$3*Assumptions!$B7</f>
        <v>86849795.57</v>
      </c>
    </row>
    <row r="10">
      <c r="A10" s="12" t="s">
        <v>21</v>
      </c>
      <c r="B10" s="16">
        <f>B$3*Assumptions!$B8</f>
        <v>61882883.92</v>
      </c>
      <c r="C10" s="16">
        <f>C$3*Assumptions!$B8</f>
        <v>63020502.97</v>
      </c>
      <c r="D10" s="16">
        <f>D$3*Assumptions!$B8</f>
        <v>64179035.34</v>
      </c>
      <c r="E10" s="16">
        <f>E$3*Assumptions!$B8</f>
        <v>65358865.5</v>
      </c>
      <c r="F10" s="16">
        <f>F$3*Assumptions!$B8</f>
        <v>66560384.98</v>
      </c>
      <c r="G10" s="16">
        <f>G$3*Assumptions!$B8</f>
        <v>67783992.49</v>
      </c>
      <c r="H10" s="16">
        <f>H$3*Assumptions!$B8</f>
        <v>69030094.09</v>
      </c>
      <c r="I10" s="16">
        <f>I$3*Assumptions!$B8</f>
        <v>70299103.31</v>
      </c>
      <c r="J10" s="16">
        <f>J$3*Assumptions!$B8</f>
        <v>71591441.25</v>
      </c>
      <c r="K10" s="16">
        <f>K$3*Assumptions!$B8</f>
        <v>72907536.78</v>
      </c>
      <c r="L10" s="16">
        <f>L$3*Assumptions!$B8</f>
        <v>74247826.65</v>
      </c>
      <c r="M10" s="16">
        <f>M$3*Assumptions!$B8</f>
        <v>75612755.63</v>
      </c>
      <c r="N10" s="16">
        <f>N$3*Assumptions!$B8</f>
        <v>77002776.68</v>
      </c>
      <c r="O10" s="16">
        <f>O$3*Assumptions!$B8</f>
        <v>78418351.06</v>
      </c>
      <c r="P10" s="16">
        <f>P$3*Assumptions!$B8</f>
        <v>79859948.54</v>
      </c>
      <c r="Q10" s="16">
        <f>Q$3*Assumptions!$B8</f>
        <v>81328047.52</v>
      </c>
      <c r="R10" s="16">
        <f>R$3*Assumptions!$B8</f>
        <v>82823135.17</v>
      </c>
      <c r="S10" s="16">
        <f>S$3*Assumptions!$B8</f>
        <v>84345707.65</v>
      </c>
      <c r="T10" s="16">
        <f>T$3*Assumptions!$B8</f>
        <v>85896270.22</v>
      </c>
      <c r="U10" s="16">
        <f>U$3*Assumptions!$B8</f>
        <v>87475337.43</v>
      </c>
      <c r="V10" s="16">
        <f>V$3*Assumptions!$B8</f>
        <v>89083433.3</v>
      </c>
      <c r="W10" s="16">
        <f>W$3*Assumptions!$B8</f>
        <v>90721091.47</v>
      </c>
      <c r="X10" s="16">
        <f>X$3*Assumptions!$B8</f>
        <v>92388855.4</v>
      </c>
      <c r="Y10" s="16">
        <f>Y$3*Assumptions!$B8</f>
        <v>94087278.53</v>
      </c>
    </row>
    <row r="11">
      <c r="A11" s="12" t="s">
        <v>79</v>
      </c>
      <c r="B11" s="16">
        <f t="shared" ref="B11:Y11" si="2">SUM(B9:B10)</f>
        <v>119005546</v>
      </c>
      <c r="C11" s="16">
        <f t="shared" si="2"/>
        <v>121193274.9</v>
      </c>
      <c r="D11" s="16">
        <f t="shared" si="2"/>
        <v>123421221.8</v>
      </c>
      <c r="E11" s="16">
        <f t="shared" si="2"/>
        <v>125690126</v>
      </c>
      <c r="F11" s="16">
        <f t="shared" si="2"/>
        <v>128000740.3</v>
      </c>
      <c r="G11" s="16">
        <f t="shared" si="2"/>
        <v>130353831.7</v>
      </c>
      <c r="H11" s="16">
        <f t="shared" si="2"/>
        <v>132750180.9</v>
      </c>
      <c r="I11" s="16">
        <f t="shared" si="2"/>
        <v>135190583.3</v>
      </c>
      <c r="J11" s="16">
        <f t="shared" si="2"/>
        <v>137675848.6</v>
      </c>
      <c r="K11" s="16">
        <f t="shared" si="2"/>
        <v>140206801.5</v>
      </c>
      <c r="L11" s="16">
        <f t="shared" si="2"/>
        <v>142784282</v>
      </c>
      <c r="M11" s="16">
        <f t="shared" si="2"/>
        <v>145409145.4</v>
      </c>
      <c r="N11" s="16">
        <f t="shared" si="2"/>
        <v>148082262.8</v>
      </c>
      <c r="O11" s="16">
        <f t="shared" si="2"/>
        <v>150804521.3</v>
      </c>
      <c r="P11" s="16">
        <f t="shared" si="2"/>
        <v>153576824.1</v>
      </c>
      <c r="Q11" s="16">
        <f t="shared" si="2"/>
        <v>156400091.4</v>
      </c>
      <c r="R11" s="16">
        <f t="shared" si="2"/>
        <v>159275260</v>
      </c>
      <c r="S11" s="16">
        <f t="shared" si="2"/>
        <v>162203283.9</v>
      </c>
      <c r="T11" s="16">
        <f t="shared" si="2"/>
        <v>165185135</v>
      </c>
      <c r="U11" s="16">
        <f t="shared" si="2"/>
        <v>168221802.8</v>
      </c>
      <c r="V11" s="16">
        <f t="shared" si="2"/>
        <v>171314294.8</v>
      </c>
      <c r="W11" s="16">
        <f t="shared" si="2"/>
        <v>174463637.4</v>
      </c>
      <c r="X11" s="16">
        <f t="shared" si="2"/>
        <v>177670875.8</v>
      </c>
      <c r="Y11" s="16">
        <f t="shared" si="2"/>
        <v>180937074.1</v>
      </c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2" t="s">
        <v>18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2" t="s">
        <v>19</v>
      </c>
      <c r="B14" s="16">
        <f>B$4*Assumptions!$C7</f>
        <v>6019793.91</v>
      </c>
      <c r="C14" s="16">
        <f>C$4*Assumptions!$C7</f>
        <v>6093367.831</v>
      </c>
      <c r="D14" s="16">
        <f>D$4*Assumptions!$C7</f>
        <v>6167840.973</v>
      </c>
      <c r="E14" s="16">
        <f>E$4*Assumptions!$C7</f>
        <v>6243224.325</v>
      </c>
      <c r="F14" s="16">
        <f>F$4*Assumptions!$C7</f>
        <v>6319529.013</v>
      </c>
      <c r="G14" s="16">
        <f>G$4*Assumptions!$C7</f>
        <v>6396766.296</v>
      </c>
      <c r="H14" s="16">
        <f>H$4*Assumptions!$C7</f>
        <v>6474947.574</v>
      </c>
      <c r="I14" s="16">
        <f>I$4*Assumptions!$C7</f>
        <v>6554084.383</v>
      </c>
      <c r="J14" s="16">
        <f>J$4*Assumptions!$C7</f>
        <v>6634188.403</v>
      </c>
      <c r="K14" s="16">
        <f>K$4*Assumptions!$C7</f>
        <v>6715271.453</v>
      </c>
      <c r="L14" s="16">
        <f>L$4*Assumptions!$C7</f>
        <v>6797345.501</v>
      </c>
      <c r="M14" s="16">
        <f>M$4*Assumptions!$C7</f>
        <v>6880422.658</v>
      </c>
      <c r="N14" s="16">
        <f>N$4*Assumptions!$C7</f>
        <v>6964515.184</v>
      </c>
      <c r="O14" s="16">
        <f>O$4*Assumptions!$C7</f>
        <v>7049635.488</v>
      </c>
      <c r="P14" s="16">
        <f>P$4*Assumptions!$C7</f>
        <v>7135796.133</v>
      </c>
      <c r="Q14" s="16">
        <f>Q$4*Assumptions!$C7</f>
        <v>7223009.833</v>
      </c>
      <c r="R14" s="16">
        <f>R$4*Assumptions!$C7</f>
        <v>7311289.46</v>
      </c>
      <c r="S14" s="16">
        <f>S$4*Assumptions!$C7</f>
        <v>7400648.039</v>
      </c>
      <c r="T14" s="16">
        <f>T$4*Assumptions!$C7</f>
        <v>7491098.76</v>
      </c>
      <c r="U14" s="16">
        <f>U$4*Assumptions!$C7</f>
        <v>7582654.969</v>
      </c>
      <c r="V14" s="16">
        <f>V$4*Assumptions!$C7</f>
        <v>7675330.178</v>
      </c>
      <c r="W14" s="16">
        <f>W$4*Assumptions!$C7</f>
        <v>7769138.063</v>
      </c>
      <c r="X14" s="16">
        <f>X$4*Assumptions!$C7</f>
        <v>7864092.469</v>
      </c>
      <c r="Y14" s="16">
        <f>Y$4*Assumptions!$C7</f>
        <v>7960207.407</v>
      </c>
    </row>
    <row r="15">
      <c r="A15" s="12" t="s">
        <v>21</v>
      </c>
      <c r="B15" s="16">
        <f>B$4*Assumptions!$C8</f>
        <v>16275739.09</v>
      </c>
      <c r="C15" s="16">
        <f>C$4*Assumptions!$C8</f>
        <v>16474661.17</v>
      </c>
      <c r="D15" s="16">
        <f>D$4*Assumptions!$C8</f>
        <v>16676014.48</v>
      </c>
      <c r="E15" s="16">
        <f>E$4*Assumptions!$C8</f>
        <v>16879828.73</v>
      </c>
      <c r="F15" s="16">
        <f>F$4*Assumptions!$C8</f>
        <v>17086134</v>
      </c>
      <c r="G15" s="16">
        <f>G$4*Assumptions!$C8</f>
        <v>17294960.73</v>
      </c>
      <c r="H15" s="16">
        <f>H$4*Assumptions!$C8</f>
        <v>17506339.74</v>
      </c>
      <c r="I15" s="16">
        <f>I$4*Assumptions!$C8</f>
        <v>17720302.22</v>
      </c>
      <c r="J15" s="16">
        <f>J$4*Assumptions!$C8</f>
        <v>17936879.76</v>
      </c>
      <c r="K15" s="16">
        <f>K$4*Assumptions!$C8</f>
        <v>18156104.3</v>
      </c>
      <c r="L15" s="16">
        <f>L$4*Assumptions!$C8</f>
        <v>18378008.21</v>
      </c>
      <c r="M15" s="16">
        <f>M$4*Assumptions!$C8</f>
        <v>18602624.22</v>
      </c>
      <c r="N15" s="16">
        <f>N$4*Assumptions!$C8</f>
        <v>18829985.5</v>
      </c>
      <c r="O15" s="16">
        <f>O$4*Assumptions!$C8</f>
        <v>19060125.58</v>
      </c>
      <c r="P15" s="16">
        <f>P$4*Assumptions!$C8</f>
        <v>19293078.43</v>
      </c>
      <c r="Q15" s="16">
        <f>Q$4*Assumptions!$C8</f>
        <v>19528878.44</v>
      </c>
      <c r="R15" s="16">
        <f>R$4*Assumptions!$C8</f>
        <v>19767560.39</v>
      </c>
      <c r="S15" s="16">
        <f>S$4*Assumptions!$C8</f>
        <v>20009159.51</v>
      </c>
      <c r="T15" s="16">
        <f>T$4*Assumptions!$C8</f>
        <v>20253711.46</v>
      </c>
      <c r="U15" s="16">
        <f>U$4*Assumptions!$C8</f>
        <v>20501252.32</v>
      </c>
      <c r="V15" s="16">
        <f>V$4*Assumptions!$C8</f>
        <v>20751818.63</v>
      </c>
      <c r="W15" s="16">
        <f>W$4*Assumptions!$C8</f>
        <v>21005447.36</v>
      </c>
      <c r="X15" s="16">
        <f>X$4*Assumptions!$C8</f>
        <v>21262175.93</v>
      </c>
      <c r="Y15" s="16">
        <f>Y$4*Assumptions!$C8</f>
        <v>21522042.25</v>
      </c>
    </row>
    <row r="16">
      <c r="A16" s="12" t="s">
        <v>79</v>
      </c>
      <c r="B16" s="16">
        <f t="shared" ref="B16:Y16" si="3">SUM(B14:B15)</f>
        <v>22295533</v>
      </c>
      <c r="C16" s="16">
        <f t="shared" si="3"/>
        <v>22568029</v>
      </c>
      <c r="D16" s="16">
        <f t="shared" si="3"/>
        <v>22843855.45</v>
      </c>
      <c r="E16" s="16">
        <f t="shared" si="3"/>
        <v>23123053.06</v>
      </c>
      <c r="F16" s="16">
        <f t="shared" si="3"/>
        <v>23405663.01</v>
      </c>
      <c r="G16" s="16">
        <f t="shared" si="3"/>
        <v>23691727.02</v>
      </c>
      <c r="H16" s="16">
        <f t="shared" si="3"/>
        <v>23981287.31</v>
      </c>
      <c r="I16" s="16">
        <f t="shared" si="3"/>
        <v>24274386.61</v>
      </c>
      <c r="J16" s="16">
        <f t="shared" si="3"/>
        <v>24571068.16</v>
      </c>
      <c r="K16" s="16">
        <f t="shared" si="3"/>
        <v>24871375.75</v>
      </c>
      <c r="L16" s="16">
        <f t="shared" si="3"/>
        <v>25175353.71</v>
      </c>
      <c r="M16" s="16">
        <f t="shared" si="3"/>
        <v>25483046.88</v>
      </c>
      <c r="N16" s="16">
        <f t="shared" si="3"/>
        <v>25794500.68</v>
      </c>
      <c r="O16" s="16">
        <f t="shared" si="3"/>
        <v>26109761.07</v>
      </c>
      <c r="P16" s="16">
        <f t="shared" si="3"/>
        <v>26428874.57</v>
      </c>
      <c r="Q16" s="16">
        <f t="shared" si="3"/>
        <v>26751888.27</v>
      </c>
      <c r="R16" s="16">
        <f t="shared" si="3"/>
        <v>27078849.85</v>
      </c>
      <c r="S16" s="16">
        <f t="shared" si="3"/>
        <v>27409807.55</v>
      </c>
      <c r="T16" s="16">
        <f t="shared" si="3"/>
        <v>27744810.22</v>
      </c>
      <c r="U16" s="16">
        <f t="shared" si="3"/>
        <v>28083907.29</v>
      </c>
      <c r="V16" s="16">
        <f t="shared" si="3"/>
        <v>28427148.81</v>
      </c>
      <c r="W16" s="16">
        <f t="shared" si="3"/>
        <v>28774585.42</v>
      </c>
      <c r="X16" s="16">
        <f t="shared" si="3"/>
        <v>29126268.4</v>
      </c>
      <c r="Y16" s="16">
        <f t="shared" si="3"/>
        <v>29482249.65</v>
      </c>
    </row>
    <row r="18">
      <c r="A18" s="12" t="s">
        <v>79</v>
      </c>
    </row>
    <row r="19">
      <c r="A19" s="12" t="s">
        <v>19</v>
      </c>
      <c r="B19" s="16">
        <f t="shared" ref="B19:Y19" si="4">B9+B14</f>
        <v>63142455.99</v>
      </c>
      <c r="C19" s="16">
        <f t="shared" si="4"/>
        <v>64266139.8</v>
      </c>
      <c r="D19" s="16">
        <f t="shared" si="4"/>
        <v>65410027.44</v>
      </c>
      <c r="E19" s="16">
        <f t="shared" si="4"/>
        <v>66574484.79</v>
      </c>
      <c r="F19" s="16">
        <f t="shared" si="4"/>
        <v>67759884.38</v>
      </c>
      <c r="G19" s="16">
        <f t="shared" si="4"/>
        <v>68966605.52</v>
      </c>
      <c r="H19" s="16">
        <f t="shared" si="4"/>
        <v>70195034.43</v>
      </c>
      <c r="I19" s="16">
        <f t="shared" si="4"/>
        <v>71445564.36</v>
      </c>
      <c r="J19" s="16">
        <f t="shared" si="4"/>
        <v>72718595.71</v>
      </c>
      <c r="K19" s="16">
        <f t="shared" si="4"/>
        <v>74014536.17</v>
      </c>
      <c r="L19" s="16">
        <f t="shared" si="4"/>
        <v>75333800.87</v>
      </c>
      <c r="M19" s="16">
        <f t="shared" si="4"/>
        <v>76676812.47</v>
      </c>
      <c r="N19" s="16">
        <f t="shared" si="4"/>
        <v>78044001.35</v>
      </c>
      <c r="O19" s="16">
        <f t="shared" si="4"/>
        <v>79435805.7</v>
      </c>
      <c r="P19" s="16">
        <f t="shared" si="4"/>
        <v>80852671.71</v>
      </c>
      <c r="Q19" s="16">
        <f t="shared" si="4"/>
        <v>82295053.7</v>
      </c>
      <c r="R19" s="16">
        <f t="shared" si="4"/>
        <v>83763414.24</v>
      </c>
      <c r="S19" s="16">
        <f t="shared" si="4"/>
        <v>85258224.34</v>
      </c>
      <c r="T19" s="16">
        <f t="shared" si="4"/>
        <v>86779963.58</v>
      </c>
      <c r="U19" s="16">
        <f t="shared" si="4"/>
        <v>88329120.29</v>
      </c>
      <c r="V19" s="16">
        <f t="shared" si="4"/>
        <v>89906191.69</v>
      </c>
      <c r="W19" s="16">
        <f t="shared" si="4"/>
        <v>91511684.04</v>
      </c>
      <c r="X19" s="16">
        <f t="shared" si="4"/>
        <v>93146112.84</v>
      </c>
      <c r="Y19" s="16">
        <f t="shared" si="4"/>
        <v>94810002.97</v>
      </c>
    </row>
    <row r="20">
      <c r="A20" s="12" t="s">
        <v>21</v>
      </c>
      <c r="B20" s="16">
        <f t="shared" ref="B20:Y20" si="5">B10+B15</f>
        <v>78158623.01</v>
      </c>
      <c r="C20" s="16">
        <f t="shared" si="5"/>
        <v>79495164.14</v>
      </c>
      <c r="D20" s="16">
        <f t="shared" si="5"/>
        <v>80855049.82</v>
      </c>
      <c r="E20" s="16">
        <f t="shared" si="5"/>
        <v>82238694.23</v>
      </c>
      <c r="F20" s="16">
        <f t="shared" si="5"/>
        <v>83646518.98</v>
      </c>
      <c r="G20" s="16">
        <f t="shared" si="5"/>
        <v>85078953.22</v>
      </c>
      <c r="H20" s="16">
        <f t="shared" si="5"/>
        <v>86536433.83</v>
      </c>
      <c r="I20" s="16">
        <f t="shared" si="5"/>
        <v>88019405.53</v>
      </c>
      <c r="J20" s="16">
        <f t="shared" si="5"/>
        <v>89528321</v>
      </c>
      <c r="K20" s="16">
        <f t="shared" si="5"/>
        <v>91063641.08</v>
      </c>
      <c r="L20" s="16">
        <f t="shared" si="5"/>
        <v>92625834.86</v>
      </c>
      <c r="M20" s="16">
        <f t="shared" si="5"/>
        <v>94215379.85</v>
      </c>
      <c r="N20" s="16">
        <f t="shared" si="5"/>
        <v>95832762.17</v>
      </c>
      <c r="O20" s="16">
        <f t="shared" si="5"/>
        <v>97478476.64</v>
      </c>
      <c r="P20" s="16">
        <f t="shared" si="5"/>
        <v>99153026.98</v>
      </c>
      <c r="Q20" s="16">
        <f t="shared" si="5"/>
        <v>100856926</v>
      </c>
      <c r="R20" s="16">
        <f t="shared" si="5"/>
        <v>102590695.6</v>
      </c>
      <c r="S20" s="16">
        <f t="shared" si="5"/>
        <v>104354867.2</v>
      </c>
      <c r="T20" s="16">
        <f t="shared" si="5"/>
        <v>106149981.7</v>
      </c>
      <c r="U20" s="16">
        <f t="shared" si="5"/>
        <v>107976589.8</v>
      </c>
      <c r="V20" s="16">
        <f t="shared" si="5"/>
        <v>109835251.9</v>
      </c>
      <c r="W20" s="16">
        <f t="shared" si="5"/>
        <v>111726538.8</v>
      </c>
      <c r="X20" s="16">
        <f t="shared" si="5"/>
        <v>113651031.3</v>
      </c>
      <c r="Y20" s="16">
        <f t="shared" si="5"/>
        <v>115609320.8</v>
      </c>
    </row>
    <row r="21">
      <c r="A21" s="12" t="s">
        <v>79</v>
      </c>
      <c r="B21" s="16">
        <f t="shared" ref="B21:Y21" si="6">SUM(B19:B20)</f>
        <v>141301079</v>
      </c>
      <c r="C21" s="16">
        <f t="shared" si="6"/>
        <v>143761303.9</v>
      </c>
      <c r="D21" s="16">
        <f t="shared" si="6"/>
        <v>146265077.3</v>
      </c>
      <c r="E21" s="16">
        <f t="shared" si="6"/>
        <v>148813179</v>
      </c>
      <c r="F21" s="16">
        <f t="shared" si="6"/>
        <v>151406403.4</v>
      </c>
      <c r="G21" s="16">
        <f t="shared" si="6"/>
        <v>154045558.7</v>
      </c>
      <c r="H21" s="16">
        <f t="shared" si="6"/>
        <v>156731468.3</v>
      </c>
      <c r="I21" s="16">
        <f t="shared" si="6"/>
        <v>159464969.9</v>
      </c>
      <c r="J21" s="16">
        <f t="shared" si="6"/>
        <v>162246916.7</v>
      </c>
      <c r="K21" s="16">
        <f t="shared" si="6"/>
        <v>165078177.3</v>
      </c>
      <c r="L21" s="16">
        <f t="shared" si="6"/>
        <v>167959635.7</v>
      </c>
      <c r="M21" s="16">
        <f t="shared" si="6"/>
        <v>170892192.3</v>
      </c>
      <c r="N21" s="16">
        <f t="shared" si="6"/>
        <v>173876763.5</v>
      </c>
      <c r="O21" s="16">
        <f t="shared" si="6"/>
        <v>176914282.3</v>
      </c>
      <c r="P21" s="16">
        <f t="shared" si="6"/>
        <v>180005698.7</v>
      </c>
      <c r="Q21" s="16">
        <f t="shared" si="6"/>
        <v>183151979.7</v>
      </c>
      <c r="R21" s="16">
        <f t="shared" si="6"/>
        <v>186354109.8</v>
      </c>
      <c r="S21" s="16">
        <f t="shared" si="6"/>
        <v>189613091.5</v>
      </c>
      <c r="T21" s="16">
        <f t="shared" si="6"/>
        <v>192929945.3</v>
      </c>
      <c r="U21" s="16">
        <f t="shared" si="6"/>
        <v>196305710.1</v>
      </c>
      <c r="V21" s="16">
        <f t="shared" si="6"/>
        <v>199741443.6</v>
      </c>
      <c r="W21" s="16">
        <f t="shared" si="6"/>
        <v>203238222.9</v>
      </c>
      <c r="X21" s="16">
        <f t="shared" si="6"/>
        <v>206797144.2</v>
      </c>
      <c r="Y21" s="16">
        <f t="shared" si="6"/>
        <v>210419323.8</v>
      </c>
    </row>
    <row r="23">
      <c r="A23" s="12" t="s">
        <v>80</v>
      </c>
    </row>
    <row r="24">
      <c r="A24" s="12" t="s">
        <v>19</v>
      </c>
      <c r="B24" s="12">
        <v>0.0</v>
      </c>
      <c r="C24" s="12">
        <v>0.0</v>
      </c>
      <c r="D24" s="16">
        <f t="shared" ref="D24:Y24" si="7">B19</f>
        <v>63142455.99</v>
      </c>
      <c r="E24" s="16">
        <f t="shared" si="7"/>
        <v>64266139.8</v>
      </c>
      <c r="F24" s="16">
        <f t="shared" si="7"/>
        <v>65410027.44</v>
      </c>
      <c r="G24" s="16">
        <f t="shared" si="7"/>
        <v>66574484.79</v>
      </c>
      <c r="H24" s="16">
        <f t="shared" si="7"/>
        <v>67759884.38</v>
      </c>
      <c r="I24" s="16">
        <f t="shared" si="7"/>
        <v>68966605.52</v>
      </c>
      <c r="J24" s="16">
        <f t="shared" si="7"/>
        <v>70195034.43</v>
      </c>
      <c r="K24" s="16">
        <f t="shared" si="7"/>
        <v>71445564.36</v>
      </c>
      <c r="L24" s="16">
        <f t="shared" si="7"/>
        <v>72718595.71</v>
      </c>
      <c r="M24" s="16">
        <f t="shared" si="7"/>
        <v>74014536.17</v>
      </c>
      <c r="N24" s="16">
        <f t="shared" si="7"/>
        <v>75333800.87</v>
      </c>
      <c r="O24" s="16">
        <f t="shared" si="7"/>
        <v>76676812.47</v>
      </c>
      <c r="P24" s="16">
        <f t="shared" si="7"/>
        <v>78044001.35</v>
      </c>
      <c r="Q24" s="16">
        <f t="shared" si="7"/>
        <v>79435805.7</v>
      </c>
      <c r="R24" s="16">
        <f t="shared" si="7"/>
        <v>80852671.71</v>
      </c>
      <c r="S24" s="16">
        <f t="shared" si="7"/>
        <v>82295053.7</v>
      </c>
      <c r="T24" s="16">
        <f t="shared" si="7"/>
        <v>83763414.24</v>
      </c>
      <c r="U24" s="16">
        <f t="shared" si="7"/>
        <v>85258224.34</v>
      </c>
      <c r="V24" s="16">
        <f t="shared" si="7"/>
        <v>86779963.58</v>
      </c>
      <c r="W24" s="16">
        <f t="shared" si="7"/>
        <v>88329120.29</v>
      </c>
      <c r="X24" s="16">
        <f t="shared" si="7"/>
        <v>89906191.69</v>
      </c>
      <c r="Y24" s="16">
        <f t="shared" si="7"/>
        <v>91511684.04</v>
      </c>
    </row>
    <row r="25">
      <c r="A25" s="12" t="s">
        <v>21</v>
      </c>
      <c r="B25" s="16">
        <f t="shared" ref="B25:Y25" si="8">B20</f>
        <v>78158623.01</v>
      </c>
      <c r="C25" s="16">
        <f t="shared" si="8"/>
        <v>79495164.14</v>
      </c>
      <c r="D25" s="16">
        <f t="shared" si="8"/>
        <v>80855049.82</v>
      </c>
      <c r="E25" s="16">
        <f t="shared" si="8"/>
        <v>82238694.23</v>
      </c>
      <c r="F25" s="16">
        <f t="shared" si="8"/>
        <v>83646518.98</v>
      </c>
      <c r="G25" s="16">
        <f t="shared" si="8"/>
        <v>85078953.22</v>
      </c>
      <c r="H25" s="16">
        <f t="shared" si="8"/>
        <v>86536433.83</v>
      </c>
      <c r="I25" s="16">
        <f t="shared" si="8"/>
        <v>88019405.53</v>
      </c>
      <c r="J25" s="16">
        <f t="shared" si="8"/>
        <v>89528321</v>
      </c>
      <c r="K25" s="16">
        <f t="shared" si="8"/>
        <v>91063641.08</v>
      </c>
      <c r="L25" s="16">
        <f t="shared" si="8"/>
        <v>92625834.86</v>
      </c>
      <c r="M25" s="16">
        <f t="shared" si="8"/>
        <v>94215379.85</v>
      </c>
      <c r="N25" s="16">
        <f t="shared" si="8"/>
        <v>95832762.17</v>
      </c>
      <c r="O25" s="16">
        <f t="shared" si="8"/>
        <v>97478476.64</v>
      </c>
      <c r="P25" s="16">
        <f t="shared" si="8"/>
        <v>99153026.98</v>
      </c>
      <c r="Q25" s="16">
        <f t="shared" si="8"/>
        <v>100856926</v>
      </c>
      <c r="R25" s="16">
        <f t="shared" si="8"/>
        <v>102590695.6</v>
      </c>
      <c r="S25" s="16">
        <f t="shared" si="8"/>
        <v>104354867.2</v>
      </c>
      <c r="T25" s="16">
        <f t="shared" si="8"/>
        <v>106149981.7</v>
      </c>
      <c r="U25" s="16">
        <f t="shared" si="8"/>
        <v>107976589.8</v>
      </c>
      <c r="V25" s="16">
        <f t="shared" si="8"/>
        <v>109835251.9</v>
      </c>
      <c r="W25" s="16">
        <f t="shared" si="8"/>
        <v>111726538.8</v>
      </c>
      <c r="X25" s="16">
        <f t="shared" si="8"/>
        <v>113651031.3</v>
      </c>
      <c r="Y25" s="16">
        <f t="shared" si="8"/>
        <v>115609320.8</v>
      </c>
    </row>
    <row r="26">
      <c r="A26" s="12" t="s">
        <v>79</v>
      </c>
      <c r="B26" s="16">
        <f t="shared" ref="B26:Y26" si="9">SUM(B24:B25)</f>
        <v>78158623.01</v>
      </c>
      <c r="C26" s="16">
        <f t="shared" si="9"/>
        <v>79495164.14</v>
      </c>
      <c r="D26" s="16">
        <f t="shared" si="9"/>
        <v>143997505.8</v>
      </c>
      <c r="E26" s="16">
        <f t="shared" si="9"/>
        <v>146504834</v>
      </c>
      <c r="F26" s="16">
        <f t="shared" si="9"/>
        <v>149056546.4</v>
      </c>
      <c r="G26" s="16">
        <f t="shared" si="9"/>
        <v>151653438</v>
      </c>
      <c r="H26" s="16">
        <f t="shared" si="9"/>
        <v>154296318.2</v>
      </c>
      <c r="I26" s="16">
        <f t="shared" si="9"/>
        <v>156986011</v>
      </c>
      <c r="J26" s="16">
        <f t="shared" si="9"/>
        <v>159723355.4</v>
      </c>
      <c r="K26" s="16">
        <f t="shared" si="9"/>
        <v>162509205.4</v>
      </c>
      <c r="L26" s="16">
        <f t="shared" si="9"/>
        <v>165344430.6</v>
      </c>
      <c r="M26" s="16">
        <f t="shared" si="9"/>
        <v>168229916</v>
      </c>
      <c r="N26" s="16">
        <f t="shared" si="9"/>
        <v>171166563</v>
      </c>
      <c r="O26" s="16">
        <f t="shared" si="9"/>
        <v>174155289.1</v>
      </c>
      <c r="P26" s="16">
        <f t="shared" si="9"/>
        <v>177197028.3</v>
      </c>
      <c r="Q26" s="16">
        <f t="shared" si="9"/>
        <v>180292731.7</v>
      </c>
      <c r="R26" s="16">
        <f t="shared" si="9"/>
        <v>183443367.3</v>
      </c>
      <c r="S26" s="16">
        <f t="shared" si="9"/>
        <v>186649920.9</v>
      </c>
      <c r="T26" s="16">
        <f t="shared" si="9"/>
        <v>189913395.9</v>
      </c>
      <c r="U26" s="16">
        <f t="shared" si="9"/>
        <v>193234814.1</v>
      </c>
      <c r="V26" s="16">
        <f t="shared" si="9"/>
        <v>196615215.5</v>
      </c>
      <c r="W26" s="16">
        <f t="shared" si="9"/>
        <v>200055659.1</v>
      </c>
      <c r="X26" s="16">
        <f t="shared" si="9"/>
        <v>203557223</v>
      </c>
      <c r="Y26" s="16">
        <f t="shared" si="9"/>
        <v>207121004.8</v>
      </c>
    </row>
    <row r="28">
      <c r="A28" s="12" t="s">
        <v>81</v>
      </c>
    </row>
    <row r="29">
      <c r="A29" s="12" t="s">
        <v>19</v>
      </c>
      <c r="B29" s="16">
        <f t="shared" ref="B29:B30" si="11">B19-B24</f>
        <v>63142455.99</v>
      </c>
      <c r="C29" s="16">
        <f t="shared" ref="C29:Y29" si="10">B29+C19-C24</f>
        <v>127408595.8</v>
      </c>
      <c r="D29" s="16">
        <f t="shared" si="10"/>
        <v>129676167.2</v>
      </c>
      <c r="E29" s="16">
        <f t="shared" si="10"/>
        <v>131984512.2</v>
      </c>
      <c r="F29" s="16">
        <f t="shared" si="10"/>
        <v>134334369.2</v>
      </c>
      <c r="G29" s="16">
        <f t="shared" si="10"/>
        <v>136726489.9</v>
      </c>
      <c r="H29" s="16">
        <f t="shared" si="10"/>
        <v>139161639.9</v>
      </c>
      <c r="I29" s="16">
        <f t="shared" si="10"/>
        <v>141640598.8</v>
      </c>
      <c r="J29" s="16">
        <f t="shared" si="10"/>
        <v>144164160.1</v>
      </c>
      <c r="K29" s="16">
        <f t="shared" si="10"/>
        <v>146733131.9</v>
      </c>
      <c r="L29" s="16">
        <f t="shared" si="10"/>
        <v>149348337</v>
      </c>
      <c r="M29" s="16">
        <f t="shared" si="10"/>
        <v>152010613.3</v>
      </c>
      <c r="N29" s="16">
        <f t="shared" si="10"/>
        <v>154720813.8</v>
      </c>
      <c r="O29" s="16">
        <f t="shared" si="10"/>
        <v>157479807</v>
      </c>
      <c r="P29" s="16">
        <f t="shared" si="10"/>
        <v>160288477.4</v>
      </c>
      <c r="Q29" s="16">
        <f t="shared" si="10"/>
        <v>163147725.4</v>
      </c>
      <c r="R29" s="16">
        <f t="shared" si="10"/>
        <v>166058467.9</v>
      </c>
      <c r="S29" s="16">
        <f t="shared" si="10"/>
        <v>169021638.6</v>
      </c>
      <c r="T29" s="16">
        <f t="shared" si="10"/>
        <v>172038187.9</v>
      </c>
      <c r="U29" s="16">
        <f t="shared" si="10"/>
        <v>175109083.9</v>
      </c>
      <c r="V29" s="16">
        <f t="shared" si="10"/>
        <v>178235312</v>
      </c>
      <c r="W29" s="16">
        <f t="shared" si="10"/>
        <v>181417875.7</v>
      </c>
      <c r="X29" s="16">
        <f t="shared" si="10"/>
        <v>184657796.9</v>
      </c>
      <c r="Y29" s="16">
        <f t="shared" si="10"/>
        <v>187956115.8</v>
      </c>
    </row>
    <row r="30">
      <c r="A30" s="12" t="s">
        <v>21</v>
      </c>
      <c r="B30" s="16">
        <f t="shared" si="11"/>
        <v>0</v>
      </c>
      <c r="C30" s="16">
        <f t="shared" ref="C30:Y30" si="12">B30+C20-C25</f>
        <v>0</v>
      </c>
      <c r="D30" s="16">
        <f t="shared" si="12"/>
        <v>0</v>
      </c>
      <c r="E30" s="16">
        <f t="shared" si="12"/>
        <v>0</v>
      </c>
      <c r="F30" s="16">
        <f t="shared" si="12"/>
        <v>0</v>
      </c>
      <c r="G30" s="16">
        <f t="shared" si="12"/>
        <v>0</v>
      </c>
      <c r="H30" s="16">
        <f t="shared" si="12"/>
        <v>0</v>
      </c>
      <c r="I30" s="16">
        <f t="shared" si="12"/>
        <v>0</v>
      </c>
      <c r="J30" s="16">
        <f t="shared" si="12"/>
        <v>0</v>
      </c>
      <c r="K30" s="16">
        <f t="shared" si="12"/>
        <v>0</v>
      </c>
      <c r="L30" s="16">
        <f t="shared" si="12"/>
        <v>0</v>
      </c>
      <c r="M30" s="16">
        <f t="shared" si="12"/>
        <v>0</v>
      </c>
      <c r="N30" s="16">
        <f t="shared" si="12"/>
        <v>0</v>
      </c>
      <c r="O30" s="16">
        <f t="shared" si="12"/>
        <v>0</v>
      </c>
      <c r="P30" s="16">
        <f t="shared" si="12"/>
        <v>0</v>
      </c>
      <c r="Q30" s="16">
        <f t="shared" si="12"/>
        <v>0</v>
      </c>
      <c r="R30" s="16">
        <f t="shared" si="12"/>
        <v>0</v>
      </c>
      <c r="S30" s="16">
        <f t="shared" si="12"/>
        <v>0</v>
      </c>
      <c r="T30" s="16">
        <f t="shared" si="12"/>
        <v>0</v>
      </c>
      <c r="U30" s="16">
        <f t="shared" si="12"/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</row>
    <row r="31">
      <c r="A31" s="12" t="s">
        <v>79</v>
      </c>
      <c r="B31" s="16">
        <f t="shared" ref="B31:Y31" si="13">SUM(B29:B30)</f>
        <v>63142455.99</v>
      </c>
      <c r="C31" s="16">
        <f t="shared" si="13"/>
        <v>127408595.8</v>
      </c>
      <c r="D31" s="16">
        <f t="shared" si="13"/>
        <v>129676167.2</v>
      </c>
      <c r="E31" s="16">
        <f t="shared" si="13"/>
        <v>131984512.2</v>
      </c>
      <c r="F31" s="16">
        <f t="shared" si="13"/>
        <v>134334369.2</v>
      </c>
      <c r="G31" s="16">
        <f t="shared" si="13"/>
        <v>136726489.9</v>
      </c>
      <c r="H31" s="16">
        <f t="shared" si="13"/>
        <v>139161639.9</v>
      </c>
      <c r="I31" s="16">
        <f t="shared" si="13"/>
        <v>141640598.8</v>
      </c>
      <c r="J31" s="16">
        <f t="shared" si="13"/>
        <v>144164160.1</v>
      </c>
      <c r="K31" s="16">
        <f t="shared" si="13"/>
        <v>146733131.9</v>
      </c>
      <c r="L31" s="16">
        <f t="shared" si="13"/>
        <v>149348337</v>
      </c>
      <c r="M31" s="16">
        <f t="shared" si="13"/>
        <v>152010613.3</v>
      </c>
      <c r="N31" s="16">
        <f t="shared" si="13"/>
        <v>154720813.8</v>
      </c>
      <c r="O31" s="16">
        <f t="shared" si="13"/>
        <v>157479807</v>
      </c>
      <c r="P31" s="16">
        <f t="shared" si="13"/>
        <v>160288477.4</v>
      </c>
      <c r="Q31" s="16">
        <f t="shared" si="13"/>
        <v>163147725.4</v>
      </c>
      <c r="R31" s="16">
        <f t="shared" si="13"/>
        <v>166058467.9</v>
      </c>
      <c r="S31" s="16">
        <f t="shared" si="13"/>
        <v>169021638.6</v>
      </c>
      <c r="T31" s="16">
        <f t="shared" si="13"/>
        <v>172038187.9</v>
      </c>
      <c r="U31" s="16">
        <f t="shared" si="13"/>
        <v>175109083.9</v>
      </c>
      <c r="V31" s="16">
        <f t="shared" si="13"/>
        <v>178235312</v>
      </c>
      <c r="W31" s="16">
        <f t="shared" si="13"/>
        <v>181417875.7</v>
      </c>
      <c r="X31" s="16">
        <f t="shared" si="13"/>
        <v>184657796.9</v>
      </c>
      <c r="Y31" s="16">
        <f t="shared" si="13"/>
        <v>187956115.8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78</v>
      </c>
    </row>
    <row r="3">
      <c r="A3" s="12" t="s">
        <v>17</v>
      </c>
      <c r="B3" s="16">
        <f>'Calcs-1'!B11*'Calcs-1'!B15</f>
        <v>92815304</v>
      </c>
      <c r="C3" s="16">
        <f>'Calcs-1'!C11*'Calcs-1'!C15</f>
        <v>94123999.79</v>
      </c>
      <c r="D3" s="16">
        <f>'Calcs-1'!D11*'Calcs-1'!D15</f>
        <v>95451148.18</v>
      </c>
      <c r="E3" s="16">
        <f>'Calcs-1'!E11*'Calcs-1'!E15</f>
        <v>96797009.37</v>
      </c>
      <c r="F3" s="16">
        <f>'Calcs-1'!F11*'Calcs-1'!F15</f>
        <v>98161847.2</v>
      </c>
      <c r="G3" s="16">
        <f>'Calcs-1'!G11*'Calcs-1'!G15</f>
        <v>99545929.25</v>
      </c>
      <c r="H3" s="16">
        <f>'Calcs-1'!H11*'Calcs-1'!H15</f>
        <v>100949526.9</v>
      </c>
      <c r="I3" s="16">
        <f>'Calcs-1'!I11*'Calcs-1'!I15</f>
        <v>102372915.2</v>
      </c>
      <c r="J3" s="16">
        <f>'Calcs-1'!J11*'Calcs-1'!J15</f>
        <v>103816373.3</v>
      </c>
      <c r="K3" s="16">
        <f>'Calcs-1'!K11*'Calcs-1'!K15</f>
        <v>105280184.1</v>
      </c>
      <c r="L3" s="16">
        <f>'Calcs-1'!L11*'Calcs-1'!L15</f>
        <v>106764634.7</v>
      </c>
      <c r="M3" s="16">
        <f>'Calcs-1'!M11*'Calcs-1'!M15</f>
        <v>108270016.1</v>
      </c>
      <c r="N3" s="16">
        <f>'Calcs-1'!N11*'Calcs-1'!N15</f>
        <v>109796623.3</v>
      </c>
      <c r="O3" s="16">
        <f>'Calcs-1'!O11*'Calcs-1'!O15</f>
        <v>111344755.7</v>
      </c>
      <c r="P3" s="16">
        <f>'Calcs-1'!P11*'Calcs-1'!P15</f>
        <v>112914716.8</v>
      </c>
      <c r="Q3" s="16">
        <f>'Calcs-1'!Q11*'Calcs-1'!Q15</f>
        <v>114506814.3</v>
      </c>
      <c r="R3" s="16">
        <f>'Calcs-1'!R11*'Calcs-1'!R15</f>
        <v>116121360.4</v>
      </c>
      <c r="S3" s="16">
        <f>'Calcs-1'!S11*'Calcs-1'!S15</f>
        <v>117758671.5</v>
      </c>
      <c r="T3" s="16">
        <f>'Calcs-1'!T11*'Calcs-1'!T15</f>
        <v>119419068.8</v>
      </c>
      <c r="U3" s="16">
        <f>'Calcs-1'!U11*'Calcs-1'!U15</f>
        <v>121102877.7</v>
      </c>
      <c r="V3" s="16">
        <f>'Calcs-1'!V11*'Calcs-1'!V15</f>
        <v>122810428.2</v>
      </c>
      <c r="W3" s="16">
        <f>'Calcs-1'!W11*'Calcs-1'!W15</f>
        <v>124542055.3</v>
      </c>
      <c r="X3" s="16">
        <f>'Calcs-1'!X11*'Calcs-1'!X15</f>
        <v>126298098.3</v>
      </c>
      <c r="Y3" s="16">
        <f>'Calcs-1'!Y11*'Calcs-1'!Y15</f>
        <v>128078901.5</v>
      </c>
    </row>
    <row r="4">
      <c r="A4" s="12" t="s">
        <v>18</v>
      </c>
      <c r="B4" s="16">
        <f>'Calcs-1'!B12*'Calcs-1'!B16</f>
        <v>7531267</v>
      </c>
      <c r="C4" s="16">
        <f>'Calcs-1'!C12*'Calcs-1'!C16</f>
        <v>7728284.945</v>
      </c>
      <c r="D4" s="16">
        <f>'Calcs-1'!D12*'Calcs-1'!D16</f>
        <v>7930456.879</v>
      </c>
      <c r="E4" s="16">
        <f>'Calcs-1'!E12*'Calcs-1'!E16</f>
        <v>8137917.631</v>
      </c>
      <c r="F4" s="16">
        <f>'Calcs-1'!F12*'Calcs-1'!F16</f>
        <v>8350805.556</v>
      </c>
      <c r="G4" s="16">
        <f>'Calcs-1'!G12*'Calcs-1'!G16</f>
        <v>8569262.629</v>
      </c>
      <c r="H4" s="16">
        <f>'Calcs-1'!H12*'Calcs-1'!H16</f>
        <v>8793434.54</v>
      </c>
      <c r="I4" s="16">
        <f>'Calcs-1'!I12*'Calcs-1'!I16</f>
        <v>9023470.787</v>
      </c>
      <c r="J4" s="16">
        <f>'Calcs-1'!J12*'Calcs-1'!J16</f>
        <v>9259524.783</v>
      </c>
      <c r="K4" s="16">
        <f>'Calcs-1'!K12*'Calcs-1'!K16</f>
        <v>9501753.951</v>
      </c>
      <c r="L4" s="16">
        <f>'Calcs-1'!L12*'Calcs-1'!L16</f>
        <v>9750319.835</v>
      </c>
      <c r="M4" s="16">
        <f>'Calcs-1'!M12*'Calcs-1'!M16</f>
        <v>10005388.2</v>
      </c>
      <c r="N4" s="16">
        <f>'Calcs-1'!N12*'Calcs-1'!N16</f>
        <v>10267129.16</v>
      </c>
      <c r="O4" s="16">
        <f>'Calcs-1'!O12*'Calcs-1'!O16</f>
        <v>10535717.26</v>
      </c>
      <c r="P4" s="16">
        <f>'Calcs-1'!P12*'Calcs-1'!P16</f>
        <v>10811331.62</v>
      </c>
      <c r="Q4" s="16">
        <f>'Calcs-1'!Q12*'Calcs-1'!Q16</f>
        <v>11094156.05</v>
      </c>
      <c r="R4" s="16">
        <f>'Calcs-1'!R12*'Calcs-1'!R16</f>
        <v>11384379.18</v>
      </c>
      <c r="S4" s="16">
        <f>'Calcs-1'!S12*'Calcs-1'!S16</f>
        <v>11682194.54</v>
      </c>
      <c r="T4" s="16">
        <f>'Calcs-1'!T12*'Calcs-1'!T16</f>
        <v>11987800.75</v>
      </c>
      <c r="U4" s="16">
        <f>'Calcs-1'!U12*'Calcs-1'!U16</f>
        <v>12301401.61</v>
      </c>
      <c r="V4" s="16">
        <f>'Calcs-1'!V12*'Calcs-1'!V16</f>
        <v>12623206.28</v>
      </c>
      <c r="W4" s="16">
        <f>'Calcs-1'!W12*'Calcs-1'!W16</f>
        <v>12953429.36</v>
      </c>
      <c r="X4" s="16">
        <f>'Calcs-1'!X12*'Calcs-1'!X16</f>
        <v>13292291.07</v>
      </c>
      <c r="Y4" s="16">
        <f>'Calcs-1'!Y12*'Calcs-1'!Y16</f>
        <v>13640017.4</v>
      </c>
    </row>
    <row r="5">
      <c r="A5" s="12" t="s">
        <v>79</v>
      </c>
      <c r="B5" s="16">
        <f t="shared" ref="B5:Y5" si="1">SUM(B3:B4)</f>
        <v>100346571</v>
      </c>
      <c r="C5" s="16">
        <f t="shared" si="1"/>
        <v>101852284.7</v>
      </c>
      <c r="D5" s="16">
        <f t="shared" si="1"/>
        <v>103381605.1</v>
      </c>
      <c r="E5" s="16">
        <f t="shared" si="1"/>
        <v>104934927</v>
      </c>
      <c r="F5" s="16">
        <f t="shared" si="1"/>
        <v>106512652.8</v>
      </c>
      <c r="G5" s="16">
        <f t="shared" si="1"/>
        <v>108115191.9</v>
      </c>
      <c r="H5" s="16">
        <f t="shared" si="1"/>
        <v>109742961.4</v>
      </c>
      <c r="I5" s="16">
        <f t="shared" si="1"/>
        <v>111396386</v>
      </c>
      <c r="J5" s="16">
        <f t="shared" si="1"/>
        <v>113075898.1</v>
      </c>
      <c r="K5" s="16">
        <f t="shared" si="1"/>
        <v>114781938.1</v>
      </c>
      <c r="L5" s="16">
        <f t="shared" si="1"/>
        <v>116514954.6</v>
      </c>
      <c r="M5" s="16">
        <f t="shared" si="1"/>
        <v>118275404.3</v>
      </c>
      <c r="N5" s="16">
        <f t="shared" si="1"/>
        <v>120063752.5</v>
      </c>
      <c r="O5" s="16">
        <f t="shared" si="1"/>
        <v>121880473</v>
      </c>
      <c r="P5" s="16">
        <f t="shared" si="1"/>
        <v>123726048.4</v>
      </c>
      <c r="Q5" s="16">
        <f t="shared" si="1"/>
        <v>125600970.3</v>
      </c>
      <c r="R5" s="16">
        <f t="shared" si="1"/>
        <v>127505739.5</v>
      </c>
      <c r="S5" s="16">
        <f t="shared" si="1"/>
        <v>129440866.1</v>
      </c>
      <c r="T5" s="16">
        <f t="shared" si="1"/>
        <v>131406869.5</v>
      </c>
      <c r="U5" s="16">
        <f t="shared" si="1"/>
        <v>133404279.3</v>
      </c>
      <c r="V5" s="16">
        <f t="shared" si="1"/>
        <v>135433634.5</v>
      </c>
      <c r="W5" s="16">
        <f t="shared" si="1"/>
        <v>137495484.6</v>
      </c>
      <c r="X5" s="16">
        <f t="shared" si="1"/>
        <v>139590389.3</v>
      </c>
      <c r="Y5" s="16">
        <f t="shared" si="1"/>
        <v>141718918.9</v>
      </c>
    </row>
    <row r="7">
      <c r="A7" s="12" t="s">
        <v>82</v>
      </c>
    </row>
    <row r="8">
      <c r="A8" s="12" t="s">
        <v>17</v>
      </c>
      <c r="B8" s="12">
        <v>0.0</v>
      </c>
      <c r="C8" s="16">
        <f t="shared" ref="C8:Y8" si="2">B3</f>
        <v>92815304</v>
      </c>
      <c r="D8" s="16">
        <f t="shared" si="2"/>
        <v>94123999.79</v>
      </c>
      <c r="E8" s="16">
        <f t="shared" si="2"/>
        <v>95451148.18</v>
      </c>
      <c r="F8" s="16">
        <f t="shared" si="2"/>
        <v>96797009.37</v>
      </c>
      <c r="G8" s="16">
        <f t="shared" si="2"/>
        <v>98161847.2</v>
      </c>
      <c r="H8" s="16">
        <f t="shared" si="2"/>
        <v>99545929.25</v>
      </c>
      <c r="I8" s="16">
        <f t="shared" si="2"/>
        <v>100949526.9</v>
      </c>
      <c r="J8" s="16">
        <f t="shared" si="2"/>
        <v>102372915.2</v>
      </c>
      <c r="K8" s="16">
        <f t="shared" si="2"/>
        <v>103816373.3</v>
      </c>
      <c r="L8" s="16">
        <f t="shared" si="2"/>
        <v>105280184.1</v>
      </c>
      <c r="M8" s="16">
        <f t="shared" si="2"/>
        <v>106764634.7</v>
      </c>
      <c r="N8" s="16">
        <f t="shared" si="2"/>
        <v>108270016.1</v>
      </c>
      <c r="O8" s="16">
        <f t="shared" si="2"/>
        <v>109796623.3</v>
      </c>
      <c r="P8" s="16">
        <f t="shared" si="2"/>
        <v>111344755.7</v>
      </c>
      <c r="Q8" s="16">
        <f t="shared" si="2"/>
        <v>112914716.8</v>
      </c>
      <c r="R8" s="16">
        <f t="shared" si="2"/>
        <v>114506814.3</v>
      </c>
      <c r="S8" s="16">
        <f t="shared" si="2"/>
        <v>116121360.4</v>
      </c>
      <c r="T8" s="16">
        <f t="shared" si="2"/>
        <v>117758671.5</v>
      </c>
      <c r="U8" s="16">
        <f t="shared" si="2"/>
        <v>119419068.8</v>
      </c>
      <c r="V8" s="16">
        <f t="shared" si="2"/>
        <v>121102877.7</v>
      </c>
      <c r="W8" s="16">
        <f t="shared" si="2"/>
        <v>122810428.2</v>
      </c>
      <c r="X8" s="16">
        <f t="shared" si="2"/>
        <v>124542055.3</v>
      </c>
      <c r="Y8" s="16">
        <f t="shared" si="2"/>
        <v>126298098.3</v>
      </c>
    </row>
    <row r="9">
      <c r="A9" s="12" t="s">
        <v>18</v>
      </c>
      <c r="B9" s="12">
        <v>0.0</v>
      </c>
      <c r="C9" s="12">
        <v>0.0</v>
      </c>
      <c r="D9" s="16">
        <f>B4+C4+D4</f>
        <v>23190008.82</v>
      </c>
      <c r="E9" s="12">
        <v>0.0</v>
      </c>
      <c r="F9" s="12">
        <v>0.0</v>
      </c>
      <c r="G9" s="16">
        <f>E4+F4+G4</f>
        <v>25057985.82</v>
      </c>
      <c r="H9" s="12">
        <v>0.0</v>
      </c>
      <c r="I9" s="12">
        <v>0.0</v>
      </c>
      <c r="J9" s="16">
        <f>H4+I4+J4</f>
        <v>27076430.11</v>
      </c>
      <c r="K9" s="12">
        <v>0.0</v>
      </c>
      <c r="L9" s="12">
        <v>0.0</v>
      </c>
      <c r="M9" s="16">
        <f>K4+L4+M4</f>
        <v>29257461.99</v>
      </c>
      <c r="N9" s="12">
        <v>0.0</v>
      </c>
      <c r="O9" s="12">
        <v>0.0</v>
      </c>
      <c r="P9" s="16">
        <f>N4+O4+P4</f>
        <v>31614178.03</v>
      </c>
      <c r="Q9" s="12">
        <v>0.0</v>
      </c>
      <c r="R9" s="12">
        <v>0.0</v>
      </c>
      <c r="S9" s="16">
        <f>Q4+R4+S4</f>
        <v>34160729.77</v>
      </c>
      <c r="T9" s="12">
        <v>0.0</v>
      </c>
      <c r="U9" s="12">
        <v>0.0</v>
      </c>
      <c r="V9" s="16">
        <f>T4+U4+V4</f>
        <v>36912408.64</v>
      </c>
      <c r="W9" s="12">
        <v>0.0</v>
      </c>
      <c r="X9" s="12">
        <v>0.0</v>
      </c>
      <c r="Y9" s="16">
        <f>W4+X4+Y4</f>
        <v>39885737.82</v>
      </c>
    </row>
    <row r="10">
      <c r="A10" s="12" t="s">
        <v>79</v>
      </c>
      <c r="B10" s="15">
        <f t="shared" ref="B10:Y10" si="3">SUM(B8:B9)</f>
        <v>0</v>
      </c>
      <c r="C10" s="16">
        <f t="shared" si="3"/>
        <v>92815304</v>
      </c>
      <c r="D10" s="16">
        <f t="shared" si="3"/>
        <v>117314008.6</v>
      </c>
      <c r="E10" s="16">
        <f t="shared" si="3"/>
        <v>95451148.18</v>
      </c>
      <c r="F10" s="16">
        <f t="shared" si="3"/>
        <v>96797009.37</v>
      </c>
      <c r="G10" s="16">
        <f t="shared" si="3"/>
        <v>123219833</v>
      </c>
      <c r="H10" s="16">
        <f t="shared" si="3"/>
        <v>99545929.25</v>
      </c>
      <c r="I10" s="16">
        <f t="shared" si="3"/>
        <v>100949526.9</v>
      </c>
      <c r="J10" s="16">
        <f t="shared" si="3"/>
        <v>129449345.3</v>
      </c>
      <c r="K10" s="16">
        <f t="shared" si="3"/>
        <v>103816373.3</v>
      </c>
      <c r="L10" s="16">
        <f t="shared" si="3"/>
        <v>105280184.1</v>
      </c>
      <c r="M10" s="16">
        <f t="shared" si="3"/>
        <v>136022096.7</v>
      </c>
      <c r="N10" s="16">
        <f t="shared" si="3"/>
        <v>108270016.1</v>
      </c>
      <c r="O10" s="16">
        <f t="shared" si="3"/>
        <v>109796623.3</v>
      </c>
      <c r="P10" s="16">
        <f t="shared" si="3"/>
        <v>142958933.7</v>
      </c>
      <c r="Q10" s="16">
        <f t="shared" si="3"/>
        <v>112914716.8</v>
      </c>
      <c r="R10" s="16">
        <f t="shared" si="3"/>
        <v>114506814.3</v>
      </c>
      <c r="S10" s="16">
        <f t="shared" si="3"/>
        <v>150282090.1</v>
      </c>
      <c r="T10" s="16">
        <f t="shared" si="3"/>
        <v>117758671.5</v>
      </c>
      <c r="U10" s="16">
        <f t="shared" si="3"/>
        <v>119419068.8</v>
      </c>
      <c r="V10" s="16">
        <f t="shared" si="3"/>
        <v>158015286.3</v>
      </c>
      <c r="W10" s="16">
        <f t="shared" si="3"/>
        <v>122810428.2</v>
      </c>
      <c r="X10" s="16">
        <f t="shared" si="3"/>
        <v>124542055.3</v>
      </c>
      <c r="Y10" s="16">
        <f t="shared" si="3"/>
        <v>166183836.1</v>
      </c>
    </row>
    <row r="12">
      <c r="A12" s="12" t="s">
        <v>83</v>
      </c>
    </row>
    <row r="13">
      <c r="A13" s="12" t="s">
        <v>17</v>
      </c>
      <c r="B13" s="16">
        <f t="shared" ref="B13:B14" si="5">B3-B8</f>
        <v>92815304</v>
      </c>
      <c r="C13" s="16">
        <f t="shared" ref="C13:Y13" si="4">B13+C3-C8</f>
        <v>94123999.79</v>
      </c>
      <c r="D13" s="16">
        <f t="shared" si="4"/>
        <v>95451148.18</v>
      </c>
      <c r="E13" s="16">
        <f t="shared" si="4"/>
        <v>96797009.37</v>
      </c>
      <c r="F13" s="16">
        <f t="shared" si="4"/>
        <v>98161847.2</v>
      </c>
      <c r="G13" s="16">
        <f t="shared" si="4"/>
        <v>99545929.25</v>
      </c>
      <c r="H13" s="16">
        <f t="shared" si="4"/>
        <v>100949526.9</v>
      </c>
      <c r="I13" s="16">
        <f t="shared" si="4"/>
        <v>102372915.2</v>
      </c>
      <c r="J13" s="16">
        <f t="shared" si="4"/>
        <v>103816373.3</v>
      </c>
      <c r="K13" s="16">
        <f t="shared" si="4"/>
        <v>105280184.1</v>
      </c>
      <c r="L13" s="16">
        <f t="shared" si="4"/>
        <v>106764634.7</v>
      </c>
      <c r="M13" s="16">
        <f t="shared" si="4"/>
        <v>108270016.1</v>
      </c>
      <c r="N13" s="16">
        <f t="shared" si="4"/>
        <v>109796623.3</v>
      </c>
      <c r="O13" s="16">
        <f t="shared" si="4"/>
        <v>111344755.7</v>
      </c>
      <c r="P13" s="16">
        <f t="shared" si="4"/>
        <v>112914716.8</v>
      </c>
      <c r="Q13" s="16">
        <f t="shared" si="4"/>
        <v>114506814.3</v>
      </c>
      <c r="R13" s="16">
        <f t="shared" si="4"/>
        <v>116121360.4</v>
      </c>
      <c r="S13" s="16">
        <f t="shared" si="4"/>
        <v>117758671.5</v>
      </c>
      <c r="T13" s="16">
        <f t="shared" si="4"/>
        <v>119419068.8</v>
      </c>
      <c r="U13" s="16">
        <f t="shared" si="4"/>
        <v>121102877.7</v>
      </c>
      <c r="V13" s="16">
        <f t="shared" si="4"/>
        <v>122810428.2</v>
      </c>
      <c r="W13" s="16">
        <f t="shared" si="4"/>
        <v>124542055.3</v>
      </c>
      <c r="X13" s="16">
        <f t="shared" si="4"/>
        <v>126298098.3</v>
      </c>
      <c r="Y13" s="16">
        <f t="shared" si="4"/>
        <v>128078901.5</v>
      </c>
    </row>
    <row r="14">
      <c r="A14" s="12" t="s">
        <v>18</v>
      </c>
      <c r="B14" s="16">
        <f t="shared" si="5"/>
        <v>7531267</v>
      </c>
      <c r="C14" s="16">
        <f t="shared" ref="C14:Y14" si="6">B14+C4-C9</f>
        <v>15259551.94</v>
      </c>
      <c r="D14" s="16">
        <f t="shared" si="6"/>
        <v>0</v>
      </c>
      <c r="E14" s="16">
        <f t="shared" si="6"/>
        <v>8137917.631</v>
      </c>
      <c r="F14" s="16">
        <f t="shared" si="6"/>
        <v>16488723.19</v>
      </c>
      <c r="G14" s="16">
        <f t="shared" si="6"/>
        <v>0</v>
      </c>
      <c r="H14" s="16">
        <f t="shared" si="6"/>
        <v>8793434.54</v>
      </c>
      <c r="I14" s="16">
        <f t="shared" si="6"/>
        <v>17816905.33</v>
      </c>
      <c r="J14" s="16">
        <f t="shared" si="6"/>
        <v>0</v>
      </c>
      <c r="K14" s="16">
        <f t="shared" si="6"/>
        <v>9501753.951</v>
      </c>
      <c r="L14" s="16">
        <f t="shared" si="6"/>
        <v>19252073.79</v>
      </c>
      <c r="M14" s="16">
        <f t="shared" si="6"/>
        <v>0</v>
      </c>
      <c r="N14" s="16">
        <f t="shared" si="6"/>
        <v>10267129.16</v>
      </c>
      <c r="O14" s="16">
        <f t="shared" si="6"/>
        <v>20802846.41</v>
      </c>
      <c r="P14" s="16">
        <f t="shared" si="6"/>
        <v>0</v>
      </c>
      <c r="Q14" s="16">
        <f t="shared" si="6"/>
        <v>11094156.05</v>
      </c>
      <c r="R14" s="16">
        <f t="shared" si="6"/>
        <v>22478535.23</v>
      </c>
      <c r="S14" s="16">
        <f t="shared" si="6"/>
        <v>0</v>
      </c>
      <c r="T14" s="16">
        <f t="shared" si="6"/>
        <v>11987800.75</v>
      </c>
      <c r="U14" s="16">
        <f t="shared" si="6"/>
        <v>24289202.36</v>
      </c>
      <c r="V14" s="16">
        <f t="shared" si="6"/>
        <v>0</v>
      </c>
      <c r="W14" s="16">
        <f t="shared" si="6"/>
        <v>12953429.36</v>
      </c>
      <c r="X14" s="16">
        <f t="shared" si="6"/>
        <v>26245720.42</v>
      </c>
      <c r="Y14" s="16">
        <f t="shared" si="6"/>
        <v>0</v>
      </c>
    </row>
    <row r="15">
      <c r="A15" s="12" t="s">
        <v>79</v>
      </c>
      <c r="B15" s="16">
        <f t="shared" ref="B15:Y15" si="7">SUM(B13:B14)</f>
        <v>100346571</v>
      </c>
      <c r="C15" s="16">
        <f t="shared" si="7"/>
        <v>109383551.7</v>
      </c>
      <c r="D15" s="16">
        <f t="shared" si="7"/>
        <v>95451148.18</v>
      </c>
      <c r="E15" s="16">
        <f t="shared" si="7"/>
        <v>104934927</v>
      </c>
      <c r="F15" s="16">
        <f t="shared" si="7"/>
        <v>114650570.4</v>
      </c>
      <c r="G15" s="16">
        <f t="shared" si="7"/>
        <v>99545929.25</v>
      </c>
      <c r="H15" s="16">
        <f t="shared" si="7"/>
        <v>109742961.4</v>
      </c>
      <c r="I15" s="16">
        <f t="shared" si="7"/>
        <v>120189820.5</v>
      </c>
      <c r="J15" s="16">
        <f t="shared" si="7"/>
        <v>103816373.3</v>
      </c>
      <c r="K15" s="16">
        <f t="shared" si="7"/>
        <v>114781938.1</v>
      </c>
      <c r="L15" s="16">
        <f t="shared" si="7"/>
        <v>126016708.5</v>
      </c>
      <c r="M15" s="16">
        <f t="shared" si="7"/>
        <v>108270016.1</v>
      </c>
      <c r="N15" s="16">
        <f t="shared" si="7"/>
        <v>120063752.5</v>
      </c>
      <c r="O15" s="16">
        <f t="shared" si="7"/>
        <v>132147602.1</v>
      </c>
      <c r="P15" s="16">
        <f t="shared" si="7"/>
        <v>112914716.8</v>
      </c>
      <c r="Q15" s="16">
        <f t="shared" si="7"/>
        <v>125600970.3</v>
      </c>
      <c r="R15" s="16">
        <f t="shared" si="7"/>
        <v>138599895.6</v>
      </c>
      <c r="S15" s="16">
        <f t="shared" si="7"/>
        <v>117758671.5</v>
      </c>
      <c r="T15" s="16">
        <f t="shared" si="7"/>
        <v>131406869.5</v>
      </c>
      <c r="U15" s="16">
        <f t="shared" si="7"/>
        <v>145392080</v>
      </c>
      <c r="V15" s="16">
        <f t="shared" si="7"/>
        <v>122810428.2</v>
      </c>
      <c r="W15" s="16">
        <f t="shared" si="7"/>
        <v>137495484.6</v>
      </c>
      <c r="X15" s="16">
        <f t="shared" si="7"/>
        <v>152543818.7</v>
      </c>
      <c r="Y15" s="16">
        <f t="shared" si="7"/>
        <v>128078901.5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13</v>
      </c>
    </row>
    <row r="3">
      <c r="A3" s="12" t="s">
        <v>17</v>
      </c>
      <c r="B3" s="15">
        <f>'Calcs-1'!B3</f>
        <v>99254</v>
      </c>
      <c r="C3" s="16">
        <f>'Calcs-1'!C3</f>
        <v>100107.5844</v>
      </c>
      <c r="D3" s="16">
        <f>'Calcs-1'!D3</f>
        <v>100968.5096</v>
      </c>
      <c r="E3" s="16">
        <f>'Calcs-1'!E3</f>
        <v>101836.8388</v>
      </c>
      <c r="F3" s="16">
        <f>'Calcs-1'!F3</f>
        <v>102712.6356</v>
      </c>
      <c r="G3" s="16">
        <f>'Calcs-1'!G3</f>
        <v>103595.9643</v>
      </c>
      <c r="H3" s="16">
        <f>'Calcs-1'!H3</f>
        <v>104486.8896</v>
      </c>
      <c r="I3" s="16">
        <f>'Calcs-1'!I3</f>
        <v>105385.4768</v>
      </c>
      <c r="J3" s="16">
        <f>'Calcs-1'!J3</f>
        <v>106291.7919</v>
      </c>
      <c r="K3" s="16">
        <f>'Calcs-1'!K3</f>
        <v>107205.9013</v>
      </c>
      <c r="L3" s="16">
        <f>'Calcs-1'!L3</f>
        <v>108127.8721</v>
      </c>
      <c r="M3" s="16">
        <f>'Calcs-1'!M3</f>
        <v>109057.7718</v>
      </c>
      <c r="N3" s="16">
        <f>'Calcs-1'!N3</f>
        <v>109995.6686</v>
      </c>
      <c r="O3" s="16">
        <f>'Calcs-1'!O3</f>
        <v>110941.6314</v>
      </c>
      <c r="P3" s="16">
        <f>'Calcs-1'!P3</f>
        <v>111895.7294</v>
      </c>
      <c r="Q3" s="16">
        <f>'Calcs-1'!Q3</f>
        <v>112858.0327</v>
      </c>
      <c r="R3" s="16">
        <f>'Calcs-1'!R3</f>
        <v>113828.6118</v>
      </c>
      <c r="S3" s="16">
        <f>'Calcs-1'!S3</f>
        <v>114807.5378</v>
      </c>
      <c r="T3" s="16">
        <f>'Calcs-1'!T3</f>
        <v>115794.8827</v>
      </c>
      <c r="U3" s="16">
        <f>'Calcs-1'!U3</f>
        <v>116790.7186</v>
      </c>
      <c r="V3" s="16">
        <f>'Calcs-1'!V3</f>
        <v>117795.1188</v>
      </c>
      <c r="W3" s="16">
        <f>'Calcs-1'!W3</f>
        <v>118808.1568</v>
      </c>
      <c r="X3" s="16">
        <f>'Calcs-1'!X3</f>
        <v>119829.907</v>
      </c>
      <c r="Y3" s="16">
        <f>'Calcs-1'!Y3</f>
        <v>120860.4442</v>
      </c>
    </row>
    <row r="4">
      <c r="A4" s="12" t="s">
        <v>84</v>
      </c>
      <c r="B4" s="15">
        <f>'Calcs-1'!B4</f>
        <v>74567</v>
      </c>
      <c r="C4" s="16">
        <f>'Calcs-1'!C4</f>
        <v>75312.67</v>
      </c>
      <c r="D4" s="16">
        <f>'Calcs-1'!D4</f>
        <v>76065.7967</v>
      </c>
      <c r="E4" s="16">
        <f>'Calcs-1'!E4</f>
        <v>76826.45467</v>
      </c>
      <c r="F4" s="16">
        <f>'Calcs-1'!F4</f>
        <v>77594.71921</v>
      </c>
      <c r="G4" s="16">
        <f>'Calcs-1'!G4</f>
        <v>78370.66641</v>
      </c>
      <c r="H4" s="16">
        <f>'Calcs-1'!H4</f>
        <v>79154.37307</v>
      </c>
      <c r="I4" s="16">
        <f>'Calcs-1'!I4</f>
        <v>79945.9168</v>
      </c>
      <c r="J4" s="16">
        <f>'Calcs-1'!J4</f>
        <v>80745.37597</v>
      </c>
      <c r="K4" s="16">
        <f>'Calcs-1'!K4</f>
        <v>81552.82973</v>
      </c>
      <c r="L4" s="16">
        <f>'Calcs-1'!L4</f>
        <v>82368.35803</v>
      </c>
      <c r="M4" s="16">
        <f>'Calcs-1'!M4</f>
        <v>83192.04161</v>
      </c>
      <c r="N4" s="16">
        <f>'Calcs-1'!N4</f>
        <v>84023.96202</v>
      </c>
      <c r="O4" s="16">
        <f>'Calcs-1'!O4</f>
        <v>84864.20164</v>
      </c>
      <c r="P4" s="16">
        <f>'Calcs-1'!P4</f>
        <v>85712.84366</v>
      </c>
      <c r="Q4" s="16">
        <f>'Calcs-1'!Q4</f>
        <v>86569.9721</v>
      </c>
      <c r="R4" s="16">
        <f>'Calcs-1'!R4</f>
        <v>87435.67182</v>
      </c>
      <c r="S4" s="16">
        <f>'Calcs-1'!S4</f>
        <v>88310.02853</v>
      </c>
      <c r="T4" s="16">
        <f>'Calcs-1'!T4</f>
        <v>89193.12882</v>
      </c>
      <c r="U4" s="16">
        <f>'Calcs-1'!U4</f>
        <v>90085.06011</v>
      </c>
      <c r="V4" s="16">
        <f>'Calcs-1'!V4</f>
        <v>90985.91071</v>
      </c>
      <c r="W4" s="16">
        <f>'Calcs-1'!W4</f>
        <v>91895.76982</v>
      </c>
      <c r="X4" s="16">
        <f>'Calcs-1'!X4</f>
        <v>92814.72751</v>
      </c>
      <c r="Y4" s="16">
        <f>'Calcs-1'!Y4</f>
        <v>93742.87479</v>
      </c>
    </row>
    <row r="6">
      <c r="A6" s="12" t="s">
        <v>23</v>
      </c>
    </row>
    <row r="7">
      <c r="A7" s="12" t="s">
        <v>17</v>
      </c>
      <c r="B7" s="15">
        <f>'Calcs-1'!B15</f>
        <v>764</v>
      </c>
      <c r="C7" s="16">
        <f>'Calcs-1'!C15</f>
        <v>764</v>
      </c>
      <c r="D7" s="16">
        <f>'Calcs-1'!D15</f>
        <v>764</v>
      </c>
      <c r="E7" s="16">
        <f>'Calcs-1'!E15</f>
        <v>764</v>
      </c>
      <c r="F7" s="16">
        <f>'Calcs-1'!F15</f>
        <v>764</v>
      </c>
      <c r="G7" s="16">
        <f>'Calcs-1'!G15</f>
        <v>764</v>
      </c>
      <c r="H7" s="16">
        <f>'Calcs-1'!H15</f>
        <v>764</v>
      </c>
      <c r="I7" s="16">
        <f>'Calcs-1'!I15</f>
        <v>764</v>
      </c>
      <c r="J7" s="16">
        <f>'Calcs-1'!J15</f>
        <v>764</v>
      </c>
      <c r="K7" s="16">
        <f>'Calcs-1'!K15</f>
        <v>764</v>
      </c>
      <c r="L7" s="16">
        <f>'Calcs-1'!L15</f>
        <v>764</v>
      </c>
      <c r="M7" s="16">
        <f>'Calcs-1'!M15</f>
        <v>764</v>
      </c>
      <c r="N7" s="16">
        <f>'Calcs-1'!N15</f>
        <v>764</v>
      </c>
      <c r="O7" s="16">
        <f>'Calcs-1'!O15</f>
        <v>764</v>
      </c>
      <c r="P7" s="16">
        <f>'Calcs-1'!P15</f>
        <v>764</v>
      </c>
      <c r="Q7" s="16">
        <f>'Calcs-1'!Q15</f>
        <v>764</v>
      </c>
      <c r="R7" s="16">
        <f>'Calcs-1'!R15</f>
        <v>764</v>
      </c>
      <c r="S7" s="16">
        <f>'Calcs-1'!S15</f>
        <v>764</v>
      </c>
      <c r="T7" s="16">
        <f>'Calcs-1'!T15</f>
        <v>764</v>
      </c>
      <c r="U7" s="16">
        <f>'Calcs-1'!U15</f>
        <v>764</v>
      </c>
      <c r="V7" s="16">
        <f>'Calcs-1'!V15</f>
        <v>764</v>
      </c>
      <c r="W7" s="16">
        <f>'Calcs-1'!W15</f>
        <v>764</v>
      </c>
      <c r="X7" s="16">
        <f>'Calcs-1'!X15</f>
        <v>764</v>
      </c>
      <c r="Y7" s="16">
        <f>'Calcs-1'!Y15</f>
        <v>764</v>
      </c>
    </row>
    <row r="8">
      <c r="A8" s="12" t="s">
        <v>18</v>
      </c>
      <c r="B8" s="15">
        <f>'Calcs-1'!B16</f>
        <v>101</v>
      </c>
      <c r="C8" s="16">
        <f>'Calcs-1'!C16</f>
        <v>102.616</v>
      </c>
      <c r="D8" s="16">
        <f>'Calcs-1'!D16</f>
        <v>104.257856</v>
      </c>
      <c r="E8" s="16">
        <f>'Calcs-1'!E16</f>
        <v>105.9259817</v>
      </c>
      <c r="F8" s="16">
        <f>'Calcs-1'!F16</f>
        <v>107.6207974</v>
      </c>
      <c r="G8" s="16">
        <f>'Calcs-1'!G16</f>
        <v>109.3427302</v>
      </c>
      <c r="H8" s="16">
        <f>'Calcs-1'!H16</f>
        <v>111.0922138</v>
      </c>
      <c r="I8" s="16">
        <f>'Calcs-1'!I16</f>
        <v>112.8696893</v>
      </c>
      <c r="J8" s="16">
        <f>'Calcs-1'!J16</f>
        <v>114.6756043</v>
      </c>
      <c r="K8" s="16">
        <f>'Calcs-1'!K16</f>
        <v>116.510414</v>
      </c>
      <c r="L8" s="16">
        <f>'Calcs-1'!L16</f>
        <v>118.3745806</v>
      </c>
      <c r="M8" s="16">
        <f>'Calcs-1'!M16</f>
        <v>120.2685739</v>
      </c>
      <c r="N8" s="16">
        <f>'Calcs-1'!N16</f>
        <v>122.1928711</v>
      </c>
      <c r="O8" s="16">
        <f>'Calcs-1'!O16</f>
        <v>124.147957</v>
      </c>
      <c r="P8" s="16">
        <f>'Calcs-1'!P16</f>
        <v>126.1343243</v>
      </c>
      <c r="Q8" s="16">
        <f>'Calcs-1'!Q16</f>
        <v>128.1524735</v>
      </c>
      <c r="R8" s="16">
        <f>'Calcs-1'!R16</f>
        <v>130.2029131</v>
      </c>
      <c r="S8" s="16">
        <f>'Calcs-1'!S16</f>
        <v>132.2861597</v>
      </c>
      <c r="T8" s="16">
        <f>'Calcs-1'!T16</f>
        <v>134.4027382</v>
      </c>
      <c r="U8" s="16">
        <f>'Calcs-1'!U16</f>
        <v>136.553182</v>
      </c>
      <c r="V8" s="16">
        <f>'Calcs-1'!V16</f>
        <v>138.738033</v>
      </c>
      <c r="W8" s="16">
        <f>'Calcs-1'!W16</f>
        <v>140.9578415</v>
      </c>
      <c r="X8" s="16">
        <f>'Calcs-1'!X16</f>
        <v>143.213167</v>
      </c>
      <c r="Y8" s="16">
        <f>'Calcs-1'!Y16</f>
        <v>145.5045776</v>
      </c>
    </row>
    <row r="10">
      <c r="A10" s="12" t="s">
        <v>85</v>
      </c>
    </row>
    <row r="11">
      <c r="A11" s="12" t="s">
        <v>17</v>
      </c>
      <c r="B11" s="16">
        <f t="shared" ref="B11:Y11" si="1">B3*B7</f>
        <v>75830056</v>
      </c>
      <c r="C11" s="16">
        <f t="shared" si="1"/>
        <v>76482194.48</v>
      </c>
      <c r="D11" s="16">
        <f t="shared" si="1"/>
        <v>77139941.35</v>
      </c>
      <c r="E11" s="16">
        <f t="shared" si="1"/>
        <v>77803344.85</v>
      </c>
      <c r="F11" s="16">
        <f t="shared" si="1"/>
        <v>78472453.62</v>
      </c>
      <c r="G11" s="16">
        <f t="shared" si="1"/>
        <v>79147316.72</v>
      </c>
      <c r="H11" s="16">
        <f t="shared" si="1"/>
        <v>79827983.64</v>
      </c>
      <c r="I11" s="16">
        <f t="shared" si="1"/>
        <v>80514504.3</v>
      </c>
      <c r="J11" s="16">
        <f t="shared" si="1"/>
        <v>81206929.04</v>
      </c>
      <c r="K11" s="16">
        <f t="shared" si="1"/>
        <v>81905308.63</v>
      </c>
      <c r="L11" s="16">
        <f t="shared" si="1"/>
        <v>82609694.28</v>
      </c>
      <c r="M11" s="16">
        <f t="shared" si="1"/>
        <v>83320137.65</v>
      </c>
      <c r="N11" s="16">
        <f t="shared" si="1"/>
        <v>84036690.84</v>
      </c>
      <c r="O11" s="16">
        <f t="shared" si="1"/>
        <v>84759406.38</v>
      </c>
      <c r="P11" s="16">
        <f t="shared" si="1"/>
        <v>85488337.27</v>
      </c>
      <c r="Q11" s="16">
        <f t="shared" si="1"/>
        <v>86223536.97</v>
      </c>
      <c r="R11" s="16">
        <f t="shared" si="1"/>
        <v>86965059.39</v>
      </c>
      <c r="S11" s="16">
        <f t="shared" si="1"/>
        <v>87712958.9</v>
      </c>
      <c r="T11" s="16">
        <f t="shared" si="1"/>
        <v>88467290.35</v>
      </c>
      <c r="U11" s="16">
        <f t="shared" si="1"/>
        <v>89228109.04</v>
      </c>
      <c r="V11" s="16">
        <f t="shared" si="1"/>
        <v>89995470.78</v>
      </c>
      <c r="W11" s="16">
        <f t="shared" si="1"/>
        <v>90769431.83</v>
      </c>
      <c r="X11" s="16">
        <f t="shared" si="1"/>
        <v>91550048.94</v>
      </c>
      <c r="Y11" s="16">
        <f t="shared" si="1"/>
        <v>92337379.37</v>
      </c>
    </row>
    <row r="12">
      <c r="A12" s="12" t="s">
        <v>18</v>
      </c>
      <c r="B12" s="16">
        <f t="shared" ref="B12:Y12" si="2">B4*B8</f>
        <v>7531267</v>
      </c>
      <c r="C12" s="16">
        <f t="shared" si="2"/>
        <v>7728284.945</v>
      </c>
      <c r="D12" s="16">
        <f t="shared" si="2"/>
        <v>7930456.879</v>
      </c>
      <c r="E12" s="16">
        <f t="shared" si="2"/>
        <v>8137917.631</v>
      </c>
      <c r="F12" s="16">
        <f t="shared" si="2"/>
        <v>8350805.556</v>
      </c>
      <c r="G12" s="16">
        <f t="shared" si="2"/>
        <v>8569262.629</v>
      </c>
      <c r="H12" s="16">
        <f t="shared" si="2"/>
        <v>8793434.54</v>
      </c>
      <c r="I12" s="16">
        <f t="shared" si="2"/>
        <v>9023470.787</v>
      </c>
      <c r="J12" s="16">
        <f t="shared" si="2"/>
        <v>9259524.783</v>
      </c>
      <c r="K12" s="16">
        <f t="shared" si="2"/>
        <v>9501753.951</v>
      </c>
      <c r="L12" s="16">
        <f t="shared" si="2"/>
        <v>9750319.835</v>
      </c>
      <c r="M12" s="16">
        <f t="shared" si="2"/>
        <v>10005388.2</v>
      </c>
      <c r="N12" s="16">
        <f t="shared" si="2"/>
        <v>10267129.16</v>
      </c>
      <c r="O12" s="16">
        <f t="shared" si="2"/>
        <v>10535717.26</v>
      </c>
      <c r="P12" s="16">
        <f t="shared" si="2"/>
        <v>10811331.62</v>
      </c>
      <c r="Q12" s="16">
        <f t="shared" si="2"/>
        <v>11094156.05</v>
      </c>
      <c r="R12" s="16">
        <f t="shared" si="2"/>
        <v>11384379.18</v>
      </c>
      <c r="S12" s="16">
        <f t="shared" si="2"/>
        <v>11682194.54</v>
      </c>
      <c r="T12" s="16">
        <f t="shared" si="2"/>
        <v>11987800.75</v>
      </c>
      <c r="U12" s="16">
        <f t="shared" si="2"/>
        <v>12301401.61</v>
      </c>
      <c r="V12" s="16">
        <f t="shared" si="2"/>
        <v>12623206.28</v>
      </c>
      <c r="W12" s="16">
        <f t="shared" si="2"/>
        <v>12953429.36</v>
      </c>
      <c r="X12" s="16">
        <f t="shared" si="2"/>
        <v>13292291.07</v>
      </c>
      <c r="Y12" s="16">
        <f t="shared" si="2"/>
        <v>13640017.4</v>
      </c>
    </row>
    <row r="13">
      <c r="A13" s="12" t="s">
        <v>79</v>
      </c>
      <c r="B13" s="16">
        <f t="shared" ref="B13:Y13" si="3">SUM(B11:B12)</f>
        <v>83361323</v>
      </c>
      <c r="C13" s="16">
        <f t="shared" si="3"/>
        <v>84210479.43</v>
      </c>
      <c r="D13" s="16">
        <f t="shared" si="3"/>
        <v>85070398.23</v>
      </c>
      <c r="E13" s="16">
        <f t="shared" si="3"/>
        <v>85941262.48</v>
      </c>
      <c r="F13" s="16">
        <f t="shared" si="3"/>
        <v>86823259.17</v>
      </c>
      <c r="G13" s="16">
        <f t="shared" si="3"/>
        <v>87716579.35</v>
      </c>
      <c r="H13" s="16">
        <f t="shared" si="3"/>
        <v>88621418.18</v>
      </c>
      <c r="I13" s="16">
        <f t="shared" si="3"/>
        <v>89537975.09</v>
      </c>
      <c r="J13" s="16">
        <f t="shared" si="3"/>
        <v>90466453.82</v>
      </c>
      <c r="K13" s="16">
        <f t="shared" si="3"/>
        <v>91407062.58</v>
      </c>
      <c r="L13" s="16">
        <f t="shared" si="3"/>
        <v>92360014.12</v>
      </c>
      <c r="M13" s="16">
        <f t="shared" si="3"/>
        <v>93325525.85</v>
      </c>
      <c r="N13" s="16">
        <f t="shared" si="3"/>
        <v>94303819.99</v>
      </c>
      <c r="O13" s="16">
        <f t="shared" si="3"/>
        <v>95295123.63</v>
      </c>
      <c r="P13" s="16">
        <f t="shared" si="3"/>
        <v>96299668.89</v>
      </c>
      <c r="Q13" s="16">
        <f t="shared" si="3"/>
        <v>97317693.03</v>
      </c>
      <c r="R13" s="16">
        <f t="shared" si="3"/>
        <v>98349438.57</v>
      </c>
      <c r="S13" s="16">
        <f t="shared" si="3"/>
        <v>99395153.44</v>
      </c>
      <c r="T13" s="16">
        <f t="shared" si="3"/>
        <v>100455091.1</v>
      </c>
      <c r="U13" s="16">
        <f t="shared" si="3"/>
        <v>101529510.7</v>
      </c>
      <c r="V13" s="16">
        <f t="shared" si="3"/>
        <v>102618677.1</v>
      </c>
      <c r="W13" s="16">
        <f t="shared" si="3"/>
        <v>103722861.2</v>
      </c>
      <c r="X13" s="16">
        <f t="shared" si="3"/>
        <v>104842340</v>
      </c>
      <c r="Y13" s="16">
        <f t="shared" si="3"/>
        <v>105977396.8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28</v>
      </c>
    </row>
    <row r="3">
      <c r="A3" s="12" t="s">
        <v>29</v>
      </c>
      <c r="B3" s="15">
        <f>Assumptions!$B16</f>
        <v>124870</v>
      </c>
      <c r="C3" s="15">
        <f>Assumptions!$B16</f>
        <v>124870</v>
      </c>
      <c r="D3" s="15">
        <f>Assumptions!$B16</f>
        <v>124870</v>
      </c>
      <c r="E3" s="15">
        <f>Assumptions!$B16</f>
        <v>124870</v>
      </c>
      <c r="F3" s="15">
        <f>Assumptions!$B16</f>
        <v>124870</v>
      </c>
      <c r="G3" s="15">
        <f>Assumptions!$B16</f>
        <v>124870</v>
      </c>
      <c r="H3" s="15">
        <f>Assumptions!$B16</f>
        <v>124870</v>
      </c>
      <c r="I3" s="15">
        <f>Assumptions!$B16</f>
        <v>124870</v>
      </c>
      <c r="J3" s="15">
        <f>Assumptions!$B16</f>
        <v>124870</v>
      </c>
      <c r="K3" s="15">
        <f>Assumptions!$B16</f>
        <v>124870</v>
      </c>
      <c r="L3" s="15">
        <f>Assumptions!$B16</f>
        <v>124870</v>
      </c>
      <c r="M3" s="15">
        <f>Assumptions!$B16</f>
        <v>124870</v>
      </c>
      <c r="N3" s="15">
        <f>Assumptions!$B16</f>
        <v>124870</v>
      </c>
      <c r="O3" s="15">
        <f>Assumptions!$B16</f>
        <v>124870</v>
      </c>
      <c r="P3" s="15">
        <f>Assumptions!$B16</f>
        <v>124870</v>
      </c>
      <c r="Q3" s="15">
        <f>Assumptions!$B16</f>
        <v>124870</v>
      </c>
      <c r="R3" s="15">
        <f>Assumptions!$B16</f>
        <v>124870</v>
      </c>
      <c r="S3" s="15">
        <f>Assumptions!$B16</f>
        <v>124870</v>
      </c>
      <c r="T3" s="15">
        <f>Assumptions!$B16</f>
        <v>124870</v>
      </c>
      <c r="U3" s="15">
        <f>Assumptions!$B16</f>
        <v>124870</v>
      </c>
      <c r="V3" s="15">
        <f>Assumptions!$B16</f>
        <v>124870</v>
      </c>
      <c r="W3" s="15">
        <f>Assumptions!$B16</f>
        <v>124870</v>
      </c>
      <c r="X3" s="15">
        <f>Assumptions!$B16</f>
        <v>124870</v>
      </c>
      <c r="Y3" s="15">
        <f>Assumptions!$B16</f>
        <v>124870</v>
      </c>
    </row>
    <row r="4">
      <c r="A4" s="12" t="s">
        <v>30</v>
      </c>
      <c r="B4" s="15">
        <f>Assumptions!$B17</f>
        <v>68762</v>
      </c>
      <c r="C4" s="15">
        <f>Assumptions!$B17</f>
        <v>68762</v>
      </c>
      <c r="D4" s="15">
        <f>Assumptions!$B17</f>
        <v>68762</v>
      </c>
      <c r="E4" s="15">
        <f>Assumptions!$B17</f>
        <v>68762</v>
      </c>
      <c r="F4" s="15">
        <f>Assumptions!$B17</f>
        <v>68762</v>
      </c>
      <c r="G4" s="15">
        <f>Assumptions!$B17</f>
        <v>68762</v>
      </c>
      <c r="H4" s="15">
        <f>Assumptions!$B17</f>
        <v>68762</v>
      </c>
      <c r="I4" s="15">
        <f>Assumptions!$B17</f>
        <v>68762</v>
      </c>
      <c r="J4" s="15">
        <f>Assumptions!$B17</f>
        <v>68762</v>
      </c>
      <c r="K4" s="15">
        <f>Assumptions!$B17</f>
        <v>68762</v>
      </c>
      <c r="L4" s="15">
        <f>Assumptions!$B17</f>
        <v>68762</v>
      </c>
      <c r="M4" s="15">
        <f>Assumptions!$B17</f>
        <v>68762</v>
      </c>
      <c r="N4" s="15">
        <f>Assumptions!$B17</f>
        <v>68762</v>
      </c>
      <c r="O4" s="15">
        <f>Assumptions!$B17</f>
        <v>68762</v>
      </c>
      <c r="P4" s="15">
        <f>Assumptions!$B17</f>
        <v>68762</v>
      </c>
      <c r="Q4" s="15">
        <f>Assumptions!$B17</f>
        <v>68762</v>
      </c>
      <c r="R4" s="15">
        <f>Assumptions!$B17</f>
        <v>68762</v>
      </c>
      <c r="S4" s="15">
        <f>Assumptions!$B17</f>
        <v>68762</v>
      </c>
      <c r="T4" s="15">
        <f>Assumptions!$B17</f>
        <v>68762</v>
      </c>
      <c r="U4" s="15">
        <f>Assumptions!$B17</f>
        <v>68762</v>
      </c>
      <c r="V4" s="15">
        <f>Assumptions!$B17</f>
        <v>68762</v>
      </c>
      <c r="W4" s="15">
        <f>Assumptions!$B17</f>
        <v>68762</v>
      </c>
      <c r="X4" s="15">
        <f>Assumptions!$B17</f>
        <v>68762</v>
      </c>
      <c r="Y4" s="15">
        <f>Assumptions!$B17</f>
        <v>68762</v>
      </c>
    </row>
    <row r="5">
      <c r="A5" s="12" t="s">
        <v>31</v>
      </c>
      <c r="B5" s="15">
        <f>Assumptions!$B18</f>
        <v>231337</v>
      </c>
      <c r="C5" s="15">
        <f>Assumptions!$B18</f>
        <v>231337</v>
      </c>
      <c r="D5" s="15">
        <f>Assumptions!$B18</f>
        <v>231337</v>
      </c>
      <c r="E5" s="15">
        <f>Assumptions!$B18</f>
        <v>231337</v>
      </c>
      <c r="F5" s="15">
        <f>Assumptions!$B18</f>
        <v>231337</v>
      </c>
      <c r="G5" s="15">
        <f>Assumptions!$B18</f>
        <v>231337</v>
      </c>
      <c r="H5" s="15">
        <f>Assumptions!$B18</f>
        <v>231337</v>
      </c>
      <c r="I5" s="15">
        <f>Assumptions!$B18</f>
        <v>231337</v>
      </c>
      <c r="J5" s="15">
        <f>Assumptions!$B18</f>
        <v>231337</v>
      </c>
      <c r="K5" s="15">
        <f>Assumptions!$B18</f>
        <v>231337</v>
      </c>
      <c r="L5" s="15">
        <f>Assumptions!$B18</f>
        <v>231337</v>
      </c>
      <c r="M5" s="15">
        <f>Assumptions!$B18</f>
        <v>231337</v>
      </c>
      <c r="N5" s="15">
        <f>Assumptions!$B18</f>
        <v>231337</v>
      </c>
      <c r="O5" s="15">
        <f>Assumptions!$B18</f>
        <v>231337</v>
      </c>
      <c r="P5" s="15">
        <f>Assumptions!$B18</f>
        <v>231337</v>
      </c>
      <c r="Q5" s="15">
        <f>Assumptions!$B18</f>
        <v>231337</v>
      </c>
      <c r="R5" s="15">
        <f>Assumptions!$B18</f>
        <v>231337</v>
      </c>
      <c r="S5" s="15">
        <f>Assumptions!$B18</f>
        <v>231337</v>
      </c>
      <c r="T5" s="15">
        <f>Assumptions!$B18</f>
        <v>231337</v>
      </c>
      <c r="U5" s="15">
        <f>Assumptions!$B18</f>
        <v>231337</v>
      </c>
      <c r="V5" s="15">
        <f>Assumptions!$B18</f>
        <v>231337</v>
      </c>
      <c r="W5" s="15">
        <f>Assumptions!$B18</f>
        <v>231337</v>
      </c>
      <c r="X5" s="15">
        <f>Assumptions!$B18</f>
        <v>231337</v>
      </c>
      <c r="Y5" s="15">
        <f>Assumptions!$B18</f>
        <v>231337</v>
      </c>
    </row>
    <row r="6">
      <c r="A6" s="12" t="s">
        <v>86</v>
      </c>
      <c r="B6" s="15">
        <f>Assumptions!$B19</f>
        <v>32345</v>
      </c>
      <c r="C6" s="15">
        <f>Assumptions!$B19</f>
        <v>32345</v>
      </c>
      <c r="D6" s="15">
        <f>Assumptions!$B19</f>
        <v>32345</v>
      </c>
      <c r="E6" s="15">
        <f>Assumptions!$B19</f>
        <v>32345</v>
      </c>
      <c r="F6" s="15">
        <f>Assumptions!$B19</f>
        <v>32345</v>
      </c>
      <c r="G6" s="15">
        <f>Assumptions!$B19</f>
        <v>32345</v>
      </c>
      <c r="H6" s="15">
        <f>Assumptions!$B19</f>
        <v>32345</v>
      </c>
      <c r="I6" s="15">
        <f>Assumptions!$B19</f>
        <v>32345</v>
      </c>
      <c r="J6" s="15">
        <f>Assumptions!$B19</f>
        <v>32345</v>
      </c>
      <c r="K6" s="15">
        <f>Assumptions!$B19</f>
        <v>32345</v>
      </c>
      <c r="L6" s="15">
        <f>Assumptions!$B19</f>
        <v>32345</v>
      </c>
      <c r="M6" s="15">
        <f>Assumptions!$B19</f>
        <v>32345</v>
      </c>
      <c r="N6" s="15">
        <f>Assumptions!$B19</f>
        <v>32345</v>
      </c>
      <c r="O6" s="15">
        <f>Assumptions!$B19</f>
        <v>32345</v>
      </c>
      <c r="P6" s="15">
        <f>Assumptions!$B19</f>
        <v>32345</v>
      </c>
      <c r="Q6" s="15">
        <f>Assumptions!$B19</f>
        <v>32345</v>
      </c>
      <c r="R6" s="15">
        <f>Assumptions!$B19</f>
        <v>32345</v>
      </c>
      <c r="S6" s="15">
        <f>Assumptions!$B19</f>
        <v>32345</v>
      </c>
      <c r="T6" s="15">
        <f>Assumptions!$B19</f>
        <v>32345</v>
      </c>
      <c r="U6" s="15">
        <f>Assumptions!$B19</f>
        <v>32345</v>
      </c>
      <c r="V6" s="15">
        <f>Assumptions!$B19</f>
        <v>32345</v>
      </c>
      <c r="W6" s="15">
        <f>Assumptions!$B19</f>
        <v>32345</v>
      </c>
      <c r="X6" s="15">
        <f>Assumptions!$B19</f>
        <v>32345</v>
      </c>
      <c r="Y6" s="15">
        <f>Assumptions!$B19</f>
        <v>32345</v>
      </c>
    </row>
    <row r="7">
      <c r="A7" s="12" t="s">
        <v>79</v>
      </c>
      <c r="B7" s="15">
        <f t="shared" ref="B7:Y7" si="1">SUM(B3:B6)</f>
        <v>457314</v>
      </c>
      <c r="C7" s="15">
        <f t="shared" si="1"/>
        <v>457314</v>
      </c>
      <c r="D7" s="15">
        <f t="shared" si="1"/>
        <v>457314</v>
      </c>
      <c r="E7" s="15">
        <f t="shared" si="1"/>
        <v>457314</v>
      </c>
      <c r="F7" s="15">
        <f t="shared" si="1"/>
        <v>457314</v>
      </c>
      <c r="G7" s="15">
        <f t="shared" si="1"/>
        <v>457314</v>
      </c>
      <c r="H7" s="15">
        <f t="shared" si="1"/>
        <v>457314</v>
      </c>
      <c r="I7" s="15">
        <f t="shared" si="1"/>
        <v>457314</v>
      </c>
      <c r="J7" s="15">
        <f t="shared" si="1"/>
        <v>457314</v>
      </c>
      <c r="K7" s="15">
        <f t="shared" si="1"/>
        <v>457314</v>
      </c>
      <c r="L7" s="15">
        <f t="shared" si="1"/>
        <v>457314</v>
      </c>
      <c r="M7" s="15">
        <f t="shared" si="1"/>
        <v>457314</v>
      </c>
      <c r="N7" s="15">
        <f t="shared" si="1"/>
        <v>457314</v>
      </c>
      <c r="O7" s="15">
        <f t="shared" si="1"/>
        <v>457314</v>
      </c>
      <c r="P7" s="15">
        <f t="shared" si="1"/>
        <v>457314</v>
      </c>
      <c r="Q7" s="15">
        <f t="shared" si="1"/>
        <v>457314</v>
      </c>
      <c r="R7" s="15">
        <f t="shared" si="1"/>
        <v>457314</v>
      </c>
      <c r="S7" s="15">
        <f t="shared" si="1"/>
        <v>457314</v>
      </c>
      <c r="T7" s="15">
        <f t="shared" si="1"/>
        <v>457314</v>
      </c>
      <c r="U7" s="15">
        <f t="shared" si="1"/>
        <v>457314</v>
      </c>
      <c r="V7" s="15">
        <f t="shared" si="1"/>
        <v>457314</v>
      </c>
      <c r="W7" s="15">
        <f t="shared" si="1"/>
        <v>457314</v>
      </c>
      <c r="X7" s="15">
        <f t="shared" si="1"/>
        <v>457314</v>
      </c>
      <c r="Y7" s="15">
        <f t="shared" si="1"/>
        <v>457314</v>
      </c>
    </row>
    <row r="9">
      <c r="A9" s="12" t="s">
        <v>87</v>
      </c>
    </row>
    <row r="10">
      <c r="A10" s="12" t="s">
        <v>29</v>
      </c>
      <c r="B10" s="12">
        <v>0.0</v>
      </c>
      <c r="C10" s="15">
        <f t="shared" ref="C10:Y10" si="2">B3</f>
        <v>124870</v>
      </c>
      <c r="D10" s="15">
        <f t="shared" si="2"/>
        <v>124870</v>
      </c>
      <c r="E10" s="15">
        <f t="shared" si="2"/>
        <v>124870</v>
      </c>
      <c r="F10" s="15">
        <f t="shared" si="2"/>
        <v>124870</v>
      </c>
      <c r="G10" s="15">
        <f t="shared" si="2"/>
        <v>124870</v>
      </c>
      <c r="H10" s="15">
        <f t="shared" si="2"/>
        <v>124870</v>
      </c>
      <c r="I10" s="15">
        <f t="shared" si="2"/>
        <v>124870</v>
      </c>
      <c r="J10" s="15">
        <f t="shared" si="2"/>
        <v>124870</v>
      </c>
      <c r="K10" s="15">
        <f t="shared" si="2"/>
        <v>124870</v>
      </c>
      <c r="L10" s="15">
        <f t="shared" si="2"/>
        <v>124870</v>
      </c>
      <c r="M10" s="15">
        <f t="shared" si="2"/>
        <v>124870</v>
      </c>
      <c r="N10" s="15">
        <f t="shared" si="2"/>
        <v>124870</v>
      </c>
      <c r="O10" s="15">
        <f t="shared" si="2"/>
        <v>124870</v>
      </c>
      <c r="P10" s="15">
        <f t="shared" si="2"/>
        <v>124870</v>
      </c>
      <c r="Q10" s="15">
        <f t="shared" si="2"/>
        <v>124870</v>
      </c>
      <c r="R10" s="15">
        <f t="shared" si="2"/>
        <v>124870</v>
      </c>
      <c r="S10" s="15">
        <f t="shared" si="2"/>
        <v>124870</v>
      </c>
      <c r="T10" s="15">
        <f t="shared" si="2"/>
        <v>124870</v>
      </c>
      <c r="U10" s="15">
        <f t="shared" si="2"/>
        <v>124870</v>
      </c>
      <c r="V10" s="15">
        <f t="shared" si="2"/>
        <v>124870</v>
      </c>
      <c r="W10" s="15">
        <f t="shared" si="2"/>
        <v>124870</v>
      </c>
      <c r="X10" s="15">
        <f t="shared" si="2"/>
        <v>124870</v>
      </c>
      <c r="Y10" s="15">
        <f t="shared" si="2"/>
        <v>124870</v>
      </c>
    </row>
    <row r="11">
      <c r="A11" s="12" t="s">
        <v>30</v>
      </c>
      <c r="B11" s="12">
        <v>0.0</v>
      </c>
      <c r="C11" s="12">
        <v>0.0</v>
      </c>
      <c r="D11" s="15">
        <f>B4+C4+D4</f>
        <v>206286</v>
      </c>
      <c r="E11" s="12">
        <v>0.0</v>
      </c>
      <c r="F11" s="12">
        <v>0.0</v>
      </c>
      <c r="G11" s="15">
        <f>E4+F4+G4</f>
        <v>206286</v>
      </c>
      <c r="H11" s="12">
        <v>0.0</v>
      </c>
      <c r="I11" s="12">
        <v>0.0</v>
      </c>
      <c r="J11" s="15">
        <f>H4+I4+J4</f>
        <v>206286</v>
      </c>
      <c r="K11" s="12">
        <v>0.0</v>
      </c>
      <c r="L11" s="12">
        <v>0.0</v>
      </c>
      <c r="M11" s="15">
        <f>K4+L4+M4</f>
        <v>206286</v>
      </c>
      <c r="N11" s="12">
        <v>0.0</v>
      </c>
      <c r="O11" s="12">
        <v>0.0</v>
      </c>
      <c r="P11" s="15">
        <f>N4+O4+P4</f>
        <v>206286</v>
      </c>
      <c r="Q11" s="12">
        <v>0.0</v>
      </c>
      <c r="R11" s="12">
        <v>0.0</v>
      </c>
      <c r="S11" s="15">
        <f>Q4+R4+S4</f>
        <v>206286</v>
      </c>
      <c r="T11" s="12">
        <v>0.0</v>
      </c>
      <c r="U11" s="12">
        <v>0.0</v>
      </c>
      <c r="V11" s="15">
        <f>T4+U4+V4</f>
        <v>206286</v>
      </c>
      <c r="W11" s="12">
        <v>0.0</v>
      </c>
      <c r="X11" s="12">
        <v>0.0</v>
      </c>
      <c r="Y11" s="15">
        <f>W4+X4+Y4</f>
        <v>206286</v>
      </c>
    </row>
    <row r="12">
      <c r="A12" s="12" t="s">
        <v>31</v>
      </c>
      <c r="B12" s="15">
        <f t="shared" ref="B12:Y12" si="3">B5</f>
        <v>231337</v>
      </c>
      <c r="C12" s="15">
        <f t="shared" si="3"/>
        <v>231337</v>
      </c>
      <c r="D12" s="15">
        <f t="shared" si="3"/>
        <v>231337</v>
      </c>
      <c r="E12" s="15">
        <f t="shared" si="3"/>
        <v>231337</v>
      </c>
      <c r="F12" s="15">
        <f t="shared" si="3"/>
        <v>231337</v>
      </c>
      <c r="G12" s="15">
        <f t="shared" si="3"/>
        <v>231337</v>
      </c>
      <c r="H12" s="15">
        <f t="shared" si="3"/>
        <v>231337</v>
      </c>
      <c r="I12" s="15">
        <f t="shared" si="3"/>
        <v>231337</v>
      </c>
      <c r="J12" s="15">
        <f t="shared" si="3"/>
        <v>231337</v>
      </c>
      <c r="K12" s="15">
        <f t="shared" si="3"/>
        <v>231337</v>
      </c>
      <c r="L12" s="15">
        <f t="shared" si="3"/>
        <v>231337</v>
      </c>
      <c r="M12" s="15">
        <f t="shared" si="3"/>
        <v>231337</v>
      </c>
      <c r="N12" s="15">
        <f t="shared" si="3"/>
        <v>231337</v>
      </c>
      <c r="O12" s="15">
        <f t="shared" si="3"/>
        <v>231337</v>
      </c>
      <c r="P12" s="15">
        <f t="shared" si="3"/>
        <v>231337</v>
      </c>
      <c r="Q12" s="15">
        <f t="shared" si="3"/>
        <v>231337</v>
      </c>
      <c r="R12" s="15">
        <f t="shared" si="3"/>
        <v>231337</v>
      </c>
      <c r="S12" s="15">
        <f t="shared" si="3"/>
        <v>231337</v>
      </c>
      <c r="T12" s="15">
        <f t="shared" si="3"/>
        <v>231337</v>
      </c>
      <c r="U12" s="15">
        <f t="shared" si="3"/>
        <v>231337</v>
      </c>
      <c r="V12" s="15">
        <f t="shared" si="3"/>
        <v>231337</v>
      </c>
      <c r="W12" s="15">
        <f t="shared" si="3"/>
        <v>231337</v>
      </c>
      <c r="X12" s="15">
        <f t="shared" si="3"/>
        <v>231337</v>
      </c>
      <c r="Y12" s="15">
        <f t="shared" si="3"/>
        <v>231337</v>
      </c>
    </row>
    <row r="13">
      <c r="A13" s="12" t="s">
        <v>86</v>
      </c>
      <c r="B13" s="12">
        <v>0.0</v>
      </c>
      <c r="C13" s="15">
        <f>B6+C6</f>
        <v>64690</v>
      </c>
      <c r="D13" s="12">
        <v>0.0</v>
      </c>
      <c r="E13" s="15">
        <f>D6+E6</f>
        <v>64690</v>
      </c>
      <c r="F13" s="12">
        <v>0.0</v>
      </c>
      <c r="G13" s="15">
        <f>F6+G6</f>
        <v>64690</v>
      </c>
      <c r="H13" s="12">
        <v>0.0</v>
      </c>
      <c r="I13" s="15">
        <f>H6+I6</f>
        <v>64690</v>
      </c>
      <c r="J13" s="12">
        <v>0.0</v>
      </c>
      <c r="K13" s="15">
        <f>J6+K6</f>
        <v>64690</v>
      </c>
      <c r="L13" s="12">
        <v>0.0</v>
      </c>
      <c r="M13" s="15">
        <f>L6+M6</f>
        <v>64690</v>
      </c>
      <c r="N13" s="12">
        <v>0.0</v>
      </c>
      <c r="O13" s="15">
        <f>N6+O6</f>
        <v>64690</v>
      </c>
      <c r="P13" s="12">
        <v>0.0</v>
      </c>
      <c r="Q13" s="15">
        <f>P6+Q6</f>
        <v>64690</v>
      </c>
      <c r="R13" s="12">
        <v>0.0</v>
      </c>
      <c r="S13" s="15">
        <f>R6+S6</f>
        <v>64690</v>
      </c>
      <c r="T13" s="12">
        <v>0.0</v>
      </c>
      <c r="U13" s="15">
        <f>T6+U6</f>
        <v>64690</v>
      </c>
      <c r="V13" s="12">
        <v>0.0</v>
      </c>
      <c r="W13" s="15">
        <f>V6+W6</f>
        <v>64690</v>
      </c>
      <c r="X13" s="12">
        <v>0.0</v>
      </c>
      <c r="Y13" s="15">
        <f>X6+Y6</f>
        <v>64690</v>
      </c>
    </row>
    <row r="14">
      <c r="A14" s="12" t="s">
        <v>79</v>
      </c>
      <c r="B14" s="15">
        <f t="shared" ref="B14:Y14" si="4">SUM(B10:B13)</f>
        <v>231337</v>
      </c>
      <c r="C14" s="15">
        <f t="shared" si="4"/>
        <v>420897</v>
      </c>
      <c r="D14" s="15">
        <f t="shared" si="4"/>
        <v>562493</v>
      </c>
      <c r="E14" s="15">
        <f t="shared" si="4"/>
        <v>420897</v>
      </c>
      <c r="F14" s="15">
        <f t="shared" si="4"/>
        <v>356207</v>
      </c>
      <c r="G14" s="15">
        <f t="shared" si="4"/>
        <v>627183</v>
      </c>
      <c r="H14" s="15">
        <f t="shared" si="4"/>
        <v>356207</v>
      </c>
      <c r="I14" s="15">
        <f t="shared" si="4"/>
        <v>420897</v>
      </c>
      <c r="J14" s="15">
        <f t="shared" si="4"/>
        <v>562493</v>
      </c>
      <c r="K14" s="15">
        <f t="shared" si="4"/>
        <v>420897</v>
      </c>
      <c r="L14" s="15">
        <f t="shared" si="4"/>
        <v>356207</v>
      </c>
      <c r="M14" s="15">
        <f t="shared" si="4"/>
        <v>627183</v>
      </c>
      <c r="N14" s="15">
        <f t="shared" si="4"/>
        <v>356207</v>
      </c>
      <c r="O14" s="15">
        <f t="shared" si="4"/>
        <v>420897</v>
      </c>
      <c r="P14" s="15">
        <f t="shared" si="4"/>
        <v>562493</v>
      </c>
      <c r="Q14" s="15">
        <f t="shared" si="4"/>
        <v>420897</v>
      </c>
      <c r="R14" s="15">
        <f t="shared" si="4"/>
        <v>356207</v>
      </c>
      <c r="S14" s="15">
        <f t="shared" si="4"/>
        <v>627183</v>
      </c>
      <c r="T14" s="15">
        <f t="shared" si="4"/>
        <v>356207</v>
      </c>
      <c r="U14" s="15">
        <f t="shared" si="4"/>
        <v>420897</v>
      </c>
      <c r="V14" s="15">
        <f t="shared" si="4"/>
        <v>562493</v>
      </c>
      <c r="W14" s="15">
        <f t="shared" si="4"/>
        <v>420897</v>
      </c>
      <c r="X14" s="15">
        <f t="shared" si="4"/>
        <v>356207</v>
      </c>
      <c r="Y14" s="15">
        <f t="shared" si="4"/>
        <v>627183</v>
      </c>
    </row>
    <row r="16">
      <c r="A16" s="12" t="s">
        <v>88</v>
      </c>
    </row>
    <row r="17">
      <c r="A17" s="12" t="s">
        <v>29</v>
      </c>
      <c r="B17" s="15">
        <f t="shared" ref="B17:B20" si="6">B3-B10</f>
        <v>124870</v>
      </c>
      <c r="C17" s="15">
        <f t="shared" ref="C17:Y17" si="5">B17+C3-C10</f>
        <v>124870</v>
      </c>
      <c r="D17" s="15">
        <f t="shared" si="5"/>
        <v>124870</v>
      </c>
      <c r="E17" s="15">
        <f t="shared" si="5"/>
        <v>124870</v>
      </c>
      <c r="F17" s="15">
        <f t="shared" si="5"/>
        <v>124870</v>
      </c>
      <c r="G17" s="15">
        <f t="shared" si="5"/>
        <v>124870</v>
      </c>
      <c r="H17" s="15">
        <f t="shared" si="5"/>
        <v>124870</v>
      </c>
      <c r="I17" s="15">
        <f t="shared" si="5"/>
        <v>124870</v>
      </c>
      <c r="J17" s="15">
        <f t="shared" si="5"/>
        <v>124870</v>
      </c>
      <c r="K17" s="15">
        <f t="shared" si="5"/>
        <v>124870</v>
      </c>
      <c r="L17" s="15">
        <f t="shared" si="5"/>
        <v>124870</v>
      </c>
      <c r="M17" s="15">
        <f t="shared" si="5"/>
        <v>124870</v>
      </c>
      <c r="N17" s="15">
        <f t="shared" si="5"/>
        <v>124870</v>
      </c>
      <c r="O17" s="15">
        <f t="shared" si="5"/>
        <v>124870</v>
      </c>
      <c r="P17" s="15">
        <f t="shared" si="5"/>
        <v>124870</v>
      </c>
      <c r="Q17" s="15">
        <f t="shared" si="5"/>
        <v>124870</v>
      </c>
      <c r="R17" s="15">
        <f t="shared" si="5"/>
        <v>124870</v>
      </c>
      <c r="S17" s="15">
        <f t="shared" si="5"/>
        <v>124870</v>
      </c>
      <c r="T17" s="15">
        <f t="shared" si="5"/>
        <v>124870</v>
      </c>
      <c r="U17" s="15">
        <f t="shared" si="5"/>
        <v>124870</v>
      </c>
      <c r="V17" s="15">
        <f t="shared" si="5"/>
        <v>124870</v>
      </c>
      <c r="W17" s="15">
        <f t="shared" si="5"/>
        <v>124870</v>
      </c>
      <c r="X17" s="15">
        <f t="shared" si="5"/>
        <v>124870</v>
      </c>
      <c r="Y17" s="15">
        <f t="shared" si="5"/>
        <v>124870</v>
      </c>
    </row>
    <row r="18">
      <c r="A18" s="12" t="s">
        <v>30</v>
      </c>
      <c r="B18" s="15">
        <f t="shared" si="6"/>
        <v>68762</v>
      </c>
      <c r="C18" s="15">
        <f t="shared" ref="C18:Y18" si="7">B18+C4-C11</f>
        <v>137524</v>
      </c>
      <c r="D18" s="15">
        <f t="shared" si="7"/>
        <v>0</v>
      </c>
      <c r="E18" s="15">
        <f t="shared" si="7"/>
        <v>68762</v>
      </c>
      <c r="F18" s="15">
        <f t="shared" si="7"/>
        <v>137524</v>
      </c>
      <c r="G18" s="15">
        <f t="shared" si="7"/>
        <v>0</v>
      </c>
      <c r="H18" s="15">
        <f t="shared" si="7"/>
        <v>68762</v>
      </c>
      <c r="I18" s="15">
        <f t="shared" si="7"/>
        <v>137524</v>
      </c>
      <c r="J18" s="15">
        <f t="shared" si="7"/>
        <v>0</v>
      </c>
      <c r="K18" s="15">
        <f t="shared" si="7"/>
        <v>68762</v>
      </c>
      <c r="L18" s="15">
        <f t="shared" si="7"/>
        <v>137524</v>
      </c>
      <c r="M18" s="15">
        <f t="shared" si="7"/>
        <v>0</v>
      </c>
      <c r="N18" s="15">
        <f t="shared" si="7"/>
        <v>68762</v>
      </c>
      <c r="O18" s="15">
        <f t="shared" si="7"/>
        <v>137524</v>
      </c>
      <c r="P18" s="15">
        <f t="shared" si="7"/>
        <v>0</v>
      </c>
      <c r="Q18" s="15">
        <f t="shared" si="7"/>
        <v>68762</v>
      </c>
      <c r="R18" s="15">
        <f t="shared" si="7"/>
        <v>137524</v>
      </c>
      <c r="S18" s="15">
        <f t="shared" si="7"/>
        <v>0</v>
      </c>
      <c r="T18" s="15">
        <f t="shared" si="7"/>
        <v>68762</v>
      </c>
      <c r="U18" s="15">
        <f t="shared" si="7"/>
        <v>137524</v>
      </c>
      <c r="V18" s="15">
        <f t="shared" si="7"/>
        <v>0</v>
      </c>
      <c r="W18" s="15">
        <f t="shared" si="7"/>
        <v>68762</v>
      </c>
      <c r="X18" s="15">
        <f t="shared" si="7"/>
        <v>137524</v>
      </c>
      <c r="Y18" s="15">
        <f t="shared" si="7"/>
        <v>0</v>
      </c>
    </row>
    <row r="19">
      <c r="A19" s="12" t="s">
        <v>31</v>
      </c>
      <c r="B19" s="15">
        <f t="shared" si="6"/>
        <v>0</v>
      </c>
      <c r="C19" s="15">
        <f t="shared" ref="C19:Y19" si="8">B19+C5-C12</f>
        <v>0</v>
      </c>
      <c r="D19" s="15">
        <f t="shared" si="8"/>
        <v>0</v>
      </c>
      <c r="E19" s="15">
        <f t="shared" si="8"/>
        <v>0</v>
      </c>
      <c r="F19" s="15">
        <f t="shared" si="8"/>
        <v>0</v>
      </c>
      <c r="G19" s="15">
        <f t="shared" si="8"/>
        <v>0</v>
      </c>
      <c r="H19" s="15">
        <f t="shared" si="8"/>
        <v>0</v>
      </c>
      <c r="I19" s="15">
        <f t="shared" si="8"/>
        <v>0</v>
      </c>
      <c r="J19" s="15">
        <f t="shared" si="8"/>
        <v>0</v>
      </c>
      <c r="K19" s="15">
        <f t="shared" si="8"/>
        <v>0</v>
      </c>
      <c r="L19" s="15">
        <f t="shared" si="8"/>
        <v>0</v>
      </c>
      <c r="M19" s="15">
        <f t="shared" si="8"/>
        <v>0</v>
      </c>
      <c r="N19" s="15">
        <f t="shared" si="8"/>
        <v>0</v>
      </c>
      <c r="O19" s="15">
        <f t="shared" si="8"/>
        <v>0</v>
      </c>
      <c r="P19" s="15">
        <f t="shared" si="8"/>
        <v>0</v>
      </c>
      <c r="Q19" s="15">
        <f t="shared" si="8"/>
        <v>0</v>
      </c>
      <c r="R19" s="15">
        <f t="shared" si="8"/>
        <v>0</v>
      </c>
      <c r="S19" s="15">
        <f t="shared" si="8"/>
        <v>0</v>
      </c>
      <c r="T19" s="15">
        <f t="shared" si="8"/>
        <v>0</v>
      </c>
      <c r="U19" s="15">
        <f t="shared" si="8"/>
        <v>0</v>
      </c>
      <c r="V19" s="15">
        <f t="shared" si="8"/>
        <v>0</v>
      </c>
      <c r="W19" s="15">
        <f t="shared" si="8"/>
        <v>0</v>
      </c>
      <c r="X19" s="15">
        <f t="shared" si="8"/>
        <v>0</v>
      </c>
      <c r="Y19" s="15">
        <f t="shared" si="8"/>
        <v>0</v>
      </c>
    </row>
    <row r="20">
      <c r="A20" s="12" t="s">
        <v>86</v>
      </c>
      <c r="B20" s="15">
        <f t="shared" si="6"/>
        <v>32345</v>
      </c>
      <c r="C20" s="15">
        <f t="shared" ref="C20:Y20" si="9">B20+C6-C13</f>
        <v>0</v>
      </c>
      <c r="D20" s="15">
        <f t="shared" si="9"/>
        <v>32345</v>
      </c>
      <c r="E20" s="15">
        <f t="shared" si="9"/>
        <v>0</v>
      </c>
      <c r="F20" s="15">
        <f t="shared" si="9"/>
        <v>32345</v>
      </c>
      <c r="G20" s="15">
        <f t="shared" si="9"/>
        <v>0</v>
      </c>
      <c r="H20" s="15">
        <f t="shared" si="9"/>
        <v>32345</v>
      </c>
      <c r="I20" s="15">
        <f t="shared" si="9"/>
        <v>0</v>
      </c>
      <c r="J20" s="15">
        <f t="shared" si="9"/>
        <v>32345</v>
      </c>
      <c r="K20" s="15">
        <f t="shared" si="9"/>
        <v>0</v>
      </c>
      <c r="L20" s="15">
        <f t="shared" si="9"/>
        <v>32345</v>
      </c>
      <c r="M20" s="15">
        <f t="shared" si="9"/>
        <v>0</v>
      </c>
      <c r="N20" s="15">
        <f t="shared" si="9"/>
        <v>32345</v>
      </c>
      <c r="O20" s="15">
        <f t="shared" si="9"/>
        <v>0</v>
      </c>
      <c r="P20" s="15">
        <f t="shared" si="9"/>
        <v>32345</v>
      </c>
      <c r="Q20" s="15">
        <f t="shared" si="9"/>
        <v>0</v>
      </c>
      <c r="R20" s="15">
        <f t="shared" si="9"/>
        <v>32345</v>
      </c>
      <c r="S20" s="15">
        <f t="shared" si="9"/>
        <v>0</v>
      </c>
      <c r="T20" s="15">
        <f t="shared" si="9"/>
        <v>32345</v>
      </c>
      <c r="U20" s="15">
        <f t="shared" si="9"/>
        <v>0</v>
      </c>
      <c r="V20" s="15">
        <f t="shared" si="9"/>
        <v>32345</v>
      </c>
      <c r="W20" s="15">
        <f t="shared" si="9"/>
        <v>0</v>
      </c>
      <c r="X20" s="15">
        <f t="shared" si="9"/>
        <v>32345</v>
      </c>
      <c r="Y20" s="15">
        <f t="shared" si="9"/>
        <v>0</v>
      </c>
    </row>
    <row r="21">
      <c r="A21" s="12" t="s">
        <v>79</v>
      </c>
      <c r="B21" s="15">
        <f t="shared" ref="B21:Y21" si="10">SUM(B17:B20)</f>
        <v>225977</v>
      </c>
      <c r="C21" s="15">
        <f t="shared" si="10"/>
        <v>262394</v>
      </c>
      <c r="D21" s="15">
        <f t="shared" si="10"/>
        <v>157215</v>
      </c>
      <c r="E21" s="15">
        <f t="shared" si="10"/>
        <v>193632</v>
      </c>
      <c r="F21" s="15">
        <f t="shared" si="10"/>
        <v>294739</v>
      </c>
      <c r="G21" s="15">
        <f t="shared" si="10"/>
        <v>124870</v>
      </c>
      <c r="H21" s="15">
        <f t="shared" si="10"/>
        <v>225977</v>
      </c>
      <c r="I21" s="15">
        <f t="shared" si="10"/>
        <v>262394</v>
      </c>
      <c r="J21" s="15">
        <f t="shared" si="10"/>
        <v>157215</v>
      </c>
      <c r="K21" s="15">
        <f t="shared" si="10"/>
        <v>193632</v>
      </c>
      <c r="L21" s="15">
        <f t="shared" si="10"/>
        <v>294739</v>
      </c>
      <c r="M21" s="15">
        <f t="shared" si="10"/>
        <v>124870</v>
      </c>
      <c r="N21" s="15">
        <f t="shared" si="10"/>
        <v>225977</v>
      </c>
      <c r="O21" s="15">
        <f t="shared" si="10"/>
        <v>262394</v>
      </c>
      <c r="P21" s="15">
        <f t="shared" si="10"/>
        <v>157215</v>
      </c>
      <c r="Q21" s="15">
        <f t="shared" si="10"/>
        <v>193632</v>
      </c>
      <c r="R21" s="15">
        <f t="shared" si="10"/>
        <v>294739</v>
      </c>
      <c r="S21" s="15">
        <f t="shared" si="10"/>
        <v>124870</v>
      </c>
      <c r="T21" s="15">
        <f t="shared" si="10"/>
        <v>225977</v>
      </c>
      <c r="U21" s="15">
        <f t="shared" si="10"/>
        <v>262394</v>
      </c>
      <c r="V21" s="15">
        <f t="shared" si="10"/>
        <v>157215</v>
      </c>
      <c r="W21" s="15">
        <f t="shared" si="10"/>
        <v>193632</v>
      </c>
      <c r="X21" s="15">
        <f t="shared" si="10"/>
        <v>294739</v>
      </c>
      <c r="Y21" s="15">
        <f t="shared" si="10"/>
        <v>124870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2" t="s">
        <v>73</v>
      </c>
      <c r="V1" s="12" t="s">
        <v>74</v>
      </c>
      <c r="W1" s="12" t="s">
        <v>75</v>
      </c>
      <c r="X1" s="12" t="s">
        <v>76</v>
      </c>
      <c r="Y1" s="12" t="s">
        <v>77</v>
      </c>
    </row>
    <row r="2">
      <c r="A2" s="12" t="s">
        <v>89</v>
      </c>
    </row>
    <row r="3">
      <c r="A3" s="12" t="s">
        <v>17</v>
      </c>
      <c r="B3" s="12">
        <v>0.0</v>
      </c>
      <c r="C3" s="15">
        <f t="shared" ref="C3:Y3" si="1">B11</f>
        <v>22232</v>
      </c>
      <c r="D3" s="16">
        <f t="shared" si="1"/>
        <v>45323.3682</v>
      </c>
      <c r="E3" s="16">
        <f t="shared" si="1"/>
        <v>69290.91641</v>
      </c>
      <c r="F3" s="16">
        <f t="shared" si="1"/>
        <v>94151.73384</v>
      </c>
      <c r="G3" s="16">
        <f t="shared" si="1"/>
        <v>119923.1914</v>
      </c>
      <c r="H3" s="16">
        <f t="shared" si="1"/>
        <v>146622.946</v>
      </c>
      <c r="I3" s="16">
        <f t="shared" si="1"/>
        <v>174268.945</v>
      </c>
      <c r="J3" s="16">
        <f t="shared" si="1"/>
        <v>202879.4305</v>
      </c>
      <c r="K3" s="16">
        <f t="shared" si="1"/>
        <v>232472.9439</v>
      </c>
      <c r="L3" s="16">
        <f t="shared" si="1"/>
        <v>263068.3307</v>
      </c>
      <c r="M3" s="16">
        <f t="shared" si="1"/>
        <v>294684.7449</v>
      </c>
      <c r="N3" s="16">
        <f t="shared" si="1"/>
        <v>327341.6539</v>
      </c>
      <c r="O3" s="16">
        <f t="shared" si="1"/>
        <v>361058.843</v>
      </c>
      <c r="P3" s="16">
        <f t="shared" si="1"/>
        <v>395856.4207</v>
      </c>
      <c r="Q3" s="16">
        <f t="shared" si="1"/>
        <v>431754.8231</v>
      </c>
      <c r="R3" s="16">
        <f t="shared" si="1"/>
        <v>468774.8196</v>
      </c>
      <c r="S3" s="16">
        <f t="shared" si="1"/>
        <v>506937.5172</v>
      </c>
      <c r="T3" s="16">
        <f t="shared" si="1"/>
        <v>546264.3662</v>
      </c>
      <c r="U3" s="16">
        <f t="shared" si="1"/>
        <v>586777.1652</v>
      </c>
      <c r="V3" s="16">
        <f t="shared" si="1"/>
        <v>628498.0666</v>
      </c>
      <c r="W3" s="16">
        <f t="shared" si="1"/>
        <v>671449.5816</v>
      </c>
      <c r="X3" s="16">
        <f t="shared" si="1"/>
        <v>715654.5861</v>
      </c>
      <c r="Y3" s="16">
        <f t="shared" si="1"/>
        <v>761136.3261</v>
      </c>
    </row>
    <row r="4">
      <c r="A4" s="12" t="s">
        <v>18</v>
      </c>
      <c r="B4" s="12">
        <v>0.0</v>
      </c>
      <c r="C4" s="15">
        <f t="shared" ref="C4:Y4" si="2">B12</f>
        <v>0</v>
      </c>
      <c r="D4" s="16">
        <f t="shared" si="2"/>
        <v>0</v>
      </c>
      <c r="E4" s="16">
        <f t="shared" si="2"/>
        <v>0</v>
      </c>
      <c r="F4" s="16">
        <f t="shared" si="2"/>
        <v>0</v>
      </c>
      <c r="G4" s="16">
        <f t="shared" si="2"/>
        <v>0</v>
      </c>
      <c r="H4" s="16">
        <f t="shared" si="2"/>
        <v>0</v>
      </c>
      <c r="I4" s="16">
        <f t="shared" si="2"/>
        <v>0</v>
      </c>
      <c r="J4" s="16">
        <f t="shared" si="2"/>
        <v>0</v>
      </c>
      <c r="K4" s="16">
        <f t="shared" si="2"/>
        <v>0</v>
      </c>
      <c r="L4" s="16">
        <f t="shared" si="2"/>
        <v>0</v>
      </c>
      <c r="M4" s="16">
        <f t="shared" si="2"/>
        <v>0</v>
      </c>
      <c r="N4" s="16">
        <f t="shared" si="2"/>
        <v>0</v>
      </c>
      <c r="O4" s="16">
        <f t="shared" si="2"/>
        <v>0</v>
      </c>
      <c r="P4" s="16">
        <f t="shared" si="2"/>
        <v>0</v>
      </c>
      <c r="Q4" s="16">
        <f t="shared" si="2"/>
        <v>0</v>
      </c>
      <c r="R4" s="16">
        <f t="shared" si="2"/>
        <v>0</v>
      </c>
      <c r="S4" s="16">
        <f t="shared" si="2"/>
        <v>0</v>
      </c>
      <c r="T4" s="16">
        <f t="shared" si="2"/>
        <v>0</v>
      </c>
      <c r="U4" s="16">
        <f t="shared" si="2"/>
        <v>0</v>
      </c>
      <c r="V4" s="16">
        <f t="shared" si="2"/>
        <v>0</v>
      </c>
      <c r="W4" s="16">
        <f t="shared" si="2"/>
        <v>0</v>
      </c>
      <c r="X4" s="16">
        <f t="shared" si="2"/>
        <v>0</v>
      </c>
      <c r="Y4" s="16">
        <f t="shared" si="2"/>
        <v>0</v>
      </c>
    </row>
    <row r="6">
      <c r="A6" s="12" t="s">
        <v>90</v>
      </c>
    </row>
    <row r="7">
      <c r="A7" s="12" t="s">
        <v>17</v>
      </c>
      <c r="B7" s="15">
        <f>'Calcs-1'!B11-'Calcs-1'!B3</f>
        <v>22232</v>
      </c>
      <c r="C7" s="16">
        <f>'Calcs-1'!C11-'Calcs-1'!C3</f>
        <v>23091.3682</v>
      </c>
      <c r="D7" s="16">
        <f>'Calcs-1'!D11-'Calcs-1'!D3</f>
        <v>23967.54821</v>
      </c>
      <c r="E7" s="16">
        <f>'Calcs-1'!E11-'Calcs-1'!E3</f>
        <v>24860.81744</v>
      </c>
      <c r="F7" s="16">
        <f>'Calcs-1'!F11-'Calcs-1'!F3</f>
        <v>25771.45758</v>
      </c>
      <c r="G7" s="16">
        <f>'Calcs-1'!G11-'Calcs-1'!G3</f>
        <v>26699.75463</v>
      </c>
      <c r="H7" s="16">
        <f>'Calcs-1'!H11-'Calcs-1'!H3</f>
        <v>27645.99897</v>
      </c>
      <c r="I7" s="16">
        <f>'Calcs-1'!I11-'Calcs-1'!I3</f>
        <v>28610.48545</v>
      </c>
      <c r="J7" s="16">
        <f>'Calcs-1'!J11-'Calcs-1'!J3</f>
        <v>29593.51341</v>
      </c>
      <c r="K7" s="16">
        <f>'Calcs-1'!K11-'Calcs-1'!K3</f>
        <v>30595.38681</v>
      </c>
      <c r="L7" s="16">
        <f>'Calcs-1'!L11-'Calcs-1'!L3</f>
        <v>31616.41422</v>
      </c>
      <c r="M7" s="16">
        <f>'Calcs-1'!M11-'Calcs-1'!M3</f>
        <v>32656.90896</v>
      </c>
      <c r="N7" s="16">
        <f>'Calcs-1'!N11-'Calcs-1'!N3</f>
        <v>33717.18912</v>
      </c>
      <c r="O7" s="16">
        <f>'Calcs-1'!O11-'Calcs-1'!O3</f>
        <v>34797.57766</v>
      </c>
      <c r="P7" s="16">
        <f>'Calcs-1'!P11-'Calcs-1'!P3</f>
        <v>35898.40248</v>
      </c>
      <c r="Q7" s="16">
        <f>'Calcs-1'!Q11-'Calcs-1'!Q3</f>
        <v>37019.99647</v>
      </c>
      <c r="R7" s="16">
        <f>'Calcs-1'!R11-'Calcs-1'!R3</f>
        <v>38162.6976</v>
      </c>
      <c r="S7" s="16">
        <f>'Calcs-1'!S11-'Calcs-1'!S3</f>
        <v>39326.849</v>
      </c>
      <c r="T7" s="16">
        <f>'Calcs-1'!T11-'Calcs-1'!T3</f>
        <v>40512.79903</v>
      </c>
      <c r="U7" s="16">
        <f>'Calcs-1'!U11-'Calcs-1'!U3</f>
        <v>41720.90135</v>
      </c>
      <c r="V7" s="16">
        <f>'Calcs-1'!V11-'Calcs-1'!V3</f>
        <v>42951.51501</v>
      </c>
      <c r="W7" s="16">
        <f>'Calcs-1'!W11-'Calcs-1'!W3</f>
        <v>44205.00453</v>
      </c>
      <c r="X7" s="16">
        <f>'Calcs-1'!X11-'Calcs-1'!X3</f>
        <v>45481.73995</v>
      </c>
      <c r="Y7" s="16">
        <f>'Calcs-1'!Y11-'Calcs-1'!Y3</f>
        <v>46782.09697</v>
      </c>
    </row>
    <row r="8">
      <c r="A8" s="12" t="s">
        <v>18</v>
      </c>
      <c r="B8" s="15">
        <f>'Calcs-1'!B12-'Calcs-1'!B4</f>
        <v>0</v>
      </c>
      <c r="C8" s="16">
        <f>'Calcs-1'!C12-'Calcs-1'!C4</f>
        <v>0</v>
      </c>
      <c r="D8" s="16">
        <f>'Calcs-1'!D12-'Calcs-1'!D4</f>
        <v>0</v>
      </c>
      <c r="E8" s="16">
        <f>'Calcs-1'!E12-'Calcs-1'!E4</f>
        <v>0</v>
      </c>
      <c r="F8" s="16">
        <f>'Calcs-1'!F12-'Calcs-1'!F4</f>
        <v>0</v>
      </c>
      <c r="G8" s="16">
        <f>'Calcs-1'!G12-'Calcs-1'!G4</f>
        <v>0</v>
      </c>
      <c r="H8" s="16">
        <f>'Calcs-1'!H12-'Calcs-1'!H4</f>
        <v>0</v>
      </c>
      <c r="I8" s="16">
        <f>'Calcs-1'!I12-'Calcs-1'!I4</f>
        <v>0</v>
      </c>
      <c r="J8" s="16">
        <f>'Calcs-1'!J12-'Calcs-1'!J4</f>
        <v>0</v>
      </c>
      <c r="K8" s="16">
        <f>'Calcs-1'!K12-'Calcs-1'!K4</f>
        <v>0</v>
      </c>
      <c r="L8" s="16">
        <f>'Calcs-1'!L12-'Calcs-1'!L4</f>
        <v>0</v>
      </c>
      <c r="M8" s="16">
        <f>'Calcs-1'!M12-'Calcs-1'!M4</f>
        <v>0</v>
      </c>
      <c r="N8" s="16">
        <f>'Calcs-1'!N12-'Calcs-1'!N4</f>
        <v>0</v>
      </c>
      <c r="O8" s="16">
        <f>'Calcs-1'!O12-'Calcs-1'!O4</f>
        <v>0</v>
      </c>
      <c r="P8" s="16">
        <f>'Calcs-1'!P12-'Calcs-1'!P4</f>
        <v>0</v>
      </c>
      <c r="Q8" s="16">
        <f>'Calcs-1'!Q12-'Calcs-1'!Q4</f>
        <v>0</v>
      </c>
      <c r="R8" s="16">
        <f>'Calcs-1'!R12-'Calcs-1'!R4</f>
        <v>0</v>
      </c>
      <c r="S8" s="16">
        <f>'Calcs-1'!S12-'Calcs-1'!S4</f>
        <v>0</v>
      </c>
      <c r="T8" s="16">
        <f>'Calcs-1'!T12-'Calcs-1'!T4</f>
        <v>0</v>
      </c>
      <c r="U8" s="16">
        <f>'Calcs-1'!U12-'Calcs-1'!U4</f>
        <v>0</v>
      </c>
      <c r="V8" s="16">
        <f>'Calcs-1'!V12-'Calcs-1'!V4</f>
        <v>0</v>
      </c>
      <c r="W8" s="16">
        <f>'Calcs-1'!W12-'Calcs-1'!W4</f>
        <v>0</v>
      </c>
      <c r="X8" s="16">
        <f>'Calcs-1'!X12-'Calcs-1'!X4</f>
        <v>0</v>
      </c>
      <c r="Y8" s="16">
        <f>'Calcs-1'!Y12-'Calcs-1'!Y4</f>
        <v>0</v>
      </c>
    </row>
    <row r="10">
      <c r="A10" s="12" t="s">
        <v>91</v>
      </c>
    </row>
    <row r="11">
      <c r="A11" s="12" t="s">
        <v>17</v>
      </c>
      <c r="B11" s="15">
        <f t="shared" ref="B11:Y11" si="3">B3+B7</f>
        <v>22232</v>
      </c>
      <c r="C11" s="16">
        <f t="shared" si="3"/>
        <v>45323.3682</v>
      </c>
      <c r="D11" s="16">
        <f t="shared" si="3"/>
        <v>69290.91641</v>
      </c>
      <c r="E11" s="16">
        <f t="shared" si="3"/>
        <v>94151.73384</v>
      </c>
      <c r="F11" s="16">
        <f t="shared" si="3"/>
        <v>119923.1914</v>
      </c>
      <c r="G11" s="16">
        <f t="shared" si="3"/>
        <v>146622.946</v>
      </c>
      <c r="H11" s="16">
        <f t="shared" si="3"/>
        <v>174268.945</v>
      </c>
      <c r="I11" s="16">
        <f t="shared" si="3"/>
        <v>202879.4305</v>
      </c>
      <c r="J11" s="16">
        <f t="shared" si="3"/>
        <v>232472.9439</v>
      </c>
      <c r="K11" s="16">
        <f t="shared" si="3"/>
        <v>263068.3307</v>
      </c>
      <c r="L11" s="16">
        <f t="shared" si="3"/>
        <v>294684.7449</v>
      </c>
      <c r="M11" s="16">
        <f t="shared" si="3"/>
        <v>327341.6539</v>
      </c>
      <c r="N11" s="16">
        <f t="shared" si="3"/>
        <v>361058.843</v>
      </c>
      <c r="O11" s="16">
        <f t="shared" si="3"/>
        <v>395856.4207</v>
      </c>
      <c r="P11" s="16">
        <f t="shared" si="3"/>
        <v>431754.8231</v>
      </c>
      <c r="Q11" s="16">
        <f t="shared" si="3"/>
        <v>468774.8196</v>
      </c>
      <c r="R11" s="16">
        <f t="shared" si="3"/>
        <v>506937.5172</v>
      </c>
      <c r="S11" s="16">
        <f t="shared" si="3"/>
        <v>546264.3662</v>
      </c>
      <c r="T11" s="16">
        <f t="shared" si="3"/>
        <v>586777.1652</v>
      </c>
      <c r="U11" s="16">
        <f t="shared" si="3"/>
        <v>628498.0666</v>
      </c>
      <c r="V11" s="16">
        <f t="shared" si="3"/>
        <v>671449.5816</v>
      </c>
      <c r="W11" s="16">
        <f t="shared" si="3"/>
        <v>715654.5861</v>
      </c>
      <c r="X11" s="16">
        <f t="shared" si="3"/>
        <v>761136.3261</v>
      </c>
      <c r="Y11" s="16">
        <f t="shared" si="3"/>
        <v>807918.423</v>
      </c>
    </row>
    <row r="12">
      <c r="A12" s="12" t="s">
        <v>18</v>
      </c>
      <c r="B12" s="15">
        <f t="shared" ref="B12:Y12" si="4">B4+B8</f>
        <v>0</v>
      </c>
      <c r="C12" s="16">
        <f t="shared" si="4"/>
        <v>0</v>
      </c>
      <c r="D12" s="16">
        <f t="shared" si="4"/>
        <v>0</v>
      </c>
      <c r="E12" s="16">
        <f t="shared" si="4"/>
        <v>0</v>
      </c>
      <c r="F12" s="16">
        <f t="shared" si="4"/>
        <v>0</v>
      </c>
      <c r="G12" s="16">
        <f t="shared" si="4"/>
        <v>0</v>
      </c>
      <c r="H12" s="16">
        <f t="shared" si="4"/>
        <v>0</v>
      </c>
      <c r="I12" s="16">
        <f t="shared" si="4"/>
        <v>0</v>
      </c>
      <c r="J12" s="16">
        <f t="shared" si="4"/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</row>
    <row r="14">
      <c r="A14" s="12" t="s">
        <v>91</v>
      </c>
    </row>
    <row r="15">
      <c r="A15" s="12" t="s">
        <v>17</v>
      </c>
      <c r="B15" s="16">
        <f>B11*'Calcs-1'!B15</f>
        <v>16985248</v>
      </c>
      <c r="C15" s="16">
        <f>C11*'Calcs-1'!C15</f>
        <v>34627053.3</v>
      </c>
      <c r="D15" s="16">
        <f>D11*'Calcs-1'!D15</f>
        <v>52938260.13</v>
      </c>
      <c r="E15" s="16">
        <f>E11*'Calcs-1'!E15</f>
        <v>71931924.66</v>
      </c>
      <c r="F15" s="16">
        <f>F11*'Calcs-1'!F15</f>
        <v>91621318.25</v>
      </c>
      <c r="G15" s="16">
        <f>G11*'Calcs-1'!G15</f>
        <v>112019930.8</v>
      </c>
      <c r="H15" s="16">
        <f>H11*'Calcs-1'!H15</f>
        <v>133141474</v>
      </c>
      <c r="I15" s="16">
        <f>I11*'Calcs-1'!I15</f>
        <v>154999884.9</v>
      </c>
      <c r="J15" s="16">
        <f>J11*'Calcs-1'!J15</f>
        <v>177609329.1</v>
      </c>
      <c r="K15" s="16">
        <f>K11*'Calcs-1'!K15</f>
        <v>200984204.6</v>
      </c>
      <c r="L15" s="16">
        <f>L11*'Calcs-1'!L15</f>
        <v>225139145.1</v>
      </c>
      <c r="M15" s="16">
        <f>M11*'Calcs-1'!M15</f>
        <v>250089023.6</v>
      </c>
      <c r="N15" s="16">
        <f>N11*'Calcs-1'!N15</f>
        <v>275848956</v>
      </c>
      <c r="O15" s="16">
        <f>O11*'Calcs-1'!O15</f>
        <v>302434305.4</v>
      </c>
      <c r="P15" s="16">
        <f>P11*'Calcs-1'!P15</f>
        <v>329860684.9</v>
      </c>
      <c r="Q15" s="16">
        <f>Q11*'Calcs-1'!Q15</f>
        <v>358143962.2</v>
      </c>
      <c r="R15" s="16">
        <f>R11*'Calcs-1'!R15</f>
        <v>387300263.1</v>
      </c>
      <c r="S15" s="16">
        <f>S11*'Calcs-1'!S15</f>
        <v>417345975.8</v>
      </c>
      <c r="T15" s="16">
        <f>T11*'Calcs-1'!T15</f>
        <v>448297754.2</v>
      </c>
      <c r="U15" s="16">
        <f>U11*'Calcs-1'!U15</f>
        <v>480172522.9</v>
      </c>
      <c r="V15" s="16">
        <f>V11*'Calcs-1'!V15</f>
        <v>512987480.3</v>
      </c>
      <c r="W15" s="16">
        <f>W11*'Calcs-1'!W15</f>
        <v>546760103.8</v>
      </c>
      <c r="X15" s="16">
        <f>X11*'Calcs-1'!X15</f>
        <v>581508153.1</v>
      </c>
      <c r="Y15" s="16">
        <f>Y11*'Calcs-1'!Y15</f>
        <v>617249675.2</v>
      </c>
    </row>
    <row r="16">
      <c r="A16" s="12" t="s">
        <v>18</v>
      </c>
      <c r="B16" s="16">
        <f>B12*'Calcs-1'!B16</f>
        <v>0</v>
      </c>
      <c r="C16" s="16">
        <f>C12*'Calcs-1'!C16</f>
        <v>0</v>
      </c>
      <c r="D16" s="16">
        <f>D12*'Calcs-1'!D16</f>
        <v>0</v>
      </c>
      <c r="E16" s="16">
        <f>E12*'Calcs-1'!E16</f>
        <v>0</v>
      </c>
      <c r="F16" s="16">
        <f>F12*'Calcs-1'!F16</f>
        <v>0</v>
      </c>
      <c r="G16" s="16">
        <f>G12*'Calcs-1'!G16</f>
        <v>0</v>
      </c>
      <c r="H16" s="16">
        <f>H12*'Calcs-1'!H16</f>
        <v>0</v>
      </c>
      <c r="I16" s="16">
        <f>I12*'Calcs-1'!I16</f>
        <v>0</v>
      </c>
      <c r="J16" s="16">
        <f>J12*'Calcs-1'!J16</f>
        <v>0</v>
      </c>
      <c r="K16" s="16">
        <f>K12*'Calcs-1'!K16</f>
        <v>0</v>
      </c>
      <c r="L16" s="16">
        <f>L12*'Calcs-1'!L16</f>
        <v>0</v>
      </c>
      <c r="M16" s="16">
        <f>M12*'Calcs-1'!M16</f>
        <v>0</v>
      </c>
      <c r="N16" s="16">
        <f>N12*'Calcs-1'!N16</f>
        <v>0</v>
      </c>
      <c r="O16" s="16">
        <f>O12*'Calcs-1'!O16</f>
        <v>0</v>
      </c>
      <c r="P16" s="16">
        <f>P12*'Calcs-1'!P16</f>
        <v>0</v>
      </c>
      <c r="Q16" s="16">
        <f>Q12*'Calcs-1'!Q16</f>
        <v>0</v>
      </c>
      <c r="R16" s="16">
        <f>R12*'Calcs-1'!R16</f>
        <v>0</v>
      </c>
      <c r="S16" s="16">
        <f>S12*'Calcs-1'!S16</f>
        <v>0</v>
      </c>
      <c r="T16" s="16">
        <f>T12*'Calcs-1'!T16</f>
        <v>0</v>
      </c>
      <c r="U16" s="16">
        <f>U12*'Calcs-1'!U16</f>
        <v>0</v>
      </c>
      <c r="V16" s="16">
        <f>V12*'Calcs-1'!V16</f>
        <v>0</v>
      </c>
      <c r="W16" s="16">
        <f>W12*'Calcs-1'!W16</f>
        <v>0</v>
      </c>
      <c r="X16" s="16">
        <f>X12*'Calcs-1'!X16</f>
        <v>0</v>
      </c>
      <c r="Y16" s="16">
        <f>Y12*'Calcs-1'!Y16</f>
        <v>0</v>
      </c>
    </row>
    <row r="17">
      <c r="A17" s="12" t="s">
        <v>79</v>
      </c>
      <c r="B17" s="16">
        <f t="shared" ref="B17:Y17" si="5">SUM(B15:B16)</f>
        <v>16985248</v>
      </c>
      <c r="C17" s="16">
        <f t="shared" si="5"/>
        <v>34627053.3</v>
      </c>
      <c r="D17" s="16">
        <f t="shared" si="5"/>
        <v>52938260.13</v>
      </c>
      <c r="E17" s="16">
        <f t="shared" si="5"/>
        <v>71931924.66</v>
      </c>
      <c r="F17" s="16">
        <f t="shared" si="5"/>
        <v>91621318.25</v>
      </c>
      <c r="G17" s="16">
        <f t="shared" si="5"/>
        <v>112019930.8</v>
      </c>
      <c r="H17" s="16">
        <f t="shared" si="5"/>
        <v>133141474</v>
      </c>
      <c r="I17" s="16">
        <f t="shared" si="5"/>
        <v>154999884.9</v>
      </c>
      <c r="J17" s="16">
        <f t="shared" si="5"/>
        <v>177609329.1</v>
      </c>
      <c r="K17" s="16">
        <f t="shared" si="5"/>
        <v>200984204.6</v>
      </c>
      <c r="L17" s="16">
        <f t="shared" si="5"/>
        <v>225139145.1</v>
      </c>
      <c r="M17" s="16">
        <f t="shared" si="5"/>
        <v>250089023.6</v>
      </c>
      <c r="N17" s="16">
        <f t="shared" si="5"/>
        <v>275848956</v>
      </c>
      <c r="O17" s="16">
        <f t="shared" si="5"/>
        <v>302434305.4</v>
      </c>
      <c r="P17" s="16">
        <f t="shared" si="5"/>
        <v>329860684.9</v>
      </c>
      <c r="Q17" s="16">
        <f t="shared" si="5"/>
        <v>358143962.2</v>
      </c>
      <c r="R17" s="16">
        <f t="shared" si="5"/>
        <v>387300263.1</v>
      </c>
      <c r="S17" s="16">
        <f t="shared" si="5"/>
        <v>417345975.8</v>
      </c>
      <c r="T17" s="16">
        <f t="shared" si="5"/>
        <v>448297754.2</v>
      </c>
      <c r="U17" s="16">
        <f t="shared" si="5"/>
        <v>480172522.9</v>
      </c>
      <c r="V17" s="16">
        <f t="shared" si="5"/>
        <v>512987480.3</v>
      </c>
      <c r="W17" s="16">
        <f t="shared" si="5"/>
        <v>546760103.8</v>
      </c>
      <c r="X17" s="16">
        <f t="shared" si="5"/>
        <v>581508153.1</v>
      </c>
      <c r="Y17" s="16">
        <f t="shared" si="5"/>
        <v>617249675.2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92</v>
      </c>
      <c r="B1" s="12" t="s">
        <v>93</v>
      </c>
      <c r="C1" s="12" t="s">
        <v>94</v>
      </c>
      <c r="D1" s="12" t="s">
        <v>95</v>
      </c>
      <c r="E1" s="12" t="s">
        <v>96</v>
      </c>
      <c r="F1" s="12" t="s">
        <v>97</v>
      </c>
      <c r="G1" s="12" t="s">
        <v>98</v>
      </c>
      <c r="H1" s="12" t="s">
        <v>99</v>
      </c>
    </row>
    <row r="2">
      <c r="B2" s="12" t="s">
        <v>100</v>
      </c>
      <c r="D2" s="12">
        <v>1.0</v>
      </c>
      <c r="E2" s="12">
        <v>321552.0</v>
      </c>
      <c r="F2" s="12">
        <v>16.0</v>
      </c>
      <c r="G2" s="15">
        <f t="shared" ref="G2:G7" si="1">F2+D2</f>
        <v>17</v>
      </c>
      <c r="H2" s="15">
        <f t="shared" ref="H2:H7" si="2">E2/F2*F2</f>
        <v>321552</v>
      </c>
    </row>
    <row r="3">
      <c r="B3" s="12" t="s">
        <v>100</v>
      </c>
      <c r="D3" s="12">
        <v>7.0</v>
      </c>
      <c r="E3" s="12">
        <v>321552.0</v>
      </c>
      <c r="F3" s="12">
        <v>16.0</v>
      </c>
      <c r="G3" s="15">
        <f t="shared" si="1"/>
        <v>23</v>
      </c>
      <c r="H3" s="15">
        <f t="shared" si="2"/>
        <v>321552</v>
      </c>
    </row>
    <row r="4">
      <c r="B4" s="12" t="s">
        <v>100</v>
      </c>
      <c r="D4" s="12">
        <v>21.0</v>
      </c>
      <c r="E4" s="12">
        <v>321552.0</v>
      </c>
      <c r="F4" s="12">
        <v>16.0</v>
      </c>
      <c r="G4" s="15">
        <f t="shared" si="1"/>
        <v>37</v>
      </c>
      <c r="H4" s="15">
        <f t="shared" si="2"/>
        <v>321552</v>
      </c>
    </row>
    <row r="5">
      <c r="B5" s="12" t="s">
        <v>100</v>
      </c>
      <c r="D5" s="12">
        <v>24.0</v>
      </c>
      <c r="E5" s="12">
        <v>321552.0</v>
      </c>
      <c r="F5" s="12">
        <v>16.0</v>
      </c>
      <c r="G5" s="15">
        <f t="shared" si="1"/>
        <v>40</v>
      </c>
      <c r="H5" s="15">
        <f t="shared" si="2"/>
        <v>321552</v>
      </c>
    </row>
    <row r="6">
      <c r="B6" s="12" t="s">
        <v>101</v>
      </c>
      <c r="D6" s="12">
        <v>1.0</v>
      </c>
      <c r="E6" s="12">
        <v>458736.0</v>
      </c>
      <c r="F6" s="12">
        <v>20.0</v>
      </c>
      <c r="G6" s="15">
        <f t="shared" si="1"/>
        <v>21</v>
      </c>
      <c r="H6" s="15">
        <f t="shared" si="2"/>
        <v>458736</v>
      </c>
    </row>
    <row r="7">
      <c r="B7" s="12" t="s">
        <v>101</v>
      </c>
      <c r="D7" s="12">
        <v>20.0</v>
      </c>
      <c r="E7" s="12">
        <v>458736.0</v>
      </c>
      <c r="F7" s="12">
        <v>20.0</v>
      </c>
      <c r="G7" s="15">
        <f t="shared" si="1"/>
        <v>40</v>
      </c>
      <c r="H7" s="15">
        <f t="shared" si="2"/>
        <v>458736</v>
      </c>
    </row>
  </sheetData>
  <drawing r:id="rId1"/>
</worksheet>
</file>