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" sheetId="4" r:id="rId7"/>
    <sheet state="visible" name="Purchases" sheetId="5" r:id="rId8"/>
    <sheet state="visible" name="COGS" sheetId="6" r:id="rId9"/>
    <sheet state="visible" name="Expenses" sheetId="7" r:id="rId10"/>
    <sheet state="visible" name="Stock" sheetId="8" r:id="rId11"/>
    <sheet state="visible" name="FAR" sheetId="9" r:id="rId12"/>
    <sheet state="visible" name="Fixed Asset Balance" sheetId="10" r:id="rId13"/>
    <sheet state="visible" name="Depreciation" sheetId="11" r:id="rId14"/>
    <sheet state="visible" name="Capital" sheetId="12" r:id="rId15"/>
    <sheet state="visible" name="Loan and Interest" sheetId="13" r:id="rId16"/>
    <sheet state="visible" name="Profit &amp; Loss" sheetId="14" r:id="rId17"/>
    <sheet state="visible" name="Cash Details" sheetId="15" r:id="rId18"/>
    <sheet state="visible" name="Balance Sheet" sheetId="16" r:id="rId19"/>
  </sheets>
  <definedNames/>
  <calcPr/>
</workbook>
</file>

<file path=xl/sharedStrings.xml><?xml version="1.0" encoding="utf-8"?>
<sst xmlns="http://schemas.openxmlformats.org/spreadsheetml/2006/main" count="624" uniqueCount="174">
  <si>
    <t>Description</t>
  </si>
  <si>
    <t>Venus Chocolates sells two types of chocolates- Milk chocolate and Dark chocolate. They sell one milk chocolate for Rs.30 and one dark chocolate for Rs.50. They purchase one milk chocolate for Rs.25 and dark chocolate for Rs.40.</t>
  </si>
  <si>
    <t>The selling price of milk chocolates increases by 0.5% and dark chocolates increases by 1.5% every month from Month 2. The purchase price of milk chocolates increases by 0% and dark chocolates increases by 2% every month from Month 2.</t>
  </si>
  <si>
    <t>Venus chocolates purchases 1200000 milk chocolates and 1000000 dark chocolates in Month 1. The purchase quantity of milk chocolates increases by 2% every month from Month 2 and that of dark chocolate increases by 0.5% every month from Month 2</t>
  </si>
  <si>
    <t>Payment for purchase of milk chocolates is made after 2 months. The payment for purchases of dark chocolates is made every 2 months and the balance is made 0.</t>
  </si>
  <si>
    <t>Venus Chocolates sells 1000000 milk chocolates and 1000000 dark chocolates in Month 1. The sales quantity of milk chocolates increases by 2.5% every month from Month 2 and dark chocolates increases by 0.5% every month from Month 2.</t>
  </si>
  <si>
    <t>Milk Chocolate sales mix and collection details-</t>
  </si>
  <si>
    <t xml:space="preserve"> -18% of the company's milk chocolate sales is made to Customer1 who pays the company every 3 months and makes balance 0.</t>
  </si>
  <si>
    <t xml:space="preserve"> -36% of the company's milk chocolate sales is made to Customer2 who makes the payment after 1 month.</t>
  </si>
  <si>
    <t xml:space="preserve"> -46% of the company's milk chocolate sales is made to Customer3 who makes the payment in cash.</t>
  </si>
  <si>
    <t>Dark Chocolate sales mix and collection details-</t>
  </si>
  <si>
    <t xml:space="preserve"> -20% of the company's dark chocolate sales is made to Customer1 who pays the company every 3 months and makes balance 0.</t>
  </si>
  <si>
    <t xml:space="preserve"> -54% of the company's dark chocolate sales is made to Customer2 who makes the payment after 1 month.</t>
  </si>
  <si>
    <t xml:space="preserve"> -26% of the company's dark chocolate sales is made to Customer3 who makes the payment in cash.</t>
  </si>
  <si>
    <t>Calculate Sales and Receivables for 24 months.</t>
  </si>
  <si>
    <t>Sales</t>
  </si>
  <si>
    <t>Quantity</t>
  </si>
  <si>
    <t>Growth %</t>
  </si>
  <si>
    <t>Selling Price</t>
  </si>
  <si>
    <t>Growth%</t>
  </si>
  <si>
    <t>Milk Chocolate</t>
  </si>
  <si>
    <t>Dark Chocolate</t>
  </si>
  <si>
    <t>Collections</t>
  </si>
  <si>
    <t>Customer 1</t>
  </si>
  <si>
    <t>Every 3 months</t>
  </si>
  <si>
    <t>Customer 2</t>
  </si>
  <si>
    <t>After 1 month</t>
  </si>
  <si>
    <t>Customer 3</t>
  </si>
  <si>
    <t>Cash</t>
  </si>
  <si>
    <t>Purchases</t>
  </si>
  <si>
    <t>Growth</t>
  </si>
  <si>
    <t>Purchase Price</t>
  </si>
  <si>
    <t>Payments</t>
  </si>
  <si>
    <t>After 2 months</t>
  </si>
  <si>
    <t>every 2 months</t>
  </si>
  <si>
    <t>Expenses</t>
  </si>
  <si>
    <t>Rent</t>
  </si>
  <si>
    <t>Same month</t>
  </si>
  <si>
    <t>Electricity</t>
  </si>
  <si>
    <t>Salary</t>
  </si>
  <si>
    <t>Security Service</t>
  </si>
  <si>
    <t>Shares Issued</t>
  </si>
  <si>
    <t>Month 1</t>
  </si>
  <si>
    <t>Month 20</t>
  </si>
  <si>
    <t>Issue Price</t>
  </si>
  <si>
    <t>Number of Shares</t>
  </si>
  <si>
    <t>Dividend</t>
  </si>
  <si>
    <t>Dividend Month</t>
  </si>
  <si>
    <t>Dividend Per share</t>
  </si>
  <si>
    <t>Loan</t>
  </si>
  <si>
    <t>Taken Month</t>
  </si>
  <si>
    <t>Amount</t>
  </si>
  <si>
    <t>Interest</t>
  </si>
  <si>
    <t>Payment</t>
  </si>
  <si>
    <t>Loan Period</t>
  </si>
  <si>
    <t>Loan Repaid</t>
  </si>
  <si>
    <t>13-month-BOI</t>
  </si>
  <si>
    <t>Monthly</t>
  </si>
  <si>
    <t>15-month-HDFC</t>
  </si>
  <si>
    <t>Tax</t>
  </si>
  <si>
    <t>Profit After interest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</si>
  <si>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</si>
  <si>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</si>
  <si>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</si>
  <si>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</si>
  <si>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</si>
  <si>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</si>
  <si>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</si>
  <si>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</si>
  <si>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</si>
  <si>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</si>
  <si>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</si>
  <si>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</si>
  <si>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</si>
  <si>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</si>
  <si>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</si>
  <si>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</si>
  <si>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</si>
  <si>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</si>
  <si>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</si>
  <si>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</si>
  <si>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</si>
  <si>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</si>
  <si>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</si>
  <si>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</si>
  <si>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 (Qty)</t>
  </si>
  <si>
    <t>Sales (Rs)</t>
  </si>
  <si>
    <t>Sales (in Rs)</t>
  </si>
  <si>
    <t>Total</t>
  </si>
  <si>
    <t>Cash to be collections</t>
  </si>
  <si>
    <t>payment for purchases</t>
  </si>
  <si>
    <t>Payables</t>
  </si>
  <si>
    <t>Cost of goods sold</t>
  </si>
  <si>
    <t>Payment for Expenses</t>
  </si>
  <si>
    <t>Outstanding Expenses</t>
  </si>
  <si>
    <t>Opening Stock</t>
  </si>
  <si>
    <t>Milk</t>
  </si>
  <si>
    <t>Dark</t>
  </si>
  <si>
    <t>Change in Stock</t>
  </si>
  <si>
    <t>Closing Stock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</si>
  <si>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</si>
  <si>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</si>
  <si>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</si>
  <si>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</si>
  <si>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</si>
  <si>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</si>
  <si>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</si>
  <si>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</si>
  <si>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Blender Machine</t>
  </si>
  <si>
    <t>Motor Cycle</t>
  </si>
  <si>
    <t>Computer</t>
  </si>
  <si>
    <t>Opening Balance</t>
  </si>
  <si>
    <t>Blending Machine</t>
  </si>
  <si>
    <t>Purchase</t>
  </si>
  <si>
    <t>Disposal</t>
  </si>
  <si>
    <t>Closing Balance</t>
  </si>
  <si>
    <t>Depreciation</t>
  </si>
  <si>
    <t>Share Issue</t>
  </si>
  <si>
    <t>Issue Price (Rs)</t>
  </si>
  <si>
    <t>Equity Share Issue(numbers)</t>
  </si>
  <si>
    <t>Opening Number of Shares</t>
  </si>
  <si>
    <t>Number of Shares issued in a month</t>
  </si>
  <si>
    <t>Closing Number of Shares</t>
  </si>
  <si>
    <t>Equity Share Capital (in Rs)</t>
  </si>
  <si>
    <t>Share capital Issued</t>
  </si>
  <si>
    <t>Closing  Balance</t>
  </si>
  <si>
    <t>Dividend Paid</t>
  </si>
  <si>
    <t>Loans</t>
  </si>
  <si>
    <t>Loan Taken</t>
  </si>
  <si>
    <t>Cost of goods sold (COGS)</t>
  </si>
  <si>
    <t>Gross Profit</t>
  </si>
  <si>
    <t>Operating Expenses</t>
  </si>
  <si>
    <t>EBITDA(Earning Before Interest, Tax and Depreciation)</t>
  </si>
  <si>
    <t>EBIT(Earning Before Interest and Tax)-Operating Profit</t>
  </si>
  <si>
    <t>Interest Expenses</t>
  </si>
  <si>
    <t>PBT(Profit Before Tax)</t>
  </si>
  <si>
    <t>Tax Expense</t>
  </si>
  <si>
    <t>PAT(Profit After Tax)-Net Profit</t>
  </si>
  <si>
    <t>Cash Inflow</t>
  </si>
  <si>
    <t>Collected from Customer</t>
  </si>
  <si>
    <t>Equity Share Capital Issued</t>
  </si>
  <si>
    <t>Cash Outflow</t>
  </si>
  <si>
    <t>Fixed Asset Purchase</t>
  </si>
  <si>
    <t>Payment for Purchases</t>
  </si>
  <si>
    <t>Interest Paid</t>
  </si>
  <si>
    <t>Tax Paid</t>
  </si>
  <si>
    <t>Cash generated for Period</t>
  </si>
  <si>
    <t>Cash Inhand</t>
  </si>
  <si>
    <t>Opening Cash</t>
  </si>
  <si>
    <t>Closing Cash</t>
  </si>
  <si>
    <t>Assets</t>
  </si>
  <si>
    <t>Non-current Assets</t>
  </si>
  <si>
    <t>Fixed Assets</t>
  </si>
  <si>
    <t>Total Non-current Assets</t>
  </si>
  <si>
    <t>Current Assets</t>
  </si>
  <si>
    <t>Stocks</t>
  </si>
  <si>
    <t>Receiveables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</si>
  <si>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</si>
  <si>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</si>
  <si>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</si>
  <si>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</si>
  <si>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</si>
  <si>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</si>
  <si>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PAT (Profit After Tax</t>
  </si>
  <si>
    <t>Total Equilty</t>
  </si>
  <si>
    <t>Liabilities</t>
  </si>
  <si>
    <t>Non-current Liabilities</t>
  </si>
  <si>
    <t>Loan Term</t>
  </si>
  <si>
    <t>Total Non-current Liabilites</t>
  </si>
  <si>
    <t>Current Liabilities</t>
  </si>
  <si>
    <t>Total Current Liabilities</t>
  </si>
  <si>
    <t>Total Liabilities</t>
  </si>
  <si>
    <t>Total Liabilities and Equities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</si>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</sst>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  <xf borderId="0" fillId="0" fontId="4" numFmtId="164" xfId="0" applyFont="1" applyNumberFormat="1"/>
    <xf borderId="0" fillId="0" fontId="4" numFmtId="1" xfId="0" applyAlignment="1" applyFont="1" applyNumberFormat="1">
      <alignment readingOrder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1.2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/>
    </row>
    <row r="5">
      <c r="A5" s="4" t="s">
        <v>3</v>
      </c>
    </row>
    <row r="6">
      <c r="A6" s="4" t="s">
        <v>4</v>
      </c>
    </row>
    <row r="7">
      <c r="A7" s="5"/>
    </row>
    <row r="8">
      <c r="A8" s="4" t="s">
        <v>5</v>
      </c>
    </row>
    <row r="9">
      <c r="A9" s="5"/>
    </row>
    <row r="10">
      <c r="A10" s="4" t="s">
        <v>6</v>
      </c>
    </row>
    <row r="11">
      <c r="A11" s="4" t="s">
        <v>7</v>
      </c>
    </row>
    <row r="12">
      <c r="A12" s="4" t="s">
        <v>8</v>
      </c>
    </row>
    <row r="13">
      <c r="A13" s="4" t="s">
        <v>9</v>
      </c>
    </row>
    <row r="14">
      <c r="A14" s="5"/>
    </row>
    <row r="15">
      <c r="A15" s="4" t="s">
        <v>10</v>
      </c>
    </row>
    <row r="16">
      <c r="A16" s="6" t="s">
        <v>11</v>
      </c>
    </row>
    <row r="17">
      <c r="A17" s="6" t="s">
        <v>12</v>
      </c>
    </row>
    <row r="18">
      <c r="A18" s="6" t="s">
        <v>13</v>
      </c>
    </row>
    <row r="19">
      <c r="A19" s="3"/>
    </row>
    <row r="20">
      <c r="A20" s="7" t="s">
        <v>14</v>
      </c>
    </row>
    <row r="21">
      <c r="A21" s="5"/>
      <c r="B21" s="8"/>
      <c r="C21" s="9"/>
      <c r="D21" s="8"/>
    </row>
    <row r="22">
      <c r="A22" s="4"/>
      <c r="B22" s="8"/>
      <c r="C22" s="9"/>
      <c r="D22" s="8"/>
    </row>
    <row r="23">
      <c r="A23" s="6"/>
      <c r="B23" s="8"/>
      <c r="C23" s="9"/>
      <c r="D23" s="10"/>
    </row>
    <row r="24">
      <c r="A24" s="8"/>
      <c r="B24" s="8"/>
      <c r="C24" s="9"/>
      <c r="D24" s="8"/>
    </row>
    <row r="25">
      <c r="A25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111</v>
      </c>
    </row>
    <row r="3">
      <c r="A3" s="11" t="s">
        <v>112</v>
      </c>
      <c r="B3" s="11">
        <v>0.0</v>
      </c>
      <c r="C3" s="14">
        <f t="shared" ref="C3:Y3" si="1">B21</f>
        <v>1600000</v>
      </c>
      <c r="D3" s="14">
        <f t="shared" si="1"/>
        <v>1600000</v>
      </c>
      <c r="E3" s="14">
        <f t="shared" si="1"/>
        <v>1600000</v>
      </c>
      <c r="F3" s="14">
        <f t="shared" si="1"/>
        <v>1600000</v>
      </c>
      <c r="G3" s="14">
        <f t="shared" si="1"/>
        <v>1600000</v>
      </c>
      <c r="H3" s="14">
        <f t="shared" si="1"/>
        <v>1600000</v>
      </c>
      <c r="I3" s="14">
        <f t="shared" si="1"/>
        <v>1600000</v>
      </c>
      <c r="J3" s="14">
        <f t="shared" si="1"/>
        <v>1600000</v>
      </c>
      <c r="K3" s="14">
        <f t="shared" si="1"/>
        <v>1600000</v>
      </c>
      <c r="L3" s="14">
        <f t="shared" si="1"/>
        <v>1600000</v>
      </c>
      <c r="M3" s="14">
        <f t="shared" si="1"/>
        <v>1600000</v>
      </c>
      <c r="N3" s="14">
        <f t="shared" si="1"/>
        <v>1600000</v>
      </c>
      <c r="O3" s="14">
        <f t="shared" si="1"/>
        <v>1600000</v>
      </c>
      <c r="P3" s="14">
        <f t="shared" si="1"/>
        <v>1600000</v>
      </c>
      <c r="Q3" s="14">
        <f t="shared" si="1"/>
        <v>1600000</v>
      </c>
      <c r="R3" s="14">
        <f t="shared" si="1"/>
        <v>1600000</v>
      </c>
      <c r="S3" s="14">
        <f t="shared" si="1"/>
        <v>1600000</v>
      </c>
      <c r="T3" s="14">
        <f t="shared" si="1"/>
        <v>1600000</v>
      </c>
      <c r="U3" s="14">
        <f t="shared" si="1"/>
        <v>1600000</v>
      </c>
      <c r="V3" s="14">
        <f t="shared" si="1"/>
        <v>1600000</v>
      </c>
      <c r="W3" s="14">
        <f t="shared" si="1"/>
        <v>1600000</v>
      </c>
      <c r="X3" s="14">
        <f t="shared" si="1"/>
        <v>1600000</v>
      </c>
      <c r="Y3" s="14">
        <f t="shared" si="1"/>
        <v>1600000</v>
      </c>
    </row>
    <row r="4">
      <c r="A4" s="11" t="s">
        <v>109</v>
      </c>
      <c r="B4" s="11">
        <v>0.0</v>
      </c>
      <c r="C4" s="14">
        <f t="shared" ref="C4:Y4" si="2">B22</f>
        <v>150000</v>
      </c>
      <c r="D4" s="14">
        <f t="shared" si="2"/>
        <v>150000</v>
      </c>
      <c r="E4" s="14">
        <f t="shared" si="2"/>
        <v>150000</v>
      </c>
      <c r="F4" s="14">
        <f t="shared" si="2"/>
        <v>150000</v>
      </c>
      <c r="G4" s="14">
        <f t="shared" si="2"/>
        <v>150000</v>
      </c>
      <c r="H4" s="14">
        <f t="shared" si="2"/>
        <v>150000</v>
      </c>
      <c r="I4" s="14">
        <f t="shared" si="2"/>
        <v>300000</v>
      </c>
      <c r="J4" s="14">
        <f t="shared" si="2"/>
        <v>300000</v>
      </c>
      <c r="K4" s="14">
        <f t="shared" si="2"/>
        <v>300000</v>
      </c>
      <c r="L4" s="14">
        <f t="shared" si="2"/>
        <v>300000</v>
      </c>
      <c r="M4" s="14">
        <f t="shared" si="2"/>
        <v>300000</v>
      </c>
      <c r="N4" s="14">
        <f t="shared" si="2"/>
        <v>300000</v>
      </c>
      <c r="O4" s="14">
        <f t="shared" si="2"/>
        <v>300000</v>
      </c>
      <c r="P4" s="14">
        <f t="shared" si="2"/>
        <v>300000</v>
      </c>
      <c r="Q4" s="14">
        <f t="shared" si="2"/>
        <v>300000</v>
      </c>
      <c r="R4" s="14">
        <f t="shared" si="2"/>
        <v>300000</v>
      </c>
      <c r="S4" s="14">
        <f t="shared" si="2"/>
        <v>150000</v>
      </c>
      <c r="T4" s="14">
        <f t="shared" si="2"/>
        <v>150000</v>
      </c>
      <c r="U4" s="14">
        <f t="shared" si="2"/>
        <v>150000</v>
      </c>
      <c r="V4" s="14">
        <f t="shared" si="2"/>
        <v>150000</v>
      </c>
      <c r="W4" s="14">
        <f t="shared" si="2"/>
        <v>150000</v>
      </c>
      <c r="X4" s="14">
        <f t="shared" si="2"/>
        <v>150000</v>
      </c>
      <c r="Y4" s="14">
        <f t="shared" si="2"/>
        <v>150000</v>
      </c>
    </row>
    <row r="5">
      <c r="A5" s="11" t="s">
        <v>110</v>
      </c>
      <c r="B5" s="11">
        <v>0.0</v>
      </c>
      <c r="C5" s="14">
        <f t="shared" ref="C5:Y5" si="3">B23</f>
        <v>0</v>
      </c>
      <c r="D5" s="14">
        <f t="shared" si="3"/>
        <v>100000</v>
      </c>
      <c r="E5" s="14">
        <f t="shared" si="3"/>
        <v>100000</v>
      </c>
      <c r="F5" s="14">
        <f t="shared" si="3"/>
        <v>100000</v>
      </c>
      <c r="G5" s="14">
        <f t="shared" si="3"/>
        <v>200000</v>
      </c>
      <c r="H5" s="14">
        <f t="shared" si="3"/>
        <v>200000</v>
      </c>
      <c r="I5" s="14">
        <f t="shared" si="3"/>
        <v>200000</v>
      </c>
      <c r="J5" s="14">
        <f t="shared" si="3"/>
        <v>200000</v>
      </c>
      <c r="K5" s="14">
        <f t="shared" si="3"/>
        <v>200000</v>
      </c>
      <c r="L5" s="14">
        <f t="shared" si="3"/>
        <v>300000</v>
      </c>
      <c r="M5" s="14">
        <f t="shared" si="3"/>
        <v>300000</v>
      </c>
      <c r="N5" s="14">
        <f t="shared" si="3"/>
        <v>300000</v>
      </c>
      <c r="O5" s="14">
        <f t="shared" si="3"/>
        <v>300000</v>
      </c>
      <c r="P5" s="14">
        <f t="shared" si="3"/>
        <v>300000</v>
      </c>
      <c r="Q5" s="14">
        <f t="shared" si="3"/>
        <v>300000</v>
      </c>
      <c r="R5" s="14">
        <f t="shared" si="3"/>
        <v>200000</v>
      </c>
      <c r="S5" s="14">
        <f t="shared" si="3"/>
        <v>200000</v>
      </c>
      <c r="T5" s="14">
        <f t="shared" si="3"/>
        <v>200000</v>
      </c>
      <c r="U5" s="14">
        <f t="shared" si="3"/>
        <v>100000</v>
      </c>
      <c r="V5" s="14">
        <f t="shared" si="3"/>
        <v>100000</v>
      </c>
      <c r="W5" s="14">
        <f t="shared" si="3"/>
        <v>100000</v>
      </c>
      <c r="X5" s="14">
        <f t="shared" si="3"/>
        <v>100000</v>
      </c>
      <c r="Y5" s="14">
        <f t="shared" si="3"/>
        <v>100000</v>
      </c>
    </row>
    <row r="6">
      <c r="A6" s="11" t="s">
        <v>88</v>
      </c>
      <c r="B6" s="14">
        <f t="shared" ref="B6:Y6" si="4">SUM(B3:B5)</f>
        <v>0</v>
      </c>
      <c r="C6" s="14">
        <f t="shared" si="4"/>
        <v>1750000</v>
      </c>
      <c r="D6" s="14">
        <f t="shared" si="4"/>
        <v>1850000</v>
      </c>
      <c r="E6" s="14">
        <f t="shared" si="4"/>
        <v>1850000</v>
      </c>
      <c r="F6" s="14">
        <f t="shared" si="4"/>
        <v>1850000</v>
      </c>
      <c r="G6" s="14">
        <f t="shared" si="4"/>
        <v>1950000</v>
      </c>
      <c r="H6" s="14">
        <f t="shared" si="4"/>
        <v>1950000</v>
      </c>
      <c r="I6" s="14">
        <f t="shared" si="4"/>
        <v>2100000</v>
      </c>
      <c r="J6" s="14">
        <f t="shared" si="4"/>
        <v>2100000</v>
      </c>
      <c r="K6" s="14">
        <f t="shared" si="4"/>
        <v>2100000</v>
      </c>
      <c r="L6" s="14">
        <f t="shared" si="4"/>
        <v>2200000</v>
      </c>
      <c r="M6" s="14">
        <f t="shared" si="4"/>
        <v>2200000</v>
      </c>
      <c r="N6" s="14">
        <f t="shared" si="4"/>
        <v>2200000</v>
      </c>
      <c r="O6" s="14">
        <f t="shared" si="4"/>
        <v>2200000</v>
      </c>
      <c r="P6" s="14">
        <f t="shared" si="4"/>
        <v>2200000</v>
      </c>
      <c r="Q6" s="14">
        <f t="shared" si="4"/>
        <v>2200000</v>
      </c>
      <c r="R6" s="14">
        <f t="shared" si="4"/>
        <v>2100000</v>
      </c>
      <c r="S6" s="14">
        <f t="shared" si="4"/>
        <v>1950000</v>
      </c>
      <c r="T6" s="14">
        <f t="shared" si="4"/>
        <v>1950000</v>
      </c>
      <c r="U6" s="14">
        <f t="shared" si="4"/>
        <v>1850000</v>
      </c>
      <c r="V6" s="14">
        <f t="shared" si="4"/>
        <v>1850000</v>
      </c>
      <c r="W6" s="14">
        <f t="shared" si="4"/>
        <v>1850000</v>
      </c>
      <c r="X6" s="14">
        <f t="shared" si="4"/>
        <v>1850000</v>
      </c>
      <c r="Y6" s="14">
        <f t="shared" si="4"/>
        <v>1850000</v>
      </c>
    </row>
    <row r="8">
      <c r="A8" s="11" t="s">
        <v>113</v>
      </c>
    </row>
    <row r="9">
      <c r="A9" s="11" t="s">
        <v>112</v>
      </c>
      <c r="B9" s="14">
        <f>FAR!E2</f>
        <v>1600000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4">
        <f>FAR!E3</f>
        <v>1600000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1">
        <v>0.0</v>
      </c>
      <c r="W9" s="11">
        <v>0.0</v>
      </c>
      <c r="X9" s="11">
        <v>0.0</v>
      </c>
      <c r="Y9" s="11">
        <v>0.0</v>
      </c>
    </row>
    <row r="10">
      <c r="A10" s="11" t="s">
        <v>109</v>
      </c>
      <c r="B10" s="11">
        <f>FAR!E4</f>
        <v>150000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14">
        <f>FAR!E5</f>
        <v>150000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0.0</v>
      </c>
      <c r="P10" s="11">
        <v>0.0</v>
      </c>
      <c r="Q10" s="11">
        <v>0.0</v>
      </c>
      <c r="R10" s="11">
        <v>0.0</v>
      </c>
      <c r="S10" s="11">
        <v>0.0</v>
      </c>
      <c r="T10" s="11">
        <v>0.0</v>
      </c>
      <c r="U10" s="11">
        <v>0.0</v>
      </c>
      <c r="V10" s="11">
        <v>0.0</v>
      </c>
      <c r="W10" s="11">
        <v>0.0</v>
      </c>
      <c r="X10" s="14">
        <f>FAR!E6</f>
        <v>150000</v>
      </c>
      <c r="Y10" s="11">
        <v>0.0</v>
      </c>
    </row>
    <row r="11">
      <c r="A11" s="11" t="s">
        <v>110</v>
      </c>
      <c r="B11" s="11">
        <v>0.0</v>
      </c>
      <c r="C11" s="11">
        <f>FAR!E7</f>
        <v>100000</v>
      </c>
      <c r="D11" s="11">
        <v>0.0</v>
      </c>
      <c r="E11" s="11">
        <v>0.0</v>
      </c>
      <c r="F11" s="14">
        <f>FAR!E8</f>
        <v>100000</v>
      </c>
      <c r="G11" s="11">
        <v>0.0</v>
      </c>
      <c r="H11" s="11">
        <v>0.0</v>
      </c>
      <c r="I11" s="11">
        <v>0.0</v>
      </c>
      <c r="J11" s="11">
        <v>0.0</v>
      </c>
      <c r="K11" s="14">
        <f>FAR!E9</f>
        <v>100000</v>
      </c>
      <c r="L11" s="11">
        <v>0.0</v>
      </c>
      <c r="M11" s="11">
        <v>0.0</v>
      </c>
      <c r="N11" s="11">
        <v>0.0</v>
      </c>
      <c r="O11" s="11">
        <v>0.0</v>
      </c>
      <c r="P11" s="11">
        <v>0.0</v>
      </c>
      <c r="Q11" s="11">
        <v>0.0</v>
      </c>
      <c r="R11" s="11">
        <v>0.0</v>
      </c>
      <c r="S11" s="11">
        <v>0.0</v>
      </c>
      <c r="T11" s="11">
        <v>0.0</v>
      </c>
      <c r="U11" s="11">
        <v>0.0</v>
      </c>
      <c r="V11" s="11">
        <v>0.0</v>
      </c>
      <c r="W11" s="11">
        <v>0.0</v>
      </c>
      <c r="X11" s="11">
        <v>0.0</v>
      </c>
      <c r="Y11" s="14">
        <f>FAR!E10</f>
        <v>100000</v>
      </c>
    </row>
    <row r="12">
      <c r="A12" s="11" t="s">
        <v>88</v>
      </c>
      <c r="B12" s="14">
        <f t="shared" ref="B12:Y12" si="5">SUM(B9:B11)</f>
        <v>1750000</v>
      </c>
      <c r="C12" s="14">
        <f t="shared" si="5"/>
        <v>100000</v>
      </c>
      <c r="D12" s="14">
        <f t="shared" si="5"/>
        <v>0</v>
      </c>
      <c r="E12" s="14">
        <f t="shared" si="5"/>
        <v>0</v>
      </c>
      <c r="F12" s="14">
        <f t="shared" si="5"/>
        <v>100000</v>
      </c>
      <c r="G12" s="14">
        <f t="shared" si="5"/>
        <v>0</v>
      </c>
      <c r="H12" s="14">
        <f t="shared" si="5"/>
        <v>150000</v>
      </c>
      <c r="I12" s="14">
        <f t="shared" si="5"/>
        <v>0</v>
      </c>
      <c r="J12" s="14">
        <f t="shared" si="5"/>
        <v>0</v>
      </c>
      <c r="K12" s="14">
        <f t="shared" si="5"/>
        <v>100000</v>
      </c>
      <c r="L12" s="14">
        <f t="shared" si="5"/>
        <v>0</v>
      </c>
      <c r="M12" s="14">
        <f t="shared" si="5"/>
        <v>0</v>
      </c>
      <c r="N12" s="14">
        <f t="shared" si="5"/>
        <v>0</v>
      </c>
      <c r="O12" s="14">
        <f t="shared" si="5"/>
        <v>1600000</v>
      </c>
      <c r="P12" s="14">
        <f t="shared" si="5"/>
        <v>0</v>
      </c>
      <c r="Q12" s="14">
        <f t="shared" si="5"/>
        <v>0</v>
      </c>
      <c r="R12" s="14">
        <f t="shared" si="5"/>
        <v>0</v>
      </c>
      <c r="S12" s="14">
        <f t="shared" si="5"/>
        <v>0</v>
      </c>
      <c r="T12" s="14">
        <f t="shared" si="5"/>
        <v>0</v>
      </c>
      <c r="U12" s="14">
        <f t="shared" si="5"/>
        <v>0</v>
      </c>
      <c r="V12" s="14">
        <f t="shared" si="5"/>
        <v>0</v>
      </c>
      <c r="W12" s="14">
        <f t="shared" si="5"/>
        <v>0</v>
      </c>
      <c r="X12" s="14">
        <f t="shared" si="5"/>
        <v>150000</v>
      </c>
      <c r="Y12" s="14">
        <f t="shared" si="5"/>
        <v>100000</v>
      </c>
    </row>
    <row r="14">
      <c r="A14" s="11" t="s">
        <v>114</v>
      </c>
    </row>
    <row r="15">
      <c r="A15" s="11" t="s">
        <v>112</v>
      </c>
      <c r="B15" s="11">
        <v>0.0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4">
        <f>FAR!E2</f>
        <v>1600000</v>
      </c>
      <c r="P15" s="11">
        <v>0.0</v>
      </c>
      <c r="Q15" s="11">
        <v>0.0</v>
      </c>
      <c r="R15" s="11">
        <v>0.0</v>
      </c>
      <c r="S15" s="11">
        <v>0.0</v>
      </c>
      <c r="T15" s="11">
        <v>0.0</v>
      </c>
      <c r="U15" s="11">
        <v>0.0</v>
      </c>
      <c r="V15" s="11">
        <v>0.0</v>
      </c>
      <c r="W15" s="11">
        <v>0.0</v>
      </c>
      <c r="X15" s="11">
        <v>0.0</v>
      </c>
      <c r="Y15" s="11">
        <v>0.0</v>
      </c>
    </row>
    <row r="16">
      <c r="A16" s="11" t="s">
        <v>109</v>
      </c>
      <c r="B16" s="11">
        <v>0.0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0.0</v>
      </c>
      <c r="I16" s="11">
        <v>0.0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1">
        <v>0.0</v>
      </c>
      <c r="P16" s="11">
        <v>0.0</v>
      </c>
      <c r="Q16" s="11">
        <v>0.0</v>
      </c>
      <c r="R16" s="14">
        <f>FAR!E4</f>
        <v>150000</v>
      </c>
      <c r="S16" s="11">
        <v>0.0</v>
      </c>
      <c r="T16" s="11">
        <v>0.0</v>
      </c>
      <c r="U16" s="11">
        <v>0.0</v>
      </c>
      <c r="V16" s="11">
        <v>0.0</v>
      </c>
      <c r="W16" s="11">
        <v>0.0</v>
      </c>
      <c r="X16" s="14">
        <f>FAR!E5</f>
        <v>150000</v>
      </c>
      <c r="Y16" s="11">
        <v>0.0</v>
      </c>
    </row>
    <row r="17">
      <c r="A17" s="11" t="s">
        <v>110</v>
      </c>
      <c r="B17" s="11">
        <v>0.0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0.0</v>
      </c>
      <c r="O17" s="11">
        <v>0.0</v>
      </c>
      <c r="P17" s="11">
        <v>0.0</v>
      </c>
      <c r="Q17" s="14">
        <f>FAR!E7</f>
        <v>100000</v>
      </c>
      <c r="R17" s="11">
        <v>0.0</v>
      </c>
      <c r="S17" s="11">
        <v>0.0</v>
      </c>
      <c r="T17" s="14">
        <f>FAR!E8</f>
        <v>100000</v>
      </c>
      <c r="U17" s="11">
        <v>0.0</v>
      </c>
      <c r="V17" s="11">
        <v>0.0</v>
      </c>
      <c r="W17" s="11">
        <v>0.0</v>
      </c>
      <c r="X17" s="11">
        <v>0.0</v>
      </c>
      <c r="Y17" s="14">
        <f>FAR!E9</f>
        <v>100000</v>
      </c>
    </row>
    <row r="18">
      <c r="A18" s="11" t="s">
        <v>88</v>
      </c>
      <c r="B18" s="14">
        <f t="shared" ref="B18:Y18" si="6">SUM(B15:B17)</f>
        <v>0</v>
      </c>
      <c r="C18" s="14">
        <f t="shared" si="6"/>
        <v>0</v>
      </c>
      <c r="D18" s="14">
        <f t="shared" si="6"/>
        <v>0</v>
      </c>
      <c r="E18" s="14">
        <f t="shared" si="6"/>
        <v>0</v>
      </c>
      <c r="F18" s="14">
        <f t="shared" si="6"/>
        <v>0</v>
      </c>
      <c r="G18" s="14">
        <f t="shared" si="6"/>
        <v>0</v>
      </c>
      <c r="H18" s="14">
        <f t="shared" si="6"/>
        <v>0</v>
      </c>
      <c r="I18" s="14">
        <f t="shared" si="6"/>
        <v>0</v>
      </c>
      <c r="J18" s="14">
        <f t="shared" si="6"/>
        <v>0</v>
      </c>
      <c r="K18" s="14">
        <f t="shared" si="6"/>
        <v>0</v>
      </c>
      <c r="L18" s="14">
        <f t="shared" si="6"/>
        <v>0</v>
      </c>
      <c r="M18" s="14">
        <f t="shared" si="6"/>
        <v>0</v>
      </c>
      <c r="N18" s="14">
        <f t="shared" si="6"/>
        <v>0</v>
      </c>
      <c r="O18" s="14">
        <f t="shared" si="6"/>
        <v>1600000</v>
      </c>
      <c r="P18" s="14">
        <f t="shared" si="6"/>
        <v>0</v>
      </c>
      <c r="Q18" s="14">
        <f t="shared" si="6"/>
        <v>100000</v>
      </c>
      <c r="R18" s="14">
        <f t="shared" si="6"/>
        <v>150000</v>
      </c>
      <c r="S18" s="14">
        <f t="shared" si="6"/>
        <v>0</v>
      </c>
      <c r="T18" s="14">
        <f t="shared" si="6"/>
        <v>100000</v>
      </c>
      <c r="U18" s="14">
        <f t="shared" si="6"/>
        <v>0</v>
      </c>
      <c r="V18" s="14">
        <f t="shared" si="6"/>
        <v>0</v>
      </c>
      <c r="W18" s="14">
        <f t="shared" si="6"/>
        <v>0</v>
      </c>
      <c r="X18" s="14">
        <f t="shared" si="6"/>
        <v>150000</v>
      </c>
      <c r="Y18" s="14">
        <f t="shared" si="6"/>
        <v>100000</v>
      </c>
    </row>
    <row r="20">
      <c r="A20" s="11" t="s">
        <v>115</v>
      </c>
    </row>
    <row r="21">
      <c r="A21" s="11" t="s">
        <v>112</v>
      </c>
      <c r="B21" s="14">
        <f t="shared" ref="B21:Y21" si="7">B3+B9-B15</f>
        <v>1600000</v>
      </c>
      <c r="C21" s="14">
        <f t="shared" si="7"/>
        <v>1600000</v>
      </c>
      <c r="D21" s="14">
        <f t="shared" si="7"/>
        <v>1600000</v>
      </c>
      <c r="E21" s="14">
        <f t="shared" si="7"/>
        <v>1600000</v>
      </c>
      <c r="F21" s="14">
        <f t="shared" si="7"/>
        <v>1600000</v>
      </c>
      <c r="G21" s="14">
        <f t="shared" si="7"/>
        <v>1600000</v>
      </c>
      <c r="H21" s="14">
        <f t="shared" si="7"/>
        <v>1600000</v>
      </c>
      <c r="I21" s="14">
        <f t="shared" si="7"/>
        <v>1600000</v>
      </c>
      <c r="J21" s="14">
        <f t="shared" si="7"/>
        <v>1600000</v>
      </c>
      <c r="K21" s="14">
        <f t="shared" si="7"/>
        <v>1600000</v>
      </c>
      <c r="L21" s="14">
        <f t="shared" si="7"/>
        <v>1600000</v>
      </c>
      <c r="M21" s="14">
        <f t="shared" si="7"/>
        <v>1600000</v>
      </c>
      <c r="N21" s="14">
        <f t="shared" si="7"/>
        <v>1600000</v>
      </c>
      <c r="O21" s="14">
        <f t="shared" si="7"/>
        <v>1600000</v>
      </c>
      <c r="P21" s="14">
        <f t="shared" si="7"/>
        <v>1600000</v>
      </c>
      <c r="Q21" s="14">
        <f t="shared" si="7"/>
        <v>1600000</v>
      </c>
      <c r="R21" s="14">
        <f t="shared" si="7"/>
        <v>1600000</v>
      </c>
      <c r="S21" s="14">
        <f t="shared" si="7"/>
        <v>1600000</v>
      </c>
      <c r="T21" s="14">
        <f t="shared" si="7"/>
        <v>1600000</v>
      </c>
      <c r="U21" s="14">
        <f t="shared" si="7"/>
        <v>1600000</v>
      </c>
      <c r="V21" s="14">
        <f t="shared" si="7"/>
        <v>1600000</v>
      </c>
      <c r="W21" s="14">
        <f t="shared" si="7"/>
        <v>1600000</v>
      </c>
      <c r="X21" s="14">
        <f t="shared" si="7"/>
        <v>1600000</v>
      </c>
      <c r="Y21" s="14">
        <f t="shared" si="7"/>
        <v>1600000</v>
      </c>
    </row>
    <row r="22">
      <c r="A22" s="11" t="s">
        <v>109</v>
      </c>
      <c r="B22" s="14">
        <f t="shared" ref="B22:Y22" si="8">B4+B10-B16</f>
        <v>150000</v>
      </c>
      <c r="C22" s="14">
        <f t="shared" si="8"/>
        <v>150000</v>
      </c>
      <c r="D22" s="14">
        <f t="shared" si="8"/>
        <v>150000</v>
      </c>
      <c r="E22" s="14">
        <f t="shared" si="8"/>
        <v>150000</v>
      </c>
      <c r="F22" s="14">
        <f t="shared" si="8"/>
        <v>150000</v>
      </c>
      <c r="G22" s="14">
        <f t="shared" si="8"/>
        <v>150000</v>
      </c>
      <c r="H22" s="14">
        <f t="shared" si="8"/>
        <v>300000</v>
      </c>
      <c r="I22" s="14">
        <f t="shared" si="8"/>
        <v>300000</v>
      </c>
      <c r="J22" s="14">
        <f t="shared" si="8"/>
        <v>300000</v>
      </c>
      <c r="K22" s="14">
        <f t="shared" si="8"/>
        <v>300000</v>
      </c>
      <c r="L22" s="14">
        <f t="shared" si="8"/>
        <v>300000</v>
      </c>
      <c r="M22" s="14">
        <f t="shared" si="8"/>
        <v>300000</v>
      </c>
      <c r="N22" s="14">
        <f t="shared" si="8"/>
        <v>300000</v>
      </c>
      <c r="O22" s="14">
        <f t="shared" si="8"/>
        <v>300000</v>
      </c>
      <c r="P22" s="14">
        <f t="shared" si="8"/>
        <v>300000</v>
      </c>
      <c r="Q22" s="14">
        <f t="shared" si="8"/>
        <v>300000</v>
      </c>
      <c r="R22" s="14">
        <f t="shared" si="8"/>
        <v>150000</v>
      </c>
      <c r="S22" s="14">
        <f t="shared" si="8"/>
        <v>150000</v>
      </c>
      <c r="T22" s="14">
        <f t="shared" si="8"/>
        <v>150000</v>
      </c>
      <c r="U22" s="14">
        <f t="shared" si="8"/>
        <v>150000</v>
      </c>
      <c r="V22" s="14">
        <f t="shared" si="8"/>
        <v>150000</v>
      </c>
      <c r="W22" s="14">
        <f t="shared" si="8"/>
        <v>150000</v>
      </c>
      <c r="X22" s="14">
        <f t="shared" si="8"/>
        <v>150000</v>
      </c>
      <c r="Y22" s="14">
        <f t="shared" si="8"/>
        <v>150000</v>
      </c>
    </row>
    <row r="23">
      <c r="A23" s="11" t="s">
        <v>110</v>
      </c>
      <c r="B23" s="14">
        <f t="shared" ref="B23:Y23" si="9">B5+B11-B17</f>
        <v>0</v>
      </c>
      <c r="C23" s="14">
        <f t="shared" si="9"/>
        <v>100000</v>
      </c>
      <c r="D23" s="14">
        <f t="shared" si="9"/>
        <v>100000</v>
      </c>
      <c r="E23" s="14">
        <f t="shared" si="9"/>
        <v>100000</v>
      </c>
      <c r="F23" s="14">
        <f t="shared" si="9"/>
        <v>200000</v>
      </c>
      <c r="G23" s="14">
        <f t="shared" si="9"/>
        <v>200000</v>
      </c>
      <c r="H23" s="14">
        <f t="shared" si="9"/>
        <v>200000</v>
      </c>
      <c r="I23" s="14">
        <f t="shared" si="9"/>
        <v>200000</v>
      </c>
      <c r="J23" s="14">
        <f t="shared" si="9"/>
        <v>200000</v>
      </c>
      <c r="K23" s="14">
        <f t="shared" si="9"/>
        <v>300000</v>
      </c>
      <c r="L23" s="14">
        <f t="shared" si="9"/>
        <v>300000</v>
      </c>
      <c r="M23" s="14">
        <f t="shared" si="9"/>
        <v>300000</v>
      </c>
      <c r="N23" s="14">
        <f t="shared" si="9"/>
        <v>300000</v>
      </c>
      <c r="O23" s="14">
        <f t="shared" si="9"/>
        <v>300000</v>
      </c>
      <c r="P23" s="14">
        <f t="shared" si="9"/>
        <v>300000</v>
      </c>
      <c r="Q23" s="14">
        <f t="shared" si="9"/>
        <v>200000</v>
      </c>
      <c r="R23" s="14">
        <f t="shared" si="9"/>
        <v>200000</v>
      </c>
      <c r="S23" s="14">
        <f t="shared" si="9"/>
        <v>200000</v>
      </c>
      <c r="T23" s="14">
        <f t="shared" si="9"/>
        <v>100000</v>
      </c>
      <c r="U23" s="14">
        <f t="shared" si="9"/>
        <v>100000</v>
      </c>
      <c r="V23" s="14">
        <f t="shared" si="9"/>
        <v>100000</v>
      </c>
      <c r="W23" s="14">
        <f t="shared" si="9"/>
        <v>100000</v>
      </c>
      <c r="X23" s="14">
        <f t="shared" si="9"/>
        <v>100000</v>
      </c>
      <c r="Y23" s="14">
        <f t="shared" si="9"/>
        <v>100000</v>
      </c>
    </row>
    <row r="24">
      <c r="A24" s="11" t="s">
        <v>88</v>
      </c>
      <c r="B24" s="14">
        <f t="shared" ref="B24:Y24" si="10">SUM(B21:B23)</f>
        <v>1750000</v>
      </c>
      <c r="C24" s="14">
        <f t="shared" si="10"/>
        <v>1850000</v>
      </c>
      <c r="D24" s="14">
        <f t="shared" si="10"/>
        <v>1850000</v>
      </c>
      <c r="E24" s="14">
        <f t="shared" si="10"/>
        <v>1850000</v>
      </c>
      <c r="F24" s="14">
        <f t="shared" si="10"/>
        <v>1950000</v>
      </c>
      <c r="G24" s="14">
        <f t="shared" si="10"/>
        <v>1950000</v>
      </c>
      <c r="H24" s="14">
        <f t="shared" si="10"/>
        <v>2100000</v>
      </c>
      <c r="I24" s="14">
        <f t="shared" si="10"/>
        <v>2100000</v>
      </c>
      <c r="J24" s="14">
        <f t="shared" si="10"/>
        <v>2100000</v>
      </c>
      <c r="K24" s="14">
        <f t="shared" si="10"/>
        <v>2200000</v>
      </c>
      <c r="L24" s="14">
        <f t="shared" si="10"/>
        <v>2200000</v>
      </c>
      <c r="M24" s="14">
        <f t="shared" si="10"/>
        <v>2200000</v>
      </c>
      <c r="N24" s="14">
        <f t="shared" si="10"/>
        <v>2200000</v>
      </c>
      <c r="O24" s="14">
        <f t="shared" si="10"/>
        <v>2200000</v>
      </c>
      <c r="P24" s="14">
        <f t="shared" si="10"/>
        <v>2200000</v>
      </c>
      <c r="Q24" s="14">
        <f t="shared" si="10"/>
        <v>2100000</v>
      </c>
      <c r="R24" s="14">
        <f t="shared" si="10"/>
        <v>1950000</v>
      </c>
      <c r="S24" s="14">
        <f t="shared" si="10"/>
        <v>1950000</v>
      </c>
      <c r="T24" s="14">
        <f t="shared" si="10"/>
        <v>1850000</v>
      </c>
      <c r="U24" s="14">
        <f t="shared" si="10"/>
        <v>1850000</v>
      </c>
      <c r="V24" s="14">
        <f t="shared" si="10"/>
        <v>1850000</v>
      </c>
      <c r="W24" s="14">
        <f t="shared" si="10"/>
        <v>1850000</v>
      </c>
      <c r="X24" s="14">
        <f t="shared" si="10"/>
        <v>1850000</v>
      </c>
      <c r="Y24" s="14">
        <f t="shared" si="10"/>
        <v>1850000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111</v>
      </c>
    </row>
    <row r="3">
      <c r="A3" s="11" t="s">
        <v>112</v>
      </c>
      <c r="B3" s="11">
        <v>0.0</v>
      </c>
      <c r="C3" s="15">
        <f t="shared" ref="C3:Y3" si="1">B21</f>
        <v>123076.9231</v>
      </c>
      <c r="D3" s="15">
        <f t="shared" si="1"/>
        <v>246153.8462</v>
      </c>
      <c r="E3" s="15">
        <f t="shared" si="1"/>
        <v>369230.7692</v>
      </c>
      <c r="F3" s="15">
        <f t="shared" si="1"/>
        <v>492307.6923</v>
      </c>
      <c r="G3" s="15">
        <f t="shared" si="1"/>
        <v>615384.6154</v>
      </c>
      <c r="H3" s="15">
        <f t="shared" si="1"/>
        <v>738461.5385</v>
      </c>
      <c r="I3" s="15">
        <f t="shared" si="1"/>
        <v>861538.4615</v>
      </c>
      <c r="J3" s="15">
        <f t="shared" si="1"/>
        <v>984615.3846</v>
      </c>
      <c r="K3" s="15">
        <f t="shared" si="1"/>
        <v>1107692.308</v>
      </c>
      <c r="L3" s="15">
        <f t="shared" si="1"/>
        <v>1230769.231</v>
      </c>
      <c r="M3" s="15">
        <f t="shared" si="1"/>
        <v>1353846.154</v>
      </c>
      <c r="N3" s="15">
        <f t="shared" si="1"/>
        <v>1476923.077</v>
      </c>
      <c r="O3" s="15">
        <f t="shared" si="1"/>
        <v>1600000</v>
      </c>
      <c r="P3" s="15">
        <f t="shared" si="1"/>
        <v>123076.9231</v>
      </c>
      <c r="Q3" s="15">
        <f t="shared" si="1"/>
        <v>246153.8462</v>
      </c>
      <c r="R3" s="15">
        <f t="shared" si="1"/>
        <v>369230.7692</v>
      </c>
      <c r="S3" s="15">
        <f t="shared" si="1"/>
        <v>492307.6923</v>
      </c>
      <c r="T3" s="15">
        <f t="shared" si="1"/>
        <v>615384.6154</v>
      </c>
      <c r="U3" s="15">
        <f t="shared" si="1"/>
        <v>738461.5385</v>
      </c>
      <c r="V3" s="15">
        <f t="shared" si="1"/>
        <v>861538.4615</v>
      </c>
      <c r="W3" s="15">
        <f t="shared" si="1"/>
        <v>984615.3846</v>
      </c>
      <c r="X3" s="15">
        <f t="shared" si="1"/>
        <v>1107692.308</v>
      </c>
      <c r="Y3" s="15">
        <f t="shared" si="1"/>
        <v>1230769.231</v>
      </c>
    </row>
    <row r="4">
      <c r="A4" s="11" t="s">
        <v>109</v>
      </c>
      <c r="B4" s="11">
        <v>0.0</v>
      </c>
      <c r="C4" s="15">
        <f t="shared" ref="C4:Y4" si="2">B22</f>
        <v>9375</v>
      </c>
      <c r="D4" s="15">
        <f t="shared" si="2"/>
        <v>18750</v>
      </c>
      <c r="E4" s="15">
        <f t="shared" si="2"/>
        <v>28125</v>
      </c>
      <c r="F4" s="15">
        <f t="shared" si="2"/>
        <v>37500</v>
      </c>
      <c r="G4" s="15">
        <f t="shared" si="2"/>
        <v>46875</v>
      </c>
      <c r="H4" s="15">
        <f t="shared" si="2"/>
        <v>56250</v>
      </c>
      <c r="I4" s="15">
        <f t="shared" si="2"/>
        <v>75000</v>
      </c>
      <c r="J4" s="15">
        <f t="shared" si="2"/>
        <v>93750</v>
      </c>
      <c r="K4" s="15">
        <f t="shared" si="2"/>
        <v>112500</v>
      </c>
      <c r="L4" s="15">
        <f t="shared" si="2"/>
        <v>131250</v>
      </c>
      <c r="M4" s="15">
        <f t="shared" si="2"/>
        <v>150000</v>
      </c>
      <c r="N4" s="15">
        <f t="shared" si="2"/>
        <v>168750</v>
      </c>
      <c r="O4" s="15">
        <f t="shared" si="2"/>
        <v>187500</v>
      </c>
      <c r="P4" s="15">
        <f t="shared" si="2"/>
        <v>206250</v>
      </c>
      <c r="Q4" s="15">
        <f t="shared" si="2"/>
        <v>225000</v>
      </c>
      <c r="R4" s="15">
        <f t="shared" si="2"/>
        <v>243750</v>
      </c>
      <c r="S4" s="15">
        <f t="shared" si="2"/>
        <v>103125</v>
      </c>
      <c r="T4" s="15">
        <f t="shared" si="2"/>
        <v>112500</v>
      </c>
      <c r="U4" s="15">
        <f t="shared" si="2"/>
        <v>121875</v>
      </c>
      <c r="V4" s="15">
        <f t="shared" si="2"/>
        <v>131250</v>
      </c>
      <c r="W4" s="15">
        <f t="shared" si="2"/>
        <v>140625</v>
      </c>
      <c r="X4" s="15">
        <f t="shared" si="2"/>
        <v>150000</v>
      </c>
      <c r="Y4" s="15">
        <f t="shared" si="2"/>
        <v>9375</v>
      </c>
    </row>
    <row r="5">
      <c r="A5" s="11" t="s">
        <v>110</v>
      </c>
      <c r="B5" s="11">
        <v>0.0</v>
      </c>
      <c r="C5" s="15">
        <f t="shared" ref="C5:Y5" si="3">B23</f>
        <v>0</v>
      </c>
      <c r="D5" s="15">
        <f t="shared" si="3"/>
        <v>7142.857143</v>
      </c>
      <c r="E5" s="15">
        <f t="shared" si="3"/>
        <v>14285.71429</v>
      </c>
      <c r="F5" s="15">
        <f t="shared" si="3"/>
        <v>21428.57143</v>
      </c>
      <c r="G5" s="15">
        <f t="shared" si="3"/>
        <v>35714.28571</v>
      </c>
      <c r="H5" s="15">
        <f t="shared" si="3"/>
        <v>50000</v>
      </c>
      <c r="I5" s="15">
        <f t="shared" si="3"/>
        <v>64285.71429</v>
      </c>
      <c r="J5" s="15">
        <f t="shared" si="3"/>
        <v>78571.42857</v>
      </c>
      <c r="K5" s="15">
        <f t="shared" si="3"/>
        <v>92857.14286</v>
      </c>
      <c r="L5" s="15">
        <f t="shared" si="3"/>
        <v>114285.7143</v>
      </c>
      <c r="M5" s="15">
        <f t="shared" si="3"/>
        <v>135714.2857</v>
      </c>
      <c r="N5" s="15">
        <f t="shared" si="3"/>
        <v>157142.8571</v>
      </c>
      <c r="O5" s="15">
        <f t="shared" si="3"/>
        <v>178571.4286</v>
      </c>
      <c r="P5" s="15">
        <f t="shared" si="3"/>
        <v>200000</v>
      </c>
      <c r="Q5" s="15">
        <f t="shared" si="3"/>
        <v>221428.5714</v>
      </c>
      <c r="R5" s="15">
        <f t="shared" si="3"/>
        <v>135714.2857</v>
      </c>
      <c r="S5" s="15">
        <f t="shared" si="3"/>
        <v>150000</v>
      </c>
      <c r="T5" s="15">
        <f t="shared" si="3"/>
        <v>164285.7143</v>
      </c>
      <c r="U5" s="15">
        <f t="shared" si="3"/>
        <v>71428.57143</v>
      </c>
      <c r="V5" s="15">
        <f t="shared" si="3"/>
        <v>78571.42857</v>
      </c>
      <c r="W5" s="15">
        <f t="shared" si="3"/>
        <v>85714.28571</v>
      </c>
      <c r="X5" s="15">
        <f t="shared" si="3"/>
        <v>92857.14286</v>
      </c>
      <c r="Y5" s="15">
        <f t="shared" si="3"/>
        <v>100000</v>
      </c>
    </row>
    <row r="6">
      <c r="A6" s="11" t="s">
        <v>88</v>
      </c>
      <c r="B6" s="14">
        <f t="shared" ref="B6:Y6" si="4">SUM(B3:B5)</f>
        <v>0</v>
      </c>
      <c r="C6" s="15">
        <f t="shared" si="4"/>
        <v>132451.9231</v>
      </c>
      <c r="D6" s="15">
        <f t="shared" si="4"/>
        <v>272046.7033</v>
      </c>
      <c r="E6" s="15">
        <f t="shared" si="4"/>
        <v>411641.4835</v>
      </c>
      <c r="F6" s="15">
        <f t="shared" si="4"/>
        <v>551236.2637</v>
      </c>
      <c r="G6" s="15">
        <f t="shared" si="4"/>
        <v>697973.9011</v>
      </c>
      <c r="H6" s="15">
        <f t="shared" si="4"/>
        <v>844711.5385</v>
      </c>
      <c r="I6" s="15">
        <f t="shared" si="4"/>
        <v>1000824.176</v>
      </c>
      <c r="J6" s="15">
        <f t="shared" si="4"/>
        <v>1156936.813</v>
      </c>
      <c r="K6" s="15">
        <f t="shared" si="4"/>
        <v>1313049.451</v>
      </c>
      <c r="L6" s="15">
        <f t="shared" si="4"/>
        <v>1476304.945</v>
      </c>
      <c r="M6" s="15">
        <f t="shared" si="4"/>
        <v>1639560.44</v>
      </c>
      <c r="N6" s="15">
        <f t="shared" si="4"/>
        <v>1802815.934</v>
      </c>
      <c r="O6" s="15">
        <f t="shared" si="4"/>
        <v>1966071.429</v>
      </c>
      <c r="P6" s="15">
        <f t="shared" si="4"/>
        <v>529326.9231</v>
      </c>
      <c r="Q6" s="15">
        <f t="shared" si="4"/>
        <v>692582.4176</v>
      </c>
      <c r="R6" s="15">
        <f t="shared" si="4"/>
        <v>748695.0549</v>
      </c>
      <c r="S6" s="15">
        <f t="shared" si="4"/>
        <v>745432.6923</v>
      </c>
      <c r="T6" s="15">
        <f t="shared" si="4"/>
        <v>892170.3297</v>
      </c>
      <c r="U6" s="15">
        <f t="shared" si="4"/>
        <v>931765.1099</v>
      </c>
      <c r="V6" s="15">
        <f t="shared" si="4"/>
        <v>1071359.89</v>
      </c>
      <c r="W6" s="15">
        <f t="shared" si="4"/>
        <v>1210954.67</v>
      </c>
      <c r="X6" s="15">
        <f t="shared" si="4"/>
        <v>1350549.451</v>
      </c>
      <c r="Y6" s="15">
        <f t="shared" si="4"/>
        <v>1340144.231</v>
      </c>
    </row>
    <row r="8">
      <c r="A8" s="11" t="s">
        <v>116</v>
      </c>
    </row>
    <row r="9">
      <c r="A9" s="11" t="s">
        <v>112</v>
      </c>
      <c r="B9" s="15">
        <f>'Fixed Asset Balance'!B21/FAR!$F3</f>
        <v>123076.9231</v>
      </c>
      <c r="C9" s="15">
        <f>'Fixed Asset Balance'!C21/FAR!$F3</f>
        <v>123076.9231</v>
      </c>
      <c r="D9" s="15">
        <f>'Fixed Asset Balance'!D21/FAR!$F3</f>
        <v>123076.9231</v>
      </c>
      <c r="E9" s="15">
        <f>'Fixed Asset Balance'!E21/FAR!$F3</f>
        <v>123076.9231</v>
      </c>
      <c r="F9" s="15">
        <f>'Fixed Asset Balance'!F21/FAR!$F3</f>
        <v>123076.9231</v>
      </c>
      <c r="G9" s="15">
        <f>'Fixed Asset Balance'!G21/FAR!$F3</f>
        <v>123076.9231</v>
      </c>
      <c r="H9" s="15">
        <f>'Fixed Asset Balance'!H21/FAR!$F3</f>
        <v>123076.9231</v>
      </c>
      <c r="I9" s="15">
        <f>'Fixed Asset Balance'!I21/FAR!$F3</f>
        <v>123076.9231</v>
      </c>
      <c r="J9" s="15">
        <f>'Fixed Asset Balance'!J21/FAR!$F3</f>
        <v>123076.9231</v>
      </c>
      <c r="K9" s="15">
        <f>'Fixed Asset Balance'!K21/FAR!$F3</f>
        <v>123076.9231</v>
      </c>
      <c r="L9" s="15">
        <f>'Fixed Asset Balance'!L21/FAR!$F3</f>
        <v>123076.9231</v>
      </c>
      <c r="M9" s="15">
        <f>'Fixed Asset Balance'!M21/FAR!$F3</f>
        <v>123076.9231</v>
      </c>
      <c r="N9" s="15">
        <f>'Fixed Asset Balance'!N21/FAR!$F3</f>
        <v>123076.9231</v>
      </c>
      <c r="O9" s="15">
        <f>'Fixed Asset Balance'!O21/FAR!$F3</f>
        <v>123076.9231</v>
      </c>
      <c r="P9" s="15">
        <f>'Fixed Asset Balance'!P21/FAR!$F3</f>
        <v>123076.9231</v>
      </c>
      <c r="Q9" s="15">
        <f>'Fixed Asset Balance'!Q21/FAR!$F3</f>
        <v>123076.9231</v>
      </c>
      <c r="R9" s="15">
        <f>'Fixed Asset Balance'!R21/FAR!$F3</f>
        <v>123076.9231</v>
      </c>
      <c r="S9" s="15">
        <f>'Fixed Asset Balance'!S21/FAR!$F3</f>
        <v>123076.9231</v>
      </c>
      <c r="T9" s="15">
        <f>'Fixed Asset Balance'!T21/FAR!$F3</f>
        <v>123076.9231</v>
      </c>
      <c r="U9" s="15">
        <f>'Fixed Asset Balance'!U21/FAR!$F3</f>
        <v>123076.9231</v>
      </c>
      <c r="V9" s="15">
        <f>'Fixed Asset Balance'!V21/FAR!$F3</f>
        <v>123076.9231</v>
      </c>
      <c r="W9" s="15">
        <f>'Fixed Asset Balance'!W21/FAR!$F3</f>
        <v>123076.9231</v>
      </c>
      <c r="X9" s="15">
        <f>'Fixed Asset Balance'!X21/FAR!$F3</f>
        <v>123076.9231</v>
      </c>
      <c r="Y9" s="15">
        <f>'Fixed Asset Balance'!Y21/FAR!$F3</f>
        <v>123076.9231</v>
      </c>
    </row>
    <row r="10">
      <c r="A10" s="11" t="s">
        <v>109</v>
      </c>
      <c r="B10" s="15">
        <f>'Fixed Asset Balance'!B22/FAR!$F6</f>
        <v>9375</v>
      </c>
      <c r="C10" s="15">
        <f>'Fixed Asset Balance'!C22/FAR!$F6</f>
        <v>9375</v>
      </c>
      <c r="D10" s="15">
        <f>'Fixed Asset Balance'!D22/FAR!$F6</f>
        <v>9375</v>
      </c>
      <c r="E10" s="15">
        <f>'Fixed Asset Balance'!E22/FAR!$F6</f>
        <v>9375</v>
      </c>
      <c r="F10" s="15">
        <f>'Fixed Asset Balance'!F22/FAR!$F6</f>
        <v>9375</v>
      </c>
      <c r="G10" s="15">
        <f>'Fixed Asset Balance'!G22/FAR!$F6</f>
        <v>9375</v>
      </c>
      <c r="H10" s="15">
        <f>'Fixed Asset Balance'!H22/FAR!$F6</f>
        <v>18750</v>
      </c>
      <c r="I10" s="15">
        <f>'Fixed Asset Balance'!I22/FAR!$F6</f>
        <v>18750</v>
      </c>
      <c r="J10" s="15">
        <f>'Fixed Asset Balance'!J22/FAR!$F6</f>
        <v>18750</v>
      </c>
      <c r="K10" s="15">
        <f>'Fixed Asset Balance'!K22/FAR!$F6</f>
        <v>18750</v>
      </c>
      <c r="L10" s="15">
        <f>'Fixed Asset Balance'!L22/FAR!$F6</f>
        <v>18750</v>
      </c>
      <c r="M10" s="15">
        <f>'Fixed Asset Balance'!M22/FAR!$F6</f>
        <v>18750</v>
      </c>
      <c r="N10" s="15">
        <f>'Fixed Asset Balance'!N22/FAR!$F6</f>
        <v>18750</v>
      </c>
      <c r="O10" s="15">
        <f>'Fixed Asset Balance'!O22/FAR!$F6</f>
        <v>18750</v>
      </c>
      <c r="P10" s="15">
        <f>'Fixed Asset Balance'!P22/FAR!$F6</f>
        <v>18750</v>
      </c>
      <c r="Q10" s="15">
        <f>'Fixed Asset Balance'!Q22/FAR!$F6</f>
        <v>18750</v>
      </c>
      <c r="R10" s="15">
        <f>'Fixed Asset Balance'!R22/FAR!$F6</f>
        <v>9375</v>
      </c>
      <c r="S10" s="15">
        <f>'Fixed Asset Balance'!S22/FAR!$F6</f>
        <v>9375</v>
      </c>
      <c r="T10" s="15">
        <f>'Fixed Asset Balance'!T22/FAR!$F6</f>
        <v>9375</v>
      </c>
      <c r="U10" s="15">
        <f>'Fixed Asset Balance'!U22/FAR!$F6</f>
        <v>9375</v>
      </c>
      <c r="V10" s="15">
        <f>'Fixed Asset Balance'!V22/FAR!$F6</f>
        <v>9375</v>
      </c>
      <c r="W10" s="15">
        <f>'Fixed Asset Balance'!W22/FAR!$F6</f>
        <v>9375</v>
      </c>
      <c r="X10" s="15">
        <f>'Fixed Asset Balance'!X22/FAR!$F6</f>
        <v>9375</v>
      </c>
      <c r="Y10" s="15">
        <f>'Fixed Asset Balance'!Y22/FAR!$F6</f>
        <v>9375</v>
      </c>
    </row>
    <row r="11">
      <c r="A11" s="11" t="s">
        <v>110</v>
      </c>
      <c r="B11" s="15">
        <f>'Fixed Asset Balance'!B23/FAR!$F7</f>
        <v>0</v>
      </c>
      <c r="C11" s="15">
        <f>'Fixed Asset Balance'!C23/FAR!$F7</f>
        <v>7142.857143</v>
      </c>
      <c r="D11" s="15">
        <f>'Fixed Asset Balance'!D23/FAR!$F7</f>
        <v>7142.857143</v>
      </c>
      <c r="E11" s="15">
        <f>'Fixed Asset Balance'!E23/FAR!$F7</f>
        <v>7142.857143</v>
      </c>
      <c r="F11" s="15">
        <f>'Fixed Asset Balance'!F23/FAR!$F7</f>
        <v>14285.71429</v>
      </c>
      <c r="G11" s="15">
        <f>'Fixed Asset Balance'!G23/FAR!$F7</f>
        <v>14285.71429</v>
      </c>
      <c r="H11" s="15">
        <f>'Fixed Asset Balance'!H23/FAR!$F7</f>
        <v>14285.71429</v>
      </c>
      <c r="I11" s="15">
        <f>'Fixed Asset Balance'!I23/FAR!$F7</f>
        <v>14285.71429</v>
      </c>
      <c r="J11" s="15">
        <f>'Fixed Asset Balance'!J23/FAR!$F7</f>
        <v>14285.71429</v>
      </c>
      <c r="K11" s="15">
        <f>'Fixed Asset Balance'!K23/FAR!$F7</f>
        <v>21428.57143</v>
      </c>
      <c r="L11" s="15">
        <f>'Fixed Asset Balance'!L23/FAR!$F7</f>
        <v>21428.57143</v>
      </c>
      <c r="M11" s="15">
        <f>'Fixed Asset Balance'!M23/FAR!$F7</f>
        <v>21428.57143</v>
      </c>
      <c r="N11" s="15">
        <f>'Fixed Asset Balance'!N23/FAR!$F7</f>
        <v>21428.57143</v>
      </c>
      <c r="O11" s="15">
        <f>'Fixed Asset Balance'!O23/FAR!$F7</f>
        <v>21428.57143</v>
      </c>
      <c r="P11" s="15">
        <f>'Fixed Asset Balance'!P23/FAR!$F7</f>
        <v>21428.57143</v>
      </c>
      <c r="Q11" s="15">
        <f>'Fixed Asset Balance'!Q23/FAR!$F7</f>
        <v>14285.71429</v>
      </c>
      <c r="R11" s="15">
        <f>'Fixed Asset Balance'!R23/FAR!$F7</f>
        <v>14285.71429</v>
      </c>
      <c r="S11" s="15">
        <f>'Fixed Asset Balance'!S23/FAR!$F7</f>
        <v>14285.71429</v>
      </c>
      <c r="T11" s="15">
        <f>'Fixed Asset Balance'!T23/FAR!$F7</f>
        <v>7142.857143</v>
      </c>
      <c r="U11" s="15">
        <f>'Fixed Asset Balance'!U23/FAR!$F7</f>
        <v>7142.857143</v>
      </c>
      <c r="V11" s="15">
        <f>'Fixed Asset Balance'!V23/FAR!$F7</f>
        <v>7142.857143</v>
      </c>
      <c r="W11" s="15">
        <f>'Fixed Asset Balance'!W23/FAR!$F7</f>
        <v>7142.857143</v>
      </c>
      <c r="X11" s="15">
        <f>'Fixed Asset Balance'!X23/FAR!$F7</f>
        <v>7142.857143</v>
      </c>
      <c r="Y11" s="15">
        <f>'Fixed Asset Balance'!Y23/FAR!$F7</f>
        <v>7142.857143</v>
      </c>
    </row>
    <row r="12">
      <c r="A12" s="11" t="s">
        <v>88</v>
      </c>
      <c r="B12" s="15">
        <f t="shared" ref="B12:Y12" si="5">SUM(B9:B11)</f>
        <v>132451.9231</v>
      </c>
      <c r="C12" s="15">
        <f t="shared" si="5"/>
        <v>139594.7802</v>
      </c>
      <c r="D12" s="15">
        <f t="shared" si="5"/>
        <v>139594.7802</v>
      </c>
      <c r="E12" s="15">
        <f t="shared" si="5"/>
        <v>139594.7802</v>
      </c>
      <c r="F12" s="15">
        <f t="shared" si="5"/>
        <v>146737.6374</v>
      </c>
      <c r="G12" s="15">
        <f t="shared" si="5"/>
        <v>146737.6374</v>
      </c>
      <c r="H12" s="15">
        <f t="shared" si="5"/>
        <v>156112.6374</v>
      </c>
      <c r="I12" s="15">
        <f t="shared" si="5"/>
        <v>156112.6374</v>
      </c>
      <c r="J12" s="15">
        <f t="shared" si="5"/>
        <v>156112.6374</v>
      </c>
      <c r="K12" s="15">
        <f t="shared" si="5"/>
        <v>163255.4945</v>
      </c>
      <c r="L12" s="15">
        <f t="shared" si="5"/>
        <v>163255.4945</v>
      </c>
      <c r="M12" s="15">
        <f t="shared" si="5"/>
        <v>163255.4945</v>
      </c>
      <c r="N12" s="15">
        <f t="shared" si="5"/>
        <v>163255.4945</v>
      </c>
      <c r="O12" s="15">
        <f t="shared" si="5"/>
        <v>163255.4945</v>
      </c>
      <c r="P12" s="15">
        <f t="shared" si="5"/>
        <v>163255.4945</v>
      </c>
      <c r="Q12" s="15">
        <f t="shared" si="5"/>
        <v>156112.6374</v>
      </c>
      <c r="R12" s="15">
        <f t="shared" si="5"/>
        <v>146737.6374</v>
      </c>
      <c r="S12" s="15">
        <f t="shared" si="5"/>
        <v>146737.6374</v>
      </c>
      <c r="T12" s="15">
        <f t="shared" si="5"/>
        <v>139594.7802</v>
      </c>
      <c r="U12" s="15">
        <f t="shared" si="5"/>
        <v>139594.7802</v>
      </c>
      <c r="V12" s="15">
        <f t="shared" si="5"/>
        <v>139594.7802</v>
      </c>
      <c r="W12" s="15">
        <f t="shared" si="5"/>
        <v>139594.7802</v>
      </c>
      <c r="X12" s="15">
        <f t="shared" si="5"/>
        <v>139594.7802</v>
      </c>
      <c r="Y12" s="15">
        <f t="shared" si="5"/>
        <v>139594.7802</v>
      </c>
    </row>
    <row r="14">
      <c r="A14" s="11" t="s">
        <v>114</v>
      </c>
    </row>
    <row r="15">
      <c r="A15" s="11" t="s">
        <v>112</v>
      </c>
      <c r="B15" s="11">
        <v>0.0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4">
        <f>FAR!H2</f>
        <v>1600000</v>
      </c>
      <c r="P15" s="11">
        <v>0.0</v>
      </c>
      <c r="Q15" s="11">
        <v>0.0</v>
      </c>
      <c r="R15" s="11">
        <v>0.0</v>
      </c>
      <c r="S15" s="11">
        <v>0.0</v>
      </c>
      <c r="T15" s="11">
        <v>0.0</v>
      </c>
      <c r="U15" s="11">
        <v>0.0</v>
      </c>
      <c r="V15" s="11">
        <v>0.0</v>
      </c>
      <c r="W15" s="11">
        <v>0.0</v>
      </c>
      <c r="X15" s="11">
        <v>0.0</v>
      </c>
      <c r="Y15" s="11">
        <v>0.0</v>
      </c>
    </row>
    <row r="16">
      <c r="A16" s="11" t="s">
        <v>109</v>
      </c>
      <c r="B16" s="11">
        <v>0.0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0.0</v>
      </c>
      <c r="I16" s="11">
        <v>0.0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1">
        <v>0.0</v>
      </c>
      <c r="P16" s="11">
        <v>0.0</v>
      </c>
      <c r="Q16" s="11">
        <v>0.0</v>
      </c>
      <c r="R16" s="14">
        <f>FAR!H4</f>
        <v>150000</v>
      </c>
      <c r="S16" s="11">
        <v>0.0</v>
      </c>
      <c r="T16" s="11">
        <v>0.0</v>
      </c>
      <c r="U16" s="11">
        <v>0.0</v>
      </c>
      <c r="V16" s="11">
        <v>0.0</v>
      </c>
      <c r="W16" s="11">
        <v>0.0</v>
      </c>
      <c r="X16" s="14">
        <f>FAR!H5</f>
        <v>150000</v>
      </c>
      <c r="Y16" s="11">
        <v>0.0</v>
      </c>
    </row>
    <row r="17">
      <c r="A17" s="11" t="s">
        <v>110</v>
      </c>
      <c r="B17" s="11">
        <v>0.0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0.0</v>
      </c>
      <c r="O17" s="11">
        <v>0.0</v>
      </c>
      <c r="P17" s="11">
        <v>0.0</v>
      </c>
      <c r="Q17" s="14">
        <f>FAR!H7</f>
        <v>100000</v>
      </c>
      <c r="R17" s="11">
        <v>0.0</v>
      </c>
      <c r="S17" s="11">
        <v>0.0</v>
      </c>
      <c r="T17" s="14">
        <f>FAR!H8</f>
        <v>100000</v>
      </c>
      <c r="U17" s="11">
        <v>0.0</v>
      </c>
      <c r="V17" s="11">
        <v>0.0</v>
      </c>
      <c r="W17" s="11">
        <v>0.0</v>
      </c>
      <c r="X17" s="11">
        <v>0.0</v>
      </c>
      <c r="Y17" s="14">
        <f>FAR!H9</f>
        <v>100000</v>
      </c>
    </row>
    <row r="18">
      <c r="A18" s="11" t="s">
        <v>88</v>
      </c>
      <c r="B18" s="14">
        <f t="shared" ref="B18:Y18" si="6">SUM(B15:B17)</f>
        <v>0</v>
      </c>
      <c r="C18" s="14">
        <f t="shared" si="6"/>
        <v>0</v>
      </c>
      <c r="D18" s="14">
        <f t="shared" si="6"/>
        <v>0</v>
      </c>
      <c r="E18" s="14">
        <f t="shared" si="6"/>
        <v>0</v>
      </c>
      <c r="F18" s="14">
        <f t="shared" si="6"/>
        <v>0</v>
      </c>
      <c r="G18" s="14">
        <f t="shared" si="6"/>
        <v>0</v>
      </c>
      <c r="H18" s="14">
        <f t="shared" si="6"/>
        <v>0</v>
      </c>
      <c r="I18" s="14">
        <f t="shared" si="6"/>
        <v>0</v>
      </c>
      <c r="J18" s="14">
        <f t="shared" si="6"/>
        <v>0</v>
      </c>
      <c r="K18" s="14">
        <f t="shared" si="6"/>
        <v>0</v>
      </c>
      <c r="L18" s="14">
        <f t="shared" si="6"/>
        <v>0</v>
      </c>
      <c r="M18" s="14">
        <f t="shared" si="6"/>
        <v>0</v>
      </c>
      <c r="N18" s="14">
        <f t="shared" si="6"/>
        <v>0</v>
      </c>
      <c r="O18" s="14">
        <f t="shared" si="6"/>
        <v>1600000</v>
      </c>
      <c r="P18" s="14">
        <f t="shared" si="6"/>
        <v>0</v>
      </c>
      <c r="Q18" s="14">
        <f t="shared" si="6"/>
        <v>100000</v>
      </c>
      <c r="R18" s="14">
        <f t="shared" si="6"/>
        <v>150000</v>
      </c>
      <c r="S18" s="14">
        <f t="shared" si="6"/>
        <v>0</v>
      </c>
      <c r="T18" s="14">
        <f t="shared" si="6"/>
        <v>100000</v>
      </c>
      <c r="U18" s="14">
        <f t="shared" si="6"/>
        <v>0</v>
      </c>
      <c r="V18" s="14">
        <f t="shared" si="6"/>
        <v>0</v>
      </c>
      <c r="W18" s="14">
        <f t="shared" si="6"/>
        <v>0</v>
      </c>
      <c r="X18" s="14">
        <f t="shared" si="6"/>
        <v>150000</v>
      </c>
      <c r="Y18" s="14">
        <f t="shared" si="6"/>
        <v>100000</v>
      </c>
    </row>
    <row r="20">
      <c r="A20" s="11" t="s">
        <v>115</v>
      </c>
    </row>
    <row r="21">
      <c r="A21" s="11" t="s">
        <v>112</v>
      </c>
      <c r="B21" s="15">
        <f t="shared" ref="B21:Y21" si="7">B3+B9-B15</f>
        <v>123076.9231</v>
      </c>
      <c r="C21" s="15">
        <f t="shared" si="7"/>
        <v>246153.8462</v>
      </c>
      <c r="D21" s="15">
        <f t="shared" si="7"/>
        <v>369230.7692</v>
      </c>
      <c r="E21" s="15">
        <f t="shared" si="7"/>
        <v>492307.6923</v>
      </c>
      <c r="F21" s="15">
        <f t="shared" si="7"/>
        <v>615384.6154</v>
      </c>
      <c r="G21" s="15">
        <f t="shared" si="7"/>
        <v>738461.5385</v>
      </c>
      <c r="H21" s="15">
        <f t="shared" si="7"/>
        <v>861538.4615</v>
      </c>
      <c r="I21" s="15">
        <f t="shared" si="7"/>
        <v>984615.3846</v>
      </c>
      <c r="J21" s="15">
        <f t="shared" si="7"/>
        <v>1107692.308</v>
      </c>
      <c r="K21" s="15">
        <f t="shared" si="7"/>
        <v>1230769.231</v>
      </c>
      <c r="L21" s="15">
        <f t="shared" si="7"/>
        <v>1353846.154</v>
      </c>
      <c r="M21" s="15">
        <f t="shared" si="7"/>
        <v>1476923.077</v>
      </c>
      <c r="N21" s="15">
        <f t="shared" si="7"/>
        <v>1600000</v>
      </c>
      <c r="O21" s="15">
        <f t="shared" si="7"/>
        <v>123076.9231</v>
      </c>
      <c r="P21" s="15">
        <f t="shared" si="7"/>
        <v>246153.8462</v>
      </c>
      <c r="Q21" s="15">
        <f t="shared" si="7"/>
        <v>369230.7692</v>
      </c>
      <c r="R21" s="15">
        <f t="shared" si="7"/>
        <v>492307.6923</v>
      </c>
      <c r="S21" s="15">
        <f t="shared" si="7"/>
        <v>615384.6154</v>
      </c>
      <c r="T21" s="15">
        <f t="shared" si="7"/>
        <v>738461.5385</v>
      </c>
      <c r="U21" s="15">
        <f t="shared" si="7"/>
        <v>861538.4615</v>
      </c>
      <c r="V21" s="15">
        <f t="shared" si="7"/>
        <v>984615.3846</v>
      </c>
      <c r="W21" s="15">
        <f t="shared" si="7"/>
        <v>1107692.308</v>
      </c>
      <c r="X21" s="15">
        <f t="shared" si="7"/>
        <v>1230769.231</v>
      </c>
      <c r="Y21" s="15">
        <f t="shared" si="7"/>
        <v>1353846.154</v>
      </c>
    </row>
    <row r="22">
      <c r="A22" s="11" t="s">
        <v>109</v>
      </c>
      <c r="B22" s="15">
        <f t="shared" ref="B22:Y22" si="8">B4+B10-B16</f>
        <v>9375</v>
      </c>
      <c r="C22" s="15">
        <f t="shared" si="8"/>
        <v>18750</v>
      </c>
      <c r="D22" s="15">
        <f t="shared" si="8"/>
        <v>28125</v>
      </c>
      <c r="E22" s="15">
        <f t="shared" si="8"/>
        <v>37500</v>
      </c>
      <c r="F22" s="15">
        <f t="shared" si="8"/>
        <v>46875</v>
      </c>
      <c r="G22" s="15">
        <f t="shared" si="8"/>
        <v>56250</v>
      </c>
      <c r="H22" s="15">
        <f t="shared" si="8"/>
        <v>75000</v>
      </c>
      <c r="I22" s="15">
        <f t="shared" si="8"/>
        <v>93750</v>
      </c>
      <c r="J22" s="15">
        <f t="shared" si="8"/>
        <v>112500</v>
      </c>
      <c r="K22" s="15">
        <f t="shared" si="8"/>
        <v>131250</v>
      </c>
      <c r="L22" s="15">
        <f t="shared" si="8"/>
        <v>150000</v>
      </c>
      <c r="M22" s="15">
        <f t="shared" si="8"/>
        <v>168750</v>
      </c>
      <c r="N22" s="15">
        <f t="shared" si="8"/>
        <v>187500</v>
      </c>
      <c r="O22" s="15">
        <f t="shared" si="8"/>
        <v>206250</v>
      </c>
      <c r="P22" s="15">
        <f t="shared" si="8"/>
        <v>225000</v>
      </c>
      <c r="Q22" s="15">
        <f t="shared" si="8"/>
        <v>243750</v>
      </c>
      <c r="R22" s="15">
        <f t="shared" si="8"/>
        <v>103125</v>
      </c>
      <c r="S22" s="15">
        <f t="shared" si="8"/>
        <v>112500</v>
      </c>
      <c r="T22" s="15">
        <f t="shared" si="8"/>
        <v>121875</v>
      </c>
      <c r="U22" s="15">
        <f t="shared" si="8"/>
        <v>131250</v>
      </c>
      <c r="V22" s="15">
        <f t="shared" si="8"/>
        <v>140625</v>
      </c>
      <c r="W22" s="15">
        <f t="shared" si="8"/>
        <v>150000</v>
      </c>
      <c r="X22" s="15">
        <f t="shared" si="8"/>
        <v>9375</v>
      </c>
      <c r="Y22" s="15">
        <f t="shared" si="8"/>
        <v>18750</v>
      </c>
    </row>
    <row r="23">
      <c r="A23" s="11" t="s">
        <v>110</v>
      </c>
      <c r="B23" s="15">
        <f t="shared" ref="B23:Y23" si="9">B5+B11-B17</f>
        <v>0</v>
      </c>
      <c r="C23" s="15">
        <f t="shared" si="9"/>
        <v>7142.857143</v>
      </c>
      <c r="D23" s="15">
        <f t="shared" si="9"/>
        <v>14285.71429</v>
      </c>
      <c r="E23" s="15">
        <f t="shared" si="9"/>
        <v>21428.57143</v>
      </c>
      <c r="F23" s="15">
        <f t="shared" si="9"/>
        <v>35714.28571</v>
      </c>
      <c r="G23" s="15">
        <f t="shared" si="9"/>
        <v>50000</v>
      </c>
      <c r="H23" s="15">
        <f t="shared" si="9"/>
        <v>64285.71429</v>
      </c>
      <c r="I23" s="15">
        <f t="shared" si="9"/>
        <v>78571.42857</v>
      </c>
      <c r="J23" s="15">
        <f t="shared" si="9"/>
        <v>92857.14286</v>
      </c>
      <c r="K23" s="15">
        <f t="shared" si="9"/>
        <v>114285.7143</v>
      </c>
      <c r="L23" s="15">
        <f t="shared" si="9"/>
        <v>135714.2857</v>
      </c>
      <c r="M23" s="15">
        <f t="shared" si="9"/>
        <v>157142.8571</v>
      </c>
      <c r="N23" s="15">
        <f t="shared" si="9"/>
        <v>178571.4286</v>
      </c>
      <c r="O23" s="15">
        <f t="shared" si="9"/>
        <v>200000</v>
      </c>
      <c r="P23" s="15">
        <f t="shared" si="9"/>
        <v>221428.5714</v>
      </c>
      <c r="Q23" s="15">
        <f t="shared" si="9"/>
        <v>135714.2857</v>
      </c>
      <c r="R23" s="15">
        <f t="shared" si="9"/>
        <v>150000</v>
      </c>
      <c r="S23" s="15">
        <f t="shared" si="9"/>
        <v>164285.7143</v>
      </c>
      <c r="T23" s="15">
        <f t="shared" si="9"/>
        <v>71428.57143</v>
      </c>
      <c r="U23" s="15">
        <f t="shared" si="9"/>
        <v>78571.42857</v>
      </c>
      <c r="V23" s="15">
        <f t="shared" si="9"/>
        <v>85714.28571</v>
      </c>
      <c r="W23" s="15">
        <f t="shared" si="9"/>
        <v>92857.14286</v>
      </c>
      <c r="X23" s="15">
        <f t="shared" si="9"/>
        <v>100000</v>
      </c>
      <c r="Y23" s="15">
        <f t="shared" si="9"/>
        <v>7142.857143</v>
      </c>
    </row>
    <row r="24">
      <c r="A24" s="11" t="s">
        <v>88</v>
      </c>
      <c r="B24" s="15">
        <f t="shared" ref="B24:Y24" si="10">SUM(B21:B23)</f>
        <v>132451.9231</v>
      </c>
      <c r="C24" s="15">
        <f t="shared" si="10"/>
        <v>272046.7033</v>
      </c>
      <c r="D24" s="15">
        <f t="shared" si="10"/>
        <v>411641.4835</v>
      </c>
      <c r="E24" s="15">
        <f t="shared" si="10"/>
        <v>551236.2637</v>
      </c>
      <c r="F24" s="15">
        <f t="shared" si="10"/>
        <v>697973.9011</v>
      </c>
      <c r="G24" s="15">
        <f t="shared" si="10"/>
        <v>844711.5385</v>
      </c>
      <c r="H24" s="15">
        <f t="shared" si="10"/>
        <v>1000824.176</v>
      </c>
      <c r="I24" s="15">
        <f t="shared" si="10"/>
        <v>1156936.813</v>
      </c>
      <c r="J24" s="15">
        <f t="shared" si="10"/>
        <v>1313049.451</v>
      </c>
      <c r="K24" s="15">
        <f t="shared" si="10"/>
        <v>1476304.945</v>
      </c>
      <c r="L24" s="15">
        <f t="shared" si="10"/>
        <v>1639560.44</v>
      </c>
      <c r="M24" s="15">
        <f t="shared" si="10"/>
        <v>1802815.934</v>
      </c>
      <c r="N24" s="15">
        <f t="shared" si="10"/>
        <v>1966071.429</v>
      </c>
      <c r="O24" s="15">
        <f t="shared" si="10"/>
        <v>529326.9231</v>
      </c>
      <c r="P24" s="15">
        <f t="shared" si="10"/>
        <v>692582.4176</v>
      </c>
      <c r="Q24" s="15">
        <f t="shared" si="10"/>
        <v>748695.0549</v>
      </c>
      <c r="R24" s="15">
        <f t="shared" si="10"/>
        <v>745432.6923</v>
      </c>
      <c r="S24" s="15">
        <f t="shared" si="10"/>
        <v>892170.3297</v>
      </c>
      <c r="T24" s="15">
        <f t="shared" si="10"/>
        <v>931765.1099</v>
      </c>
      <c r="U24" s="15">
        <f t="shared" si="10"/>
        <v>1071359.89</v>
      </c>
      <c r="V24" s="15">
        <f t="shared" si="10"/>
        <v>1210954.67</v>
      </c>
      <c r="W24" s="15">
        <f t="shared" si="10"/>
        <v>1350549.451</v>
      </c>
      <c r="X24" s="15">
        <f t="shared" si="10"/>
        <v>1340144.231</v>
      </c>
      <c r="Y24" s="15">
        <f t="shared" si="10"/>
        <v>1379739.011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8" t="s">
        <v>117</v>
      </c>
    </row>
    <row r="3">
      <c r="A3" s="8" t="s">
        <v>118</v>
      </c>
      <c r="B3" s="11">
        <f>Assumptions!B24</f>
        <v>9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4">
        <f>Assumptions!C24</f>
        <v>13</v>
      </c>
      <c r="O3" s="11">
        <v>0.0</v>
      </c>
      <c r="P3" s="11">
        <v>0.0</v>
      </c>
      <c r="Q3" s="11">
        <v>0.0</v>
      </c>
      <c r="R3" s="11">
        <v>0.0</v>
      </c>
      <c r="S3" s="11">
        <v>0.0</v>
      </c>
      <c r="T3" s="11">
        <v>0.0</v>
      </c>
      <c r="U3" s="11">
        <v>0.0</v>
      </c>
      <c r="V3" s="11">
        <v>0.0</v>
      </c>
      <c r="W3" s="11">
        <v>0.0</v>
      </c>
      <c r="X3" s="11">
        <v>0.0</v>
      </c>
      <c r="Y3" s="11">
        <v>0.0</v>
      </c>
    </row>
    <row r="4">
      <c r="A4" s="8" t="s">
        <v>45</v>
      </c>
      <c r="B4" s="11">
        <f>Assumptions!B25</f>
        <v>3425</v>
      </c>
      <c r="C4" s="11">
        <v>0.0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  <c r="N4" s="14">
        <f>Assumptions!C25</f>
        <v>5674</v>
      </c>
      <c r="O4" s="11">
        <v>0.0</v>
      </c>
      <c r="P4" s="11">
        <v>0.0</v>
      </c>
      <c r="Q4" s="11">
        <v>0.0</v>
      </c>
      <c r="R4" s="11">
        <v>0.0</v>
      </c>
      <c r="S4" s="11">
        <v>0.0</v>
      </c>
      <c r="T4" s="11">
        <v>0.0</v>
      </c>
      <c r="U4" s="11">
        <v>0.0</v>
      </c>
      <c r="V4" s="11">
        <v>0.0</v>
      </c>
      <c r="W4" s="11">
        <v>0.0</v>
      </c>
      <c r="X4" s="11">
        <v>0.0</v>
      </c>
      <c r="Y4" s="11">
        <v>0.0</v>
      </c>
    </row>
    <row r="5">
      <c r="A5" s="8"/>
    </row>
    <row r="6">
      <c r="A6" s="10" t="s">
        <v>119</v>
      </c>
    </row>
    <row r="7">
      <c r="A7" s="8" t="s">
        <v>120</v>
      </c>
      <c r="B7" s="11">
        <v>0.0</v>
      </c>
      <c r="C7" s="14">
        <f t="shared" ref="C7:Y7" si="1">B9</f>
        <v>3425</v>
      </c>
      <c r="D7" s="14">
        <f t="shared" si="1"/>
        <v>3425</v>
      </c>
      <c r="E7" s="14">
        <f t="shared" si="1"/>
        <v>3425</v>
      </c>
      <c r="F7" s="14">
        <f t="shared" si="1"/>
        <v>3425</v>
      </c>
      <c r="G7" s="14">
        <f t="shared" si="1"/>
        <v>3425</v>
      </c>
      <c r="H7" s="14">
        <f t="shared" si="1"/>
        <v>3425</v>
      </c>
      <c r="I7" s="14">
        <f t="shared" si="1"/>
        <v>3425</v>
      </c>
      <c r="J7" s="14">
        <f t="shared" si="1"/>
        <v>3425</v>
      </c>
      <c r="K7" s="14">
        <f t="shared" si="1"/>
        <v>3425</v>
      </c>
      <c r="L7" s="14">
        <f t="shared" si="1"/>
        <v>3425</v>
      </c>
      <c r="M7" s="14">
        <f t="shared" si="1"/>
        <v>3425</v>
      </c>
      <c r="N7" s="14">
        <f t="shared" si="1"/>
        <v>3425</v>
      </c>
      <c r="O7" s="14">
        <f t="shared" si="1"/>
        <v>9099</v>
      </c>
      <c r="P7" s="14">
        <f t="shared" si="1"/>
        <v>9099</v>
      </c>
      <c r="Q7" s="14">
        <f t="shared" si="1"/>
        <v>9099</v>
      </c>
      <c r="R7" s="14">
        <f t="shared" si="1"/>
        <v>9099</v>
      </c>
      <c r="S7" s="14">
        <f t="shared" si="1"/>
        <v>9099</v>
      </c>
      <c r="T7" s="14">
        <f t="shared" si="1"/>
        <v>9099</v>
      </c>
      <c r="U7" s="14">
        <f t="shared" si="1"/>
        <v>9099</v>
      </c>
      <c r="V7" s="14">
        <f t="shared" si="1"/>
        <v>9099</v>
      </c>
      <c r="W7" s="14">
        <f t="shared" si="1"/>
        <v>9099</v>
      </c>
      <c r="X7" s="14">
        <f t="shared" si="1"/>
        <v>9099</v>
      </c>
      <c r="Y7" s="14">
        <f t="shared" si="1"/>
        <v>9099</v>
      </c>
    </row>
    <row r="8">
      <c r="A8" s="8" t="s">
        <v>121</v>
      </c>
      <c r="B8" s="14">
        <f t="shared" ref="B8:Y8" si="2">B4</f>
        <v>3425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4">
        <f t="shared" si="2"/>
        <v>0</v>
      </c>
      <c r="J8" s="14">
        <f t="shared" si="2"/>
        <v>0</v>
      </c>
      <c r="K8" s="14">
        <f t="shared" si="2"/>
        <v>0</v>
      </c>
      <c r="L8" s="14">
        <f t="shared" si="2"/>
        <v>0</v>
      </c>
      <c r="M8" s="14">
        <f t="shared" si="2"/>
        <v>0</v>
      </c>
      <c r="N8" s="14">
        <f t="shared" si="2"/>
        <v>5674</v>
      </c>
      <c r="O8" s="14">
        <f t="shared" si="2"/>
        <v>0</v>
      </c>
      <c r="P8" s="14">
        <f t="shared" si="2"/>
        <v>0</v>
      </c>
      <c r="Q8" s="14">
        <f t="shared" si="2"/>
        <v>0</v>
      </c>
      <c r="R8" s="14">
        <f t="shared" si="2"/>
        <v>0</v>
      </c>
      <c r="S8" s="14">
        <f t="shared" si="2"/>
        <v>0</v>
      </c>
      <c r="T8" s="14">
        <f t="shared" si="2"/>
        <v>0</v>
      </c>
      <c r="U8" s="14">
        <f t="shared" si="2"/>
        <v>0</v>
      </c>
      <c r="V8" s="14">
        <f t="shared" si="2"/>
        <v>0</v>
      </c>
      <c r="W8" s="14">
        <f t="shared" si="2"/>
        <v>0</v>
      </c>
      <c r="X8" s="14">
        <f t="shared" si="2"/>
        <v>0</v>
      </c>
      <c r="Y8" s="14">
        <f t="shared" si="2"/>
        <v>0</v>
      </c>
    </row>
    <row r="9">
      <c r="A9" s="8" t="s">
        <v>122</v>
      </c>
      <c r="B9" s="14">
        <f t="shared" ref="B9:Y9" si="3">B7+B8</f>
        <v>3425</v>
      </c>
      <c r="C9" s="14">
        <f t="shared" si="3"/>
        <v>3425</v>
      </c>
      <c r="D9" s="14">
        <f t="shared" si="3"/>
        <v>3425</v>
      </c>
      <c r="E9" s="14">
        <f t="shared" si="3"/>
        <v>3425</v>
      </c>
      <c r="F9" s="14">
        <f t="shared" si="3"/>
        <v>3425</v>
      </c>
      <c r="G9" s="14">
        <f t="shared" si="3"/>
        <v>3425</v>
      </c>
      <c r="H9" s="14">
        <f t="shared" si="3"/>
        <v>3425</v>
      </c>
      <c r="I9" s="14">
        <f t="shared" si="3"/>
        <v>3425</v>
      </c>
      <c r="J9" s="14">
        <f t="shared" si="3"/>
        <v>3425</v>
      </c>
      <c r="K9" s="14">
        <f t="shared" si="3"/>
        <v>3425</v>
      </c>
      <c r="L9" s="14">
        <f t="shared" si="3"/>
        <v>3425</v>
      </c>
      <c r="M9" s="14">
        <f t="shared" si="3"/>
        <v>3425</v>
      </c>
      <c r="N9" s="14">
        <f t="shared" si="3"/>
        <v>9099</v>
      </c>
      <c r="O9" s="14">
        <f t="shared" si="3"/>
        <v>9099</v>
      </c>
      <c r="P9" s="14">
        <f t="shared" si="3"/>
        <v>9099</v>
      </c>
      <c r="Q9" s="14">
        <f t="shared" si="3"/>
        <v>9099</v>
      </c>
      <c r="R9" s="14">
        <f t="shared" si="3"/>
        <v>9099</v>
      </c>
      <c r="S9" s="14">
        <f t="shared" si="3"/>
        <v>9099</v>
      </c>
      <c r="T9" s="14">
        <f t="shared" si="3"/>
        <v>9099</v>
      </c>
      <c r="U9" s="14">
        <f t="shared" si="3"/>
        <v>9099</v>
      </c>
      <c r="V9" s="14">
        <f t="shared" si="3"/>
        <v>9099</v>
      </c>
      <c r="W9" s="14">
        <f t="shared" si="3"/>
        <v>9099</v>
      </c>
      <c r="X9" s="14">
        <f t="shared" si="3"/>
        <v>9099</v>
      </c>
      <c r="Y9" s="14">
        <f t="shared" si="3"/>
        <v>9099</v>
      </c>
    </row>
    <row r="10">
      <c r="A10" s="8"/>
    </row>
    <row r="11">
      <c r="A11" s="10" t="s">
        <v>123</v>
      </c>
    </row>
    <row r="12">
      <c r="A12" s="8" t="s">
        <v>111</v>
      </c>
      <c r="B12" s="11">
        <v>0.0</v>
      </c>
      <c r="C12" s="14">
        <f t="shared" ref="C12:Y12" si="4">B14</f>
        <v>30825</v>
      </c>
      <c r="D12" s="14">
        <f t="shared" si="4"/>
        <v>30825</v>
      </c>
      <c r="E12" s="14">
        <f t="shared" si="4"/>
        <v>30825</v>
      </c>
      <c r="F12" s="14">
        <f t="shared" si="4"/>
        <v>30825</v>
      </c>
      <c r="G12" s="14">
        <f t="shared" si="4"/>
        <v>30825</v>
      </c>
      <c r="H12" s="14">
        <f t="shared" si="4"/>
        <v>30825</v>
      </c>
      <c r="I12" s="14">
        <f t="shared" si="4"/>
        <v>30825</v>
      </c>
      <c r="J12" s="14">
        <f t="shared" si="4"/>
        <v>30825</v>
      </c>
      <c r="K12" s="14">
        <f t="shared" si="4"/>
        <v>30825</v>
      </c>
      <c r="L12" s="14">
        <f t="shared" si="4"/>
        <v>30825</v>
      </c>
      <c r="M12" s="14">
        <f t="shared" si="4"/>
        <v>30825</v>
      </c>
      <c r="N12" s="14">
        <f t="shared" si="4"/>
        <v>30825</v>
      </c>
      <c r="O12" s="14">
        <f t="shared" si="4"/>
        <v>104587</v>
      </c>
      <c r="P12" s="14">
        <f t="shared" si="4"/>
        <v>104587</v>
      </c>
      <c r="Q12" s="14">
        <f t="shared" si="4"/>
        <v>104587</v>
      </c>
      <c r="R12" s="14">
        <f t="shared" si="4"/>
        <v>104587</v>
      </c>
      <c r="S12" s="14">
        <f t="shared" si="4"/>
        <v>104587</v>
      </c>
      <c r="T12" s="14">
        <f t="shared" si="4"/>
        <v>104587</v>
      </c>
      <c r="U12" s="14">
        <f t="shared" si="4"/>
        <v>104587</v>
      </c>
      <c r="V12" s="14">
        <f t="shared" si="4"/>
        <v>104587</v>
      </c>
      <c r="W12" s="14">
        <f t="shared" si="4"/>
        <v>104587</v>
      </c>
      <c r="X12" s="14">
        <f t="shared" si="4"/>
        <v>104587</v>
      </c>
      <c r="Y12" s="14">
        <f t="shared" si="4"/>
        <v>104587</v>
      </c>
    </row>
    <row r="13">
      <c r="A13" s="8" t="s">
        <v>124</v>
      </c>
      <c r="B13" s="14">
        <f t="shared" ref="B13:Y13" si="5">B3*B4</f>
        <v>30825</v>
      </c>
      <c r="C13" s="14">
        <f t="shared" si="5"/>
        <v>0</v>
      </c>
      <c r="D13" s="14">
        <f t="shared" si="5"/>
        <v>0</v>
      </c>
      <c r="E13" s="14">
        <f t="shared" si="5"/>
        <v>0</v>
      </c>
      <c r="F13" s="14">
        <f t="shared" si="5"/>
        <v>0</v>
      </c>
      <c r="G13" s="14">
        <f t="shared" si="5"/>
        <v>0</v>
      </c>
      <c r="H13" s="14">
        <f t="shared" si="5"/>
        <v>0</v>
      </c>
      <c r="I13" s="14">
        <f t="shared" si="5"/>
        <v>0</v>
      </c>
      <c r="J13" s="14">
        <f t="shared" si="5"/>
        <v>0</v>
      </c>
      <c r="K13" s="14">
        <f t="shared" si="5"/>
        <v>0</v>
      </c>
      <c r="L13" s="14">
        <f t="shared" si="5"/>
        <v>0</v>
      </c>
      <c r="M13" s="14">
        <f t="shared" si="5"/>
        <v>0</v>
      </c>
      <c r="N13" s="14">
        <f t="shared" si="5"/>
        <v>73762</v>
      </c>
      <c r="O13" s="14">
        <f t="shared" si="5"/>
        <v>0</v>
      </c>
      <c r="P13" s="14">
        <f t="shared" si="5"/>
        <v>0</v>
      </c>
      <c r="Q13" s="14">
        <f t="shared" si="5"/>
        <v>0</v>
      </c>
      <c r="R13" s="14">
        <f t="shared" si="5"/>
        <v>0</v>
      </c>
      <c r="S13" s="14">
        <f t="shared" si="5"/>
        <v>0</v>
      </c>
      <c r="T13" s="14">
        <f t="shared" si="5"/>
        <v>0</v>
      </c>
      <c r="U13" s="14">
        <f t="shared" si="5"/>
        <v>0</v>
      </c>
      <c r="V13" s="14">
        <f t="shared" si="5"/>
        <v>0</v>
      </c>
      <c r="W13" s="14">
        <f t="shared" si="5"/>
        <v>0</v>
      </c>
      <c r="X13" s="14">
        <f t="shared" si="5"/>
        <v>0</v>
      </c>
      <c r="Y13" s="14">
        <f t="shared" si="5"/>
        <v>0</v>
      </c>
    </row>
    <row r="14">
      <c r="A14" s="8" t="s">
        <v>125</v>
      </c>
      <c r="B14" s="14">
        <f t="shared" ref="B14:Y14" si="6">B12+B13</f>
        <v>30825</v>
      </c>
      <c r="C14" s="14">
        <f t="shared" si="6"/>
        <v>30825</v>
      </c>
      <c r="D14" s="14">
        <f t="shared" si="6"/>
        <v>30825</v>
      </c>
      <c r="E14" s="14">
        <f t="shared" si="6"/>
        <v>30825</v>
      </c>
      <c r="F14" s="14">
        <f t="shared" si="6"/>
        <v>30825</v>
      </c>
      <c r="G14" s="14">
        <f t="shared" si="6"/>
        <v>30825</v>
      </c>
      <c r="H14" s="14">
        <f t="shared" si="6"/>
        <v>30825</v>
      </c>
      <c r="I14" s="14">
        <f t="shared" si="6"/>
        <v>30825</v>
      </c>
      <c r="J14" s="14">
        <f t="shared" si="6"/>
        <v>30825</v>
      </c>
      <c r="K14" s="14">
        <f t="shared" si="6"/>
        <v>30825</v>
      </c>
      <c r="L14" s="14">
        <f t="shared" si="6"/>
        <v>30825</v>
      </c>
      <c r="M14" s="14">
        <f t="shared" si="6"/>
        <v>30825</v>
      </c>
      <c r="N14" s="14">
        <f t="shared" si="6"/>
        <v>104587</v>
      </c>
      <c r="O14" s="14">
        <f t="shared" si="6"/>
        <v>104587</v>
      </c>
      <c r="P14" s="14">
        <f t="shared" si="6"/>
        <v>104587</v>
      </c>
      <c r="Q14" s="14">
        <f t="shared" si="6"/>
        <v>104587</v>
      </c>
      <c r="R14" s="14">
        <f t="shared" si="6"/>
        <v>104587</v>
      </c>
      <c r="S14" s="14">
        <f t="shared" si="6"/>
        <v>104587</v>
      </c>
      <c r="T14" s="14">
        <f t="shared" si="6"/>
        <v>104587</v>
      </c>
      <c r="U14" s="14">
        <f t="shared" si="6"/>
        <v>104587</v>
      </c>
      <c r="V14" s="14">
        <f t="shared" si="6"/>
        <v>104587</v>
      </c>
      <c r="W14" s="14">
        <f t="shared" si="6"/>
        <v>104587</v>
      </c>
      <c r="X14" s="14">
        <f t="shared" si="6"/>
        <v>104587</v>
      </c>
      <c r="Y14" s="14">
        <f t="shared" si="6"/>
        <v>104587</v>
      </c>
    </row>
    <row r="15">
      <c r="A15" s="8"/>
    </row>
    <row r="16">
      <c r="A16" s="8" t="s">
        <v>46</v>
      </c>
    </row>
    <row r="17">
      <c r="A17" s="8" t="s">
        <v>48</v>
      </c>
      <c r="B17" s="11">
        <v>0.0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4">
        <f>Assumptions!B29</f>
        <v>8.5</v>
      </c>
      <c r="N17" s="11">
        <v>0.0</v>
      </c>
      <c r="O17" s="11">
        <v>0.0</v>
      </c>
      <c r="P17" s="11">
        <v>0.0</v>
      </c>
      <c r="Q17" s="11">
        <v>0.0</v>
      </c>
      <c r="R17" s="11">
        <v>0.0</v>
      </c>
      <c r="S17" s="11">
        <v>0.0</v>
      </c>
      <c r="T17" s="11">
        <v>0.0</v>
      </c>
      <c r="U17" s="11">
        <v>0.0</v>
      </c>
      <c r="V17" s="11">
        <v>0.0</v>
      </c>
      <c r="W17" s="11">
        <v>0.0</v>
      </c>
      <c r="X17" s="11">
        <v>0.0</v>
      </c>
      <c r="Y17" s="14">
        <f>Assumptions!C29</f>
        <v>6</v>
      </c>
    </row>
    <row r="18">
      <c r="A18" s="8" t="s">
        <v>126</v>
      </c>
      <c r="B18" s="11">
        <v>0.0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  <c r="L18" s="11">
        <v>0.0</v>
      </c>
      <c r="M18" s="17">
        <f>M17*M9</f>
        <v>29112.5</v>
      </c>
      <c r="N18" s="11">
        <v>0.0</v>
      </c>
      <c r="O18" s="11">
        <v>0.0</v>
      </c>
      <c r="P18" s="11">
        <v>0.0</v>
      </c>
      <c r="Q18" s="11">
        <v>0.0</v>
      </c>
      <c r="R18" s="11">
        <v>0.0</v>
      </c>
      <c r="S18" s="11">
        <v>0.0</v>
      </c>
      <c r="T18" s="11">
        <v>0.0</v>
      </c>
      <c r="U18" s="11">
        <v>0.0</v>
      </c>
      <c r="V18" s="11">
        <v>0.0</v>
      </c>
      <c r="W18" s="11">
        <v>0.0</v>
      </c>
      <c r="X18" s="11">
        <v>0.0</v>
      </c>
      <c r="Y18" s="11">
        <f>Y17*Y9</f>
        <v>54594</v>
      </c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127</v>
      </c>
    </row>
    <row r="3">
      <c r="A3" s="11" t="s">
        <v>111</v>
      </c>
    </row>
    <row r="4">
      <c r="A4" s="11" t="s">
        <v>56</v>
      </c>
      <c r="B4" s="11">
        <v>0.0</v>
      </c>
      <c r="C4" s="14">
        <f t="shared" ref="C4:Y4" si="1">B19</f>
        <v>0</v>
      </c>
      <c r="D4" s="14">
        <f t="shared" si="1"/>
        <v>0</v>
      </c>
      <c r="E4" s="14">
        <f t="shared" si="1"/>
        <v>4756030</v>
      </c>
      <c r="F4" s="14">
        <f t="shared" si="1"/>
        <v>4756030</v>
      </c>
      <c r="G4" s="14">
        <f t="shared" si="1"/>
        <v>4756030</v>
      </c>
      <c r="H4" s="14">
        <f t="shared" si="1"/>
        <v>4756030</v>
      </c>
      <c r="I4" s="14">
        <f t="shared" si="1"/>
        <v>4756030</v>
      </c>
      <c r="J4" s="14">
        <f t="shared" si="1"/>
        <v>4756030</v>
      </c>
      <c r="K4" s="14">
        <f t="shared" si="1"/>
        <v>4756030</v>
      </c>
      <c r="L4" s="14">
        <f t="shared" si="1"/>
        <v>4756030</v>
      </c>
      <c r="M4" s="14">
        <f t="shared" si="1"/>
        <v>4756030</v>
      </c>
      <c r="N4" s="14">
        <f t="shared" si="1"/>
        <v>4756030</v>
      </c>
      <c r="O4" s="14">
        <f t="shared" si="1"/>
        <v>4756030</v>
      </c>
      <c r="P4" s="14">
        <f t="shared" si="1"/>
        <v>4756030</v>
      </c>
      <c r="Q4" s="14">
        <f t="shared" si="1"/>
        <v>4756030</v>
      </c>
      <c r="R4" s="14">
        <f t="shared" si="1"/>
        <v>0</v>
      </c>
      <c r="S4" s="14">
        <f t="shared" si="1"/>
        <v>0</v>
      </c>
      <c r="T4" s="14">
        <f t="shared" si="1"/>
        <v>0</v>
      </c>
      <c r="U4" s="14">
        <f t="shared" si="1"/>
        <v>0</v>
      </c>
      <c r="V4" s="14">
        <f t="shared" si="1"/>
        <v>0</v>
      </c>
      <c r="W4" s="14">
        <f t="shared" si="1"/>
        <v>0</v>
      </c>
      <c r="X4" s="14">
        <f t="shared" si="1"/>
        <v>0</v>
      </c>
      <c r="Y4" s="14">
        <f t="shared" si="1"/>
        <v>0</v>
      </c>
    </row>
    <row r="5">
      <c r="A5" s="11" t="s">
        <v>58</v>
      </c>
      <c r="B5" s="11">
        <v>0.0</v>
      </c>
      <c r="C5" s="14">
        <f t="shared" ref="C5:Y5" si="2">B20</f>
        <v>0</v>
      </c>
      <c r="D5" s="14">
        <f t="shared" si="2"/>
        <v>0</v>
      </c>
      <c r="E5" s="14">
        <f t="shared" si="2"/>
        <v>0</v>
      </c>
      <c r="F5" s="14">
        <f t="shared" si="2"/>
        <v>0</v>
      </c>
      <c r="G5" s="14">
        <f t="shared" si="2"/>
        <v>3658790</v>
      </c>
      <c r="H5" s="14">
        <f t="shared" si="2"/>
        <v>3658790</v>
      </c>
      <c r="I5" s="14">
        <f t="shared" si="2"/>
        <v>3658790</v>
      </c>
      <c r="J5" s="14">
        <f t="shared" si="2"/>
        <v>3658790</v>
      </c>
      <c r="K5" s="14">
        <f t="shared" si="2"/>
        <v>3658790</v>
      </c>
      <c r="L5" s="14">
        <f t="shared" si="2"/>
        <v>3658790</v>
      </c>
      <c r="M5" s="14">
        <f t="shared" si="2"/>
        <v>3658790</v>
      </c>
      <c r="N5" s="14">
        <f t="shared" si="2"/>
        <v>3658790</v>
      </c>
      <c r="O5" s="14">
        <f t="shared" si="2"/>
        <v>3658790</v>
      </c>
      <c r="P5" s="14">
        <f t="shared" si="2"/>
        <v>3658790</v>
      </c>
      <c r="Q5" s="14">
        <f t="shared" si="2"/>
        <v>3658790</v>
      </c>
      <c r="R5" s="14">
        <f t="shared" si="2"/>
        <v>3658790</v>
      </c>
      <c r="S5" s="14">
        <f t="shared" si="2"/>
        <v>3658790</v>
      </c>
      <c r="T5" s="14">
        <f t="shared" si="2"/>
        <v>3658790</v>
      </c>
      <c r="U5" s="14">
        <f t="shared" si="2"/>
        <v>3658790</v>
      </c>
      <c r="V5" s="14">
        <f t="shared" si="2"/>
        <v>0</v>
      </c>
      <c r="W5" s="14">
        <f t="shared" si="2"/>
        <v>0</v>
      </c>
      <c r="X5" s="14">
        <f t="shared" si="2"/>
        <v>0</v>
      </c>
      <c r="Y5" s="14">
        <f t="shared" si="2"/>
        <v>0</v>
      </c>
    </row>
    <row r="6">
      <c r="A6" s="11" t="s">
        <v>88</v>
      </c>
      <c r="B6" s="14">
        <f t="shared" ref="B6:Y6" si="3">SUM(B4:B5)</f>
        <v>0</v>
      </c>
      <c r="C6" s="14">
        <f t="shared" si="3"/>
        <v>0</v>
      </c>
      <c r="D6" s="14">
        <f t="shared" si="3"/>
        <v>0</v>
      </c>
      <c r="E6" s="14">
        <f t="shared" si="3"/>
        <v>4756030</v>
      </c>
      <c r="F6" s="14">
        <f t="shared" si="3"/>
        <v>4756030</v>
      </c>
      <c r="G6" s="14">
        <f t="shared" si="3"/>
        <v>8414820</v>
      </c>
      <c r="H6" s="14">
        <f t="shared" si="3"/>
        <v>8414820</v>
      </c>
      <c r="I6" s="14">
        <f t="shared" si="3"/>
        <v>8414820</v>
      </c>
      <c r="J6" s="14">
        <f t="shared" si="3"/>
        <v>8414820</v>
      </c>
      <c r="K6" s="14">
        <f t="shared" si="3"/>
        <v>8414820</v>
      </c>
      <c r="L6" s="14">
        <f t="shared" si="3"/>
        <v>8414820</v>
      </c>
      <c r="M6" s="14">
        <f t="shared" si="3"/>
        <v>8414820</v>
      </c>
      <c r="N6" s="14">
        <f t="shared" si="3"/>
        <v>8414820</v>
      </c>
      <c r="O6" s="14">
        <f t="shared" si="3"/>
        <v>8414820</v>
      </c>
      <c r="P6" s="14">
        <f t="shared" si="3"/>
        <v>8414820</v>
      </c>
      <c r="Q6" s="14">
        <f t="shared" si="3"/>
        <v>8414820</v>
      </c>
      <c r="R6" s="14">
        <f t="shared" si="3"/>
        <v>3658790</v>
      </c>
      <c r="S6" s="14">
        <f t="shared" si="3"/>
        <v>3658790</v>
      </c>
      <c r="T6" s="14">
        <f t="shared" si="3"/>
        <v>3658790</v>
      </c>
      <c r="U6" s="14">
        <f t="shared" si="3"/>
        <v>3658790</v>
      </c>
      <c r="V6" s="14">
        <f t="shared" si="3"/>
        <v>0</v>
      </c>
      <c r="W6" s="14">
        <f t="shared" si="3"/>
        <v>0</v>
      </c>
      <c r="X6" s="14">
        <f t="shared" si="3"/>
        <v>0</v>
      </c>
      <c r="Y6" s="14">
        <f t="shared" si="3"/>
        <v>0</v>
      </c>
    </row>
    <row r="8">
      <c r="A8" s="11" t="s">
        <v>128</v>
      </c>
    </row>
    <row r="9">
      <c r="A9" s="11" t="s">
        <v>56</v>
      </c>
      <c r="B9" s="11">
        <v>0.0</v>
      </c>
      <c r="C9" s="11">
        <v>0.0</v>
      </c>
      <c r="D9" s="14">
        <f>Assumptions!C32</f>
        <v>4756030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1">
        <v>0.0</v>
      </c>
      <c r="W9" s="11">
        <v>0.0</v>
      </c>
      <c r="X9" s="11">
        <v>0.0</v>
      </c>
      <c r="Y9" s="11">
        <v>0.0</v>
      </c>
    </row>
    <row r="10">
      <c r="A10" s="11" t="s">
        <v>58</v>
      </c>
      <c r="B10" s="11">
        <v>0.0</v>
      </c>
      <c r="C10" s="11">
        <v>0.0</v>
      </c>
      <c r="D10" s="11">
        <v>0.0</v>
      </c>
      <c r="E10" s="11">
        <v>0.0</v>
      </c>
      <c r="F10" s="14">
        <f>Assumptions!C33</f>
        <v>3658790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0.0</v>
      </c>
      <c r="P10" s="11">
        <v>0.0</v>
      </c>
      <c r="Q10" s="11">
        <v>0.0</v>
      </c>
      <c r="R10" s="11">
        <v>0.0</v>
      </c>
      <c r="S10" s="11">
        <v>0.0</v>
      </c>
      <c r="T10" s="11">
        <v>0.0</v>
      </c>
      <c r="U10" s="11">
        <v>0.0</v>
      </c>
      <c r="V10" s="11">
        <v>0.0</v>
      </c>
      <c r="W10" s="11">
        <v>0.0</v>
      </c>
      <c r="X10" s="11">
        <v>0.0</v>
      </c>
      <c r="Y10" s="11">
        <v>0.0</v>
      </c>
    </row>
    <row r="11">
      <c r="A11" s="11" t="s">
        <v>88</v>
      </c>
      <c r="B11" s="14">
        <f t="shared" ref="B11:Y11" si="4">SUM(B9:B10)</f>
        <v>0</v>
      </c>
      <c r="C11" s="14">
        <f t="shared" si="4"/>
        <v>0</v>
      </c>
      <c r="D11" s="14">
        <f t="shared" si="4"/>
        <v>4756030</v>
      </c>
      <c r="E11" s="14">
        <f t="shared" si="4"/>
        <v>0</v>
      </c>
      <c r="F11" s="14">
        <f t="shared" si="4"/>
        <v>3658790</v>
      </c>
      <c r="G11" s="14">
        <f t="shared" si="4"/>
        <v>0</v>
      </c>
      <c r="H11" s="14">
        <f t="shared" si="4"/>
        <v>0</v>
      </c>
      <c r="I11" s="14">
        <f t="shared" si="4"/>
        <v>0</v>
      </c>
      <c r="J11" s="14">
        <f t="shared" si="4"/>
        <v>0</v>
      </c>
      <c r="K11" s="14">
        <f t="shared" si="4"/>
        <v>0</v>
      </c>
      <c r="L11" s="14">
        <f t="shared" si="4"/>
        <v>0</v>
      </c>
      <c r="M11" s="14">
        <f t="shared" si="4"/>
        <v>0</v>
      </c>
      <c r="N11" s="14">
        <f t="shared" si="4"/>
        <v>0</v>
      </c>
      <c r="O11" s="14">
        <f t="shared" si="4"/>
        <v>0</v>
      </c>
      <c r="P11" s="14">
        <f t="shared" si="4"/>
        <v>0</v>
      </c>
      <c r="Q11" s="14">
        <f t="shared" si="4"/>
        <v>0</v>
      </c>
      <c r="R11" s="14">
        <f t="shared" si="4"/>
        <v>0</v>
      </c>
      <c r="S11" s="14">
        <f t="shared" si="4"/>
        <v>0</v>
      </c>
      <c r="T11" s="14">
        <f t="shared" si="4"/>
        <v>0</v>
      </c>
      <c r="U11" s="14">
        <f t="shared" si="4"/>
        <v>0</v>
      </c>
      <c r="V11" s="14">
        <f t="shared" si="4"/>
        <v>0</v>
      </c>
      <c r="W11" s="14">
        <f t="shared" si="4"/>
        <v>0</v>
      </c>
      <c r="X11" s="14">
        <f t="shared" si="4"/>
        <v>0</v>
      </c>
      <c r="Y11" s="14">
        <f t="shared" si="4"/>
        <v>0</v>
      </c>
    </row>
    <row r="13">
      <c r="A13" s="11" t="s">
        <v>55</v>
      </c>
    </row>
    <row r="14">
      <c r="A14" s="11" t="s">
        <v>56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v>0.0</v>
      </c>
      <c r="P14" s="11">
        <v>0.0</v>
      </c>
      <c r="Q14" s="14">
        <f>Assumptions!C32</f>
        <v>4756030</v>
      </c>
      <c r="R14" s="11">
        <v>0.0</v>
      </c>
      <c r="S14" s="11">
        <v>0.0</v>
      </c>
      <c r="T14" s="11">
        <v>0.0</v>
      </c>
      <c r="U14" s="11">
        <v>0.0</v>
      </c>
      <c r="V14" s="11">
        <v>0.0</v>
      </c>
      <c r="W14" s="11">
        <v>0.0</v>
      </c>
      <c r="X14" s="11">
        <v>0.0</v>
      </c>
      <c r="Y14" s="11">
        <v>0.0</v>
      </c>
    </row>
    <row r="15">
      <c r="A15" s="11" t="s">
        <v>58</v>
      </c>
      <c r="B15" s="11">
        <v>0.0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1">
        <v>0.0</v>
      </c>
      <c r="P15" s="11">
        <v>0.0</v>
      </c>
      <c r="Q15" s="11">
        <v>0.0</v>
      </c>
      <c r="R15" s="11">
        <v>0.0</v>
      </c>
      <c r="S15" s="11">
        <v>0.0</v>
      </c>
      <c r="T15" s="11">
        <v>0.0</v>
      </c>
      <c r="U15" s="14">
        <f>Assumptions!C33</f>
        <v>3658790</v>
      </c>
      <c r="V15" s="11">
        <v>0.0</v>
      </c>
      <c r="W15" s="11">
        <v>0.0</v>
      </c>
      <c r="X15" s="11">
        <v>0.0</v>
      </c>
      <c r="Y15" s="11">
        <v>0.0</v>
      </c>
    </row>
    <row r="16">
      <c r="A16" s="11" t="s">
        <v>88</v>
      </c>
      <c r="B16" s="14">
        <f t="shared" ref="B16:Y16" si="5">SUM(B14:B15)</f>
        <v>0</v>
      </c>
      <c r="C16" s="14">
        <f t="shared" si="5"/>
        <v>0</v>
      </c>
      <c r="D16" s="14">
        <f t="shared" si="5"/>
        <v>0</v>
      </c>
      <c r="E16" s="14">
        <f t="shared" si="5"/>
        <v>0</v>
      </c>
      <c r="F16" s="14">
        <f t="shared" si="5"/>
        <v>0</v>
      </c>
      <c r="G16" s="14">
        <f t="shared" si="5"/>
        <v>0</v>
      </c>
      <c r="H16" s="14">
        <f t="shared" si="5"/>
        <v>0</v>
      </c>
      <c r="I16" s="14">
        <f t="shared" si="5"/>
        <v>0</v>
      </c>
      <c r="J16" s="14">
        <f t="shared" si="5"/>
        <v>0</v>
      </c>
      <c r="K16" s="14">
        <f t="shared" si="5"/>
        <v>0</v>
      </c>
      <c r="L16" s="14">
        <f t="shared" si="5"/>
        <v>0</v>
      </c>
      <c r="M16" s="14">
        <f t="shared" si="5"/>
        <v>0</v>
      </c>
      <c r="N16" s="14">
        <f t="shared" si="5"/>
        <v>0</v>
      </c>
      <c r="O16" s="14">
        <f t="shared" si="5"/>
        <v>0</v>
      </c>
      <c r="P16" s="14">
        <f t="shared" si="5"/>
        <v>0</v>
      </c>
      <c r="Q16" s="14">
        <f t="shared" si="5"/>
        <v>4756030</v>
      </c>
      <c r="R16" s="14">
        <f t="shared" si="5"/>
        <v>0</v>
      </c>
      <c r="S16" s="14">
        <f t="shared" si="5"/>
        <v>0</v>
      </c>
      <c r="T16" s="14">
        <f t="shared" si="5"/>
        <v>0</v>
      </c>
      <c r="U16" s="14">
        <f t="shared" si="5"/>
        <v>3658790</v>
      </c>
      <c r="V16" s="14">
        <f t="shared" si="5"/>
        <v>0</v>
      </c>
      <c r="W16" s="14">
        <f t="shared" si="5"/>
        <v>0</v>
      </c>
      <c r="X16" s="14">
        <f t="shared" si="5"/>
        <v>0</v>
      </c>
      <c r="Y16" s="14">
        <f t="shared" si="5"/>
        <v>0</v>
      </c>
    </row>
    <row r="18">
      <c r="A18" s="11" t="s">
        <v>115</v>
      </c>
    </row>
    <row r="19">
      <c r="A19" s="11" t="s">
        <v>56</v>
      </c>
      <c r="B19" s="14">
        <f t="shared" ref="B19:Y19" si="6">B4+B9-B14</f>
        <v>0</v>
      </c>
      <c r="C19" s="14">
        <f t="shared" si="6"/>
        <v>0</v>
      </c>
      <c r="D19" s="14">
        <f t="shared" si="6"/>
        <v>4756030</v>
      </c>
      <c r="E19" s="14">
        <f t="shared" si="6"/>
        <v>4756030</v>
      </c>
      <c r="F19" s="14">
        <f t="shared" si="6"/>
        <v>4756030</v>
      </c>
      <c r="G19" s="14">
        <f t="shared" si="6"/>
        <v>4756030</v>
      </c>
      <c r="H19" s="14">
        <f t="shared" si="6"/>
        <v>4756030</v>
      </c>
      <c r="I19" s="14">
        <f t="shared" si="6"/>
        <v>4756030</v>
      </c>
      <c r="J19" s="14">
        <f t="shared" si="6"/>
        <v>4756030</v>
      </c>
      <c r="K19" s="14">
        <f t="shared" si="6"/>
        <v>4756030</v>
      </c>
      <c r="L19" s="14">
        <f t="shared" si="6"/>
        <v>4756030</v>
      </c>
      <c r="M19" s="14">
        <f t="shared" si="6"/>
        <v>4756030</v>
      </c>
      <c r="N19" s="14">
        <f t="shared" si="6"/>
        <v>4756030</v>
      </c>
      <c r="O19" s="14">
        <f t="shared" si="6"/>
        <v>4756030</v>
      </c>
      <c r="P19" s="14">
        <f t="shared" si="6"/>
        <v>4756030</v>
      </c>
      <c r="Q19" s="14">
        <f t="shared" si="6"/>
        <v>0</v>
      </c>
      <c r="R19" s="14">
        <f t="shared" si="6"/>
        <v>0</v>
      </c>
      <c r="S19" s="14">
        <f t="shared" si="6"/>
        <v>0</v>
      </c>
      <c r="T19" s="14">
        <f t="shared" si="6"/>
        <v>0</v>
      </c>
      <c r="U19" s="14">
        <f t="shared" si="6"/>
        <v>0</v>
      </c>
      <c r="V19" s="14">
        <f t="shared" si="6"/>
        <v>0</v>
      </c>
      <c r="W19" s="14">
        <f t="shared" si="6"/>
        <v>0</v>
      </c>
      <c r="X19" s="14">
        <f t="shared" si="6"/>
        <v>0</v>
      </c>
      <c r="Y19" s="14">
        <f t="shared" si="6"/>
        <v>0</v>
      </c>
    </row>
    <row r="20">
      <c r="A20" s="11" t="s">
        <v>58</v>
      </c>
      <c r="B20" s="14">
        <f t="shared" ref="B20:Y20" si="7">B5+B10-B15</f>
        <v>0</v>
      </c>
      <c r="C20" s="14">
        <f t="shared" si="7"/>
        <v>0</v>
      </c>
      <c r="D20" s="14">
        <f t="shared" si="7"/>
        <v>0</v>
      </c>
      <c r="E20" s="14">
        <f t="shared" si="7"/>
        <v>0</v>
      </c>
      <c r="F20" s="14">
        <f t="shared" si="7"/>
        <v>3658790</v>
      </c>
      <c r="G20" s="14">
        <f t="shared" si="7"/>
        <v>3658790</v>
      </c>
      <c r="H20" s="14">
        <f t="shared" si="7"/>
        <v>3658790</v>
      </c>
      <c r="I20" s="14">
        <f t="shared" si="7"/>
        <v>3658790</v>
      </c>
      <c r="J20" s="14">
        <f t="shared" si="7"/>
        <v>3658790</v>
      </c>
      <c r="K20" s="14">
        <f t="shared" si="7"/>
        <v>3658790</v>
      </c>
      <c r="L20" s="14">
        <f t="shared" si="7"/>
        <v>3658790</v>
      </c>
      <c r="M20" s="14">
        <f t="shared" si="7"/>
        <v>3658790</v>
      </c>
      <c r="N20" s="14">
        <f t="shared" si="7"/>
        <v>3658790</v>
      </c>
      <c r="O20" s="14">
        <f t="shared" si="7"/>
        <v>3658790</v>
      </c>
      <c r="P20" s="14">
        <f t="shared" si="7"/>
        <v>3658790</v>
      </c>
      <c r="Q20" s="14">
        <f t="shared" si="7"/>
        <v>3658790</v>
      </c>
      <c r="R20" s="14">
        <f t="shared" si="7"/>
        <v>3658790</v>
      </c>
      <c r="S20" s="14">
        <f t="shared" si="7"/>
        <v>3658790</v>
      </c>
      <c r="T20" s="14">
        <f t="shared" si="7"/>
        <v>3658790</v>
      </c>
      <c r="U20" s="14">
        <f t="shared" si="7"/>
        <v>0</v>
      </c>
      <c r="V20" s="14">
        <f t="shared" si="7"/>
        <v>0</v>
      </c>
      <c r="W20" s="14">
        <f t="shared" si="7"/>
        <v>0</v>
      </c>
      <c r="X20" s="14">
        <f t="shared" si="7"/>
        <v>0</v>
      </c>
      <c r="Y20" s="14">
        <f t="shared" si="7"/>
        <v>0</v>
      </c>
    </row>
    <row r="21">
      <c r="A21" s="11" t="s">
        <v>88</v>
      </c>
      <c r="B21" s="14">
        <f t="shared" ref="B21:Y21" si="8">SUM(B19:B20)</f>
        <v>0</v>
      </c>
      <c r="C21" s="14">
        <f t="shared" si="8"/>
        <v>0</v>
      </c>
      <c r="D21" s="14">
        <f t="shared" si="8"/>
        <v>4756030</v>
      </c>
      <c r="E21" s="14">
        <f t="shared" si="8"/>
        <v>4756030</v>
      </c>
      <c r="F21" s="14">
        <f t="shared" si="8"/>
        <v>8414820</v>
      </c>
      <c r="G21" s="14">
        <f t="shared" si="8"/>
        <v>8414820</v>
      </c>
      <c r="H21" s="14">
        <f t="shared" si="8"/>
        <v>8414820</v>
      </c>
      <c r="I21" s="14">
        <f t="shared" si="8"/>
        <v>8414820</v>
      </c>
      <c r="J21" s="14">
        <f t="shared" si="8"/>
        <v>8414820</v>
      </c>
      <c r="K21" s="14">
        <f t="shared" si="8"/>
        <v>8414820</v>
      </c>
      <c r="L21" s="14">
        <f t="shared" si="8"/>
        <v>8414820</v>
      </c>
      <c r="M21" s="14">
        <f t="shared" si="8"/>
        <v>8414820</v>
      </c>
      <c r="N21" s="14">
        <f t="shared" si="8"/>
        <v>8414820</v>
      </c>
      <c r="O21" s="14">
        <f t="shared" si="8"/>
        <v>8414820</v>
      </c>
      <c r="P21" s="14">
        <f t="shared" si="8"/>
        <v>8414820</v>
      </c>
      <c r="Q21" s="14">
        <f t="shared" si="8"/>
        <v>3658790</v>
      </c>
      <c r="R21" s="14">
        <f t="shared" si="8"/>
        <v>3658790</v>
      </c>
      <c r="S21" s="14">
        <f t="shared" si="8"/>
        <v>3658790</v>
      </c>
      <c r="T21" s="14">
        <f t="shared" si="8"/>
        <v>3658790</v>
      </c>
      <c r="U21" s="14">
        <f t="shared" si="8"/>
        <v>0</v>
      </c>
      <c r="V21" s="14">
        <f t="shared" si="8"/>
        <v>0</v>
      </c>
      <c r="W21" s="14">
        <f t="shared" si="8"/>
        <v>0</v>
      </c>
      <c r="X21" s="14">
        <f t="shared" si="8"/>
        <v>0</v>
      </c>
      <c r="Y21" s="14">
        <f t="shared" si="8"/>
        <v>0</v>
      </c>
    </row>
    <row r="23">
      <c r="A23" s="11" t="s">
        <v>52</v>
      </c>
    </row>
    <row r="24">
      <c r="A24" s="11" t="s">
        <v>56</v>
      </c>
      <c r="B24" s="15">
        <f>B19*Assumptions!$D32/12</f>
        <v>0</v>
      </c>
      <c r="C24" s="15">
        <f>C19*Assumptions!$D32/12</f>
        <v>0</v>
      </c>
      <c r="D24" s="15">
        <f>D19*Assumptions!$D32/12</f>
        <v>37810.4385</v>
      </c>
      <c r="E24" s="15">
        <f>E19*Assumptions!$D32/12</f>
        <v>37810.4385</v>
      </c>
      <c r="F24" s="15">
        <f>F19*Assumptions!$D32/12</f>
        <v>37810.4385</v>
      </c>
      <c r="G24" s="15">
        <f>G19*Assumptions!$D32/12</f>
        <v>37810.4385</v>
      </c>
      <c r="H24" s="15">
        <f>H19*Assumptions!$D32/12</f>
        <v>37810.4385</v>
      </c>
      <c r="I24" s="15">
        <f>I19*Assumptions!$D32/12</f>
        <v>37810.4385</v>
      </c>
      <c r="J24" s="15">
        <f>J19*Assumptions!$D32/12</f>
        <v>37810.4385</v>
      </c>
      <c r="K24" s="15">
        <f>K19*Assumptions!$D32/12</f>
        <v>37810.4385</v>
      </c>
      <c r="L24" s="15">
        <f>L19*Assumptions!$D32/12</f>
        <v>37810.4385</v>
      </c>
      <c r="M24" s="15">
        <f>M19*Assumptions!$D32/12</f>
        <v>37810.4385</v>
      </c>
      <c r="N24" s="15">
        <f>N19*Assumptions!$D32/12</f>
        <v>37810.4385</v>
      </c>
      <c r="O24" s="15">
        <f>O19*Assumptions!$D32/12</f>
        <v>37810.4385</v>
      </c>
      <c r="P24" s="15">
        <f>P19*Assumptions!$D32/12</f>
        <v>37810.4385</v>
      </c>
      <c r="Q24" s="15">
        <f>Q19*Assumptions!$D32/12</f>
        <v>0</v>
      </c>
      <c r="R24" s="15">
        <f>R19*Assumptions!$D32/12</f>
        <v>0</v>
      </c>
      <c r="S24" s="15">
        <f>S19*Assumptions!$D32/12</f>
        <v>0</v>
      </c>
      <c r="T24" s="15">
        <f>T19*Assumptions!$D32/12</f>
        <v>0</v>
      </c>
      <c r="U24" s="15">
        <f>U19*Assumptions!$D32/12</f>
        <v>0</v>
      </c>
      <c r="V24" s="15">
        <f>V19*Assumptions!$D32/12</f>
        <v>0</v>
      </c>
      <c r="W24" s="15">
        <f>W19*Assumptions!$D32/12</f>
        <v>0</v>
      </c>
      <c r="X24" s="15">
        <f>X19*Assumptions!$D32/12</f>
        <v>0</v>
      </c>
      <c r="Y24" s="15">
        <f>Y19*Assumptions!$D32/12</f>
        <v>0</v>
      </c>
    </row>
    <row r="25">
      <c r="A25" s="11" t="s">
        <v>58</v>
      </c>
      <c r="B25" s="15">
        <f>B20*Assumptions!$D33/12</f>
        <v>0</v>
      </c>
      <c r="C25" s="15">
        <f>C20*Assumptions!$D33/12</f>
        <v>0</v>
      </c>
      <c r="D25" s="15">
        <f>D20*Assumptions!$D33/12</f>
        <v>0</v>
      </c>
      <c r="E25" s="15">
        <f>E20*Assumptions!$D33/12</f>
        <v>0</v>
      </c>
      <c r="F25" s="15">
        <f>F20*Assumptions!$D33/12</f>
        <v>34362.13608</v>
      </c>
      <c r="G25" s="15">
        <f>G20*Assumptions!$D33/12</f>
        <v>34362.13608</v>
      </c>
      <c r="H25" s="15">
        <f>H20*Assumptions!$D33/12</f>
        <v>34362.13608</v>
      </c>
      <c r="I25" s="15">
        <f>I20*Assumptions!$D33/12</f>
        <v>34362.13608</v>
      </c>
      <c r="J25" s="15">
        <f>J20*Assumptions!$D33/12</f>
        <v>34362.13608</v>
      </c>
      <c r="K25" s="15">
        <f>K20*Assumptions!$D33/12</f>
        <v>34362.13608</v>
      </c>
      <c r="L25" s="15">
        <f>L20*Assumptions!$D33/12</f>
        <v>34362.13608</v>
      </c>
      <c r="M25" s="15">
        <f>M20*Assumptions!$D33/12</f>
        <v>34362.13608</v>
      </c>
      <c r="N25" s="15">
        <f>N20*Assumptions!$D33/12</f>
        <v>34362.13608</v>
      </c>
      <c r="O25" s="15">
        <f>O20*Assumptions!$D33/12</f>
        <v>34362.13608</v>
      </c>
      <c r="P25" s="15">
        <f>P20*Assumptions!$D33/12</f>
        <v>34362.13608</v>
      </c>
      <c r="Q25" s="15">
        <f>Q20*Assumptions!$D33/12</f>
        <v>34362.13608</v>
      </c>
      <c r="R25" s="15">
        <f>R20*Assumptions!$D33/12</f>
        <v>34362.13608</v>
      </c>
      <c r="S25" s="15">
        <f>S20*Assumptions!$D33/12</f>
        <v>34362.13608</v>
      </c>
      <c r="T25" s="15">
        <f>T20*Assumptions!$D33/12</f>
        <v>34362.13608</v>
      </c>
      <c r="U25" s="15">
        <f>U20*Assumptions!$D33/12</f>
        <v>0</v>
      </c>
      <c r="V25" s="15">
        <f>V20*Assumptions!$D33/12</f>
        <v>0</v>
      </c>
      <c r="W25" s="15">
        <f>W20*Assumptions!$D33/12</f>
        <v>0</v>
      </c>
      <c r="X25" s="15">
        <f>X20*Assumptions!$D33/12</f>
        <v>0</v>
      </c>
      <c r="Y25" s="15">
        <f>Y20*Assumptions!$D33/12</f>
        <v>0</v>
      </c>
    </row>
    <row r="26">
      <c r="A26" s="11" t="s">
        <v>88</v>
      </c>
      <c r="B26" s="15">
        <f t="shared" ref="B26:Y26" si="9">SUM(B24:B25)</f>
        <v>0</v>
      </c>
      <c r="C26" s="15">
        <f t="shared" si="9"/>
        <v>0</v>
      </c>
      <c r="D26" s="15">
        <f t="shared" si="9"/>
        <v>37810.4385</v>
      </c>
      <c r="E26" s="15">
        <f t="shared" si="9"/>
        <v>37810.4385</v>
      </c>
      <c r="F26" s="15">
        <f t="shared" si="9"/>
        <v>72172.57458</v>
      </c>
      <c r="G26" s="15">
        <f t="shared" si="9"/>
        <v>72172.57458</v>
      </c>
      <c r="H26" s="15">
        <f t="shared" si="9"/>
        <v>72172.57458</v>
      </c>
      <c r="I26" s="15">
        <f t="shared" si="9"/>
        <v>72172.57458</v>
      </c>
      <c r="J26" s="15">
        <f t="shared" si="9"/>
        <v>72172.57458</v>
      </c>
      <c r="K26" s="15">
        <f t="shared" si="9"/>
        <v>72172.57458</v>
      </c>
      <c r="L26" s="15">
        <f t="shared" si="9"/>
        <v>72172.57458</v>
      </c>
      <c r="M26" s="15">
        <f t="shared" si="9"/>
        <v>72172.57458</v>
      </c>
      <c r="N26" s="15">
        <f t="shared" si="9"/>
        <v>72172.57458</v>
      </c>
      <c r="O26" s="15">
        <f t="shared" si="9"/>
        <v>72172.57458</v>
      </c>
      <c r="P26" s="15">
        <f t="shared" si="9"/>
        <v>72172.57458</v>
      </c>
      <c r="Q26" s="15">
        <f t="shared" si="9"/>
        <v>34362.13608</v>
      </c>
      <c r="R26" s="15">
        <f t="shared" si="9"/>
        <v>34362.13608</v>
      </c>
      <c r="S26" s="15">
        <f t="shared" si="9"/>
        <v>34362.13608</v>
      </c>
      <c r="T26" s="15">
        <f t="shared" si="9"/>
        <v>34362.13608</v>
      </c>
      <c r="U26" s="15">
        <f t="shared" si="9"/>
        <v>0</v>
      </c>
      <c r="V26" s="15">
        <f t="shared" si="9"/>
        <v>0</v>
      </c>
      <c r="W26" s="15">
        <f t="shared" si="9"/>
        <v>0</v>
      </c>
      <c r="X26" s="15">
        <f t="shared" si="9"/>
        <v>0</v>
      </c>
      <c r="Y26" s="15">
        <f t="shared" si="9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8" t="s">
        <v>15</v>
      </c>
      <c r="B2" s="15">
        <f>Sales!B5</f>
        <v>80000000</v>
      </c>
      <c r="C2" s="15">
        <f>Sales!C5</f>
        <v>81907500</v>
      </c>
      <c r="D2" s="15">
        <f>Sales!D5</f>
        <v>83862375.75</v>
      </c>
      <c r="E2" s="15">
        <f>Sales!E5</f>
        <v>85865851.93</v>
      </c>
      <c r="F2" s="15">
        <f>Sales!F5</f>
        <v>87919186.06</v>
      </c>
      <c r="G2" s="15">
        <f>Sales!G5</f>
        <v>90023669.39</v>
      </c>
      <c r="H2" s="15">
        <f>Sales!H5</f>
        <v>92180627.83</v>
      </c>
      <c r="I2" s="15">
        <f>Sales!I5</f>
        <v>94391422.92</v>
      </c>
      <c r="J2" s="15">
        <f>Sales!J5</f>
        <v>96657452.82</v>
      </c>
      <c r="K2" s="15">
        <f>Sales!K5</f>
        <v>98980153.33</v>
      </c>
      <c r="L2" s="15">
        <f>Sales!L5</f>
        <v>101360998.9</v>
      </c>
      <c r="M2" s="15">
        <f>Sales!M5</f>
        <v>103801503.8</v>
      </c>
      <c r="N2" s="15">
        <f>Sales!N5</f>
        <v>106303222.9</v>
      </c>
      <c r="O2" s="15">
        <f>Sales!O5</f>
        <v>108867753.5</v>
      </c>
      <c r="P2" s="15">
        <f>Sales!P5</f>
        <v>111496735.6</v>
      </c>
      <c r="Q2" s="15">
        <f>Sales!Q5</f>
        <v>114191853.8</v>
      </c>
      <c r="R2" s="15">
        <f>Sales!R5</f>
        <v>116954838.3</v>
      </c>
      <c r="S2" s="15">
        <f>Sales!S5</f>
        <v>119787465.9</v>
      </c>
      <c r="T2" s="15">
        <f>Sales!T5</f>
        <v>122691562</v>
      </c>
      <c r="U2" s="15">
        <f>Sales!U5</f>
        <v>125669001.1</v>
      </c>
      <c r="V2" s="15">
        <f>Sales!V5</f>
        <v>128721708.7</v>
      </c>
      <c r="W2" s="15">
        <f>Sales!W5</f>
        <v>131851662.8</v>
      </c>
      <c r="X2" s="15">
        <f>Sales!X5</f>
        <v>135060894.9</v>
      </c>
      <c r="Y2" s="15">
        <f>Sales!Y5</f>
        <v>138351491.9</v>
      </c>
    </row>
    <row r="3">
      <c r="A3" s="8" t="s">
        <v>129</v>
      </c>
      <c r="B3" s="15">
        <f>COGS!B5</f>
        <v>65000000</v>
      </c>
      <c r="C3" s="15">
        <f>COGS!C5</f>
        <v>66629000</v>
      </c>
      <c r="D3" s="15">
        <f>COGS!D5</f>
        <v>68298825.4</v>
      </c>
      <c r="E3" s="15">
        <f>COGS!E5</f>
        <v>70010499.36</v>
      </c>
      <c r="F3" s="15">
        <f>COGS!F5</f>
        <v>71765070.66</v>
      </c>
      <c r="G3" s="15">
        <f>COGS!G5</f>
        <v>73563614.4</v>
      </c>
      <c r="H3" s="15">
        <f>COGS!H5</f>
        <v>75407232.6</v>
      </c>
      <c r="I3" s="15">
        <f>COGS!I5</f>
        <v>77297054.91</v>
      </c>
      <c r="J3" s="15">
        <f>COGS!J5</f>
        <v>79234239.27</v>
      </c>
      <c r="K3" s="15">
        <f>COGS!K5</f>
        <v>81219972.67</v>
      </c>
      <c r="L3" s="15">
        <f>COGS!L5</f>
        <v>83255471.83</v>
      </c>
      <c r="M3" s="15">
        <f>COGS!M5</f>
        <v>85341983.96</v>
      </c>
      <c r="N3" s="15">
        <f>COGS!N5</f>
        <v>87480787.54</v>
      </c>
      <c r="O3" s="15">
        <f>COGS!O5</f>
        <v>89673193.09</v>
      </c>
      <c r="P3" s="15">
        <f>COGS!P5</f>
        <v>91920543.95</v>
      </c>
      <c r="Q3" s="15">
        <f>COGS!Q5</f>
        <v>94224217.17</v>
      </c>
      <c r="R3" s="15">
        <f>COGS!R5</f>
        <v>96585624.28</v>
      </c>
      <c r="S3" s="15">
        <f>COGS!S5</f>
        <v>99006212.18</v>
      </c>
      <c r="T3" s="15">
        <f>COGS!T5</f>
        <v>101487464.1</v>
      </c>
      <c r="U3" s="15">
        <f>COGS!U5</f>
        <v>104030900.3</v>
      </c>
      <c r="V3" s="15">
        <f>COGS!V5</f>
        <v>106638079.2</v>
      </c>
      <c r="W3" s="15">
        <f>COGS!W5</f>
        <v>109310598.5</v>
      </c>
      <c r="X3" s="15">
        <f>COGS!X5</f>
        <v>112050095.6</v>
      </c>
      <c r="Y3" s="15">
        <f>COGS!Y5</f>
        <v>114858249</v>
      </c>
    </row>
    <row r="4">
      <c r="A4" s="18" t="s">
        <v>130</v>
      </c>
      <c r="B4" s="15">
        <f t="shared" ref="B4:Y4" si="1">B2-B3</f>
        <v>15000000</v>
      </c>
      <c r="C4" s="15">
        <f t="shared" si="1"/>
        <v>15278500</v>
      </c>
      <c r="D4" s="15">
        <f t="shared" si="1"/>
        <v>15563550.35</v>
      </c>
      <c r="E4" s="15">
        <f t="shared" si="1"/>
        <v>15855352.58</v>
      </c>
      <c r="F4" s="15">
        <f t="shared" si="1"/>
        <v>16154115.4</v>
      </c>
      <c r="G4" s="15">
        <f t="shared" si="1"/>
        <v>16460054.99</v>
      </c>
      <c r="H4" s="15">
        <f t="shared" si="1"/>
        <v>16773395.22</v>
      </c>
      <c r="I4" s="15">
        <f t="shared" si="1"/>
        <v>17094368.01</v>
      </c>
      <c r="J4" s="15">
        <f t="shared" si="1"/>
        <v>17423213.55</v>
      </c>
      <c r="K4" s="15">
        <f t="shared" si="1"/>
        <v>17760180.66</v>
      </c>
      <c r="L4" s="15">
        <f t="shared" si="1"/>
        <v>18105527.08</v>
      </c>
      <c r="M4" s="15">
        <f t="shared" si="1"/>
        <v>18459519.79</v>
      </c>
      <c r="N4" s="15">
        <f t="shared" si="1"/>
        <v>18822435.39</v>
      </c>
      <c r="O4" s="15">
        <f t="shared" si="1"/>
        <v>19194560.39</v>
      </c>
      <c r="P4" s="15">
        <f t="shared" si="1"/>
        <v>19576191.63</v>
      </c>
      <c r="Q4" s="15">
        <f t="shared" si="1"/>
        <v>19967636.62</v>
      </c>
      <c r="R4" s="15">
        <f t="shared" si="1"/>
        <v>20369213.97</v>
      </c>
      <c r="S4" s="15">
        <f t="shared" si="1"/>
        <v>20781253.75</v>
      </c>
      <c r="T4" s="15">
        <f t="shared" si="1"/>
        <v>21204097.92</v>
      </c>
      <c r="U4" s="15">
        <f t="shared" si="1"/>
        <v>21638100.8</v>
      </c>
      <c r="V4" s="15">
        <f t="shared" si="1"/>
        <v>22083629.48</v>
      </c>
      <c r="W4" s="15">
        <f t="shared" si="1"/>
        <v>22541064.3</v>
      </c>
      <c r="X4" s="15">
        <f t="shared" si="1"/>
        <v>23010799.34</v>
      </c>
      <c r="Y4" s="15">
        <f t="shared" si="1"/>
        <v>23493242.9</v>
      </c>
    </row>
    <row r="5">
      <c r="A5" s="8" t="s">
        <v>131</v>
      </c>
      <c r="B5" s="14">
        <f>Expenses!B7</f>
        <v>417267</v>
      </c>
      <c r="C5" s="14">
        <f>Expenses!C7</f>
        <v>417267</v>
      </c>
      <c r="D5" s="14">
        <f>Expenses!D7</f>
        <v>417267</v>
      </c>
      <c r="E5" s="14">
        <f>Expenses!E7</f>
        <v>417267</v>
      </c>
      <c r="F5" s="14">
        <f>Expenses!F7</f>
        <v>417267</v>
      </c>
      <c r="G5" s="14">
        <f>Expenses!G7</f>
        <v>417267</v>
      </c>
      <c r="H5" s="14">
        <f>Expenses!H7</f>
        <v>417267</v>
      </c>
      <c r="I5" s="14">
        <f>Expenses!I7</f>
        <v>417267</v>
      </c>
      <c r="J5" s="14">
        <f>Expenses!J7</f>
        <v>417267</v>
      </c>
      <c r="K5" s="14">
        <f>Expenses!K7</f>
        <v>417267</v>
      </c>
      <c r="L5" s="14">
        <f>Expenses!L7</f>
        <v>417267</v>
      </c>
      <c r="M5" s="14">
        <f>Expenses!M7</f>
        <v>417267</v>
      </c>
      <c r="N5" s="14">
        <f>Expenses!N7</f>
        <v>417267</v>
      </c>
      <c r="O5" s="14">
        <f>Expenses!O7</f>
        <v>417267</v>
      </c>
      <c r="P5" s="14">
        <f>Expenses!P7</f>
        <v>417267</v>
      </c>
      <c r="Q5" s="14">
        <f>Expenses!Q7</f>
        <v>417267</v>
      </c>
      <c r="R5" s="14">
        <f>Expenses!R7</f>
        <v>417267</v>
      </c>
      <c r="S5" s="14">
        <f>Expenses!S7</f>
        <v>417267</v>
      </c>
      <c r="T5" s="14">
        <f>Expenses!T7</f>
        <v>417267</v>
      </c>
      <c r="U5" s="14">
        <f>Expenses!U7</f>
        <v>417267</v>
      </c>
      <c r="V5" s="14">
        <f>Expenses!V7</f>
        <v>417267</v>
      </c>
      <c r="W5" s="14">
        <f>Expenses!W7</f>
        <v>417267</v>
      </c>
      <c r="X5" s="14">
        <f>Expenses!X7</f>
        <v>417267</v>
      </c>
      <c r="Y5" s="14">
        <f>Expenses!Y7</f>
        <v>417267</v>
      </c>
    </row>
    <row r="6">
      <c r="A6" s="18" t="s">
        <v>132</v>
      </c>
      <c r="B6" s="15">
        <f t="shared" ref="B6:Y6" si="2">B4-B5</f>
        <v>14582733</v>
      </c>
      <c r="C6" s="15">
        <f t="shared" si="2"/>
        <v>14861233</v>
      </c>
      <c r="D6" s="15">
        <f t="shared" si="2"/>
        <v>15146283.35</v>
      </c>
      <c r="E6" s="15">
        <f t="shared" si="2"/>
        <v>15438085.58</v>
      </c>
      <c r="F6" s="15">
        <f t="shared" si="2"/>
        <v>15736848.4</v>
      </c>
      <c r="G6" s="15">
        <f t="shared" si="2"/>
        <v>16042787.99</v>
      </c>
      <c r="H6" s="15">
        <f t="shared" si="2"/>
        <v>16356128.22</v>
      </c>
      <c r="I6" s="15">
        <f t="shared" si="2"/>
        <v>16677101.01</v>
      </c>
      <c r="J6" s="15">
        <f t="shared" si="2"/>
        <v>17005946.55</v>
      </c>
      <c r="K6" s="15">
        <f t="shared" si="2"/>
        <v>17342913.66</v>
      </c>
      <c r="L6" s="15">
        <f t="shared" si="2"/>
        <v>17688260.08</v>
      </c>
      <c r="M6" s="15">
        <f t="shared" si="2"/>
        <v>18042252.79</v>
      </c>
      <c r="N6" s="15">
        <f t="shared" si="2"/>
        <v>18405168.39</v>
      </c>
      <c r="O6" s="15">
        <f t="shared" si="2"/>
        <v>18777293.39</v>
      </c>
      <c r="P6" s="15">
        <f t="shared" si="2"/>
        <v>19158924.63</v>
      </c>
      <c r="Q6" s="15">
        <f t="shared" si="2"/>
        <v>19550369.62</v>
      </c>
      <c r="R6" s="15">
        <f t="shared" si="2"/>
        <v>19951946.97</v>
      </c>
      <c r="S6" s="15">
        <f t="shared" si="2"/>
        <v>20363986.75</v>
      </c>
      <c r="T6" s="15">
        <f t="shared" si="2"/>
        <v>20786830.92</v>
      </c>
      <c r="U6" s="15">
        <f t="shared" si="2"/>
        <v>21220833.8</v>
      </c>
      <c r="V6" s="15">
        <f t="shared" si="2"/>
        <v>21666362.48</v>
      </c>
      <c r="W6" s="15">
        <f t="shared" si="2"/>
        <v>22123797.3</v>
      </c>
      <c r="X6" s="15">
        <f t="shared" si="2"/>
        <v>22593532.34</v>
      </c>
      <c r="Y6" s="15">
        <f t="shared" si="2"/>
        <v>23075975.9</v>
      </c>
    </row>
    <row r="7">
      <c r="A7" s="8" t="s">
        <v>116</v>
      </c>
      <c r="B7" s="15">
        <f>Depreciation!B12</f>
        <v>132451.9231</v>
      </c>
      <c r="C7" s="15">
        <f>Depreciation!C12</f>
        <v>139594.7802</v>
      </c>
      <c r="D7" s="15">
        <f>Depreciation!D12</f>
        <v>139594.7802</v>
      </c>
      <c r="E7" s="15">
        <f>Depreciation!E12</f>
        <v>139594.7802</v>
      </c>
      <c r="F7" s="15">
        <f>Depreciation!F12</f>
        <v>146737.6374</v>
      </c>
      <c r="G7" s="15">
        <f>Depreciation!G12</f>
        <v>146737.6374</v>
      </c>
      <c r="H7" s="15">
        <f>Depreciation!H12</f>
        <v>156112.6374</v>
      </c>
      <c r="I7" s="15">
        <f>Depreciation!I12</f>
        <v>156112.6374</v>
      </c>
      <c r="J7" s="15">
        <f>Depreciation!J12</f>
        <v>156112.6374</v>
      </c>
      <c r="K7" s="15">
        <f>Depreciation!K12</f>
        <v>163255.4945</v>
      </c>
      <c r="L7" s="15">
        <f>Depreciation!L12</f>
        <v>163255.4945</v>
      </c>
      <c r="M7" s="15">
        <f>Depreciation!M12</f>
        <v>163255.4945</v>
      </c>
      <c r="N7" s="15">
        <f>Depreciation!N12</f>
        <v>163255.4945</v>
      </c>
      <c r="O7" s="15">
        <f>Depreciation!O12</f>
        <v>163255.4945</v>
      </c>
      <c r="P7" s="15">
        <f>Depreciation!P12</f>
        <v>163255.4945</v>
      </c>
      <c r="Q7" s="15">
        <f>Depreciation!Q12</f>
        <v>156112.6374</v>
      </c>
      <c r="R7" s="15">
        <f>Depreciation!R12</f>
        <v>146737.6374</v>
      </c>
      <c r="S7" s="15">
        <f>Depreciation!S12</f>
        <v>146737.6374</v>
      </c>
      <c r="T7" s="15">
        <f>Depreciation!T12</f>
        <v>139594.7802</v>
      </c>
      <c r="U7" s="15">
        <f>Depreciation!U12</f>
        <v>139594.7802</v>
      </c>
      <c r="V7" s="15">
        <f>Depreciation!V12</f>
        <v>139594.7802</v>
      </c>
      <c r="W7" s="15">
        <f>Depreciation!W12</f>
        <v>139594.7802</v>
      </c>
      <c r="X7" s="15">
        <f>Depreciation!X12</f>
        <v>139594.7802</v>
      </c>
      <c r="Y7" s="15">
        <f>Depreciation!Y12</f>
        <v>139594.7802</v>
      </c>
    </row>
    <row r="8">
      <c r="A8" s="18" t="s">
        <v>133</v>
      </c>
      <c r="B8" s="15">
        <f t="shared" ref="B8:Y8" si="3">B6-B7</f>
        <v>14450281.08</v>
      </c>
      <c r="C8" s="15">
        <f t="shared" si="3"/>
        <v>14721638.22</v>
      </c>
      <c r="D8" s="15">
        <f t="shared" si="3"/>
        <v>15006688.57</v>
      </c>
      <c r="E8" s="15">
        <f t="shared" si="3"/>
        <v>15298490.8</v>
      </c>
      <c r="F8" s="15">
        <f t="shared" si="3"/>
        <v>15590110.77</v>
      </c>
      <c r="G8" s="15">
        <f t="shared" si="3"/>
        <v>15896050.35</v>
      </c>
      <c r="H8" s="15">
        <f t="shared" si="3"/>
        <v>16200015.58</v>
      </c>
      <c r="I8" s="15">
        <f t="shared" si="3"/>
        <v>16520988.37</v>
      </c>
      <c r="J8" s="15">
        <f t="shared" si="3"/>
        <v>16849833.91</v>
      </c>
      <c r="K8" s="15">
        <f t="shared" si="3"/>
        <v>17179658.17</v>
      </c>
      <c r="L8" s="15">
        <f t="shared" si="3"/>
        <v>17525004.58</v>
      </c>
      <c r="M8" s="15">
        <f t="shared" si="3"/>
        <v>17878997.3</v>
      </c>
      <c r="N8" s="15">
        <f t="shared" si="3"/>
        <v>18241912.89</v>
      </c>
      <c r="O8" s="15">
        <f t="shared" si="3"/>
        <v>18614037.89</v>
      </c>
      <c r="P8" s="15">
        <f t="shared" si="3"/>
        <v>18995669.13</v>
      </c>
      <c r="Q8" s="15">
        <f t="shared" si="3"/>
        <v>19394256.99</v>
      </c>
      <c r="R8" s="15">
        <f t="shared" si="3"/>
        <v>19805209.34</v>
      </c>
      <c r="S8" s="15">
        <f t="shared" si="3"/>
        <v>20217249.11</v>
      </c>
      <c r="T8" s="15">
        <f t="shared" si="3"/>
        <v>20647236.14</v>
      </c>
      <c r="U8" s="15">
        <f t="shared" si="3"/>
        <v>21081239.02</v>
      </c>
      <c r="V8" s="15">
        <f t="shared" si="3"/>
        <v>21526767.7</v>
      </c>
      <c r="W8" s="15">
        <f t="shared" si="3"/>
        <v>21984202.52</v>
      </c>
      <c r="X8" s="15">
        <f t="shared" si="3"/>
        <v>22453937.56</v>
      </c>
      <c r="Y8" s="15">
        <f t="shared" si="3"/>
        <v>22936381.12</v>
      </c>
    </row>
    <row r="9">
      <c r="A9" s="8" t="s">
        <v>134</v>
      </c>
      <c r="B9" s="15">
        <f>'Loan and Interest'!B26</f>
        <v>0</v>
      </c>
      <c r="C9" s="15">
        <f>'Loan and Interest'!C26</f>
        <v>0</v>
      </c>
      <c r="D9" s="15">
        <f>'Loan and Interest'!D26</f>
        <v>37810.4385</v>
      </c>
      <c r="E9" s="15">
        <f>'Loan and Interest'!E26</f>
        <v>37810.4385</v>
      </c>
      <c r="F9" s="15">
        <f>'Loan and Interest'!F26</f>
        <v>72172.57458</v>
      </c>
      <c r="G9" s="15">
        <f>'Loan and Interest'!G26</f>
        <v>72172.57458</v>
      </c>
      <c r="H9" s="15">
        <f>'Loan and Interest'!H26</f>
        <v>72172.57458</v>
      </c>
      <c r="I9" s="15">
        <f>'Loan and Interest'!I26</f>
        <v>72172.57458</v>
      </c>
      <c r="J9" s="15">
        <f>'Loan and Interest'!J26</f>
        <v>72172.57458</v>
      </c>
      <c r="K9" s="15">
        <f>'Loan and Interest'!K26</f>
        <v>72172.57458</v>
      </c>
      <c r="L9" s="15">
        <f>'Loan and Interest'!L26</f>
        <v>72172.57458</v>
      </c>
      <c r="M9" s="15">
        <f>'Loan and Interest'!M26</f>
        <v>72172.57458</v>
      </c>
      <c r="N9" s="15">
        <f>'Loan and Interest'!N26</f>
        <v>72172.57458</v>
      </c>
      <c r="O9" s="15">
        <f>'Loan and Interest'!O26</f>
        <v>72172.57458</v>
      </c>
      <c r="P9" s="15">
        <f>'Loan and Interest'!P26</f>
        <v>72172.57458</v>
      </c>
      <c r="Q9" s="15">
        <f>'Loan and Interest'!Q26</f>
        <v>34362.13608</v>
      </c>
      <c r="R9" s="15">
        <f>'Loan and Interest'!R26</f>
        <v>34362.13608</v>
      </c>
      <c r="S9" s="15">
        <f>'Loan and Interest'!S26</f>
        <v>34362.13608</v>
      </c>
      <c r="T9" s="15">
        <f>'Loan and Interest'!T26</f>
        <v>34362.13608</v>
      </c>
      <c r="U9" s="15">
        <f>'Loan and Interest'!U26</f>
        <v>0</v>
      </c>
      <c r="V9" s="15">
        <f>'Loan and Interest'!V26</f>
        <v>0</v>
      </c>
      <c r="W9" s="15">
        <f>'Loan and Interest'!W26</f>
        <v>0</v>
      </c>
      <c r="X9" s="15">
        <f>'Loan and Interest'!X26</f>
        <v>0</v>
      </c>
      <c r="Y9" s="15">
        <f>'Loan and Interest'!Y26</f>
        <v>0</v>
      </c>
    </row>
    <row r="10">
      <c r="A10" s="18" t="s">
        <v>135</v>
      </c>
      <c r="B10" s="15">
        <f t="shared" ref="B10:Y10" si="4">B8-B9</f>
        <v>14450281.08</v>
      </c>
      <c r="C10" s="15">
        <f t="shared" si="4"/>
        <v>14721638.22</v>
      </c>
      <c r="D10" s="15">
        <f t="shared" si="4"/>
        <v>14968878.13</v>
      </c>
      <c r="E10" s="15">
        <f t="shared" si="4"/>
        <v>15260680.36</v>
      </c>
      <c r="F10" s="15">
        <f t="shared" si="4"/>
        <v>15517938.19</v>
      </c>
      <c r="G10" s="15">
        <f t="shared" si="4"/>
        <v>15823877.77</v>
      </c>
      <c r="H10" s="15">
        <f t="shared" si="4"/>
        <v>16127843.01</v>
      </c>
      <c r="I10" s="15">
        <f t="shared" si="4"/>
        <v>16448815.8</v>
      </c>
      <c r="J10" s="15">
        <f t="shared" si="4"/>
        <v>16777661.34</v>
      </c>
      <c r="K10" s="15">
        <f t="shared" si="4"/>
        <v>17107485.59</v>
      </c>
      <c r="L10" s="15">
        <f t="shared" si="4"/>
        <v>17452832.01</v>
      </c>
      <c r="M10" s="15">
        <f t="shared" si="4"/>
        <v>17806824.72</v>
      </c>
      <c r="N10" s="15">
        <f t="shared" si="4"/>
        <v>18169740.32</v>
      </c>
      <c r="O10" s="15">
        <f t="shared" si="4"/>
        <v>18541865.32</v>
      </c>
      <c r="P10" s="15">
        <f t="shared" si="4"/>
        <v>18923496.56</v>
      </c>
      <c r="Q10" s="15">
        <f t="shared" si="4"/>
        <v>19359894.85</v>
      </c>
      <c r="R10" s="15">
        <f t="shared" si="4"/>
        <v>19770847.2</v>
      </c>
      <c r="S10" s="15">
        <f t="shared" si="4"/>
        <v>20182886.97</v>
      </c>
      <c r="T10" s="15">
        <f t="shared" si="4"/>
        <v>20612874</v>
      </c>
      <c r="U10" s="15">
        <f t="shared" si="4"/>
        <v>21081239.02</v>
      </c>
      <c r="V10" s="15">
        <f t="shared" si="4"/>
        <v>21526767.7</v>
      </c>
      <c r="W10" s="15">
        <f t="shared" si="4"/>
        <v>21984202.52</v>
      </c>
      <c r="X10" s="15">
        <f t="shared" si="4"/>
        <v>22453937.56</v>
      </c>
      <c r="Y10" s="15">
        <f t="shared" si="4"/>
        <v>22936381.12</v>
      </c>
    </row>
    <row r="11">
      <c r="A11" s="8" t="s">
        <v>136</v>
      </c>
      <c r="B11" s="15">
        <f>B10*Assumptions!$B35</f>
        <v>3814874.204</v>
      </c>
      <c r="C11" s="15">
        <f>C10*Assumptions!$B35</f>
        <v>3886512.49</v>
      </c>
      <c r="D11" s="15">
        <f>D10*Assumptions!$B35</f>
        <v>3951783.827</v>
      </c>
      <c r="E11" s="15">
        <f>E10*Assumptions!$B35</f>
        <v>4028819.615</v>
      </c>
      <c r="F11" s="15">
        <f>F10*Assumptions!$B35</f>
        <v>4096735.682</v>
      </c>
      <c r="G11" s="15">
        <f>G10*Assumptions!$B35</f>
        <v>4177503.732</v>
      </c>
      <c r="H11" s="15">
        <f>H10*Assumptions!$B35</f>
        <v>4257750.554</v>
      </c>
      <c r="I11" s="15">
        <f>I10*Assumptions!$B35</f>
        <v>4342487.37</v>
      </c>
      <c r="J11" s="15">
        <f>J10*Assumptions!$B35</f>
        <v>4429302.593</v>
      </c>
      <c r="K11" s="15">
        <f>K10*Assumptions!$B35</f>
        <v>4516376.196</v>
      </c>
      <c r="L11" s="15">
        <f>L10*Assumptions!$B35</f>
        <v>4607547.651</v>
      </c>
      <c r="M11" s="15">
        <f>M10*Assumptions!$B35</f>
        <v>4701001.727</v>
      </c>
      <c r="N11" s="15">
        <f>N10*Assumptions!$B35</f>
        <v>4796811.444</v>
      </c>
      <c r="O11" s="15">
        <f>O10*Assumptions!$B35</f>
        <v>4895052.444</v>
      </c>
      <c r="P11" s="15">
        <f>P10*Assumptions!$B35</f>
        <v>4995803.091</v>
      </c>
      <c r="Q11" s="15">
        <f>Q10*Assumptions!$B35</f>
        <v>5111012.241</v>
      </c>
      <c r="R11" s="15">
        <f>R10*Assumptions!$B35</f>
        <v>5219503.661</v>
      </c>
      <c r="S11" s="15">
        <f>S10*Assumptions!$B35</f>
        <v>5328282.161</v>
      </c>
      <c r="T11" s="15">
        <f>T10*Assumptions!$B35</f>
        <v>5441798.737</v>
      </c>
      <c r="U11" s="15">
        <f>U10*Assumptions!$B35</f>
        <v>5565447.102</v>
      </c>
      <c r="V11" s="15">
        <f>V10*Assumptions!$B35</f>
        <v>5683066.673</v>
      </c>
      <c r="W11" s="15">
        <f>W10*Assumptions!$B35</f>
        <v>5803829.467</v>
      </c>
      <c r="X11" s="15">
        <f>X10*Assumptions!$B35</f>
        <v>5927839.516</v>
      </c>
      <c r="Y11" s="15">
        <f>Y10*Assumptions!$B35</f>
        <v>6055204.615</v>
      </c>
    </row>
    <row r="12">
      <c r="A12" s="18" t="s">
        <v>137</v>
      </c>
      <c r="B12" s="15">
        <f t="shared" ref="B12:Y12" si="5">B10-B11</f>
        <v>10635406.87</v>
      </c>
      <c r="C12" s="15">
        <f t="shared" si="5"/>
        <v>10835125.73</v>
      </c>
      <c r="D12" s="15">
        <f t="shared" si="5"/>
        <v>11017094.3</v>
      </c>
      <c r="E12" s="15">
        <f t="shared" si="5"/>
        <v>11231860.75</v>
      </c>
      <c r="F12" s="15">
        <f t="shared" si="5"/>
        <v>11421202.51</v>
      </c>
      <c r="G12" s="15">
        <f t="shared" si="5"/>
        <v>11646374.04</v>
      </c>
      <c r="H12" s="15">
        <f t="shared" si="5"/>
        <v>11870092.45</v>
      </c>
      <c r="I12" s="15">
        <f t="shared" si="5"/>
        <v>12106328.43</v>
      </c>
      <c r="J12" s="15">
        <f t="shared" si="5"/>
        <v>12348358.74</v>
      </c>
      <c r="K12" s="15">
        <f t="shared" si="5"/>
        <v>12591109.4</v>
      </c>
      <c r="L12" s="15">
        <f t="shared" si="5"/>
        <v>12845284.36</v>
      </c>
      <c r="M12" s="15">
        <f t="shared" si="5"/>
        <v>13105823</v>
      </c>
      <c r="N12" s="15">
        <f t="shared" si="5"/>
        <v>13372928.87</v>
      </c>
      <c r="O12" s="15">
        <f t="shared" si="5"/>
        <v>13646812.88</v>
      </c>
      <c r="P12" s="15">
        <f t="shared" si="5"/>
        <v>13927693.47</v>
      </c>
      <c r="Q12" s="15">
        <f t="shared" si="5"/>
        <v>14248882.61</v>
      </c>
      <c r="R12" s="15">
        <f t="shared" si="5"/>
        <v>14551343.54</v>
      </c>
      <c r="S12" s="15">
        <f t="shared" si="5"/>
        <v>14854604.81</v>
      </c>
      <c r="T12" s="15">
        <f t="shared" si="5"/>
        <v>15171075.27</v>
      </c>
      <c r="U12" s="15">
        <f t="shared" si="5"/>
        <v>15515791.92</v>
      </c>
      <c r="V12" s="15">
        <f t="shared" si="5"/>
        <v>15843701.03</v>
      </c>
      <c r="W12" s="15">
        <f t="shared" si="5"/>
        <v>16180373.06</v>
      </c>
      <c r="X12" s="15">
        <f t="shared" si="5"/>
        <v>16526098.05</v>
      </c>
      <c r="Y12" s="15">
        <f t="shared" si="5"/>
        <v>16881176.5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138</v>
      </c>
    </row>
    <row r="3">
      <c r="A3" s="11" t="s">
        <v>139</v>
      </c>
      <c r="B3" s="14">
        <f>Sales!B30</f>
        <v>26800000</v>
      </c>
      <c r="C3" s="14">
        <f>Sales!C30</f>
        <v>65276700</v>
      </c>
      <c r="D3" s="15">
        <f>Sales!D30</f>
        <v>114137743.4</v>
      </c>
      <c r="E3" s="15">
        <f>Sales!E30</f>
        <v>68439303.14</v>
      </c>
      <c r="F3" s="15">
        <f>Sales!F30</f>
        <v>70080005.68</v>
      </c>
      <c r="G3" s="15">
        <f>Sales!G30</f>
        <v>122495928.9</v>
      </c>
      <c r="H3" s="15">
        <f>Sales!H30</f>
        <v>73485397.29</v>
      </c>
      <c r="I3" s="15">
        <f>Sales!I30</f>
        <v>75252244.35</v>
      </c>
      <c r="J3" s="15">
        <f>Sales!J30</f>
        <v>131492941.9</v>
      </c>
      <c r="K3" s="15">
        <f>Sales!K30</f>
        <v>78919855.76</v>
      </c>
      <c r="L3" s="15">
        <f>Sales!L30</f>
        <v>80822957.38</v>
      </c>
      <c r="M3" s="15">
        <f>Sales!M30</f>
        <v>141179700.3</v>
      </c>
      <c r="N3" s="15">
        <f>Sales!N30</f>
        <v>84773834.19</v>
      </c>
      <c r="O3" s="15">
        <f>Sales!O30</f>
        <v>86824141.29</v>
      </c>
      <c r="P3" s="15">
        <f>Sales!P30</f>
        <v>151611336.9</v>
      </c>
      <c r="Q3" s="15">
        <f>Sales!Q30</f>
        <v>91081081.69</v>
      </c>
      <c r="R3" s="15">
        <f>Sales!R30</f>
        <v>93290458.23</v>
      </c>
      <c r="S3" s="15">
        <f>Sales!S30</f>
        <v>162847559.7</v>
      </c>
      <c r="T3" s="15">
        <f>Sales!T30</f>
        <v>97878163.45</v>
      </c>
      <c r="U3" s="15">
        <f>Sales!U30</f>
        <v>100259464.9</v>
      </c>
      <c r="V3" s="15">
        <f>Sales!V30</f>
        <v>174953043.5</v>
      </c>
      <c r="W3" s="15">
        <f>Sales!W30</f>
        <v>105204703</v>
      </c>
      <c r="X3" s="15">
        <f>Sales!X30</f>
        <v>107771861.6</v>
      </c>
      <c r="Y3" s="15">
        <f>Sales!Y30</f>
        <v>187997856.2</v>
      </c>
    </row>
    <row r="4">
      <c r="A4" s="11" t="s">
        <v>140</v>
      </c>
      <c r="B4" s="14">
        <f>Capital!B13</f>
        <v>30825</v>
      </c>
      <c r="C4" s="14">
        <f>Capital!C13</f>
        <v>0</v>
      </c>
      <c r="D4" s="14">
        <f>Capital!D13</f>
        <v>0</v>
      </c>
      <c r="E4" s="14">
        <f>Capital!E13</f>
        <v>0</v>
      </c>
      <c r="F4" s="14">
        <f>Capital!F13</f>
        <v>0</v>
      </c>
      <c r="G4" s="14">
        <f>Capital!G13</f>
        <v>0</v>
      </c>
      <c r="H4" s="14">
        <f>Capital!H13</f>
        <v>0</v>
      </c>
      <c r="I4" s="14">
        <f>Capital!I13</f>
        <v>0</v>
      </c>
      <c r="J4" s="14">
        <f>Capital!J13</f>
        <v>0</v>
      </c>
      <c r="K4" s="14">
        <f>Capital!K13</f>
        <v>0</v>
      </c>
      <c r="L4" s="14">
        <f>Capital!L13</f>
        <v>0</v>
      </c>
      <c r="M4" s="14">
        <f>Capital!M13</f>
        <v>0</v>
      </c>
      <c r="N4" s="14">
        <f>Capital!N13</f>
        <v>73762</v>
      </c>
      <c r="O4" s="14">
        <f>Capital!O13</f>
        <v>0</v>
      </c>
      <c r="P4" s="14">
        <f>Capital!P13</f>
        <v>0</v>
      </c>
      <c r="Q4" s="14">
        <f>Capital!Q13</f>
        <v>0</v>
      </c>
      <c r="R4" s="14">
        <f>Capital!R13</f>
        <v>0</v>
      </c>
      <c r="S4" s="14">
        <f>Capital!S13</f>
        <v>0</v>
      </c>
      <c r="T4" s="14">
        <f>Capital!T13</f>
        <v>0</v>
      </c>
      <c r="U4" s="14">
        <f>Capital!U13</f>
        <v>0</v>
      </c>
      <c r="V4" s="14">
        <f>Capital!V13</f>
        <v>0</v>
      </c>
      <c r="W4" s="14">
        <f>Capital!W13</f>
        <v>0</v>
      </c>
      <c r="X4" s="14">
        <f>Capital!X13</f>
        <v>0</v>
      </c>
      <c r="Y4" s="14">
        <f>Capital!Y13</f>
        <v>0</v>
      </c>
    </row>
    <row r="5">
      <c r="A5" s="11" t="s">
        <v>128</v>
      </c>
      <c r="B5" s="14">
        <f>'Loan and Interest'!B11</f>
        <v>0</v>
      </c>
      <c r="C5" s="14">
        <f>'Loan and Interest'!C11</f>
        <v>0</v>
      </c>
      <c r="D5" s="14">
        <f>'Loan and Interest'!D11</f>
        <v>4756030</v>
      </c>
      <c r="E5" s="14">
        <f>'Loan and Interest'!E11</f>
        <v>0</v>
      </c>
      <c r="F5" s="14">
        <f>'Loan and Interest'!F11</f>
        <v>3658790</v>
      </c>
      <c r="G5" s="14">
        <f>'Loan and Interest'!G11</f>
        <v>0</v>
      </c>
      <c r="H5" s="14">
        <f>'Loan and Interest'!H11</f>
        <v>0</v>
      </c>
      <c r="I5" s="14">
        <f>'Loan and Interest'!I11</f>
        <v>0</v>
      </c>
      <c r="J5" s="14">
        <f>'Loan and Interest'!J11</f>
        <v>0</v>
      </c>
      <c r="K5" s="14">
        <f>'Loan and Interest'!K11</f>
        <v>0</v>
      </c>
      <c r="L5" s="14">
        <f>'Loan and Interest'!L11</f>
        <v>0</v>
      </c>
      <c r="M5" s="14">
        <f>'Loan and Interest'!M11</f>
        <v>0</v>
      </c>
      <c r="N5" s="14">
        <f>'Loan and Interest'!N11</f>
        <v>0</v>
      </c>
      <c r="O5" s="14">
        <f>'Loan and Interest'!O11</f>
        <v>0</v>
      </c>
      <c r="P5" s="14">
        <f>'Loan and Interest'!P11</f>
        <v>0</v>
      </c>
      <c r="Q5" s="14">
        <f>'Loan and Interest'!Q11</f>
        <v>0</v>
      </c>
      <c r="R5" s="14">
        <f>'Loan and Interest'!R11</f>
        <v>0</v>
      </c>
      <c r="S5" s="14">
        <f>'Loan and Interest'!S11</f>
        <v>0</v>
      </c>
      <c r="T5" s="14">
        <f>'Loan and Interest'!T11</f>
        <v>0</v>
      </c>
      <c r="U5" s="14">
        <f>'Loan and Interest'!U11</f>
        <v>0</v>
      </c>
      <c r="V5" s="14">
        <f>'Loan and Interest'!V11</f>
        <v>0</v>
      </c>
      <c r="W5" s="14">
        <f>'Loan and Interest'!W11</f>
        <v>0</v>
      </c>
      <c r="X5" s="14">
        <f>'Loan and Interest'!X11</f>
        <v>0</v>
      </c>
      <c r="Y5" s="14">
        <f>'Loan and Interest'!Y11</f>
        <v>0</v>
      </c>
    </row>
    <row r="6">
      <c r="A6" s="11" t="s">
        <v>88</v>
      </c>
      <c r="B6" s="14">
        <f t="shared" ref="B6:Y6" si="1">SUM(B3:B5)</f>
        <v>26830825</v>
      </c>
      <c r="C6" s="14">
        <f t="shared" si="1"/>
        <v>65276700</v>
      </c>
      <c r="D6" s="15">
        <f t="shared" si="1"/>
        <v>118893773.4</v>
      </c>
      <c r="E6" s="15">
        <f t="shared" si="1"/>
        <v>68439303.14</v>
      </c>
      <c r="F6" s="15">
        <f t="shared" si="1"/>
        <v>73738795.68</v>
      </c>
      <c r="G6" s="15">
        <f t="shared" si="1"/>
        <v>122495928.9</v>
      </c>
      <c r="H6" s="15">
        <f t="shared" si="1"/>
        <v>73485397.29</v>
      </c>
      <c r="I6" s="15">
        <f t="shared" si="1"/>
        <v>75252244.35</v>
      </c>
      <c r="J6" s="15">
        <f t="shared" si="1"/>
        <v>131492941.9</v>
      </c>
      <c r="K6" s="15">
        <f t="shared" si="1"/>
        <v>78919855.76</v>
      </c>
      <c r="L6" s="15">
        <f t="shared" si="1"/>
        <v>80822957.38</v>
      </c>
      <c r="M6" s="15">
        <f t="shared" si="1"/>
        <v>141179700.3</v>
      </c>
      <c r="N6" s="15">
        <f t="shared" si="1"/>
        <v>84847596.19</v>
      </c>
      <c r="O6" s="15">
        <f t="shared" si="1"/>
        <v>86824141.29</v>
      </c>
      <c r="P6" s="15">
        <f t="shared" si="1"/>
        <v>151611336.9</v>
      </c>
      <c r="Q6" s="15">
        <f t="shared" si="1"/>
        <v>91081081.69</v>
      </c>
      <c r="R6" s="15">
        <f t="shared" si="1"/>
        <v>93290458.23</v>
      </c>
      <c r="S6" s="15">
        <f t="shared" si="1"/>
        <v>162847559.7</v>
      </c>
      <c r="T6" s="15">
        <f t="shared" si="1"/>
        <v>97878163.45</v>
      </c>
      <c r="U6" s="15">
        <f t="shared" si="1"/>
        <v>100259464.9</v>
      </c>
      <c r="V6" s="15">
        <f t="shared" si="1"/>
        <v>174953043.5</v>
      </c>
      <c r="W6" s="15">
        <f t="shared" si="1"/>
        <v>105204703</v>
      </c>
      <c r="X6" s="15">
        <f t="shared" si="1"/>
        <v>107771861.6</v>
      </c>
      <c r="Y6" s="15">
        <f t="shared" si="1"/>
        <v>187997856.2</v>
      </c>
    </row>
    <row r="8">
      <c r="A8" s="11" t="s">
        <v>141</v>
      </c>
    </row>
    <row r="9">
      <c r="A9" s="11" t="s">
        <v>142</v>
      </c>
      <c r="B9" s="14">
        <f>'Fixed Asset Balance'!B12</f>
        <v>1750000</v>
      </c>
      <c r="C9" s="14">
        <f>'Fixed Asset Balance'!C12</f>
        <v>100000</v>
      </c>
      <c r="D9" s="14">
        <f>'Fixed Asset Balance'!D12</f>
        <v>0</v>
      </c>
      <c r="E9" s="14">
        <f>'Fixed Asset Balance'!E12</f>
        <v>0</v>
      </c>
      <c r="F9" s="14">
        <f>'Fixed Asset Balance'!F12</f>
        <v>100000</v>
      </c>
      <c r="G9" s="14">
        <f>'Fixed Asset Balance'!G12</f>
        <v>0</v>
      </c>
      <c r="H9" s="14">
        <f>'Fixed Asset Balance'!H12</f>
        <v>150000</v>
      </c>
      <c r="I9" s="14">
        <f>'Fixed Asset Balance'!I12</f>
        <v>0</v>
      </c>
      <c r="J9" s="14">
        <f>'Fixed Asset Balance'!J12</f>
        <v>0</v>
      </c>
      <c r="K9" s="14">
        <f>'Fixed Asset Balance'!K12</f>
        <v>100000</v>
      </c>
      <c r="L9" s="14">
        <f>'Fixed Asset Balance'!L12</f>
        <v>0</v>
      </c>
      <c r="M9" s="14">
        <f>'Fixed Asset Balance'!M12</f>
        <v>0</v>
      </c>
      <c r="N9" s="14">
        <f>'Fixed Asset Balance'!N12</f>
        <v>0</v>
      </c>
      <c r="O9" s="14">
        <f>'Fixed Asset Balance'!O12</f>
        <v>1600000</v>
      </c>
      <c r="P9" s="14">
        <f>'Fixed Asset Balance'!P12</f>
        <v>0</v>
      </c>
      <c r="Q9" s="14">
        <f>'Fixed Asset Balance'!Q12</f>
        <v>0</v>
      </c>
      <c r="R9" s="14">
        <f>'Fixed Asset Balance'!R12</f>
        <v>0</v>
      </c>
      <c r="S9" s="14">
        <f>'Fixed Asset Balance'!S12</f>
        <v>0</v>
      </c>
      <c r="T9" s="14">
        <f>'Fixed Asset Balance'!T12</f>
        <v>0</v>
      </c>
      <c r="U9" s="14">
        <f>'Fixed Asset Balance'!U12</f>
        <v>0</v>
      </c>
      <c r="V9" s="14">
        <f>'Fixed Asset Balance'!V12</f>
        <v>0</v>
      </c>
      <c r="W9" s="14">
        <f>'Fixed Asset Balance'!W12</f>
        <v>0</v>
      </c>
      <c r="X9" s="14">
        <f>'Fixed Asset Balance'!X12</f>
        <v>150000</v>
      </c>
      <c r="Y9" s="14">
        <f>'Fixed Asset Balance'!Y12</f>
        <v>100000</v>
      </c>
    </row>
    <row r="10">
      <c r="A10" s="11" t="s">
        <v>143</v>
      </c>
      <c r="B10" s="14">
        <f>Purchases!B10</f>
        <v>0</v>
      </c>
      <c r="C10" s="14">
        <f>Purchases!C10</f>
        <v>81004000</v>
      </c>
      <c r="D10" s="15">
        <f>Purchases!D10</f>
        <v>30000000</v>
      </c>
      <c r="E10" s="15">
        <f>Purchases!E10</f>
        <v>115721434.1</v>
      </c>
      <c r="F10" s="15">
        <f>Purchases!F10</f>
        <v>31212000</v>
      </c>
      <c r="G10" s="15">
        <f>Purchases!G10</f>
        <v>121284397.5</v>
      </c>
      <c r="H10" s="15">
        <f>Purchases!H10</f>
        <v>32472964.8</v>
      </c>
      <c r="I10" s="15">
        <f>Purchases!I10</f>
        <v>127117232.3</v>
      </c>
      <c r="J10" s="15">
        <f>Purchases!J10</f>
        <v>33784872.58</v>
      </c>
      <c r="K10" s="15">
        <f>Purchases!K10</f>
        <v>133233135.3</v>
      </c>
      <c r="L10" s="15">
        <f>Purchases!L10</f>
        <v>35149781.43</v>
      </c>
      <c r="M10" s="15">
        <f>Purchases!M10</f>
        <v>139645952.8</v>
      </c>
      <c r="N10" s="15">
        <f>Purchases!N10</f>
        <v>36569832.6</v>
      </c>
      <c r="O10" s="15">
        <f>Purchases!O10</f>
        <v>146370213.2</v>
      </c>
      <c r="P10" s="15">
        <f>Purchases!P10</f>
        <v>38047253.84</v>
      </c>
      <c r="Q10" s="15">
        <f>Purchases!Q10</f>
        <v>153421160.4</v>
      </c>
      <c r="R10" s="15">
        <f>Purchases!R10</f>
        <v>39584362.89</v>
      </c>
      <c r="S10" s="15">
        <f>Purchases!S10</f>
        <v>160814789.6</v>
      </c>
      <c r="T10" s="15">
        <f>Purchases!T10</f>
        <v>41183571.15</v>
      </c>
      <c r="U10" s="15">
        <f>Purchases!U10</f>
        <v>168567884.3</v>
      </c>
      <c r="V10" s="15">
        <f>Purchases!V10</f>
        <v>42847387.43</v>
      </c>
      <c r="W10" s="15">
        <f>Purchases!W10</f>
        <v>176698055.6</v>
      </c>
      <c r="X10" s="15">
        <f>Purchases!X10</f>
        <v>44578421.88</v>
      </c>
      <c r="Y10" s="15">
        <f>Purchases!Y10</f>
        <v>185223782.9</v>
      </c>
    </row>
    <row r="11">
      <c r="A11" s="11" t="s">
        <v>93</v>
      </c>
      <c r="B11" s="14">
        <f>Expenses!B14</f>
        <v>153660</v>
      </c>
      <c r="C11" s="14">
        <f>Expenses!C14</f>
        <v>376844</v>
      </c>
      <c r="D11" s="14">
        <f>Expenses!D14</f>
        <v>406727</v>
      </c>
      <c r="E11" s="14">
        <f>Expenses!E14</f>
        <v>427807</v>
      </c>
      <c r="F11" s="14">
        <f>Expenses!F14</f>
        <v>406727</v>
      </c>
      <c r="G11" s="14">
        <f>Expenses!G14</f>
        <v>427807</v>
      </c>
      <c r="H11" s="14">
        <f>Expenses!H14</f>
        <v>406727</v>
      </c>
      <c r="I11" s="14">
        <f>Expenses!I14</f>
        <v>427807</v>
      </c>
      <c r="J11" s="14">
        <f>Expenses!J14</f>
        <v>406727</v>
      </c>
      <c r="K11" s="14">
        <f>Expenses!K14</f>
        <v>427807</v>
      </c>
      <c r="L11" s="14">
        <f>Expenses!L14</f>
        <v>406727</v>
      </c>
      <c r="M11" s="14">
        <f>Expenses!M14</f>
        <v>427807</v>
      </c>
      <c r="N11" s="14">
        <f>Expenses!N14</f>
        <v>406727</v>
      </c>
      <c r="O11" s="14">
        <f>Expenses!O14</f>
        <v>427807</v>
      </c>
      <c r="P11" s="14">
        <f>Expenses!P14</f>
        <v>406727</v>
      </c>
      <c r="Q11" s="14">
        <f>Expenses!Q14</f>
        <v>427807</v>
      </c>
      <c r="R11" s="14">
        <f>Expenses!R14</f>
        <v>406727</v>
      </c>
      <c r="S11" s="14">
        <f>Expenses!S14</f>
        <v>427807</v>
      </c>
      <c r="T11" s="14">
        <f>Expenses!T14</f>
        <v>406727</v>
      </c>
      <c r="U11" s="14">
        <f>Expenses!U14</f>
        <v>427807</v>
      </c>
      <c r="V11" s="14">
        <f>Expenses!V14</f>
        <v>406727</v>
      </c>
      <c r="W11" s="14">
        <f>Expenses!W14</f>
        <v>427807</v>
      </c>
      <c r="X11" s="14">
        <f>Expenses!X14</f>
        <v>406727</v>
      </c>
      <c r="Y11" s="14">
        <f>Expenses!Y14</f>
        <v>427807</v>
      </c>
    </row>
    <row r="12">
      <c r="A12" s="11" t="s">
        <v>55</v>
      </c>
      <c r="B12" s="14">
        <f>'Loan and Interest'!B16</f>
        <v>0</v>
      </c>
      <c r="C12" s="14">
        <f>'Loan and Interest'!C16</f>
        <v>0</v>
      </c>
      <c r="D12" s="14">
        <f>'Loan and Interest'!D16</f>
        <v>0</v>
      </c>
      <c r="E12" s="14">
        <f>'Loan and Interest'!E16</f>
        <v>0</v>
      </c>
      <c r="F12" s="14">
        <f>'Loan and Interest'!F16</f>
        <v>0</v>
      </c>
      <c r="G12" s="14">
        <f>'Loan and Interest'!G16</f>
        <v>0</v>
      </c>
      <c r="H12" s="14">
        <f>'Loan and Interest'!H16</f>
        <v>0</v>
      </c>
      <c r="I12" s="14">
        <f>'Loan and Interest'!I16</f>
        <v>0</v>
      </c>
      <c r="J12" s="14">
        <f>'Loan and Interest'!J16</f>
        <v>0</v>
      </c>
      <c r="K12" s="14">
        <f>'Loan and Interest'!K16</f>
        <v>0</v>
      </c>
      <c r="L12" s="14">
        <f>'Loan and Interest'!L16</f>
        <v>0</v>
      </c>
      <c r="M12" s="14">
        <f>'Loan and Interest'!M16</f>
        <v>0</v>
      </c>
      <c r="N12" s="14">
        <f>'Loan and Interest'!N16</f>
        <v>0</v>
      </c>
      <c r="O12" s="14">
        <f>'Loan and Interest'!O16</f>
        <v>0</v>
      </c>
      <c r="P12" s="14">
        <f>'Loan and Interest'!P16</f>
        <v>0</v>
      </c>
      <c r="Q12" s="14">
        <f>'Loan and Interest'!Q16</f>
        <v>4756030</v>
      </c>
      <c r="R12" s="14">
        <f>'Loan and Interest'!R16</f>
        <v>0</v>
      </c>
      <c r="S12" s="14">
        <f>'Loan and Interest'!S16</f>
        <v>0</v>
      </c>
      <c r="T12" s="14">
        <f>'Loan and Interest'!T16</f>
        <v>0</v>
      </c>
      <c r="U12" s="14">
        <f>'Loan and Interest'!U16</f>
        <v>3658790</v>
      </c>
      <c r="V12" s="14">
        <f>'Loan and Interest'!V16</f>
        <v>0</v>
      </c>
      <c r="W12" s="14">
        <f>'Loan and Interest'!W16</f>
        <v>0</v>
      </c>
      <c r="X12" s="14">
        <f>'Loan and Interest'!X16</f>
        <v>0</v>
      </c>
      <c r="Y12" s="14">
        <f>'Loan and Interest'!Y16</f>
        <v>0</v>
      </c>
    </row>
    <row r="13">
      <c r="A13" s="11" t="s">
        <v>144</v>
      </c>
      <c r="B13" s="15">
        <f>'Loan and Interest'!B26</f>
        <v>0</v>
      </c>
      <c r="C13" s="15">
        <f>'Loan and Interest'!C26</f>
        <v>0</v>
      </c>
      <c r="D13" s="15">
        <f>'Loan and Interest'!D26</f>
        <v>37810.4385</v>
      </c>
      <c r="E13" s="15">
        <f>'Loan and Interest'!E26</f>
        <v>37810.4385</v>
      </c>
      <c r="F13" s="15">
        <f>'Loan and Interest'!F26</f>
        <v>72172.57458</v>
      </c>
      <c r="G13" s="15">
        <f>'Loan and Interest'!G26</f>
        <v>72172.57458</v>
      </c>
      <c r="H13" s="15">
        <f>'Loan and Interest'!H26</f>
        <v>72172.57458</v>
      </c>
      <c r="I13" s="15">
        <f>'Loan and Interest'!I26</f>
        <v>72172.57458</v>
      </c>
      <c r="J13" s="15">
        <f>'Loan and Interest'!J26</f>
        <v>72172.57458</v>
      </c>
      <c r="K13" s="15">
        <f>'Loan and Interest'!K26</f>
        <v>72172.57458</v>
      </c>
      <c r="L13" s="15">
        <f>'Loan and Interest'!L26</f>
        <v>72172.57458</v>
      </c>
      <c r="M13" s="15">
        <f>'Loan and Interest'!M26</f>
        <v>72172.57458</v>
      </c>
      <c r="N13" s="15">
        <f>'Loan and Interest'!N26</f>
        <v>72172.57458</v>
      </c>
      <c r="O13" s="15">
        <f>'Loan and Interest'!O26</f>
        <v>72172.57458</v>
      </c>
      <c r="P13" s="15">
        <f>'Loan and Interest'!P26</f>
        <v>72172.57458</v>
      </c>
      <c r="Q13" s="15">
        <f>'Loan and Interest'!Q26</f>
        <v>34362.13608</v>
      </c>
      <c r="R13" s="15">
        <f>'Loan and Interest'!R26</f>
        <v>34362.13608</v>
      </c>
      <c r="S13" s="15">
        <f>'Loan and Interest'!S26</f>
        <v>34362.13608</v>
      </c>
      <c r="T13" s="15">
        <f>'Loan and Interest'!T26</f>
        <v>34362.13608</v>
      </c>
      <c r="U13" s="15">
        <f>'Loan and Interest'!U26</f>
        <v>0</v>
      </c>
      <c r="V13" s="15">
        <f>'Loan and Interest'!V26</f>
        <v>0</v>
      </c>
      <c r="W13" s="15">
        <f>'Loan and Interest'!W26</f>
        <v>0</v>
      </c>
      <c r="X13" s="15">
        <f>'Loan and Interest'!X26</f>
        <v>0</v>
      </c>
      <c r="Y13" s="15">
        <f>'Loan and Interest'!Y26</f>
        <v>0</v>
      </c>
    </row>
    <row r="14">
      <c r="A14" s="11" t="s">
        <v>145</v>
      </c>
      <c r="B14" s="15">
        <f>'Profit &amp; Loss'!B11</f>
        <v>3814874.204</v>
      </c>
      <c r="C14" s="15">
        <f>'Profit &amp; Loss'!C11</f>
        <v>3886512.49</v>
      </c>
      <c r="D14" s="15">
        <f>'Profit &amp; Loss'!D11</f>
        <v>3951783.827</v>
      </c>
      <c r="E14" s="15">
        <f>'Profit &amp; Loss'!E11</f>
        <v>4028819.615</v>
      </c>
      <c r="F14" s="15">
        <f>'Profit &amp; Loss'!F11</f>
        <v>4096735.682</v>
      </c>
      <c r="G14" s="15">
        <f>'Profit &amp; Loss'!G11</f>
        <v>4177503.732</v>
      </c>
      <c r="H14" s="15">
        <f>'Profit &amp; Loss'!H11</f>
        <v>4257750.554</v>
      </c>
      <c r="I14" s="15">
        <f>'Profit &amp; Loss'!I11</f>
        <v>4342487.37</v>
      </c>
      <c r="J14" s="15">
        <f>'Profit &amp; Loss'!J11</f>
        <v>4429302.593</v>
      </c>
      <c r="K14" s="15">
        <f>'Profit &amp; Loss'!K11</f>
        <v>4516376.196</v>
      </c>
      <c r="L14" s="15">
        <f>'Profit &amp; Loss'!L11</f>
        <v>4607547.651</v>
      </c>
      <c r="M14" s="15">
        <f>'Profit &amp; Loss'!M11</f>
        <v>4701001.727</v>
      </c>
      <c r="N14" s="15">
        <f>'Profit &amp; Loss'!N11</f>
        <v>4796811.444</v>
      </c>
      <c r="O14" s="15">
        <f>'Profit &amp; Loss'!O11</f>
        <v>4895052.444</v>
      </c>
      <c r="P14" s="15">
        <f>'Profit &amp; Loss'!P11</f>
        <v>4995803.091</v>
      </c>
      <c r="Q14" s="15">
        <f>'Profit &amp; Loss'!Q11</f>
        <v>5111012.241</v>
      </c>
      <c r="R14" s="15">
        <f>'Profit &amp; Loss'!R11</f>
        <v>5219503.661</v>
      </c>
      <c r="S14" s="15">
        <f>'Profit &amp; Loss'!S11</f>
        <v>5328282.161</v>
      </c>
      <c r="T14" s="15">
        <f>'Profit &amp; Loss'!T11</f>
        <v>5441798.737</v>
      </c>
      <c r="U14" s="15">
        <f>'Profit &amp; Loss'!U11</f>
        <v>5565447.102</v>
      </c>
      <c r="V14" s="15">
        <f>'Profit &amp; Loss'!V11</f>
        <v>5683066.673</v>
      </c>
      <c r="W14" s="15">
        <f>'Profit &amp; Loss'!W11</f>
        <v>5803829.467</v>
      </c>
      <c r="X14" s="15">
        <f>'Profit &amp; Loss'!X11</f>
        <v>5927839.516</v>
      </c>
      <c r="Y14" s="15">
        <f>'Profit &amp; Loss'!Y11</f>
        <v>6055204.615</v>
      </c>
    </row>
    <row r="15">
      <c r="A15" s="11" t="s">
        <v>126</v>
      </c>
      <c r="B15" s="14">
        <f>Capital!B18</f>
        <v>0</v>
      </c>
      <c r="C15" s="14">
        <f>Capital!C18</f>
        <v>0</v>
      </c>
      <c r="D15" s="14">
        <f>Capital!D18</f>
        <v>0</v>
      </c>
      <c r="E15" s="14">
        <f>Capital!E18</f>
        <v>0</v>
      </c>
      <c r="F15" s="14">
        <f>Capital!F18</f>
        <v>0</v>
      </c>
      <c r="G15" s="14">
        <f>Capital!G18</f>
        <v>0</v>
      </c>
      <c r="H15" s="14">
        <f>Capital!H18</f>
        <v>0</v>
      </c>
      <c r="I15" s="14">
        <f>Capital!I18</f>
        <v>0</v>
      </c>
      <c r="J15" s="14">
        <f>Capital!J18</f>
        <v>0</v>
      </c>
      <c r="K15" s="14">
        <f>Capital!K18</f>
        <v>0</v>
      </c>
      <c r="L15" s="14">
        <f>Capital!L18</f>
        <v>0</v>
      </c>
      <c r="M15" s="15">
        <f>Capital!M18</f>
        <v>29112.5</v>
      </c>
      <c r="N15" s="14">
        <f>Capital!N18</f>
        <v>0</v>
      </c>
      <c r="O15" s="14">
        <f>Capital!O18</f>
        <v>0</v>
      </c>
      <c r="P15" s="14">
        <f>Capital!P18</f>
        <v>0</v>
      </c>
      <c r="Q15" s="14">
        <f>Capital!Q18</f>
        <v>0</v>
      </c>
      <c r="R15" s="14">
        <f>Capital!R18</f>
        <v>0</v>
      </c>
      <c r="S15" s="14">
        <f>Capital!S18</f>
        <v>0</v>
      </c>
      <c r="T15" s="14">
        <f>Capital!T18</f>
        <v>0</v>
      </c>
      <c r="U15" s="14">
        <f>Capital!U18</f>
        <v>0</v>
      </c>
      <c r="V15" s="14">
        <f>Capital!V18</f>
        <v>0</v>
      </c>
      <c r="W15" s="14">
        <f>Capital!W18</f>
        <v>0</v>
      </c>
      <c r="X15" s="14">
        <f>Capital!X18</f>
        <v>0</v>
      </c>
      <c r="Y15" s="14">
        <f>Capital!Y18</f>
        <v>54594</v>
      </c>
    </row>
    <row r="16">
      <c r="A16" s="11" t="s">
        <v>88</v>
      </c>
      <c r="B16" s="15">
        <f t="shared" ref="B16:Y16" si="2">SUM(B9:B15)</f>
        <v>5718534.204</v>
      </c>
      <c r="C16" s="15">
        <f t="shared" si="2"/>
        <v>85367356.49</v>
      </c>
      <c r="D16" s="15">
        <f t="shared" si="2"/>
        <v>34396321.27</v>
      </c>
      <c r="E16" s="15">
        <f t="shared" si="2"/>
        <v>120215871.2</v>
      </c>
      <c r="F16" s="15">
        <f t="shared" si="2"/>
        <v>35887635.26</v>
      </c>
      <c r="G16" s="15">
        <f t="shared" si="2"/>
        <v>125961880.8</v>
      </c>
      <c r="H16" s="15">
        <f t="shared" si="2"/>
        <v>37359614.93</v>
      </c>
      <c r="I16" s="15">
        <f t="shared" si="2"/>
        <v>131959699.3</v>
      </c>
      <c r="J16" s="15">
        <f t="shared" si="2"/>
        <v>38693074.75</v>
      </c>
      <c r="K16" s="15">
        <f t="shared" si="2"/>
        <v>138349491.1</v>
      </c>
      <c r="L16" s="15">
        <f t="shared" si="2"/>
        <v>40236228.66</v>
      </c>
      <c r="M16" s="15">
        <f t="shared" si="2"/>
        <v>144876046.6</v>
      </c>
      <c r="N16" s="15">
        <f t="shared" si="2"/>
        <v>41845543.62</v>
      </c>
      <c r="O16" s="15">
        <f t="shared" si="2"/>
        <v>153365245.2</v>
      </c>
      <c r="P16" s="15">
        <f t="shared" si="2"/>
        <v>43521956.5</v>
      </c>
      <c r="Q16" s="15">
        <f t="shared" si="2"/>
        <v>163750371.7</v>
      </c>
      <c r="R16" s="15">
        <f t="shared" si="2"/>
        <v>45244955.69</v>
      </c>
      <c r="S16" s="15">
        <f t="shared" si="2"/>
        <v>166605240.9</v>
      </c>
      <c r="T16" s="15">
        <f t="shared" si="2"/>
        <v>47066459.03</v>
      </c>
      <c r="U16" s="15">
        <f t="shared" si="2"/>
        <v>178219928.4</v>
      </c>
      <c r="V16" s="15">
        <f t="shared" si="2"/>
        <v>48937181.1</v>
      </c>
      <c r="W16" s="15">
        <f t="shared" si="2"/>
        <v>182929692.1</v>
      </c>
      <c r="X16" s="15">
        <f t="shared" si="2"/>
        <v>51062988.4</v>
      </c>
      <c r="Y16" s="15">
        <f t="shared" si="2"/>
        <v>191861388.5</v>
      </c>
    </row>
    <row r="18">
      <c r="A18" s="11" t="s">
        <v>146</v>
      </c>
      <c r="B18" s="15">
        <f t="shared" ref="B18:Y18" si="3">B6-B16</f>
        <v>21112290.8</v>
      </c>
      <c r="C18" s="15">
        <f t="shared" si="3"/>
        <v>-20090656.49</v>
      </c>
      <c r="D18" s="15">
        <f t="shared" si="3"/>
        <v>84497452.16</v>
      </c>
      <c r="E18" s="15">
        <f t="shared" si="3"/>
        <v>-51776568.05</v>
      </c>
      <c r="F18" s="15">
        <f t="shared" si="3"/>
        <v>37851160.42</v>
      </c>
      <c r="G18" s="15">
        <f t="shared" si="3"/>
        <v>-3465951.845</v>
      </c>
      <c r="H18" s="15">
        <f t="shared" si="3"/>
        <v>36125782.36</v>
      </c>
      <c r="I18" s="15">
        <f t="shared" si="3"/>
        <v>-56707454.91</v>
      </c>
      <c r="J18" s="15">
        <f t="shared" si="3"/>
        <v>92799867.2</v>
      </c>
      <c r="K18" s="15">
        <f t="shared" si="3"/>
        <v>-59429635.29</v>
      </c>
      <c r="L18" s="15">
        <f t="shared" si="3"/>
        <v>40586728.72</v>
      </c>
      <c r="M18" s="15">
        <f t="shared" si="3"/>
        <v>-3696346.293</v>
      </c>
      <c r="N18" s="15">
        <f t="shared" si="3"/>
        <v>43002052.58</v>
      </c>
      <c r="O18" s="15">
        <f t="shared" si="3"/>
        <v>-66541103.88</v>
      </c>
      <c r="P18" s="15">
        <f t="shared" si="3"/>
        <v>108089380.4</v>
      </c>
      <c r="Q18" s="15">
        <f t="shared" si="3"/>
        <v>-72669290.04</v>
      </c>
      <c r="R18" s="15">
        <f t="shared" si="3"/>
        <v>48045502.54</v>
      </c>
      <c r="S18" s="15">
        <f t="shared" si="3"/>
        <v>-3757681.191</v>
      </c>
      <c r="T18" s="15">
        <f t="shared" si="3"/>
        <v>50811704.43</v>
      </c>
      <c r="U18" s="15">
        <f t="shared" si="3"/>
        <v>-77960463.53</v>
      </c>
      <c r="V18" s="15">
        <f t="shared" si="3"/>
        <v>126015862.4</v>
      </c>
      <c r="W18" s="15">
        <f t="shared" si="3"/>
        <v>-77724989.12</v>
      </c>
      <c r="X18" s="15">
        <f t="shared" si="3"/>
        <v>56708873.23</v>
      </c>
      <c r="Y18" s="15">
        <f t="shared" si="3"/>
        <v>-3863532.312</v>
      </c>
    </row>
    <row r="20">
      <c r="A20" s="11" t="s">
        <v>147</v>
      </c>
    </row>
    <row r="21">
      <c r="A21" s="11" t="s">
        <v>148</v>
      </c>
      <c r="B21" s="11">
        <v>0.0</v>
      </c>
      <c r="C21" s="15">
        <f t="shared" ref="C21:Y21" si="4">B23</f>
        <v>21112290.8</v>
      </c>
      <c r="D21" s="15">
        <f t="shared" si="4"/>
        <v>1021634.306</v>
      </c>
      <c r="E21" s="15">
        <f t="shared" si="4"/>
        <v>85519086.47</v>
      </c>
      <c r="F21" s="15">
        <f t="shared" si="4"/>
        <v>33742518.42</v>
      </c>
      <c r="G21" s="15">
        <f t="shared" si="4"/>
        <v>71593678.84</v>
      </c>
      <c r="H21" s="15">
        <f t="shared" si="4"/>
        <v>68127727</v>
      </c>
      <c r="I21" s="15">
        <f t="shared" si="4"/>
        <v>104253509.4</v>
      </c>
      <c r="J21" s="15">
        <f t="shared" si="4"/>
        <v>47546054.45</v>
      </c>
      <c r="K21" s="15">
        <f t="shared" si="4"/>
        <v>140345921.6</v>
      </c>
      <c r="L21" s="15">
        <f t="shared" si="4"/>
        <v>80916286.35</v>
      </c>
      <c r="M21" s="15">
        <f t="shared" si="4"/>
        <v>121503015.1</v>
      </c>
      <c r="N21" s="15">
        <f t="shared" si="4"/>
        <v>117806668.8</v>
      </c>
      <c r="O21" s="15">
        <f t="shared" si="4"/>
        <v>160808721.4</v>
      </c>
      <c r="P21" s="15">
        <f t="shared" si="4"/>
        <v>94267617.48</v>
      </c>
      <c r="Q21" s="15">
        <f t="shared" si="4"/>
        <v>202356997.9</v>
      </c>
      <c r="R21" s="15">
        <f t="shared" si="4"/>
        <v>129687707.8</v>
      </c>
      <c r="S21" s="15">
        <f t="shared" si="4"/>
        <v>177733210.4</v>
      </c>
      <c r="T21" s="15">
        <f t="shared" si="4"/>
        <v>173975529.2</v>
      </c>
      <c r="U21" s="15">
        <f t="shared" si="4"/>
        <v>224787233.6</v>
      </c>
      <c r="V21" s="15">
        <f t="shared" si="4"/>
        <v>146826770.1</v>
      </c>
      <c r="W21" s="15">
        <f t="shared" si="4"/>
        <v>272842632.5</v>
      </c>
      <c r="X21" s="15">
        <f t="shared" si="4"/>
        <v>195117643.4</v>
      </c>
      <c r="Y21" s="15">
        <f t="shared" si="4"/>
        <v>251826516.6</v>
      </c>
    </row>
    <row r="22">
      <c r="A22" s="11" t="s">
        <v>146</v>
      </c>
      <c r="B22" s="15">
        <f t="shared" ref="B22:Y22" si="5">B18</f>
        <v>21112290.8</v>
      </c>
      <c r="C22" s="15">
        <f t="shared" si="5"/>
        <v>-20090656.49</v>
      </c>
      <c r="D22" s="15">
        <f t="shared" si="5"/>
        <v>84497452.16</v>
      </c>
      <c r="E22" s="15">
        <f t="shared" si="5"/>
        <v>-51776568.05</v>
      </c>
      <c r="F22" s="15">
        <f t="shared" si="5"/>
        <v>37851160.42</v>
      </c>
      <c r="G22" s="15">
        <f t="shared" si="5"/>
        <v>-3465951.845</v>
      </c>
      <c r="H22" s="15">
        <f t="shared" si="5"/>
        <v>36125782.36</v>
      </c>
      <c r="I22" s="15">
        <f t="shared" si="5"/>
        <v>-56707454.91</v>
      </c>
      <c r="J22" s="15">
        <f t="shared" si="5"/>
        <v>92799867.2</v>
      </c>
      <c r="K22" s="15">
        <f t="shared" si="5"/>
        <v>-59429635.29</v>
      </c>
      <c r="L22" s="15">
        <f t="shared" si="5"/>
        <v>40586728.72</v>
      </c>
      <c r="M22" s="15">
        <f t="shared" si="5"/>
        <v>-3696346.293</v>
      </c>
      <c r="N22" s="15">
        <f t="shared" si="5"/>
        <v>43002052.58</v>
      </c>
      <c r="O22" s="15">
        <f t="shared" si="5"/>
        <v>-66541103.88</v>
      </c>
      <c r="P22" s="15">
        <f t="shared" si="5"/>
        <v>108089380.4</v>
      </c>
      <c r="Q22" s="15">
        <f t="shared" si="5"/>
        <v>-72669290.04</v>
      </c>
      <c r="R22" s="15">
        <f t="shared" si="5"/>
        <v>48045502.54</v>
      </c>
      <c r="S22" s="15">
        <f t="shared" si="5"/>
        <v>-3757681.191</v>
      </c>
      <c r="T22" s="15">
        <f t="shared" si="5"/>
        <v>50811704.43</v>
      </c>
      <c r="U22" s="15">
        <f t="shared" si="5"/>
        <v>-77960463.53</v>
      </c>
      <c r="V22" s="15">
        <f t="shared" si="5"/>
        <v>126015862.4</v>
      </c>
      <c r="W22" s="15">
        <f t="shared" si="5"/>
        <v>-77724989.12</v>
      </c>
      <c r="X22" s="15">
        <f t="shared" si="5"/>
        <v>56708873.23</v>
      </c>
      <c r="Y22" s="15">
        <f t="shared" si="5"/>
        <v>-3863532.312</v>
      </c>
    </row>
    <row r="23">
      <c r="A23" s="11" t="s">
        <v>149</v>
      </c>
      <c r="B23" s="15">
        <f t="shared" ref="B23:Y23" si="6">B21+B22</f>
        <v>21112290.8</v>
      </c>
      <c r="C23" s="15">
        <f t="shared" si="6"/>
        <v>1021634.306</v>
      </c>
      <c r="D23" s="15">
        <f t="shared" si="6"/>
        <v>85519086.47</v>
      </c>
      <c r="E23" s="15">
        <f t="shared" si="6"/>
        <v>33742518.42</v>
      </c>
      <c r="F23" s="15">
        <f t="shared" si="6"/>
        <v>71593678.84</v>
      </c>
      <c r="G23" s="15">
        <f t="shared" si="6"/>
        <v>68127727</v>
      </c>
      <c r="H23" s="15">
        <f t="shared" si="6"/>
        <v>104253509.4</v>
      </c>
      <c r="I23" s="15">
        <f t="shared" si="6"/>
        <v>47546054.45</v>
      </c>
      <c r="J23" s="15">
        <f t="shared" si="6"/>
        <v>140345921.6</v>
      </c>
      <c r="K23" s="15">
        <f t="shared" si="6"/>
        <v>80916286.35</v>
      </c>
      <c r="L23" s="15">
        <f t="shared" si="6"/>
        <v>121503015.1</v>
      </c>
      <c r="M23" s="15">
        <f t="shared" si="6"/>
        <v>117806668.8</v>
      </c>
      <c r="N23" s="15">
        <f t="shared" si="6"/>
        <v>160808721.4</v>
      </c>
      <c r="O23" s="15">
        <f t="shared" si="6"/>
        <v>94267617.48</v>
      </c>
      <c r="P23" s="15">
        <f t="shared" si="6"/>
        <v>202356997.9</v>
      </c>
      <c r="Q23" s="15">
        <f t="shared" si="6"/>
        <v>129687707.8</v>
      </c>
      <c r="R23" s="15">
        <f t="shared" si="6"/>
        <v>177733210.4</v>
      </c>
      <c r="S23" s="15">
        <f t="shared" si="6"/>
        <v>173975529.2</v>
      </c>
      <c r="T23" s="15">
        <f t="shared" si="6"/>
        <v>224787233.6</v>
      </c>
      <c r="U23" s="15">
        <f t="shared" si="6"/>
        <v>146826770.1</v>
      </c>
      <c r="V23" s="15">
        <f t="shared" si="6"/>
        <v>272842632.5</v>
      </c>
      <c r="W23" s="15">
        <f t="shared" si="6"/>
        <v>195117643.4</v>
      </c>
      <c r="X23" s="15">
        <f t="shared" si="6"/>
        <v>251826516.6</v>
      </c>
      <c r="Y23" s="15">
        <f t="shared" si="6"/>
        <v>247962984.3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8" t="s">
        <v>150</v>
      </c>
    </row>
    <row r="3">
      <c r="A3" s="10" t="s">
        <v>151</v>
      </c>
    </row>
    <row r="4">
      <c r="A4" s="8" t="s">
        <v>152</v>
      </c>
      <c r="B4" s="15">
        <f>'Fixed Asset Balance'!B24-Depreciation!B24</f>
        <v>1617548.077</v>
      </c>
      <c r="C4" s="15">
        <f>'Fixed Asset Balance'!C24-Depreciation!C24</f>
        <v>1577953.297</v>
      </c>
      <c r="D4" s="15">
        <f>'Fixed Asset Balance'!D24-Depreciation!D24</f>
        <v>1438358.516</v>
      </c>
      <c r="E4" s="15">
        <f>'Fixed Asset Balance'!E24-Depreciation!E24</f>
        <v>1298763.736</v>
      </c>
      <c r="F4" s="15">
        <f>'Fixed Asset Balance'!F24-Depreciation!F24</f>
        <v>1252026.099</v>
      </c>
      <c r="G4" s="15">
        <f>'Fixed Asset Balance'!G24-Depreciation!G24</f>
        <v>1105288.462</v>
      </c>
      <c r="H4" s="15">
        <f>'Fixed Asset Balance'!H24-Depreciation!H24</f>
        <v>1099175.824</v>
      </c>
      <c r="I4" s="15">
        <f>'Fixed Asset Balance'!I24-Depreciation!I24</f>
        <v>943063.1868</v>
      </c>
      <c r="J4" s="15">
        <f>'Fixed Asset Balance'!J24-Depreciation!J24</f>
        <v>786950.5495</v>
      </c>
      <c r="K4" s="15">
        <f>'Fixed Asset Balance'!K24-Depreciation!K24</f>
        <v>723695.0549</v>
      </c>
      <c r="L4" s="15">
        <f>'Fixed Asset Balance'!L24-Depreciation!L24</f>
        <v>560439.5604</v>
      </c>
      <c r="M4" s="15">
        <f>'Fixed Asset Balance'!M24-Depreciation!M24</f>
        <v>397184.0659</v>
      </c>
      <c r="N4" s="15">
        <f>'Fixed Asset Balance'!N24-Depreciation!N24</f>
        <v>233928.5714</v>
      </c>
      <c r="O4" s="15">
        <f>'Fixed Asset Balance'!O24-Depreciation!O24</f>
        <v>1670673.077</v>
      </c>
      <c r="P4" s="15">
        <f>'Fixed Asset Balance'!P24-Depreciation!P24</f>
        <v>1507417.582</v>
      </c>
      <c r="Q4" s="15">
        <f>'Fixed Asset Balance'!Q24-Depreciation!Q24</f>
        <v>1351304.945</v>
      </c>
      <c r="R4" s="15">
        <f>'Fixed Asset Balance'!R24-Depreciation!R24</f>
        <v>1204567.308</v>
      </c>
      <c r="S4" s="15">
        <f>'Fixed Asset Balance'!S24-Depreciation!S24</f>
        <v>1057829.67</v>
      </c>
      <c r="T4" s="15">
        <f>'Fixed Asset Balance'!T24-Depreciation!T24</f>
        <v>918234.8901</v>
      </c>
      <c r="U4" s="15">
        <f>'Fixed Asset Balance'!U24-Depreciation!U24</f>
        <v>778640.1099</v>
      </c>
      <c r="V4" s="15">
        <f>'Fixed Asset Balance'!V24-Depreciation!V24</f>
        <v>639045.3297</v>
      </c>
      <c r="W4" s="15">
        <f>'Fixed Asset Balance'!W24-Depreciation!W24</f>
        <v>499450.5495</v>
      </c>
      <c r="X4" s="15">
        <f>'Fixed Asset Balance'!X24-Depreciation!X24</f>
        <v>509855.7692</v>
      </c>
      <c r="Y4" s="15">
        <f>'Fixed Asset Balance'!Y24-Depreciation!Y24</f>
        <v>470260.989</v>
      </c>
    </row>
    <row r="5">
      <c r="A5" s="8" t="s">
        <v>153</v>
      </c>
      <c r="B5" s="15">
        <f t="shared" ref="B5:Y5" si="1">B4</f>
        <v>1617548.077</v>
      </c>
      <c r="C5" s="15">
        <f t="shared" si="1"/>
        <v>1577953.297</v>
      </c>
      <c r="D5" s="15">
        <f t="shared" si="1"/>
        <v>1438358.516</v>
      </c>
      <c r="E5" s="15">
        <f t="shared" si="1"/>
        <v>1298763.736</v>
      </c>
      <c r="F5" s="15">
        <f t="shared" si="1"/>
        <v>1252026.099</v>
      </c>
      <c r="G5" s="15">
        <f t="shared" si="1"/>
        <v>1105288.462</v>
      </c>
      <c r="H5" s="15">
        <f t="shared" si="1"/>
        <v>1099175.824</v>
      </c>
      <c r="I5" s="15">
        <f t="shared" si="1"/>
        <v>943063.1868</v>
      </c>
      <c r="J5" s="15">
        <f t="shared" si="1"/>
        <v>786950.5495</v>
      </c>
      <c r="K5" s="15">
        <f t="shared" si="1"/>
        <v>723695.0549</v>
      </c>
      <c r="L5" s="15">
        <f t="shared" si="1"/>
        <v>560439.5604</v>
      </c>
      <c r="M5" s="15">
        <f t="shared" si="1"/>
        <v>397184.0659</v>
      </c>
      <c r="N5" s="15">
        <f t="shared" si="1"/>
        <v>233928.5714</v>
      </c>
      <c r="O5" s="15">
        <f t="shared" si="1"/>
        <v>1670673.077</v>
      </c>
      <c r="P5" s="15">
        <f t="shared" si="1"/>
        <v>1507417.582</v>
      </c>
      <c r="Q5" s="15">
        <f t="shared" si="1"/>
        <v>1351304.945</v>
      </c>
      <c r="R5" s="15">
        <f t="shared" si="1"/>
        <v>1204567.308</v>
      </c>
      <c r="S5" s="15">
        <f t="shared" si="1"/>
        <v>1057829.67</v>
      </c>
      <c r="T5" s="15">
        <f t="shared" si="1"/>
        <v>918234.8901</v>
      </c>
      <c r="U5" s="15">
        <f t="shared" si="1"/>
        <v>778640.1099</v>
      </c>
      <c r="V5" s="15">
        <f t="shared" si="1"/>
        <v>639045.3297</v>
      </c>
      <c r="W5" s="15">
        <f t="shared" si="1"/>
        <v>499450.5495</v>
      </c>
      <c r="X5" s="15">
        <f t="shared" si="1"/>
        <v>509855.7692</v>
      </c>
      <c r="Y5" s="15">
        <f t="shared" si="1"/>
        <v>470260.989</v>
      </c>
    </row>
    <row r="6">
      <c r="A6" s="8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8" t="s">
        <v>154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>
      <c r="A8" s="8" t="s">
        <v>155</v>
      </c>
      <c r="B8" s="14">
        <f>Stock!B17</f>
        <v>5000000</v>
      </c>
      <c r="C8" s="15">
        <f>Stock!C17</f>
        <v>9975000</v>
      </c>
      <c r="D8" s="15">
        <f>Stock!D17</f>
        <v>14921375</v>
      </c>
      <c r="E8" s="15">
        <f>Stock!E17</f>
        <v>19835349.38</v>
      </c>
      <c r="F8" s="15">
        <f>Stock!F17</f>
        <v>24712991.91</v>
      </c>
      <c r="G8" s="15">
        <f>Stock!G17</f>
        <v>29550210.68</v>
      </c>
      <c r="H8" s="15">
        <f>Stock!H17</f>
        <v>34342747.81</v>
      </c>
      <c r="I8" s="15">
        <f>Stock!I17</f>
        <v>39086173.99</v>
      </c>
      <c r="J8" s="15">
        <f>Stock!J17</f>
        <v>43775882.99</v>
      </c>
      <c r="K8" s="15">
        <f>Stock!K17</f>
        <v>48407085.8</v>
      </c>
      <c r="L8" s="15">
        <f>Stock!L17</f>
        <v>52974804.79</v>
      </c>
      <c r="M8" s="15">
        <f>Stock!M17</f>
        <v>57473867.6</v>
      </c>
      <c r="N8" s="15">
        <f>Stock!N17</f>
        <v>61898900.83</v>
      </c>
      <c r="O8" s="15">
        <f>Stock!O17</f>
        <v>66244323.62</v>
      </c>
      <c r="P8" s="15">
        <f>Stock!P17</f>
        <v>70504340.99</v>
      </c>
      <c r="Q8" s="15">
        <f>Stock!Q17</f>
        <v>74672936.98</v>
      </c>
      <c r="R8" s="15">
        <f>Stock!R17</f>
        <v>78743867.61</v>
      </c>
      <c r="S8" s="15">
        <f>Stock!S17</f>
        <v>82710653.66</v>
      </c>
      <c r="T8" s="15">
        <f>Stock!T17</f>
        <v>86566573.14</v>
      </c>
      <c r="U8" s="15">
        <f>Stock!U17</f>
        <v>90304653.68</v>
      </c>
      <c r="V8" s="15">
        <f>Stock!V17</f>
        <v>93917664.55</v>
      </c>
      <c r="W8" s="15">
        <f>Stock!W17</f>
        <v>97398108.58</v>
      </c>
      <c r="X8" s="15">
        <f>Stock!X17</f>
        <v>100738213.8</v>
      </c>
      <c r="Y8" s="15">
        <f>Stock!Y17</f>
        <v>103929924.6</v>
      </c>
    </row>
    <row r="9">
      <c r="A9" s="8" t="s">
        <v>156</v>
      </c>
      <c r="B9" s="15">
        <f>Sales!B36</f>
        <v>53200000</v>
      </c>
      <c r="C9" s="15">
        <f>Sales!C36</f>
        <v>69830800</v>
      </c>
      <c r="D9" s="15">
        <f>Sales!D36</f>
        <v>39555432.32</v>
      </c>
      <c r="E9" s="15">
        <f>Sales!E36</f>
        <v>56981981.12</v>
      </c>
      <c r="F9" s="15">
        <f>Sales!F36</f>
        <v>74821161.51</v>
      </c>
      <c r="G9" s="15">
        <f>Sales!G36</f>
        <v>42348901.95</v>
      </c>
      <c r="H9" s="15">
        <f>Sales!H36</f>
        <v>61044132.5</v>
      </c>
      <c r="I9" s="15">
        <f>Sales!I36</f>
        <v>80183311.06</v>
      </c>
      <c r="J9" s="15">
        <f>Sales!J36</f>
        <v>45347821.94</v>
      </c>
      <c r="K9" s="15">
        <f>Sales!K36</f>
        <v>65408119.51</v>
      </c>
      <c r="L9" s="15">
        <f>Sales!L36</f>
        <v>85946161.04</v>
      </c>
      <c r="M9" s="15">
        <f>Sales!M36</f>
        <v>48567964.49</v>
      </c>
      <c r="N9" s="15">
        <f>Sales!N36</f>
        <v>70097353.22</v>
      </c>
      <c r="O9" s="15">
        <f>Sales!O36</f>
        <v>92140965.41</v>
      </c>
      <c r="P9" s="15">
        <f>Sales!P36</f>
        <v>52026364.1</v>
      </c>
      <c r="Q9" s="15">
        <f>Sales!Q36</f>
        <v>75137136.21</v>
      </c>
      <c r="R9" s="15">
        <f>Sales!R36</f>
        <v>98801516.24</v>
      </c>
      <c r="S9" s="15">
        <f>Sales!S36</f>
        <v>55741422.49</v>
      </c>
      <c r="T9" s="15">
        <f>Sales!T36</f>
        <v>80554821.03</v>
      </c>
      <c r="U9" s="15">
        <f>Sales!U36</f>
        <v>105964357.2</v>
      </c>
      <c r="V9" s="15">
        <f>Sales!V36</f>
        <v>59733022.4</v>
      </c>
      <c r="W9" s="15">
        <f>Sales!W36</f>
        <v>86379982.23</v>
      </c>
      <c r="X9" s="15">
        <f>Sales!X36</f>
        <v>113669015.5</v>
      </c>
      <c r="Y9" s="15">
        <f>Sales!Y36</f>
        <v>64022651.23</v>
      </c>
    </row>
    <row r="10">
      <c r="A10" s="8" t="s">
        <v>157</v>
      </c>
      <c r="B10" s="15">
        <f>'Cash Details'!B23</f>
        <v>21112290.8</v>
      </c>
      <c r="C10" s="15">
        <f>'Cash Details'!C23</f>
        <v>1021634.306</v>
      </c>
      <c r="D10" s="15">
        <f>'Cash Details'!D23</f>
        <v>85519086.47</v>
      </c>
      <c r="E10" s="15">
        <f>'Cash Details'!E23</f>
        <v>33742518.42</v>
      </c>
      <c r="F10" s="15">
        <f>'Cash Details'!F23</f>
        <v>71593678.84</v>
      </c>
      <c r="G10" s="15">
        <f>'Cash Details'!G23</f>
        <v>68127727</v>
      </c>
      <c r="H10" s="15">
        <f>'Cash Details'!H23</f>
        <v>104253509.4</v>
      </c>
      <c r="I10" s="15">
        <f>'Cash Details'!I23</f>
        <v>47546054.45</v>
      </c>
      <c r="J10" s="15">
        <f>'Cash Details'!J23</f>
        <v>140345921.6</v>
      </c>
      <c r="K10" s="15">
        <f>'Cash Details'!K23</f>
        <v>80916286.35</v>
      </c>
      <c r="L10" s="15">
        <f>'Cash Details'!L23</f>
        <v>121503015.1</v>
      </c>
      <c r="M10" s="15">
        <f>'Cash Details'!M23</f>
        <v>117806668.8</v>
      </c>
      <c r="N10" s="15">
        <f>'Cash Details'!N23</f>
        <v>160808721.4</v>
      </c>
      <c r="O10" s="15">
        <f>'Cash Details'!O23</f>
        <v>94267617.48</v>
      </c>
      <c r="P10" s="15">
        <f>'Cash Details'!P23</f>
        <v>202356997.9</v>
      </c>
      <c r="Q10" s="15">
        <f>'Cash Details'!Q23</f>
        <v>129687707.8</v>
      </c>
      <c r="R10" s="15">
        <f>'Cash Details'!R23</f>
        <v>177733210.4</v>
      </c>
      <c r="S10" s="15">
        <f>'Cash Details'!S23</f>
        <v>173975529.2</v>
      </c>
      <c r="T10" s="15">
        <f>'Cash Details'!T23</f>
        <v>224787233.6</v>
      </c>
      <c r="U10" s="15">
        <f>'Cash Details'!U23</f>
        <v>146826770.1</v>
      </c>
      <c r="V10" s="15">
        <f>'Cash Details'!V23</f>
        <v>272842632.5</v>
      </c>
      <c r="W10" s="15">
        <f>'Cash Details'!W23</f>
        <v>195117643.4</v>
      </c>
      <c r="X10" s="15">
        <f>'Cash Details'!X23</f>
        <v>251826516.6</v>
      </c>
      <c r="Y10" s="15">
        <f>'Cash Details'!Y23</f>
        <v>247962984.3</v>
      </c>
    </row>
    <row r="11">
      <c r="A11" s="8" t="s">
        <v>158</v>
      </c>
      <c r="B11" s="15">
        <f t="shared" ref="B11:Y11" si="2">SUM(B8:B10)</f>
        <v>79312290.8</v>
      </c>
      <c r="C11" s="15">
        <f t="shared" si="2"/>
        <v>80827434.31</v>
      </c>
      <c r="D11" s="15">
        <f t="shared" si="2"/>
        <v>139995893.8</v>
      </c>
      <c r="E11" s="15">
        <f t="shared" si="2"/>
        <v>110559848.9</v>
      </c>
      <c r="F11" s="15">
        <f t="shared" si="2"/>
        <v>171127832.3</v>
      </c>
      <c r="G11" s="15">
        <f t="shared" si="2"/>
        <v>140026839.6</v>
      </c>
      <c r="H11" s="15">
        <f t="shared" si="2"/>
        <v>199640389.7</v>
      </c>
      <c r="I11" s="15">
        <f t="shared" si="2"/>
        <v>166815539.5</v>
      </c>
      <c r="J11" s="15">
        <f t="shared" si="2"/>
        <v>229469626.6</v>
      </c>
      <c r="K11" s="15">
        <f t="shared" si="2"/>
        <v>194731491.7</v>
      </c>
      <c r="L11" s="15">
        <f t="shared" si="2"/>
        <v>260423980.9</v>
      </c>
      <c r="M11" s="15">
        <f t="shared" si="2"/>
        <v>223848500.9</v>
      </c>
      <c r="N11" s="15">
        <f t="shared" si="2"/>
        <v>292804975.4</v>
      </c>
      <c r="O11" s="15">
        <f t="shared" si="2"/>
        <v>252652906.5</v>
      </c>
      <c r="P11" s="15">
        <f t="shared" si="2"/>
        <v>324887702.9</v>
      </c>
      <c r="Q11" s="15">
        <f t="shared" si="2"/>
        <v>279497781</v>
      </c>
      <c r="R11" s="15">
        <f t="shared" si="2"/>
        <v>355278594.2</v>
      </c>
      <c r="S11" s="15">
        <f t="shared" si="2"/>
        <v>312427605.3</v>
      </c>
      <c r="T11" s="15">
        <f t="shared" si="2"/>
        <v>391908627.8</v>
      </c>
      <c r="U11" s="15">
        <f t="shared" si="2"/>
        <v>343095780.9</v>
      </c>
      <c r="V11" s="15">
        <f t="shared" si="2"/>
        <v>426493319.4</v>
      </c>
      <c r="W11" s="15">
        <f t="shared" si="2"/>
        <v>378895734.2</v>
      </c>
      <c r="X11" s="15">
        <f t="shared" si="2"/>
        <v>466233745.9</v>
      </c>
      <c r="Y11" s="15">
        <f t="shared" si="2"/>
        <v>415915560.1</v>
      </c>
    </row>
    <row r="12">
      <c r="A12" s="8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>
      <c r="A13" s="8" t="s">
        <v>159</v>
      </c>
      <c r="B13" s="15">
        <f t="shared" ref="B13:Y13" si="3">B11+B5</f>
        <v>80929838.87</v>
      </c>
      <c r="C13" s="15">
        <f t="shared" si="3"/>
        <v>82405387.6</v>
      </c>
      <c r="D13" s="15">
        <f t="shared" si="3"/>
        <v>141434252.3</v>
      </c>
      <c r="E13" s="15">
        <f t="shared" si="3"/>
        <v>111858612.7</v>
      </c>
      <c r="F13" s="15">
        <f t="shared" si="3"/>
        <v>172379858.4</v>
      </c>
      <c r="G13" s="15">
        <f t="shared" si="3"/>
        <v>141132128.1</v>
      </c>
      <c r="H13" s="15">
        <f t="shared" si="3"/>
        <v>200739565.5</v>
      </c>
      <c r="I13" s="15">
        <f t="shared" si="3"/>
        <v>167758602.7</v>
      </c>
      <c r="J13" s="15">
        <f t="shared" si="3"/>
        <v>230256577.1</v>
      </c>
      <c r="K13" s="15">
        <f t="shared" si="3"/>
        <v>195455186.7</v>
      </c>
      <c r="L13" s="15">
        <f t="shared" si="3"/>
        <v>260984420.5</v>
      </c>
      <c r="M13" s="15">
        <f t="shared" si="3"/>
        <v>224245684.9</v>
      </c>
      <c r="N13" s="15">
        <f t="shared" si="3"/>
        <v>293038904</v>
      </c>
      <c r="O13" s="15">
        <f t="shared" si="3"/>
        <v>254323579.6</v>
      </c>
      <c r="P13" s="15">
        <f t="shared" si="3"/>
        <v>326395120.5</v>
      </c>
      <c r="Q13" s="15">
        <f t="shared" si="3"/>
        <v>280849085.9</v>
      </c>
      <c r="R13" s="15">
        <f t="shared" si="3"/>
        <v>356483161.5</v>
      </c>
      <c r="S13" s="15">
        <f t="shared" si="3"/>
        <v>313485435</v>
      </c>
      <c r="T13" s="15">
        <f t="shared" si="3"/>
        <v>392826862.6</v>
      </c>
      <c r="U13" s="15">
        <f t="shared" si="3"/>
        <v>343874421</v>
      </c>
      <c r="V13" s="15">
        <f t="shared" si="3"/>
        <v>427132364.8</v>
      </c>
      <c r="W13" s="15">
        <f t="shared" si="3"/>
        <v>379395184.7</v>
      </c>
      <c r="X13" s="15">
        <f t="shared" si="3"/>
        <v>466743601.6</v>
      </c>
      <c r="Y13" s="15">
        <f t="shared" si="3"/>
        <v>416385821.1</v>
      </c>
    </row>
    <row r="14">
      <c r="A14" s="8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8" t="s">
        <v>160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8" t="s">
        <v>161</v>
      </c>
      <c r="B16" s="14">
        <f>Capital!B14</f>
        <v>30825</v>
      </c>
      <c r="C16" s="15">
        <f>Capital!C14</f>
        <v>30825</v>
      </c>
      <c r="D16" s="15">
        <f>Capital!D14</f>
        <v>30825</v>
      </c>
      <c r="E16" s="15">
        <f>Capital!E14</f>
        <v>30825</v>
      </c>
      <c r="F16" s="15">
        <f>Capital!F14</f>
        <v>30825</v>
      </c>
      <c r="G16" s="15">
        <f>Capital!G14</f>
        <v>30825</v>
      </c>
      <c r="H16" s="15">
        <f>Capital!H14</f>
        <v>30825</v>
      </c>
      <c r="I16" s="15">
        <f>Capital!I14</f>
        <v>30825</v>
      </c>
      <c r="J16" s="15">
        <f>Capital!J14</f>
        <v>30825</v>
      </c>
      <c r="K16" s="15">
        <f>Capital!K14</f>
        <v>30825</v>
      </c>
      <c r="L16" s="15">
        <f>Capital!L14</f>
        <v>30825</v>
      </c>
      <c r="M16" s="15">
        <f>Capital!M14</f>
        <v>30825</v>
      </c>
      <c r="N16" s="15">
        <f>Capital!N14</f>
        <v>104587</v>
      </c>
      <c r="O16" s="15">
        <f>Capital!O14</f>
        <v>104587</v>
      </c>
      <c r="P16" s="15">
        <f>Capital!P14</f>
        <v>104587</v>
      </c>
      <c r="Q16" s="15">
        <f>Capital!Q14</f>
        <v>104587</v>
      </c>
      <c r="R16" s="15">
        <f>Capital!R14</f>
        <v>104587</v>
      </c>
      <c r="S16" s="15">
        <f>Capital!S14</f>
        <v>104587</v>
      </c>
      <c r="T16" s="15">
        <f>Capital!T14</f>
        <v>104587</v>
      </c>
      <c r="U16" s="15">
        <f>Capital!U14</f>
        <v>104587</v>
      </c>
      <c r="V16" s="15">
        <f>Capital!V14</f>
        <v>104587</v>
      </c>
      <c r="W16" s="15">
        <f>Capital!W14</f>
        <v>104587</v>
      </c>
      <c r="X16" s="15">
        <f>Capital!X14</f>
        <v>104587</v>
      </c>
      <c r="Y16" s="15">
        <f>Capital!Y14</f>
        <v>104587</v>
      </c>
    </row>
    <row r="17">
      <c r="A17" s="10" t="s">
        <v>162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>
      <c r="A18" s="8" t="s">
        <v>111</v>
      </c>
      <c r="B18" s="11">
        <v>0.0</v>
      </c>
      <c r="C18" s="15">
        <f t="shared" ref="C18:Y18" si="4">B21</f>
        <v>10635406.87</v>
      </c>
      <c r="D18" s="15">
        <f t="shared" si="4"/>
        <v>21470532.6</v>
      </c>
      <c r="E18" s="15">
        <f t="shared" si="4"/>
        <v>32487626.91</v>
      </c>
      <c r="F18" s="15">
        <f t="shared" si="4"/>
        <v>43719487.65</v>
      </c>
      <c r="G18" s="15">
        <f t="shared" si="4"/>
        <v>55140690.16</v>
      </c>
      <c r="H18" s="15">
        <f t="shared" si="4"/>
        <v>66787064.2</v>
      </c>
      <c r="I18" s="15">
        <f t="shared" si="4"/>
        <v>78657156.66</v>
      </c>
      <c r="J18" s="15">
        <f t="shared" si="4"/>
        <v>90763485.08</v>
      </c>
      <c r="K18" s="15">
        <f t="shared" si="4"/>
        <v>103111843.8</v>
      </c>
      <c r="L18" s="15">
        <f t="shared" si="4"/>
        <v>115702953.2</v>
      </c>
      <c r="M18" s="15">
        <f t="shared" si="4"/>
        <v>128548237.6</v>
      </c>
      <c r="N18" s="15">
        <f t="shared" si="4"/>
        <v>141624948.1</v>
      </c>
      <c r="O18" s="15">
        <f t="shared" si="4"/>
        <v>154997877</v>
      </c>
      <c r="P18" s="15">
        <f t="shared" si="4"/>
        <v>168644689.8</v>
      </c>
      <c r="Q18" s="15">
        <f t="shared" si="4"/>
        <v>182572383.3</v>
      </c>
      <c r="R18" s="15">
        <f t="shared" si="4"/>
        <v>196821265.9</v>
      </c>
      <c r="S18" s="15">
        <f t="shared" si="4"/>
        <v>211372609.4</v>
      </c>
      <c r="T18" s="15">
        <f t="shared" si="4"/>
        <v>226227214.3</v>
      </c>
      <c r="U18" s="15">
        <f t="shared" si="4"/>
        <v>241398289.5</v>
      </c>
      <c r="V18" s="15">
        <f t="shared" si="4"/>
        <v>256914081.4</v>
      </c>
      <c r="W18" s="15">
        <f t="shared" si="4"/>
        <v>272757782.5</v>
      </c>
      <c r="X18" s="15">
        <f t="shared" si="4"/>
        <v>288938155.5</v>
      </c>
      <c r="Y18" s="15">
        <f t="shared" si="4"/>
        <v>305464253.6</v>
      </c>
    </row>
    <row r="19">
      <c r="A19" s="8" t="s">
        <v>163</v>
      </c>
      <c r="B19" s="15">
        <f>'Profit &amp; Loss'!B12</f>
        <v>10635406.87</v>
      </c>
      <c r="C19" s="15">
        <f>'Profit &amp; Loss'!C12</f>
        <v>10835125.73</v>
      </c>
      <c r="D19" s="15">
        <f>'Profit &amp; Loss'!D12</f>
        <v>11017094.3</v>
      </c>
      <c r="E19" s="15">
        <f>'Profit &amp; Loss'!E12</f>
        <v>11231860.75</v>
      </c>
      <c r="F19" s="15">
        <f>'Profit &amp; Loss'!F12</f>
        <v>11421202.51</v>
      </c>
      <c r="G19" s="15">
        <f>'Profit &amp; Loss'!G12</f>
        <v>11646374.04</v>
      </c>
      <c r="H19" s="15">
        <f>'Profit &amp; Loss'!H12</f>
        <v>11870092.45</v>
      </c>
      <c r="I19" s="15">
        <f>'Profit &amp; Loss'!I12</f>
        <v>12106328.43</v>
      </c>
      <c r="J19" s="15">
        <f>'Profit &amp; Loss'!J12</f>
        <v>12348358.74</v>
      </c>
      <c r="K19" s="15">
        <f>'Profit &amp; Loss'!K12</f>
        <v>12591109.4</v>
      </c>
      <c r="L19" s="15">
        <f>'Profit &amp; Loss'!L12</f>
        <v>12845284.36</v>
      </c>
      <c r="M19" s="15">
        <f>'Profit &amp; Loss'!M12</f>
        <v>13105823</v>
      </c>
      <c r="N19" s="15">
        <f>'Profit &amp; Loss'!N12</f>
        <v>13372928.87</v>
      </c>
      <c r="O19" s="15">
        <f>'Profit &amp; Loss'!O12</f>
        <v>13646812.88</v>
      </c>
      <c r="P19" s="15">
        <f>'Profit &amp; Loss'!P12</f>
        <v>13927693.47</v>
      </c>
      <c r="Q19" s="15">
        <f>'Profit &amp; Loss'!Q12</f>
        <v>14248882.61</v>
      </c>
      <c r="R19" s="15">
        <f>'Profit &amp; Loss'!R12</f>
        <v>14551343.54</v>
      </c>
      <c r="S19" s="15">
        <f>'Profit &amp; Loss'!S12</f>
        <v>14854604.81</v>
      </c>
      <c r="T19" s="15">
        <f>'Profit &amp; Loss'!T12</f>
        <v>15171075.27</v>
      </c>
      <c r="U19" s="15">
        <f>'Profit &amp; Loss'!U12</f>
        <v>15515791.92</v>
      </c>
      <c r="V19" s="15">
        <f>'Profit &amp; Loss'!V12</f>
        <v>15843701.03</v>
      </c>
      <c r="W19" s="15">
        <f>'Profit &amp; Loss'!W12</f>
        <v>16180373.06</v>
      </c>
      <c r="X19" s="15">
        <f>'Profit &amp; Loss'!X12</f>
        <v>16526098.05</v>
      </c>
      <c r="Y19" s="15">
        <f>'Profit &amp; Loss'!Y12</f>
        <v>16881176.5</v>
      </c>
    </row>
    <row r="20">
      <c r="A20" s="8" t="s">
        <v>126</v>
      </c>
      <c r="B20" s="14">
        <f>Capital!B18</f>
        <v>0</v>
      </c>
      <c r="C20" s="15">
        <f>Capital!C18</f>
        <v>0</v>
      </c>
      <c r="D20" s="15">
        <f>Capital!D18</f>
        <v>0</v>
      </c>
      <c r="E20" s="15">
        <f>Capital!E18</f>
        <v>0</v>
      </c>
      <c r="F20" s="15">
        <f>Capital!F18</f>
        <v>0</v>
      </c>
      <c r="G20" s="15">
        <f>Capital!G18</f>
        <v>0</v>
      </c>
      <c r="H20" s="15">
        <f>Capital!H18</f>
        <v>0</v>
      </c>
      <c r="I20" s="15">
        <f>Capital!I18</f>
        <v>0</v>
      </c>
      <c r="J20" s="15">
        <f>Capital!J18</f>
        <v>0</v>
      </c>
      <c r="K20" s="15">
        <f>Capital!K18</f>
        <v>0</v>
      </c>
      <c r="L20" s="15">
        <f>Capital!L18</f>
        <v>0</v>
      </c>
      <c r="M20" s="15">
        <f>Capital!M18</f>
        <v>29112.5</v>
      </c>
      <c r="N20" s="15">
        <f>Capital!N18</f>
        <v>0</v>
      </c>
      <c r="O20" s="15">
        <f>Capital!O18</f>
        <v>0</v>
      </c>
      <c r="P20" s="15">
        <f>Capital!P18</f>
        <v>0</v>
      </c>
      <c r="Q20" s="15">
        <f>Capital!Q18</f>
        <v>0</v>
      </c>
      <c r="R20" s="15">
        <f>Capital!R18</f>
        <v>0</v>
      </c>
      <c r="S20" s="15">
        <f>Capital!S18</f>
        <v>0</v>
      </c>
      <c r="T20" s="15">
        <f>Capital!T18</f>
        <v>0</v>
      </c>
      <c r="U20" s="15">
        <f>Capital!U18</f>
        <v>0</v>
      </c>
      <c r="V20" s="15">
        <f>Capital!V18</f>
        <v>0</v>
      </c>
      <c r="W20" s="15">
        <f>Capital!W18</f>
        <v>0</v>
      </c>
      <c r="X20" s="15">
        <f>Capital!X18</f>
        <v>0</v>
      </c>
      <c r="Y20" s="15">
        <f>Capital!Y18</f>
        <v>54594</v>
      </c>
    </row>
    <row r="21">
      <c r="A21" s="8" t="s">
        <v>115</v>
      </c>
      <c r="B21" s="15">
        <f t="shared" ref="B21:Y21" si="5">B18+B19-B20</f>
        <v>10635406.87</v>
      </c>
      <c r="C21" s="15">
        <f t="shared" si="5"/>
        <v>21470532.6</v>
      </c>
      <c r="D21" s="15">
        <f t="shared" si="5"/>
        <v>32487626.91</v>
      </c>
      <c r="E21" s="15">
        <f t="shared" si="5"/>
        <v>43719487.65</v>
      </c>
      <c r="F21" s="15">
        <f t="shared" si="5"/>
        <v>55140690.16</v>
      </c>
      <c r="G21" s="15">
        <f t="shared" si="5"/>
        <v>66787064.2</v>
      </c>
      <c r="H21" s="15">
        <f t="shared" si="5"/>
        <v>78657156.66</v>
      </c>
      <c r="I21" s="15">
        <f t="shared" si="5"/>
        <v>90763485.08</v>
      </c>
      <c r="J21" s="15">
        <f t="shared" si="5"/>
        <v>103111843.8</v>
      </c>
      <c r="K21" s="15">
        <f t="shared" si="5"/>
        <v>115702953.2</v>
      </c>
      <c r="L21" s="15">
        <f t="shared" si="5"/>
        <v>128548237.6</v>
      </c>
      <c r="M21" s="15">
        <f t="shared" si="5"/>
        <v>141624948.1</v>
      </c>
      <c r="N21" s="15">
        <f t="shared" si="5"/>
        <v>154997877</v>
      </c>
      <c r="O21" s="15">
        <f t="shared" si="5"/>
        <v>168644689.8</v>
      </c>
      <c r="P21" s="15">
        <f t="shared" si="5"/>
        <v>182572383.3</v>
      </c>
      <c r="Q21" s="15">
        <f t="shared" si="5"/>
        <v>196821265.9</v>
      </c>
      <c r="R21" s="15">
        <f t="shared" si="5"/>
        <v>211372609.4</v>
      </c>
      <c r="S21" s="15">
        <f t="shared" si="5"/>
        <v>226227214.3</v>
      </c>
      <c r="T21" s="15">
        <f t="shared" si="5"/>
        <v>241398289.5</v>
      </c>
      <c r="U21" s="15">
        <f t="shared" si="5"/>
        <v>256914081.4</v>
      </c>
      <c r="V21" s="15">
        <f t="shared" si="5"/>
        <v>272757782.5</v>
      </c>
      <c r="W21" s="15">
        <f t="shared" si="5"/>
        <v>288938155.5</v>
      </c>
      <c r="X21" s="15">
        <f t="shared" si="5"/>
        <v>305464253.6</v>
      </c>
      <c r="Y21" s="15">
        <f t="shared" si="5"/>
        <v>322290836.1</v>
      </c>
    </row>
    <row r="22">
      <c r="A22" s="8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>
      <c r="A23" s="8" t="s">
        <v>164</v>
      </c>
      <c r="B23" s="15">
        <f t="shared" ref="B23:Y23" si="6">B16+B21</f>
        <v>10666231.87</v>
      </c>
      <c r="C23" s="15">
        <f t="shared" si="6"/>
        <v>21501357.6</v>
      </c>
      <c r="D23" s="15">
        <f t="shared" si="6"/>
        <v>32518451.91</v>
      </c>
      <c r="E23" s="15">
        <f t="shared" si="6"/>
        <v>43750312.65</v>
      </c>
      <c r="F23" s="15">
        <f t="shared" si="6"/>
        <v>55171515.16</v>
      </c>
      <c r="G23" s="15">
        <f t="shared" si="6"/>
        <v>66817889.2</v>
      </c>
      <c r="H23" s="15">
        <f t="shared" si="6"/>
        <v>78687981.66</v>
      </c>
      <c r="I23" s="15">
        <f t="shared" si="6"/>
        <v>90794310.08</v>
      </c>
      <c r="J23" s="15">
        <f t="shared" si="6"/>
        <v>103142668.8</v>
      </c>
      <c r="K23" s="15">
        <f t="shared" si="6"/>
        <v>115733778.2</v>
      </c>
      <c r="L23" s="15">
        <f t="shared" si="6"/>
        <v>128579062.6</v>
      </c>
      <c r="M23" s="15">
        <f t="shared" si="6"/>
        <v>141655773.1</v>
      </c>
      <c r="N23" s="15">
        <f t="shared" si="6"/>
        <v>155102464</v>
      </c>
      <c r="O23" s="15">
        <f t="shared" si="6"/>
        <v>168749276.8</v>
      </c>
      <c r="P23" s="15">
        <f t="shared" si="6"/>
        <v>182676970.3</v>
      </c>
      <c r="Q23" s="15">
        <f t="shared" si="6"/>
        <v>196925852.9</v>
      </c>
      <c r="R23" s="15">
        <f t="shared" si="6"/>
        <v>211477196.4</v>
      </c>
      <c r="S23" s="15">
        <f t="shared" si="6"/>
        <v>226331801.3</v>
      </c>
      <c r="T23" s="15">
        <f t="shared" si="6"/>
        <v>241502876.5</v>
      </c>
      <c r="U23" s="15">
        <f t="shared" si="6"/>
        <v>257018668.4</v>
      </c>
      <c r="V23" s="15">
        <f t="shared" si="6"/>
        <v>272862369.5</v>
      </c>
      <c r="W23" s="15">
        <f t="shared" si="6"/>
        <v>289042742.5</v>
      </c>
      <c r="X23" s="15">
        <f t="shared" si="6"/>
        <v>305568840.6</v>
      </c>
      <c r="Y23" s="15">
        <f t="shared" si="6"/>
        <v>322395423.1</v>
      </c>
    </row>
    <row r="24">
      <c r="A24" s="8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>
      <c r="A25" s="8" t="s">
        <v>165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>
      <c r="A26" s="10" t="s">
        <v>166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A27" s="8" t="s">
        <v>167</v>
      </c>
      <c r="B27" s="14">
        <f>'Loan and Interest'!B21</f>
        <v>0</v>
      </c>
      <c r="C27" s="15">
        <f>'Loan and Interest'!C21</f>
        <v>0</v>
      </c>
      <c r="D27" s="15">
        <f>'Loan and Interest'!D21</f>
        <v>4756030</v>
      </c>
      <c r="E27" s="15">
        <f>'Loan and Interest'!E21</f>
        <v>4756030</v>
      </c>
      <c r="F27" s="15">
        <f>'Loan and Interest'!F21</f>
        <v>8414820</v>
      </c>
      <c r="G27" s="15">
        <f>'Loan and Interest'!G21</f>
        <v>8414820</v>
      </c>
      <c r="H27" s="15">
        <f>'Loan and Interest'!H21</f>
        <v>8414820</v>
      </c>
      <c r="I27" s="15">
        <f>'Loan and Interest'!I21</f>
        <v>8414820</v>
      </c>
      <c r="J27" s="15">
        <f>'Loan and Interest'!J21</f>
        <v>8414820</v>
      </c>
      <c r="K27" s="15">
        <f>'Loan and Interest'!K21</f>
        <v>8414820</v>
      </c>
      <c r="L27" s="15">
        <f>'Loan and Interest'!L21</f>
        <v>8414820</v>
      </c>
      <c r="M27" s="15">
        <f>'Loan and Interest'!M21</f>
        <v>8414820</v>
      </c>
      <c r="N27" s="15">
        <f>'Loan and Interest'!N21</f>
        <v>8414820</v>
      </c>
      <c r="O27" s="15">
        <f>'Loan and Interest'!O21</f>
        <v>8414820</v>
      </c>
      <c r="P27" s="15">
        <f>'Loan and Interest'!P21</f>
        <v>8414820</v>
      </c>
      <c r="Q27" s="15">
        <f>'Loan and Interest'!Q21</f>
        <v>3658790</v>
      </c>
      <c r="R27" s="15">
        <f>'Loan and Interest'!R21</f>
        <v>3658790</v>
      </c>
      <c r="S27" s="15">
        <f>'Loan and Interest'!S21</f>
        <v>3658790</v>
      </c>
      <c r="T27" s="15">
        <f>'Loan and Interest'!T21</f>
        <v>3658790</v>
      </c>
      <c r="U27" s="15">
        <f>'Loan and Interest'!U21</f>
        <v>0</v>
      </c>
      <c r="V27" s="15">
        <f>'Loan and Interest'!V21</f>
        <v>0</v>
      </c>
      <c r="W27" s="15">
        <f>'Loan and Interest'!W21</f>
        <v>0</v>
      </c>
      <c r="X27" s="15">
        <f>'Loan and Interest'!X21</f>
        <v>0</v>
      </c>
      <c r="Y27" s="15">
        <f>'Loan and Interest'!Y21</f>
        <v>0</v>
      </c>
    </row>
    <row r="28">
      <c r="A28" s="8" t="s">
        <v>168</v>
      </c>
      <c r="B28" s="14">
        <f t="shared" ref="B28:Y28" si="7">B27</f>
        <v>0</v>
      </c>
      <c r="C28" s="15">
        <f t="shared" si="7"/>
        <v>0</v>
      </c>
      <c r="D28" s="15">
        <f t="shared" si="7"/>
        <v>4756030</v>
      </c>
      <c r="E28" s="15">
        <f t="shared" si="7"/>
        <v>4756030</v>
      </c>
      <c r="F28" s="15">
        <f t="shared" si="7"/>
        <v>8414820</v>
      </c>
      <c r="G28" s="15">
        <f t="shared" si="7"/>
        <v>8414820</v>
      </c>
      <c r="H28" s="15">
        <f t="shared" si="7"/>
        <v>8414820</v>
      </c>
      <c r="I28" s="15">
        <f t="shared" si="7"/>
        <v>8414820</v>
      </c>
      <c r="J28" s="15">
        <f t="shared" si="7"/>
        <v>8414820</v>
      </c>
      <c r="K28" s="15">
        <f t="shared" si="7"/>
        <v>8414820</v>
      </c>
      <c r="L28" s="15">
        <f t="shared" si="7"/>
        <v>8414820</v>
      </c>
      <c r="M28" s="15">
        <f t="shared" si="7"/>
        <v>8414820</v>
      </c>
      <c r="N28" s="15">
        <f t="shared" si="7"/>
        <v>8414820</v>
      </c>
      <c r="O28" s="15">
        <f t="shared" si="7"/>
        <v>8414820</v>
      </c>
      <c r="P28" s="15">
        <f t="shared" si="7"/>
        <v>8414820</v>
      </c>
      <c r="Q28" s="15">
        <f t="shared" si="7"/>
        <v>3658790</v>
      </c>
      <c r="R28" s="15">
        <f t="shared" si="7"/>
        <v>3658790</v>
      </c>
      <c r="S28" s="15">
        <f t="shared" si="7"/>
        <v>3658790</v>
      </c>
      <c r="T28" s="15">
        <f t="shared" si="7"/>
        <v>3658790</v>
      </c>
      <c r="U28" s="15">
        <f t="shared" si="7"/>
        <v>0</v>
      </c>
      <c r="V28" s="15">
        <f t="shared" si="7"/>
        <v>0</v>
      </c>
      <c r="W28" s="15">
        <f t="shared" si="7"/>
        <v>0</v>
      </c>
      <c r="X28" s="15">
        <f t="shared" si="7"/>
        <v>0</v>
      </c>
      <c r="Y28" s="15">
        <f t="shared" si="7"/>
        <v>0</v>
      </c>
    </row>
    <row r="29">
      <c r="A29" s="8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>
      <c r="A30" s="10" t="s">
        <v>169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>
      <c r="A31" s="8" t="s">
        <v>94</v>
      </c>
      <c r="B31" s="14">
        <f>Expenses!B21</f>
        <v>263607</v>
      </c>
      <c r="C31" s="15">
        <f>Expenses!C21</f>
        <v>304030</v>
      </c>
      <c r="D31" s="15">
        <f>Expenses!D21</f>
        <v>314570</v>
      </c>
      <c r="E31" s="15">
        <f>Expenses!E21</f>
        <v>304030</v>
      </c>
      <c r="F31" s="15">
        <f>Expenses!F21</f>
        <v>314570</v>
      </c>
      <c r="G31" s="15">
        <f>Expenses!G21</f>
        <v>304030</v>
      </c>
      <c r="H31" s="15">
        <f>Expenses!H21</f>
        <v>314570</v>
      </c>
      <c r="I31" s="15">
        <f>Expenses!I21</f>
        <v>304030</v>
      </c>
      <c r="J31" s="15">
        <f>Expenses!J21</f>
        <v>314570</v>
      </c>
      <c r="K31" s="15">
        <f>Expenses!K21</f>
        <v>304030</v>
      </c>
      <c r="L31" s="15">
        <f>Expenses!L21</f>
        <v>314570</v>
      </c>
      <c r="M31" s="15">
        <f>Expenses!M21</f>
        <v>304030</v>
      </c>
      <c r="N31" s="15">
        <f>Expenses!N21</f>
        <v>314570</v>
      </c>
      <c r="O31" s="15">
        <f>Expenses!O21</f>
        <v>304030</v>
      </c>
      <c r="P31" s="15">
        <f>Expenses!P21</f>
        <v>314570</v>
      </c>
      <c r="Q31" s="15">
        <f>Expenses!Q21</f>
        <v>304030</v>
      </c>
      <c r="R31" s="15">
        <f>Expenses!R21</f>
        <v>314570</v>
      </c>
      <c r="S31" s="15">
        <f>Expenses!S21</f>
        <v>304030</v>
      </c>
      <c r="T31" s="15">
        <f>Expenses!T21</f>
        <v>314570</v>
      </c>
      <c r="U31" s="15">
        <f>Expenses!U21</f>
        <v>304030</v>
      </c>
      <c r="V31" s="15">
        <f>Expenses!V21</f>
        <v>314570</v>
      </c>
      <c r="W31" s="15">
        <f>Expenses!W21</f>
        <v>304030</v>
      </c>
      <c r="X31" s="15">
        <f>Expenses!X21</f>
        <v>314570</v>
      </c>
      <c r="Y31" s="15">
        <f>Expenses!Y21</f>
        <v>304030</v>
      </c>
    </row>
    <row r="32">
      <c r="A32" s="8" t="s">
        <v>91</v>
      </c>
      <c r="B32" s="15">
        <f>Purchases!B15</f>
        <v>70000000</v>
      </c>
      <c r="C32" s="15">
        <f>Purchases!C15</f>
        <v>60600000</v>
      </c>
      <c r="D32" s="15">
        <f>Purchases!D15</f>
        <v>103845200.4</v>
      </c>
      <c r="E32" s="15">
        <f>Purchases!E15</f>
        <v>63048240</v>
      </c>
      <c r="F32" s="15">
        <f>Purchases!F15</f>
        <v>108478953.2</v>
      </c>
      <c r="G32" s="15">
        <f>Purchases!G15</f>
        <v>65595388.9</v>
      </c>
      <c r="H32" s="15">
        <f>Purchases!H15</f>
        <v>113322193.8</v>
      </c>
      <c r="I32" s="15">
        <f>Purchases!I15</f>
        <v>68245442.61</v>
      </c>
      <c r="J32" s="15">
        <f>Purchases!J15</f>
        <v>118384518.3</v>
      </c>
      <c r="K32" s="15">
        <f>Purchases!K15</f>
        <v>71002558.49</v>
      </c>
      <c r="L32" s="15">
        <f>Purchases!L15</f>
        <v>123675967.9</v>
      </c>
      <c r="M32" s="15">
        <f>Purchases!M15</f>
        <v>73871061.85</v>
      </c>
      <c r="N32" s="15">
        <f>Purchases!N15</f>
        <v>129207050</v>
      </c>
      <c r="O32" s="15">
        <f>Purchases!O15</f>
        <v>76855452.75</v>
      </c>
      <c r="P32" s="15">
        <f>Purchases!P15</f>
        <v>134988760.2</v>
      </c>
      <c r="Q32" s="15">
        <f>Purchases!Q15</f>
        <v>79960413.04</v>
      </c>
      <c r="R32" s="15">
        <f>Purchases!R15</f>
        <v>141032605.1</v>
      </c>
      <c r="S32" s="15">
        <f>Purchases!S15</f>
        <v>83190813.73</v>
      </c>
      <c r="T32" s="15">
        <f>Purchases!T15</f>
        <v>147350626.1</v>
      </c>
      <c r="U32" s="15">
        <f>Purchases!U15</f>
        <v>86551722.6</v>
      </c>
      <c r="V32" s="15">
        <f>Purchases!V15</f>
        <v>153955425.3</v>
      </c>
      <c r="W32" s="15">
        <f>Purchases!W15</f>
        <v>90048412.2</v>
      </c>
      <c r="X32" s="15">
        <f>Purchases!X15</f>
        <v>160860191.1</v>
      </c>
      <c r="Y32" s="15">
        <f>Purchases!Y15</f>
        <v>93686368.05</v>
      </c>
    </row>
    <row r="33">
      <c r="A33" s="8" t="s">
        <v>170</v>
      </c>
      <c r="B33" s="14">
        <f t="shared" ref="B33:Y33" si="8">SUM(B31:B32)</f>
        <v>70263607</v>
      </c>
      <c r="C33" s="15">
        <f t="shared" si="8"/>
        <v>60904030</v>
      </c>
      <c r="D33" s="15">
        <f t="shared" si="8"/>
        <v>104159770.4</v>
      </c>
      <c r="E33" s="15">
        <f t="shared" si="8"/>
        <v>63352270</v>
      </c>
      <c r="F33" s="15">
        <f t="shared" si="8"/>
        <v>108793523.2</v>
      </c>
      <c r="G33" s="15">
        <f t="shared" si="8"/>
        <v>65899418.9</v>
      </c>
      <c r="H33" s="15">
        <f t="shared" si="8"/>
        <v>113636763.8</v>
      </c>
      <c r="I33" s="15">
        <f t="shared" si="8"/>
        <v>68549472.61</v>
      </c>
      <c r="J33" s="15">
        <f t="shared" si="8"/>
        <v>118699088.3</v>
      </c>
      <c r="K33" s="15">
        <f t="shared" si="8"/>
        <v>71306588.49</v>
      </c>
      <c r="L33" s="15">
        <f t="shared" si="8"/>
        <v>123990537.9</v>
      </c>
      <c r="M33" s="15">
        <f t="shared" si="8"/>
        <v>74175091.85</v>
      </c>
      <c r="N33" s="15">
        <f t="shared" si="8"/>
        <v>129521620</v>
      </c>
      <c r="O33" s="15">
        <f t="shared" si="8"/>
        <v>77159482.75</v>
      </c>
      <c r="P33" s="15">
        <f t="shared" si="8"/>
        <v>135303330.2</v>
      </c>
      <c r="Q33" s="15">
        <f t="shared" si="8"/>
        <v>80264443.04</v>
      </c>
      <c r="R33" s="15">
        <f t="shared" si="8"/>
        <v>141347175.1</v>
      </c>
      <c r="S33" s="15">
        <f t="shared" si="8"/>
        <v>83494843.73</v>
      </c>
      <c r="T33" s="15">
        <f t="shared" si="8"/>
        <v>147665196.1</v>
      </c>
      <c r="U33" s="15">
        <f t="shared" si="8"/>
        <v>86855752.6</v>
      </c>
      <c r="V33" s="15">
        <f t="shared" si="8"/>
        <v>154269995.3</v>
      </c>
      <c r="W33" s="15">
        <f t="shared" si="8"/>
        <v>90352442.2</v>
      </c>
      <c r="X33" s="15">
        <f t="shared" si="8"/>
        <v>161174761.1</v>
      </c>
      <c r="Y33" s="15">
        <f t="shared" si="8"/>
        <v>93990398.05</v>
      </c>
    </row>
    <row r="34">
      <c r="A34" s="8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>
      <c r="A35" s="8" t="s">
        <v>171</v>
      </c>
      <c r="B35" s="14">
        <f t="shared" ref="B35:Y35" si="9">B33+B28</f>
        <v>70263607</v>
      </c>
      <c r="C35" s="15">
        <f t="shared" si="9"/>
        <v>60904030</v>
      </c>
      <c r="D35" s="15">
        <f t="shared" si="9"/>
        <v>108915800.4</v>
      </c>
      <c r="E35" s="15">
        <f t="shared" si="9"/>
        <v>68108300</v>
      </c>
      <c r="F35" s="15">
        <f t="shared" si="9"/>
        <v>117208343.2</v>
      </c>
      <c r="G35" s="15">
        <f t="shared" si="9"/>
        <v>74314238.9</v>
      </c>
      <c r="H35" s="15">
        <f t="shared" si="9"/>
        <v>122051583.8</v>
      </c>
      <c r="I35" s="15">
        <f t="shared" si="9"/>
        <v>76964292.61</v>
      </c>
      <c r="J35" s="15">
        <f t="shared" si="9"/>
        <v>127113908.3</v>
      </c>
      <c r="K35" s="15">
        <f t="shared" si="9"/>
        <v>79721408.49</v>
      </c>
      <c r="L35" s="15">
        <f t="shared" si="9"/>
        <v>132405357.9</v>
      </c>
      <c r="M35" s="15">
        <f t="shared" si="9"/>
        <v>82589911.85</v>
      </c>
      <c r="N35" s="15">
        <f t="shared" si="9"/>
        <v>137936440</v>
      </c>
      <c r="O35" s="15">
        <f t="shared" si="9"/>
        <v>85574302.75</v>
      </c>
      <c r="P35" s="15">
        <f t="shared" si="9"/>
        <v>143718150.2</v>
      </c>
      <c r="Q35" s="15">
        <f t="shared" si="9"/>
        <v>83923233.04</v>
      </c>
      <c r="R35" s="15">
        <f t="shared" si="9"/>
        <v>145005965.1</v>
      </c>
      <c r="S35" s="15">
        <f t="shared" si="9"/>
        <v>87153633.73</v>
      </c>
      <c r="T35" s="15">
        <f t="shared" si="9"/>
        <v>151323986.1</v>
      </c>
      <c r="U35" s="15">
        <f t="shared" si="9"/>
        <v>86855752.6</v>
      </c>
      <c r="V35" s="15">
        <f t="shared" si="9"/>
        <v>154269995.3</v>
      </c>
      <c r="W35" s="15">
        <f t="shared" si="9"/>
        <v>90352442.2</v>
      </c>
      <c r="X35" s="15">
        <f t="shared" si="9"/>
        <v>161174761.1</v>
      </c>
      <c r="Y35" s="15">
        <f t="shared" si="9"/>
        <v>93990398.05</v>
      </c>
    </row>
    <row r="36">
      <c r="A36" s="8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>
      <c r="A37" s="8" t="s">
        <v>172</v>
      </c>
      <c r="B37" s="15">
        <f t="shared" ref="B37:Y37" si="10">B35+B23</f>
        <v>80929838.87</v>
      </c>
      <c r="C37" s="15">
        <f t="shared" si="10"/>
        <v>82405387.6</v>
      </c>
      <c r="D37" s="15">
        <f t="shared" si="10"/>
        <v>141434252.3</v>
      </c>
      <c r="E37" s="15">
        <f t="shared" si="10"/>
        <v>111858612.7</v>
      </c>
      <c r="F37" s="15">
        <f t="shared" si="10"/>
        <v>172379858.4</v>
      </c>
      <c r="G37" s="15">
        <f t="shared" si="10"/>
        <v>141132128.1</v>
      </c>
      <c r="H37" s="15">
        <f t="shared" si="10"/>
        <v>200739565.5</v>
      </c>
      <c r="I37" s="15">
        <f t="shared" si="10"/>
        <v>167758602.7</v>
      </c>
      <c r="J37" s="15">
        <f t="shared" si="10"/>
        <v>230256577.1</v>
      </c>
      <c r="K37" s="15">
        <f t="shared" si="10"/>
        <v>195455186.7</v>
      </c>
      <c r="L37" s="15">
        <f t="shared" si="10"/>
        <v>260984420.5</v>
      </c>
      <c r="M37" s="15">
        <f t="shared" si="10"/>
        <v>224245684.9</v>
      </c>
      <c r="N37" s="15">
        <f t="shared" si="10"/>
        <v>293038904</v>
      </c>
      <c r="O37" s="15">
        <f t="shared" si="10"/>
        <v>254323579.6</v>
      </c>
      <c r="P37" s="15">
        <f t="shared" si="10"/>
        <v>326395120.5</v>
      </c>
      <c r="Q37" s="15">
        <f t="shared" si="10"/>
        <v>280849085.9</v>
      </c>
      <c r="R37" s="15">
        <f t="shared" si="10"/>
        <v>356483161.5</v>
      </c>
      <c r="S37" s="15">
        <f t="shared" si="10"/>
        <v>313485435</v>
      </c>
      <c r="T37" s="15">
        <f t="shared" si="10"/>
        <v>392826862.6</v>
      </c>
      <c r="U37" s="15">
        <f t="shared" si="10"/>
        <v>343874421</v>
      </c>
      <c r="V37" s="15">
        <f t="shared" si="10"/>
        <v>427132364.8</v>
      </c>
      <c r="W37" s="15">
        <f t="shared" si="10"/>
        <v>379395184.7</v>
      </c>
      <c r="X37" s="15">
        <f t="shared" si="10"/>
        <v>466743601.6</v>
      </c>
      <c r="Y37" s="15">
        <f t="shared" si="10"/>
        <v>416385821.1</v>
      </c>
    </row>
    <row r="38">
      <c r="A38" s="8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>
      <c r="A39" s="8" t="s">
        <v>173</v>
      </c>
      <c r="B39" s="15">
        <f t="shared" ref="B39:Y39" si="11">B37-B13</f>
        <v>0</v>
      </c>
      <c r="C39" s="15">
        <f t="shared" si="11"/>
        <v>0.00000001490116119</v>
      </c>
      <c r="D39" s="15">
        <f t="shared" si="11"/>
        <v>0.00000002980232239</v>
      </c>
      <c r="E39" s="15">
        <f t="shared" si="11"/>
        <v>0.00000001490116119</v>
      </c>
      <c r="F39" s="15">
        <f t="shared" si="11"/>
        <v>0.00000005960464478</v>
      </c>
      <c r="G39" s="15">
        <f t="shared" si="11"/>
        <v>0.00000002980232239</v>
      </c>
      <c r="H39" s="15">
        <f t="shared" si="11"/>
        <v>0</v>
      </c>
      <c r="I39" s="15">
        <f t="shared" si="11"/>
        <v>0</v>
      </c>
      <c r="J39" s="15">
        <f t="shared" si="11"/>
        <v>-0.00000002980232239</v>
      </c>
      <c r="K39" s="15">
        <f t="shared" si="11"/>
        <v>0</v>
      </c>
      <c r="L39" s="15">
        <f t="shared" si="11"/>
        <v>-0.00000002980232239</v>
      </c>
      <c r="M39" s="15">
        <f t="shared" si="11"/>
        <v>-0.00000002980232239</v>
      </c>
      <c r="N39" s="15">
        <f t="shared" si="11"/>
        <v>-0.00000005960464478</v>
      </c>
      <c r="O39" s="15">
        <f t="shared" si="11"/>
        <v>-0.00000005960464478</v>
      </c>
      <c r="P39" s="15">
        <f t="shared" si="11"/>
        <v>-0.0000001192092896</v>
      </c>
      <c r="Q39" s="15">
        <f t="shared" si="11"/>
        <v>-0.0000001788139343</v>
      </c>
      <c r="R39" s="15">
        <f t="shared" si="11"/>
        <v>-0.0000001192092896</v>
      </c>
      <c r="S39" s="15">
        <f t="shared" si="11"/>
        <v>-0.00000005960464478</v>
      </c>
      <c r="T39" s="15">
        <f t="shared" si="11"/>
        <v>-0.00000005960464478</v>
      </c>
      <c r="U39" s="15">
        <f t="shared" si="11"/>
        <v>-0.0000001192092896</v>
      </c>
      <c r="V39" s="15">
        <f t="shared" si="11"/>
        <v>-0.00000005960464478</v>
      </c>
      <c r="W39" s="15">
        <f t="shared" si="11"/>
        <v>0</v>
      </c>
      <c r="X39" s="15">
        <f t="shared" si="11"/>
        <v>0</v>
      </c>
      <c r="Y39" s="15">
        <f t="shared" si="11"/>
        <v>0</v>
      </c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15</v>
      </c>
    </row>
    <row r="2">
      <c r="B2" s="11" t="s">
        <v>16</v>
      </c>
      <c r="C2" s="11" t="s">
        <v>17</v>
      </c>
      <c r="D2" s="11" t="s">
        <v>18</v>
      </c>
      <c r="E2" s="11" t="s">
        <v>19</v>
      </c>
    </row>
    <row r="3">
      <c r="A3" s="11" t="s">
        <v>20</v>
      </c>
      <c r="B3" s="11">
        <v>1000000.0</v>
      </c>
      <c r="C3" s="12">
        <v>0.025</v>
      </c>
      <c r="D3" s="11">
        <v>30.0</v>
      </c>
      <c r="E3" s="12">
        <v>0.005</v>
      </c>
    </row>
    <row r="4">
      <c r="A4" s="11" t="s">
        <v>21</v>
      </c>
      <c r="B4" s="11">
        <v>1000000.0</v>
      </c>
      <c r="C4" s="12">
        <v>0.005</v>
      </c>
      <c r="D4" s="11">
        <v>50.0</v>
      </c>
      <c r="E4" s="12">
        <v>0.015</v>
      </c>
    </row>
    <row r="7">
      <c r="A7" s="11" t="s">
        <v>15</v>
      </c>
      <c r="B7" s="11" t="s">
        <v>20</v>
      </c>
      <c r="C7" s="11" t="s">
        <v>21</v>
      </c>
      <c r="D7" s="11" t="s">
        <v>22</v>
      </c>
    </row>
    <row r="8">
      <c r="A8" s="11" t="s">
        <v>23</v>
      </c>
      <c r="B8" s="13">
        <v>0.18</v>
      </c>
      <c r="C8" s="13">
        <v>0.2</v>
      </c>
      <c r="D8" s="11" t="s">
        <v>24</v>
      </c>
    </row>
    <row r="9">
      <c r="A9" s="11" t="s">
        <v>25</v>
      </c>
      <c r="B9" s="13">
        <v>0.36</v>
      </c>
      <c r="C9" s="13">
        <v>0.54</v>
      </c>
      <c r="D9" s="11" t="s">
        <v>26</v>
      </c>
    </row>
    <row r="10">
      <c r="A10" s="11" t="s">
        <v>27</v>
      </c>
      <c r="B10" s="13">
        <v>0.46</v>
      </c>
      <c r="C10" s="13">
        <v>0.26</v>
      </c>
      <c r="D10" s="11" t="s">
        <v>28</v>
      </c>
    </row>
    <row r="12">
      <c r="A12" s="11" t="s">
        <v>29</v>
      </c>
    </row>
    <row r="13">
      <c r="B13" s="11" t="s">
        <v>16</v>
      </c>
      <c r="C13" s="11" t="s">
        <v>30</v>
      </c>
      <c r="D13" s="11" t="s">
        <v>31</v>
      </c>
      <c r="E13" s="11" t="s">
        <v>30</v>
      </c>
      <c r="F13" s="11" t="s">
        <v>32</v>
      </c>
    </row>
    <row r="14">
      <c r="A14" s="11" t="s">
        <v>20</v>
      </c>
      <c r="B14" s="11">
        <v>1200000.0</v>
      </c>
      <c r="C14" s="13">
        <v>0.02</v>
      </c>
      <c r="D14" s="11">
        <v>25.0</v>
      </c>
      <c r="E14" s="13">
        <v>0.0</v>
      </c>
      <c r="F14" s="11" t="s">
        <v>33</v>
      </c>
    </row>
    <row r="15">
      <c r="A15" s="11" t="s">
        <v>21</v>
      </c>
      <c r="B15" s="11">
        <v>1000000.0</v>
      </c>
      <c r="C15" s="12">
        <v>0.005</v>
      </c>
      <c r="D15" s="11">
        <v>40.0</v>
      </c>
      <c r="E15" s="13">
        <v>0.02</v>
      </c>
      <c r="F15" s="11" t="s">
        <v>34</v>
      </c>
    </row>
    <row r="17">
      <c r="A17" s="11" t="s">
        <v>35</v>
      </c>
    </row>
    <row r="18">
      <c r="A18" s="11" t="s">
        <v>36</v>
      </c>
      <c r="B18" s="11">
        <v>153660.0</v>
      </c>
      <c r="C18" s="11" t="s">
        <v>37</v>
      </c>
    </row>
    <row r="19">
      <c r="A19" s="11" t="s">
        <v>38</v>
      </c>
      <c r="B19" s="11">
        <v>50963.0</v>
      </c>
      <c r="C19" s="11" t="s">
        <v>33</v>
      </c>
    </row>
    <row r="20">
      <c r="A20" s="11" t="s">
        <v>39</v>
      </c>
      <c r="B20" s="11">
        <v>202104.0</v>
      </c>
      <c r="C20" s="11" t="s">
        <v>26</v>
      </c>
    </row>
    <row r="21">
      <c r="A21" s="11" t="s">
        <v>40</v>
      </c>
      <c r="B21" s="11">
        <v>10540.0</v>
      </c>
      <c r="C21" s="11" t="s">
        <v>34</v>
      </c>
    </row>
    <row r="23">
      <c r="A23" s="11" t="s">
        <v>41</v>
      </c>
      <c r="B23" s="11" t="s">
        <v>42</v>
      </c>
      <c r="C23" s="11" t="s">
        <v>43</v>
      </c>
    </row>
    <row r="24">
      <c r="A24" s="11" t="s">
        <v>44</v>
      </c>
      <c r="B24" s="11">
        <v>9.0</v>
      </c>
      <c r="C24" s="11">
        <v>13.0</v>
      </c>
    </row>
    <row r="25">
      <c r="A25" s="11" t="s">
        <v>45</v>
      </c>
      <c r="B25" s="11">
        <v>3425.0</v>
      </c>
      <c r="C25" s="11">
        <v>5674.0</v>
      </c>
    </row>
    <row r="27">
      <c r="A27" s="11" t="s">
        <v>46</v>
      </c>
    </row>
    <row r="28">
      <c r="A28" s="11" t="s">
        <v>47</v>
      </c>
      <c r="B28" s="11">
        <v>12.0</v>
      </c>
      <c r="C28" s="11">
        <v>24.0</v>
      </c>
    </row>
    <row r="29">
      <c r="A29" s="11" t="s">
        <v>48</v>
      </c>
      <c r="B29" s="11">
        <v>8.5</v>
      </c>
      <c r="C29" s="11">
        <v>6.0</v>
      </c>
    </row>
    <row r="31">
      <c r="A31" s="11" t="s">
        <v>49</v>
      </c>
      <c r="B31" s="11" t="s">
        <v>50</v>
      </c>
      <c r="C31" s="11" t="s">
        <v>51</v>
      </c>
      <c r="D31" s="11" t="s">
        <v>52</v>
      </c>
      <c r="E31" s="11" t="s">
        <v>53</v>
      </c>
      <c r="F31" s="11" t="s">
        <v>54</v>
      </c>
      <c r="G31" s="11" t="s">
        <v>55</v>
      </c>
    </row>
    <row r="32">
      <c r="A32" s="11" t="s">
        <v>56</v>
      </c>
      <c r="B32" s="11">
        <v>3.0</v>
      </c>
      <c r="C32" s="11">
        <v>4756030.0</v>
      </c>
      <c r="D32" s="12">
        <v>0.0954</v>
      </c>
      <c r="E32" s="11" t="s">
        <v>57</v>
      </c>
      <c r="F32" s="11">
        <v>13.0</v>
      </c>
      <c r="G32" s="14">
        <f t="shared" ref="G32:G33" si="1">F32+B32</f>
        <v>16</v>
      </c>
    </row>
    <row r="33">
      <c r="A33" s="11" t="s">
        <v>58</v>
      </c>
      <c r="B33" s="11">
        <v>5.0</v>
      </c>
      <c r="C33" s="11">
        <v>3658790.0</v>
      </c>
      <c r="D33" s="12">
        <v>0.1127</v>
      </c>
      <c r="E33" s="11" t="s">
        <v>57</v>
      </c>
      <c r="F33" s="11">
        <v>15.0</v>
      </c>
      <c r="G33" s="14">
        <f t="shared" si="1"/>
        <v>20</v>
      </c>
    </row>
    <row r="35">
      <c r="A35" s="11" t="s">
        <v>59</v>
      </c>
      <c r="B35" s="12">
        <v>0.264</v>
      </c>
      <c r="C35" s="11" t="s">
        <v>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85</v>
      </c>
    </row>
    <row r="3">
      <c r="A3" s="11" t="s">
        <v>20</v>
      </c>
      <c r="B3" s="14">
        <f>Assumptions!$B3</f>
        <v>1000000</v>
      </c>
      <c r="C3" s="15">
        <f>B3*(1+Assumptions!$C3)</f>
        <v>1025000</v>
      </c>
      <c r="D3" s="15">
        <f>C3*(1+Assumptions!$C3)</f>
        <v>1050625</v>
      </c>
      <c r="E3" s="15">
        <f>D3*(1+Assumptions!$C3)</f>
        <v>1076890.625</v>
      </c>
      <c r="F3" s="15">
        <f>E3*(1+Assumptions!$C3)</f>
        <v>1103812.891</v>
      </c>
      <c r="G3" s="15">
        <f>F3*(1+Assumptions!$C3)</f>
        <v>1131408.213</v>
      </c>
      <c r="H3" s="15">
        <f>G3*(1+Assumptions!$C3)</f>
        <v>1159693.418</v>
      </c>
      <c r="I3" s="15">
        <f>H3*(1+Assumptions!$C3)</f>
        <v>1188685.754</v>
      </c>
      <c r="J3" s="15">
        <f>I3*(1+Assumptions!$C3)</f>
        <v>1218402.898</v>
      </c>
      <c r="K3" s="15">
        <f>J3*(1+Assumptions!$C3)</f>
        <v>1248862.97</v>
      </c>
      <c r="L3" s="15">
        <f>K3*(1+Assumptions!$C3)</f>
        <v>1280084.544</v>
      </c>
      <c r="M3" s="15">
        <f>L3*(1+Assumptions!$C3)</f>
        <v>1312086.658</v>
      </c>
      <c r="N3" s="15">
        <f>M3*(1+Assumptions!$C3)</f>
        <v>1344888.824</v>
      </c>
      <c r="O3" s="15">
        <f>N3*(1+Assumptions!$C3)</f>
        <v>1378511.045</v>
      </c>
      <c r="P3" s="15">
        <f>O3*(1+Assumptions!$C3)</f>
        <v>1412973.821</v>
      </c>
      <c r="Q3" s="15">
        <f>P3*(1+Assumptions!$C3)</f>
        <v>1448298.166</v>
      </c>
      <c r="R3" s="15">
        <f>Q3*(1+Assumptions!$C3)</f>
        <v>1484505.621</v>
      </c>
      <c r="S3" s="15">
        <f>R3*(1+Assumptions!$C3)</f>
        <v>1521618.261</v>
      </c>
      <c r="T3" s="15">
        <f>S3*(1+Assumptions!$C3)</f>
        <v>1559658.718</v>
      </c>
      <c r="U3" s="15">
        <f>T3*(1+Assumptions!$C3)</f>
        <v>1598650.186</v>
      </c>
      <c r="V3" s="15">
        <f>U3*(1+Assumptions!$C3)</f>
        <v>1638616.44</v>
      </c>
      <c r="W3" s="15">
        <f>V3*(1+Assumptions!$C3)</f>
        <v>1679581.851</v>
      </c>
      <c r="X3" s="15">
        <f>W3*(1+Assumptions!$C3)</f>
        <v>1721571.398</v>
      </c>
      <c r="Y3" s="15">
        <f>X3*(1+Assumptions!$C3)</f>
        <v>1764610.683</v>
      </c>
    </row>
    <row r="4">
      <c r="A4" s="11" t="s">
        <v>21</v>
      </c>
      <c r="B4" s="14">
        <f>Assumptions!$B4</f>
        <v>1000000</v>
      </c>
      <c r="C4" s="15">
        <f>B4*(1+Assumptions!$C4)</f>
        <v>1005000</v>
      </c>
      <c r="D4" s="15">
        <f>C4*(1+Assumptions!$C4)</f>
        <v>1010025</v>
      </c>
      <c r="E4" s="15">
        <f>D4*(1+Assumptions!$C4)</f>
        <v>1015075.125</v>
      </c>
      <c r="F4" s="15">
        <f>E4*(1+Assumptions!$C4)</f>
        <v>1020150.501</v>
      </c>
      <c r="G4" s="15">
        <f>F4*(1+Assumptions!$C4)</f>
        <v>1025251.253</v>
      </c>
      <c r="H4" s="15">
        <f>G4*(1+Assumptions!$C4)</f>
        <v>1030377.509</v>
      </c>
      <c r="I4" s="15">
        <f>H4*(1+Assumptions!$C4)</f>
        <v>1035529.397</v>
      </c>
      <c r="J4" s="15">
        <f>I4*(1+Assumptions!$C4)</f>
        <v>1040707.044</v>
      </c>
      <c r="K4" s="15">
        <f>J4*(1+Assumptions!$C4)</f>
        <v>1045910.579</v>
      </c>
      <c r="L4" s="15">
        <f>K4*(1+Assumptions!$C4)</f>
        <v>1051140.132</v>
      </c>
      <c r="M4" s="15">
        <f>L4*(1+Assumptions!$C4)</f>
        <v>1056395.833</v>
      </c>
      <c r="N4" s="15">
        <f>M4*(1+Assumptions!$C4)</f>
        <v>1061677.812</v>
      </c>
      <c r="O4" s="15">
        <f>N4*(1+Assumptions!$C4)</f>
        <v>1066986.201</v>
      </c>
      <c r="P4" s="15">
        <f>O4*(1+Assumptions!$C4)</f>
        <v>1072321.132</v>
      </c>
      <c r="Q4" s="15">
        <f>P4*(1+Assumptions!$C4)</f>
        <v>1077682.738</v>
      </c>
      <c r="R4" s="15">
        <f>Q4*(1+Assumptions!$C4)</f>
        <v>1083071.151</v>
      </c>
      <c r="S4" s="15">
        <f>R4*(1+Assumptions!$C4)</f>
        <v>1088486.507</v>
      </c>
      <c r="T4" s="15">
        <f>S4*(1+Assumptions!$C4)</f>
        <v>1093928.94</v>
      </c>
      <c r="U4" s="15">
        <f>T4*(1+Assumptions!$C4)</f>
        <v>1099398.584</v>
      </c>
      <c r="V4" s="15">
        <f>U4*(1+Assumptions!$C4)</f>
        <v>1104895.577</v>
      </c>
      <c r="W4" s="15">
        <f>V4*(1+Assumptions!$C4)</f>
        <v>1110420.055</v>
      </c>
      <c r="X4" s="15">
        <f>W4*(1+Assumptions!$C4)</f>
        <v>1115972.155</v>
      </c>
      <c r="Y4" s="15">
        <f>X4*(1+Assumptions!$C4)</f>
        <v>1121552.016</v>
      </c>
    </row>
    <row r="6">
      <c r="A6" s="11" t="s">
        <v>86</v>
      </c>
    </row>
    <row r="7">
      <c r="A7" s="11" t="s">
        <v>20</v>
      </c>
      <c r="B7" s="14">
        <f>Assumptions!$D3</f>
        <v>30</v>
      </c>
      <c r="C7" s="16">
        <f>B7*(1+Assumptions!$E3)</f>
        <v>30.15</v>
      </c>
      <c r="D7" s="16">
        <f>C7*(1+Assumptions!$E3)</f>
        <v>30.30075</v>
      </c>
      <c r="E7" s="16">
        <f>D7*(1+Assumptions!$E3)</f>
        <v>30.45225375</v>
      </c>
      <c r="F7" s="16">
        <f>E7*(1+Assumptions!$E3)</f>
        <v>30.60451502</v>
      </c>
      <c r="G7" s="16">
        <f>F7*(1+Assumptions!$E3)</f>
        <v>30.75753759</v>
      </c>
      <c r="H7" s="16">
        <f>G7*(1+Assumptions!$E3)</f>
        <v>30.91132528</v>
      </c>
      <c r="I7" s="16">
        <f>H7*(1+Assumptions!$E3)</f>
        <v>31.06588191</v>
      </c>
      <c r="J7" s="16">
        <f>I7*(1+Assumptions!$E3)</f>
        <v>31.22121132</v>
      </c>
      <c r="K7" s="16">
        <f>J7*(1+Assumptions!$E3)</f>
        <v>31.37731737</v>
      </c>
      <c r="L7" s="16">
        <f>K7*(1+Assumptions!$E3)</f>
        <v>31.53420396</v>
      </c>
      <c r="M7" s="16">
        <f>L7*(1+Assumptions!$E3)</f>
        <v>31.69187498</v>
      </c>
      <c r="N7" s="16">
        <f>M7*(1+Assumptions!$E3)</f>
        <v>31.85033436</v>
      </c>
      <c r="O7" s="16">
        <f>N7*(1+Assumptions!$E3)</f>
        <v>32.00958603</v>
      </c>
      <c r="P7" s="16">
        <f>O7*(1+Assumptions!$E3)</f>
        <v>32.16963396</v>
      </c>
      <c r="Q7" s="16">
        <f>P7*(1+Assumptions!$E3)</f>
        <v>32.33048213</v>
      </c>
      <c r="R7" s="16">
        <f>Q7*(1+Assumptions!$E3)</f>
        <v>32.49213454</v>
      </c>
      <c r="S7" s="16">
        <f>R7*(1+Assumptions!$E3)</f>
        <v>32.65459521</v>
      </c>
      <c r="T7" s="16">
        <f>S7*(1+Assumptions!$E3)</f>
        <v>32.81786819</v>
      </c>
      <c r="U7" s="16">
        <f>T7*(1+Assumptions!$E3)</f>
        <v>32.98195753</v>
      </c>
      <c r="V7" s="16">
        <f>U7*(1+Assumptions!$E3)</f>
        <v>33.14686732</v>
      </c>
      <c r="W7" s="16">
        <f>V7*(1+Assumptions!$E3)</f>
        <v>33.31260165</v>
      </c>
      <c r="X7" s="16">
        <f>W7*(1+Assumptions!$E3)</f>
        <v>33.47916466</v>
      </c>
      <c r="Y7" s="16">
        <f>X7*(1+Assumptions!$E3)</f>
        <v>33.64656048</v>
      </c>
    </row>
    <row r="8">
      <c r="A8" s="11" t="s">
        <v>21</v>
      </c>
      <c r="B8" s="14">
        <f>Assumptions!$D4</f>
        <v>50</v>
      </c>
      <c r="C8" s="16">
        <f>B8*(1+Assumptions!$E4)</f>
        <v>50.75</v>
      </c>
      <c r="D8" s="16">
        <f>C8*(1+Assumptions!$E4)</f>
        <v>51.51125</v>
      </c>
      <c r="E8" s="16">
        <f>D8*(1+Assumptions!$E4)</f>
        <v>52.28391875</v>
      </c>
      <c r="F8" s="16">
        <f>E8*(1+Assumptions!$E4)</f>
        <v>53.06817753</v>
      </c>
      <c r="G8" s="16">
        <f>F8*(1+Assumptions!$E4)</f>
        <v>53.86420019</v>
      </c>
      <c r="H8" s="16">
        <f>G8*(1+Assumptions!$E4)</f>
        <v>54.6721632</v>
      </c>
      <c r="I8" s="16">
        <f>H8*(1+Assumptions!$E4)</f>
        <v>55.49224565</v>
      </c>
      <c r="J8" s="16">
        <f>I8*(1+Assumptions!$E4)</f>
        <v>56.32462933</v>
      </c>
      <c r="K8" s="16">
        <f>J8*(1+Assumptions!$E4)</f>
        <v>57.16949877</v>
      </c>
      <c r="L8" s="16">
        <f>K8*(1+Assumptions!$E4)</f>
        <v>58.02704125</v>
      </c>
      <c r="M8" s="16">
        <f>L8*(1+Assumptions!$E4)</f>
        <v>58.89744687</v>
      </c>
      <c r="N8" s="16">
        <f>M8*(1+Assumptions!$E4)</f>
        <v>59.78090857</v>
      </c>
      <c r="O8" s="16">
        <f>N8*(1+Assumptions!$E4)</f>
        <v>60.6776222</v>
      </c>
      <c r="P8" s="16">
        <f>O8*(1+Assumptions!$E4)</f>
        <v>61.58778653</v>
      </c>
      <c r="Q8" s="16">
        <f>P8*(1+Assumptions!$E4)</f>
        <v>62.51160333</v>
      </c>
      <c r="R8" s="16">
        <f>Q8*(1+Assumptions!$E4)</f>
        <v>63.44927738</v>
      </c>
      <c r="S8" s="16">
        <f>R8*(1+Assumptions!$E4)</f>
        <v>64.40101654</v>
      </c>
      <c r="T8" s="16">
        <f>S8*(1+Assumptions!$E4)</f>
        <v>65.36703179</v>
      </c>
      <c r="U8" s="16">
        <f>T8*(1+Assumptions!$E4)</f>
        <v>66.34753727</v>
      </c>
      <c r="V8" s="16">
        <f>U8*(1+Assumptions!$E4)</f>
        <v>67.34275033</v>
      </c>
      <c r="W8" s="16">
        <f>V8*(1+Assumptions!$E4)</f>
        <v>68.35289158</v>
      </c>
      <c r="X8" s="16">
        <f>W8*(1+Assumptions!$E4)</f>
        <v>69.37818496</v>
      </c>
      <c r="Y8" s="16">
        <f>X8*(1+Assumptions!$E4)</f>
        <v>70.41885773</v>
      </c>
    </row>
    <row r="10">
      <c r="A10" s="11" t="s">
        <v>29</v>
      </c>
    </row>
    <row r="11">
      <c r="A11" s="11" t="s">
        <v>20</v>
      </c>
      <c r="B11" s="14">
        <f>Assumptions!$B14</f>
        <v>1200000</v>
      </c>
      <c r="C11" s="15">
        <f>B11*(1+Assumptions!$C14)</f>
        <v>1224000</v>
      </c>
      <c r="D11" s="15">
        <f>C11*(1+Assumptions!$C14)</f>
        <v>1248480</v>
      </c>
      <c r="E11" s="15">
        <f>D11*(1+Assumptions!$C14)</f>
        <v>1273449.6</v>
      </c>
      <c r="F11" s="15">
        <f>E11*(1+Assumptions!$C14)</f>
        <v>1298918.592</v>
      </c>
      <c r="G11" s="15">
        <f>F11*(1+Assumptions!$C14)</f>
        <v>1324896.964</v>
      </c>
      <c r="H11" s="15">
        <f>G11*(1+Assumptions!$C14)</f>
        <v>1351394.903</v>
      </c>
      <c r="I11" s="15">
        <f>H11*(1+Assumptions!$C14)</f>
        <v>1378422.801</v>
      </c>
      <c r="J11" s="15">
        <f>I11*(1+Assumptions!$C14)</f>
        <v>1405991.257</v>
      </c>
      <c r="K11" s="15">
        <f>J11*(1+Assumptions!$C14)</f>
        <v>1434111.082</v>
      </c>
      <c r="L11" s="15">
        <f>K11*(1+Assumptions!$C14)</f>
        <v>1462793.304</v>
      </c>
      <c r="M11" s="15">
        <f>L11*(1+Assumptions!$C14)</f>
        <v>1492049.17</v>
      </c>
      <c r="N11" s="15">
        <f>M11*(1+Assumptions!$C14)</f>
        <v>1521890.153</v>
      </c>
      <c r="O11" s="15">
        <f>N11*(1+Assumptions!$C14)</f>
        <v>1552327.957</v>
      </c>
      <c r="P11" s="15">
        <f>O11*(1+Assumptions!$C14)</f>
        <v>1583374.516</v>
      </c>
      <c r="Q11" s="15">
        <f>P11*(1+Assumptions!$C14)</f>
        <v>1615042.006</v>
      </c>
      <c r="R11" s="15">
        <f>Q11*(1+Assumptions!$C14)</f>
        <v>1647342.846</v>
      </c>
      <c r="S11" s="15">
        <f>R11*(1+Assumptions!$C14)</f>
        <v>1680289.703</v>
      </c>
      <c r="T11" s="15">
        <f>S11*(1+Assumptions!$C14)</f>
        <v>1713895.497</v>
      </c>
      <c r="U11" s="15">
        <f>T11*(1+Assumptions!$C14)</f>
        <v>1748173.407</v>
      </c>
      <c r="V11" s="15">
        <f>U11*(1+Assumptions!$C14)</f>
        <v>1783136.875</v>
      </c>
      <c r="W11" s="15">
        <f>V11*(1+Assumptions!$C14)</f>
        <v>1818799.613</v>
      </c>
      <c r="X11" s="15">
        <f>W11*(1+Assumptions!$C14)</f>
        <v>1855175.605</v>
      </c>
      <c r="Y11" s="15">
        <f>X11*(1+Assumptions!$C14)</f>
        <v>1892279.117</v>
      </c>
    </row>
    <row r="12">
      <c r="A12" s="11" t="s">
        <v>21</v>
      </c>
      <c r="B12" s="14">
        <f>Assumptions!$B15</f>
        <v>1000000</v>
      </c>
      <c r="C12" s="15">
        <f>B12*(1+Assumptions!$C15)</f>
        <v>1005000</v>
      </c>
      <c r="D12" s="15">
        <f>C12*(1+Assumptions!$C15)</f>
        <v>1010025</v>
      </c>
      <c r="E12" s="15">
        <f>D12*(1+Assumptions!$C15)</f>
        <v>1015075.125</v>
      </c>
      <c r="F12" s="15">
        <f>E12*(1+Assumptions!$C15)</f>
        <v>1020150.501</v>
      </c>
      <c r="G12" s="15">
        <f>F12*(1+Assumptions!$C15)</f>
        <v>1025251.253</v>
      </c>
      <c r="H12" s="15">
        <f>G12*(1+Assumptions!$C15)</f>
        <v>1030377.509</v>
      </c>
      <c r="I12" s="15">
        <f>H12*(1+Assumptions!$C15)</f>
        <v>1035529.397</v>
      </c>
      <c r="J12" s="15">
        <f>I12*(1+Assumptions!$C15)</f>
        <v>1040707.044</v>
      </c>
      <c r="K12" s="15">
        <f>J12*(1+Assumptions!$C15)</f>
        <v>1045910.579</v>
      </c>
      <c r="L12" s="15">
        <f>K12*(1+Assumptions!$C15)</f>
        <v>1051140.132</v>
      </c>
      <c r="M12" s="15">
        <f>L12*(1+Assumptions!$C15)</f>
        <v>1056395.833</v>
      </c>
      <c r="N12" s="15">
        <f>M12*(1+Assumptions!$C15)</f>
        <v>1061677.812</v>
      </c>
      <c r="O12" s="15">
        <f>N12*(1+Assumptions!$C15)</f>
        <v>1066986.201</v>
      </c>
      <c r="P12" s="15">
        <f>O12*(1+Assumptions!$C15)</f>
        <v>1072321.132</v>
      </c>
      <c r="Q12" s="15">
        <f>P12*(1+Assumptions!$C15)</f>
        <v>1077682.738</v>
      </c>
      <c r="R12" s="15">
        <f>Q12*(1+Assumptions!$C15)</f>
        <v>1083071.151</v>
      </c>
      <c r="S12" s="15">
        <f>R12*(1+Assumptions!$C15)</f>
        <v>1088486.507</v>
      </c>
      <c r="T12" s="15">
        <f>S12*(1+Assumptions!$C15)</f>
        <v>1093928.94</v>
      </c>
      <c r="U12" s="15">
        <f>T12*(1+Assumptions!$C15)</f>
        <v>1099398.584</v>
      </c>
      <c r="V12" s="15">
        <f>U12*(1+Assumptions!$C15)</f>
        <v>1104895.577</v>
      </c>
      <c r="W12" s="15">
        <f>V12*(1+Assumptions!$C15)</f>
        <v>1110420.055</v>
      </c>
      <c r="X12" s="15">
        <f>W12*(1+Assumptions!$C15)</f>
        <v>1115972.155</v>
      </c>
      <c r="Y12" s="15">
        <f>X12*(1+Assumptions!$C15)</f>
        <v>1121552.016</v>
      </c>
    </row>
    <row r="14">
      <c r="A14" s="11" t="s">
        <v>29</v>
      </c>
    </row>
    <row r="15">
      <c r="A15" s="11" t="s">
        <v>20</v>
      </c>
      <c r="B15" s="14">
        <f>Assumptions!$D14</f>
        <v>25</v>
      </c>
      <c r="C15" s="15">
        <f>B15*(1+Assumptions!$E14)</f>
        <v>25</v>
      </c>
      <c r="D15" s="15">
        <f>C15*(1+Assumptions!$E14)</f>
        <v>25</v>
      </c>
      <c r="E15" s="15">
        <f>D15*(1+Assumptions!$E14)</f>
        <v>25</v>
      </c>
      <c r="F15" s="15">
        <f>E15*(1+Assumptions!$E14)</f>
        <v>25</v>
      </c>
      <c r="G15" s="15">
        <f>F15*(1+Assumptions!$E14)</f>
        <v>25</v>
      </c>
      <c r="H15" s="15">
        <f>G15*(1+Assumptions!$E14)</f>
        <v>25</v>
      </c>
      <c r="I15" s="15">
        <f>H15*(1+Assumptions!$E14)</f>
        <v>25</v>
      </c>
      <c r="J15" s="15">
        <f>I15*(1+Assumptions!$E14)</f>
        <v>25</v>
      </c>
      <c r="K15" s="15">
        <f>J15*(1+Assumptions!$E14)</f>
        <v>25</v>
      </c>
      <c r="L15" s="15">
        <f>K15*(1+Assumptions!$E14)</f>
        <v>25</v>
      </c>
      <c r="M15" s="15">
        <f>L15*(1+Assumptions!$E14)</f>
        <v>25</v>
      </c>
      <c r="N15" s="15">
        <f>M15*(1+Assumptions!$E14)</f>
        <v>25</v>
      </c>
      <c r="O15" s="15">
        <f>N15*(1+Assumptions!$E14)</f>
        <v>25</v>
      </c>
      <c r="P15" s="15">
        <f>O15*(1+Assumptions!$E14)</f>
        <v>25</v>
      </c>
      <c r="Q15" s="15">
        <f>P15*(1+Assumptions!$E14)</f>
        <v>25</v>
      </c>
      <c r="R15" s="15">
        <f>Q15*(1+Assumptions!$E14)</f>
        <v>25</v>
      </c>
      <c r="S15" s="15">
        <f>R15*(1+Assumptions!$E14)</f>
        <v>25</v>
      </c>
      <c r="T15" s="15">
        <f>S15*(1+Assumptions!$E14)</f>
        <v>25</v>
      </c>
      <c r="U15" s="15">
        <f>T15*(1+Assumptions!$E14)</f>
        <v>25</v>
      </c>
      <c r="V15" s="15">
        <f>U15*(1+Assumptions!$E14)</f>
        <v>25</v>
      </c>
      <c r="W15" s="15">
        <f>V15*(1+Assumptions!$E14)</f>
        <v>25</v>
      </c>
      <c r="X15" s="15">
        <f>W15*(1+Assumptions!$E14)</f>
        <v>25</v>
      </c>
      <c r="Y15" s="15">
        <f>X15*(1+Assumptions!$E14)</f>
        <v>25</v>
      </c>
    </row>
    <row r="16">
      <c r="A16" s="11" t="s">
        <v>21</v>
      </c>
      <c r="B16" s="14">
        <f>Assumptions!$D15</f>
        <v>40</v>
      </c>
      <c r="C16" s="15">
        <f>B16*(1+Assumptions!$E15)</f>
        <v>40.8</v>
      </c>
      <c r="D16" s="15">
        <f>C16*(1+Assumptions!$E15)</f>
        <v>41.616</v>
      </c>
      <c r="E16" s="15">
        <f>D16*(1+Assumptions!$E15)</f>
        <v>42.44832</v>
      </c>
      <c r="F16" s="15">
        <f>E16*(1+Assumptions!$E15)</f>
        <v>43.2972864</v>
      </c>
      <c r="G16" s="15">
        <f>F16*(1+Assumptions!$E15)</f>
        <v>44.16323213</v>
      </c>
      <c r="H16" s="15">
        <f>G16*(1+Assumptions!$E15)</f>
        <v>45.04649677</v>
      </c>
      <c r="I16" s="15">
        <f>H16*(1+Assumptions!$E15)</f>
        <v>45.94742671</v>
      </c>
      <c r="J16" s="15">
        <f>I16*(1+Assumptions!$E15)</f>
        <v>46.86637524</v>
      </c>
      <c r="K16" s="15">
        <f>J16*(1+Assumptions!$E15)</f>
        <v>47.80370274</v>
      </c>
      <c r="L16" s="15">
        <f>K16*(1+Assumptions!$E15)</f>
        <v>48.7597768</v>
      </c>
      <c r="M16" s="15">
        <f>L16*(1+Assumptions!$E15)</f>
        <v>49.73497234</v>
      </c>
      <c r="N16" s="15">
        <f>M16*(1+Assumptions!$E15)</f>
        <v>50.72967178</v>
      </c>
      <c r="O16" s="15">
        <f>N16*(1+Assumptions!$E15)</f>
        <v>51.74426522</v>
      </c>
      <c r="P16" s="15">
        <f>O16*(1+Assumptions!$E15)</f>
        <v>52.77915052</v>
      </c>
      <c r="Q16" s="15">
        <f>P16*(1+Assumptions!$E15)</f>
        <v>53.83473353</v>
      </c>
      <c r="R16" s="15">
        <f>Q16*(1+Assumptions!$E15)</f>
        <v>54.9114282</v>
      </c>
      <c r="S16" s="15">
        <f>R16*(1+Assumptions!$E15)</f>
        <v>56.00965677</v>
      </c>
      <c r="T16" s="15">
        <f>S16*(1+Assumptions!$E15)</f>
        <v>57.1298499</v>
      </c>
      <c r="U16" s="15">
        <f>T16*(1+Assumptions!$E15)</f>
        <v>58.2724469</v>
      </c>
      <c r="V16" s="15">
        <f>U16*(1+Assumptions!$E15)</f>
        <v>59.43789584</v>
      </c>
      <c r="W16" s="15">
        <f>V16*(1+Assumptions!$E15)</f>
        <v>60.62665376</v>
      </c>
      <c r="X16" s="15">
        <f>W16*(1+Assumptions!$E15)</f>
        <v>61.83918683</v>
      </c>
      <c r="Y16" s="15">
        <f>X16*(1+Assumptions!$E15)</f>
        <v>63.07597057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87</v>
      </c>
    </row>
    <row r="3">
      <c r="A3" s="11" t="s">
        <v>20</v>
      </c>
      <c r="B3" s="15">
        <f>'Calcs-1'!B3*'Calcs-1'!B7</f>
        <v>30000000</v>
      </c>
      <c r="C3" s="15">
        <f>'Calcs-1'!C3*'Calcs-1'!C7</f>
        <v>30903750</v>
      </c>
      <c r="D3" s="15">
        <f>'Calcs-1'!D3*'Calcs-1'!D7</f>
        <v>31834725.47</v>
      </c>
      <c r="E3" s="15">
        <f>'Calcs-1'!E3*'Calcs-1'!E7</f>
        <v>32793746.57</v>
      </c>
      <c r="F3" s="15">
        <f>'Calcs-1'!F3*'Calcs-1'!F7</f>
        <v>33781658.19</v>
      </c>
      <c r="G3" s="15">
        <f>'Calcs-1'!G3*'Calcs-1'!G7</f>
        <v>34799330.64</v>
      </c>
      <c r="H3" s="15">
        <f>'Calcs-1'!H3*'Calcs-1'!H7</f>
        <v>35847660.48</v>
      </c>
      <c r="I3" s="15">
        <f>'Calcs-1'!I3*'Calcs-1'!I7</f>
        <v>36927571.25</v>
      </c>
      <c r="J3" s="15">
        <f>'Calcs-1'!J3*'Calcs-1'!J7</f>
        <v>38040014.33</v>
      </c>
      <c r="K3" s="15">
        <f>'Calcs-1'!K3*'Calcs-1'!K7</f>
        <v>39185969.77</v>
      </c>
      <c r="L3" s="15">
        <f>'Calcs-1'!L3*'Calcs-1'!L7</f>
        <v>40366447.1</v>
      </c>
      <c r="M3" s="15">
        <f>'Calcs-1'!M3*'Calcs-1'!M7</f>
        <v>41582486.32</v>
      </c>
      <c r="N3" s="15">
        <f>'Calcs-1'!N3*'Calcs-1'!N7</f>
        <v>42835158.72</v>
      </c>
      <c r="O3" s="15">
        <f>'Calcs-1'!O3*'Calcs-1'!O7</f>
        <v>44125567.88</v>
      </c>
      <c r="P3" s="15">
        <f>'Calcs-1'!P3*'Calcs-1'!P7</f>
        <v>45454850.61</v>
      </c>
      <c r="Q3" s="15">
        <f>'Calcs-1'!Q3*'Calcs-1'!Q7</f>
        <v>46824177.99</v>
      </c>
      <c r="R3" s="15">
        <f>'Calcs-1'!R3*'Calcs-1'!R7</f>
        <v>48234756.35</v>
      </c>
      <c r="S3" s="15">
        <f>'Calcs-1'!S3*'Calcs-1'!S7</f>
        <v>49687828.38</v>
      </c>
      <c r="T3" s="15">
        <f>'Calcs-1'!T3*'Calcs-1'!T7</f>
        <v>51184674.21</v>
      </c>
      <c r="U3" s="15">
        <f>'Calcs-1'!U3*'Calcs-1'!U7</f>
        <v>52726612.53</v>
      </c>
      <c r="V3" s="15">
        <f>'Calcs-1'!V3*'Calcs-1'!V7</f>
        <v>54315001.73</v>
      </c>
      <c r="W3" s="15">
        <f>'Calcs-1'!W3*'Calcs-1'!W7</f>
        <v>55951241.15</v>
      </c>
      <c r="X3" s="15">
        <f>'Calcs-1'!X3*'Calcs-1'!X7</f>
        <v>57636772.29</v>
      </c>
      <c r="Y3" s="15">
        <f>'Calcs-1'!Y3*'Calcs-1'!Y7</f>
        <v>59373080.06</v>
      </c>
    </row>
    <row r="4">
      <c r="A4" s="11" t="s">
        <v>21</v>
      </c>
      <c r="B4" s="15">
        <f>'Calcs-1'!B4*'Calcs-1'!B8</f>
        <v>50000000</v>
      </c>
      <c r="C4" s="15">
        <f>'Calcs-1'!C4*'Calcs-1'!C8</f>
        <v>51003750</v>
      </c>
      <c r="D4" s="15">
        <f>'Calcs-1'!D4*'Calcs-1'!D8</f>
        <v>52027650.28</v>
      </c>
      <c r="E4" s="15">
        <f>'Calcs-1'!E4*'Calcs-1'!E8</f>
        <v>53072105.36</v>
      </c>
      <c r="F4" s="15">
        <f>'Calcs-1'!F4*'Calcs-1'!F8</f>
        <v>54137527.88</v>
      </c>
      <c r="G4" s="15">
        <f>'Calcs-1'!G4*'Calcs-1'!G8</f>
        <v>55224338.75</v>
      </c>
      <c r="H4" s="15">
        <f>'Calcs-1'!H4*'Calcs-1'!H8</f>
        <v>56332967.35</v>
      </c>
      <c r="I4" s="15">
        <f>'Calcs-1'!I4*'Calcs-1'!I8</f>
        <v>57463851.67</v>
      </c>
      <c r="J4" s="15">
        <f>'Calcs-1'!J4*'Calcs-1'!J8</f>
        <v>58617438.49</v>
      </c>
      <c r="K4" s="15">
        <f>'Calcs-1'!K4*'Calcs-1'!K8</f>
        <v>59794183.57</v>
      </c>
      <c r="L4" s="15">
        <f>'Calcs-1'!L4*'Calcs-1'!L8</f>
        <v>60994551.8</v>
      </c>
      <c r="M4" s="15">
        <f>'Calcs-1'!M4*'Calcs-1'!M8</f>
        <v>62219017.43</v>
      </c>
      <c r="N4" s="15">
        <f>'Calcs-1'!N4*'Calcs-1'!N8</f>
        <v>63468064.21</v>
      </c>
      <c r="O4" s="15">
        <f>'Calcs-1'!O4*'Calcs-1'!O8</f>
        <v>64742185.59</v>
      </c>
      <c r="P4" s="15">
        <f>'Calcs-1'!P4*'Calcs-1'!P8</f>
        <v>66041884.97</v>
      </c>
      <c r="Q4" s="15">
        <f>'Calcs-1'!Q4*'Calcs-1'!Q8</f>
        <v>67367675.81</v>
      </c>
      <c r="R4" s="15">
        <f>'Calcs-1'!R4*'Calcs-1'!R8</f>
        <v>68720081.9</v>
      </c>
      <c r="S4" s="15">
        <f>'Calcs-1'!S4*'Calcs-1'!S8</f>
        <v>70099637.55</v>
      </c>
      <c r="T4" s="15">
        <f>'Calcs-1'!T4*'Calcs-1'!T8</f>
        <v>71506887.77</v>
      </c>
      <c r="U4" s="15">
        <f>'Calcs-1'!U4*'Calcs-1'!U8</f>
        <v>72942388.54</v>
      </c>
      <c r="V4" s="15">
        <f>'Calcs-1'!V4*'Calcs-1'!V8</f>
        <v>74406706.99</v>
      </c>
      <c r="W4" s="15">
        <f>'Calcs-1'!W4*'Calcs-1'!W8</f>
        <v>75900421.64</v>
      </c>
      <c r="X4" s="15">
        <f>'Calcs-1'!X4*'Calcs-1'!X8</f>
        <v>77424122.6</v>
      </c>
      <c r="Y4" s="15">
        <f>'Calcs-1'!Y4*'Calcs-1'!Y8</f>
        <v>78978411.86</v>
      </c>
    </row>
    <row r="5">
      <c r="A5" s="11" t="s">
        <v>88</v>
      </c>
      <c r="B5" s="15">
        <f t="shared" ref="B5:Y5" si="1">SUM(B3:B4)</f>
        <v>80000000</v>
      </c>
      <c r="C5" s="15">
        <f t="shared" si="1"/>
        <v>81907500</v>
      </c>
      <c r="D5" s="15">
        <f t="shared" si="1"/>
        <v>83862375.75</v>
      </c>
      <c r="E5" s="15">
        <f t="shared" si="1"/>
        <v>85865851.93</v>
      </c>
      <c r="F5" s="15">
        <f t="shared" si="1"/>
        <v>87919186.06</v>
      </c>
      <c r="G5" s="15">
        <f t="shared" si="1"/>
        <v>90023669.39</v>
      </c>
      <c r="H5" s="15">
        <f t="shared" si="1"/>
        <v>92180627.83</v>
      </c>
      <c r="I5" s="15">
        <f t="shared" si="1"/>
        <v>94391422.92</v>
      </c>
      <c r="J5" s="15">
        <f t="shared" si="1"/>
        <v>96657452.82</v>
      </c>
      <c r="K5" s="15">
        <f t="shared" si="1"/>
        <v>98980153.33</v>
      </c>
      <c r="L5" s="15">
        <f t="shared" si="1"/>
        <v>101360998.9</v>
      </c>
      <c r="M5" s="15">
        <f t="shared" si="1"/>
        <v>103801503.8</v>
      </c>
      <c r="N5" s="15">
        <f t="shared" si="1"/>
        <v>106303222.9</v>
      </c>
      <c r="O5" s="15">
        <f t="shared" si="1"/>
        <v>108867753.5</v>
      </c>
      <c r="P5" s="15">
        <f t="shared" si="1"/>
        <v>111496735.6</v>
      </c>
      <c r="Q5" s="15">
        <f t="shared" si="1"/>
        <v>114191853.8</v>
      </c>
      <c r="R5" s="15">
        <f t="shared" si="1"/>
        <v>116954838.3</v>
      </c>
      <c r="S5" s="15">
        <f t="shared" si="1"/>
        <v>119787465.9</v>
      </c>
      <c r="T5" s="15">
        <f t="shared" si="1"/>
        <v>122691562</v>
      </c>
      <c r="U5" s="15">
        <f t="shared" si="1"/>
        <v>125669001.1</v>
      </c>
      <c r="V5" s="15">
        <f t="shared" si="1"/>
        <v>128721708.7</v>
      </c>
      <c r="W5" s="15">
        <f t="shared" si="1"/>
        <v>131851662.8</v>
      </c>
      <c r="X5" s="15">
        <f t="shared" si="1"/>
        <v>135060894.9</v>
      </c>
      <c r="Y5" s="15">
        <f t="shared" si="1"/>
        <v>138351491.9</v>
      </c>
    </row>
    <row r="7">
      <c r="A7" s="11" t="s">
        <v>15</v>
      </c>
    </row>
    <row r="8">
      <c r="A8" s="11" t="s">
        <v>20</v>
      </c>
    </row>
    <row r="9">
      <c r="A9" s="11" t="s">
        <v>23</v>
      </c>
      <c r="B9" s="15">
        <f>B$3*Assumptions!$B8</f>
        <v>5400000</v>
      </c>
      <c r="C9" s="15">
        <f>C$3*Assumptions!$B8</f>
        <v>5562675</v>
      </c>
      <c r="D9" s="15">
        <f>D$3*Assumptions!$B8</f>
        <v>5730250.584</v>
      </c>
      <c r="E9" s="15">
        <f>E$3*Assumptions!$B8</f>
        <v>5902874.383</v>
      </c>
      <c r="F9" s="15">
        <f>F$3*Assumptions!$B8</f>
        <v>6080698.474</v>
      </c>
      <c r="G9" s="15">
        <f>G$3*Assumptions!$B8</f>
        <v>6263879.516</v>
      </c>
      <c r="H9" s="15">
        <f>H$3*Assumptions!$B8</f>
        <v>6452578.886</v>
      </c>
      <c r="I9" s="15">
        <f>I$3*Assumptions!$B8</f>
        <v>6646962.825</v>
      </c>
      <c r="J9" s="15">
        <f>J$3*Assumptions!$B8</f>
        <v>6847202.58</v>
      </c>
      <c r="K9" s="15">
        <f>K$3*Assumptions!$B8</f>
        <v>7053474.558</v>
      </c>
      <c r="L9" s="15">
        <f>L$3*Assumptions!$B8</f>
        <v>7265960.479</v>
      </c>
      <c r="M9" s="15">
        <f>M$3*Assumptions!$B8</f>
        <v>7484847.538</v>
      </c>
      <c r="N9" s="15">
        <f>N$3*Assumptions!$B8</f>
        <v>7710328.57</v>
      </c>
      <c r="O9" s="15">
        <f>O$3*Assumptions!$B8</f>
        <v>7942602.218</v>
      </c>
      <c r="P9" s="15">
        <f>P$3*Assumptions!$B8</f>
        <v>8181873.11</v>
      </c>
      <c r="Q9" s="15">
        <f>Q$3*Assumptions!$B8</f>
        <v>8428352.038</v>
      </c>
      <c r="R9" s="15">
        <f>R$3*Assumptions!$B8</f>
        <v>8682256.143</v>
      </c>
      <c r="S9" s="15">
        <f>S$3*Assumptions!$B8</f>
        <v>8943809.109</v>
      </c>
      <c r="T9" s="15">
        <f>T$3*Assumptions!$B8</f>
        <v>9213241.359</v>
      </c>
      <c r="U9" s="15">
        <f>U$3*Assumptions!$B8</f>
        <v>9490790.255</v>
      </c>
      <c r="V9" s="15">
        <f>V$3*Assumptions!$B8</f>
        <v>9776700.311</v>
      </c>
      <c r="W9" s="15">
        <f>W$3*Assumptions!$B8</f>
        <v>10071223.41</v>
      </c>
      <c r="X9" s="15">
        <f>X$3*Assumptions!$B8</f>
        <v>10374619.01</v>
      </c>
      <c r="Y9" s="15">
        <f>Y$3*Assumptions!$B8</f>
        <v>10687154.41</v>
      </c>
    </row>
    <row r="10">
      <c r="A10" s="11" t="s">
        <v>25</v>
      </c>
      <c r="B10" s="15">
        <f>B$3*Assumptions!$B9</f>
        <v>10800000</v>
      </c>
      <c r="C10" s="15">
        <f>C$3*Assumptions!$B9</f>
        <v>11125350</v>
      </c>
      <c r="D10" s="15">
        <f>D$3*Assumptions!$B9</f>
        <v>11460501.17</v>
      </c>
      <c r="E10" s="15">
        <f>E$3*Assumptions!$B9</f>
        <v>11805748.77</v>
      </c>
      <c r="F10" s="15">
        <f>F$3*Assumptions!$B9</f>
        <v>12161396.95</v>
      </c>
      <c r="G10" s="15">
        <f>G$3*Assumptions!$B9</f>
        <v>12527759.03</v>
      </c>
      <c r="H10" s="15">
        <f>H$3*Assumptions!$B9</f>
        <v>12905157.77</v>
      </c>
      <c r="I10" s="15">
        <f>I$3*Assumptions!$B9</f>
        <v>13293925.65</v>
      </c>
      <c r="J10" s="15">
        <f>J$3*Assumptions!$B9</f>
        <v>13694405.16</v>
      </c>
      <c r="K10" s="15">
        <f>K$3*Assumptions!$B9</f>
        <v>14106949.12</v>
      </c>
      <c r="L10" s="15">
        <f>L$3*Assumptions!$B9</f>
        <v>14531920.96</v>
      </c>
      <c r="M10" s="15">
        <f>M$3*Assumptions!$B9</f>
        <v>14969695.08</v>
      </c>
      <c r="N10" s="15">
        <f>N$3*Assumptions!$B9</f>
        <v>15420657.14</v>
      </c>
      <c r="O10" s="15">
        <f>O$3*Assumptions!$B9</f>
        <v>15885204.44</v>
      </c>
      <c r="P10" s="15">
        <f>P$3*Assumptions!$B9</f>
        <v>16363746.22</v>
      </c>
      <c r="Q10" s="15">
        <f>Q$3*Assumptions!$B9</f>
        <v>16856704.08</v>
      </c>
      <c r="R10" s="15">
        <f>R$3*Assumptions!$B9</f>
        <v>17364512.29</v>
      </c>
      <c r="S10" s="15">
        <f>S$3*Assumptions!$B9</f>
        <v>17887618.22</v>
      </c>
      <c r="T10" s="15">
        <f>T$3*Assumptions!$B9</f>
        <v>18426482.72</v>
      </c>
      <c r="U10" s="15">
        <f>U$3*Assumptions!$B9</f>
        <v>18981580.51</v>
      </c>
      <c r="V10" s="15">
        <f>V$3*Assumptions!$B9</f>
        <v>19553400.62</v>
      </c>
      <c r="W10" s="15">
        <f>W$3*Assumptions!$B9</f>
        <v>20142446.82</v>
      </c>
      <c r="X10" s="15">
        <f>X$3*Assumptions!$B9</f>
        <v>20749238.03</v>
      </c>
      <c r="Y10" s="15">
        <f>Y$3*Assumptions!$B9</f>
        <v>21374308.82</v>
      </c>
    </row>
    <row r="11">
      <c r="A11" s="11" t="s">
        <v>27</v>
      </c>
      <c r="B11" s="15">
        <f>B$3*Assumptions!$B10</f>
        <v>13800000</v>
      </c>
      <c r="C11" s="15">
        <f>C$3*Assumptions!$B10</f>
        <v>14215725</v>
      </c>
      <c r="D11" s="15">
        <f>D$3*Assumptions!$B10</f>
        <v>14643973.72</v>
      </c>
      <c r="E11" s="15">
        <f>E$3*Assumptions!$B10</f>
        <v>15085123.42</v>
      </c>
      <c r="F11" s="15">
        <f>F$3*Assumptions!$B10</f>
        <v>15539562.77</v>
      </c>
      <c r="G11" s="15">
        <f>G$3*Assumptions!$B10</f>
        <v>16007692.1</v>
      </c>
      <c r="H11" s="15">
        <f>H$3*Assumptions!$B10</f>
        <v>16489923.82</v>
      </c>
      <c r="I11" s="15">
        <f>I$3*Assumptions!$B10</f>
        <v>16986682.77</v>
      </c>
      <c r="J11" s="15">
        <f>J$3*Assumptions!$B10</f>
        <v>17498406.59</v>
      </c>
      <c r="K11" s="15">
        <f>K$3*Assumptions!$B10</f>
        <v>18025546.09</v>
      </c>
      <c r="L11" s="15">
        <f>L$3*Assumptions!$B10</f>
        <v>18568565.67</v>
      </c>
      <c r="M11" s="15">
        <f>M$3*Assumptions!$B10</f>
        <v>19127943.71</v>
      </c>
      <c r="N11" s="15">
        <f>N$3*Assumptions!$B10</f>
        <v>19704173.01</v>
      </c>
      <c r="O11" s="15">
        <f>O$3*Assumptions!$B10</f>
        <v>20297761.22</v>
      </c>
      <c r="P11" s="15">
        <f>P$3*Assumptions!$B10</f>
        <v>20909231.28</v>
      </c>
      <c r="Q11" s="15">
        <f>Q$3*Assumptions!$B10</f>
        <v>21539121.87</v>
      </c>
      <c r="R11" s="15">
        <f>R$3*Assumptions!$B10</f>
        <v>22187987.92</v>
      </c>
      <c r="S11" s="15">
        <f>S$3*Assumptions!$B10</f>
        <v>22856401.06</v>
      </c>
      <c r="T11" s="15">
        <f>T$3*Assumptions!$B10</f>
        <v>23544950.14</v>
      </c>
      <c r="U11" s="15">
        <f>U$3*Assumptions!$B10</f>
        <v>24254241.76</v>
      </c>
      <c r="V11" s="15">
        <f>V$3*Assumptions!$B10</f>
        <v>24984900.79</v>
      </c>
      <c r="W11" s="15">
        <f>W$3*Assumptions!$B10</f>
        <v>25737570.93</v>
      </c>
      <c r="X11" s="15">
        <f>X$3*Assumptions!$B10</f>
        <v>26512915.26</v>
      </c>
      <c r="Y11" s="15">
        <f>Y$3*Assumptions!$B10</f>
        <v>27311616.83</v>
      </c>
    </row>
    <row r="12">
      <c r="A12" s="11" t="s">
        <v>88</v>
      </c>
      <c r="B12" s="15">
        <f t="shared" ref="B12:Y12" si="2">SUM(B9:B11)</f>
        <v>30000000</v>
      </c>
      <c r="C12" s="15">
        <f t="shared" si="2"/>
        <v>30903750</v>
      </c>
      <c r="D12" s="15">
        <f t="shared" si="2"/>
        <v>31834725.47</v>
      </c>
      <c r="E12" s="15">
        <f t="shared" si="2"/>
        <v>32793746.57</v>
      </c>
      <c r="F12" s="15">
        <f t="shared" si="2"/>
        <v>33781658.19</v>
      </c>
      <c r="G12" s="15">
        <f t="shared" si="2"/>
        <v>34799330.64</v>
      </c>
      <c r="H12" s="15">
        <f t="shared" si="2"/>
        <v>35847660.48</v>
      </c>
      <c r="I12" s="15">
        <f t="shared" si="2"/>
        <v>36927571.25</v>
      </c>
      <c r="J12" s="15">
        <f t="shared" si="2"/>
        <v>38040014.33</v>
      </c>
      <c r="K12" s="15">
        <f t="shared" si="2"/>
        <v>39185969.77</v>
      </c>
      <c r="L12" s="15">
        <f t="shared" si="2"/>
        <v>40366447.1</v>
      </c>
      <c r="M12" s="15">
        <f t="shared" si="2"/>
        <v>41582486.32</v>
      </c>
      <c r="N12" s="15">
        <f t="shared" si="2"/>
        <v>42835158.72</v>
      </c>
      <c r="O12" s="15">
        <f t="shared" si="2"/>
        <v>44125567.88</v>
      </c>
      <c r="P12" s="15">
        <f t="shared" si="2"/>
        <v>45454850.61</v>
      </c>
      <c r="Q12" s="15">
        <f t="shared" si="2"/>
        <v>46824177.99</v>
      </c>
      <c r="R12" s="15">
        <f t="shared" si="2"/>
        <v>48234756.35</v>
      </c>
      <c r="S12" s="15">
        <f t="shared" si="2"/>
        <v>49687828.38</v>
      </c>
      <c r="T12" s="15">
        <f t="shared" si="2"/>
        <v>51184674.21</v>
      </c>
      <c r="U12" s="15">
        <f t="shared" si="2"/>
        <v>52726612.53</v>
      </c>
      <c r="V12" s="15">
        <f t="shared" si="2"/>
        <v>54315001.73</v>
      </c>
      <c r="W12" s="15">
        <f t="shared" si="2"/>
        <v>55951241.15</v>
      </c>
      <c r="X12" s="15">
        <f t="shared" si="2"/>
        <v>57636772.29</v>
      </c>
      <c r="Y12" s="15">
        <f t="shared" si="2"/>
        <v>59373080.06</v>
      </c>
    </row>
    <row r="14">
      <c r="A14" s="11" t="s">
        <v>21</v>
      </c>
    </row>
    <row r="15">
      <c r="A15" s="11" t="s">
        <v>23</v>
      </c>
      <c r="B15" s="15">
        <f>B$4*Assumptions!$C8</f>
        <v>10000000</v>
      </c>
      <c r="C15" s="15">
        <f>C$4*Assumptions!$C8</f>
        <v>10200750</v>
      </c>
      <c r="D15" s="15">
        <f>D$4*Assumptions!$C8</f>
        <v>10405530.06</v>
      </c>
      <c r="E15" s="15">
        <f>E$4*Assumptions!$C8</f>
        <v>10614421.07</v>
      </c>
      <c r="F15" s="15">
        <f>F$4*Assumptions!$C8</f>
        <v>10827505.58</v>
      </c>
      <c r="G15" s="15">
        <f>G$4*Assumptions!$C8</f>
        <v>11044867.75</v>
      </c>
      <c r="H15" s="15">
        <f>H$4*Assumptions!$C8</f>
        <v>11266593.47</v>
      </c>
      <c r="I15" s="15">
        <f>I$4*Assumptions!$C8</f>
        <v>11492770.33</v>
      </c>
      <c r="J15" s="15">
        <f>J$4*Assumptions!$C8</f>
        <v>11723487.7</v>
      </c>
      <c r="K15" s="15">
        <f>K$4*Assumptions!$C8</f>
        <v>11958836.71</v>
      </c>
      <c r="L15" s="15">
        <f>L$4*Assumptions!$C8</f>
        <v>12198910.36</v>
      </c>
      <c r="M15" s="15">
        <f>M$4*Assumptions!$C8</f>
        <v>12443803.49</v>
      </c>
      <c r="N15" s="15">
        <f>N$4*Assumptions!$C8</f>
        <v>12693612.84</v>
      </c>
      <c r="O15" s="15">
        <f>O$4*Assumptions!$C8</f>
        <v>12948437.12</v>
      </c>
      <c r="P15" s="15">
        <f>P$4*Assumptions!$C8</f>
        <v>13208376.99</v>
      </c>
      <c r="Q15" s="15">
        <f>Q$4*Assumptions!$C8</f>
        <v>13473535.16</v>
      </c>
      <c r="R15" s="15">
        <f>R$4*Assumptions!$C8</f>
        <v>13744016.38</v>
      </c>
      <c r="S15" s="15">
        <f>S$4*Assumptions!$C8</f>
        <v>14019927.51</v>
      </c>
      <c r="T15" s="15">
        <f>T$4*Assumptions!$C8</f>
        <v>14301377.55</v>
      </c>
      <c r="U15" s="15">
        <f>U$4*Assumptions!$C8</f>
        <v>14588477.71</v>
      </c>
      <c r="V15" s="15">
        <f>V$4*Assumptions!$C8</f>
        <v>14881341.4</v>
      </c>
      <c r="W15" s="15">
        <f>W$4*Assumptions!$C8</f>
        <v>15180084.33</v>
      </c>
      <c r="X15" s="15">
        <f>X$4*Assumptions!$C8</f>
        <v>15484824.52</v>
      </c>
      <c r="Y15" s="15">
        <f>Y$4*Assumptions!$C8</f>
        <v>15795682.37</v>
      </c>
    </row>
    <row r="16">
      <c r="A16" s="11" t="s">
        <v>25</v>
      </c>
      <c r="B16" s="15">
        <f>B$4*Assumptions!$C9</f>
        <v>27000000</v>
      </c>
      <c r="C16" s="15">
        <f>C$4*Assumptions!$C9</f>
        <v>27542025</v>
      </c>
      <c r="D16" s="15">
        <f>D$4*Assumptions!$C9</f>
        <v>28094931.15</v>
      </c>
      <c r="E16" s="15">
        <f>E$4*Assumptions!$C9</f>
        <v>28658936.89</v>
      </c>
      <c r="F16" s="15">
        <f>F$4*Assumptions!$C9</f>
        <v>29234265.05</v>
      </c>
      <c r="G16" s="15">
        <f>G$4*Assumptions!$C9</f>
        <v>29821142.92</v>
      </c>
      <c r="H16" s="15">
        <f>H$4*Assumptions!$C9</f>
        <v>30419802.37</v>
      </c>
      <c r="I16" s="15">
        <f>I$4*Assumptions!$C9</f>
        <v>31030479.9</v>
      </c>
      <c r="J16" s="15">
        <f>J$4*Assumptions!$C9</f>
        <v>31653416.78</v>
      </c>
      <c r="K16" s="15">
        <f>K$4*Assumptions!$C9</f>
        <v>32288859.13</v>
      </c>
      <c r="L16" s="15">
        <f>L$4*Assumptions!$C9</f>
        <v>32937057.97</v>
      </c>
      <c r="M16" s="15">
        <f>M$4*Assumptions!$C9</f>
        <v>33598269.41</v>
      </c>
      <c r="N16" s="15">
        <f>N$4*Assumptions!$C9</f>
        <v>34272754.67</v>
      </c>
      <c r="O16" s="15">
        <f>O$4*Assumptions!$C9</f>
        <v>34960780.22</v>
      </c>
      <c r="P16" s="15">
        <f>P$4*Assumptions!$C9</f>
        <v>35662617.88</v>
      </c>
      <c r="Q16" s="15">
        <f>Q$4*Assumptions!$C9</f>
        <v>36378544.94</v>
      </c>
      <c r="R16" s="15">
        <f>R$4*Assumptions!$C9</f>
        <v>37108844.23</v>
      </c>
      <c r="S16" s="15">
        <f>S$4*Assumptions!$C9</f>
        <v>37853804.28</v>
      </c>
      <c r="T16" s="15">
        <f>T$4*Assumptions!$C9</f>
        <v>38613719.4</v>
      </c>
      <c r="U16" s="15">
        <f>U$4*Assumptions!$C9</f>
        <v>39388889.81</v>
      </c>
      <c r="V16" s="15">
        <f>V$4*Assumptions!$C9</f>
        <v>40179621.78</v>
      </c>
      <c r="W16" s="15">
        <f>W$4*Assumptions!$C9</f>
        <v>40986227.68</v>
      </c>
      <c r="X16" s="15">
        <f>X$4*Assumptions!$C9</f>
        <v>41809026.2</v>
      </c>
      <c r="Y16" s="15">
        <f>Y$4*Assumptions!$C9</f>
        <v>42648342.4</v>
      </c>
    </row>
    <row r="17">
      <c r="A17" s="11" t="s">
        <v>27</v>
      </c>
      <c r="B17" s="15">
        <f>B$4*Assumptions!$C10</f>
        <v>13000000</v>
      </c>
      <c r="C17" s="15">
        <f>C$4*Assumptions!$C10</f>
        <v>13260975</v>
      </c>
      <c r="D17" s="15">
        <f>D$4*Assumptions!$C10</f>
        <v>13527189.07</v>
      </c>
      <c r="E17" s="15">
        <f>E$4*Assumptions!$C10</f>
        <v>13798747.39</v>
      </c>
      <c r="F17" s="15">
        <f>F$4*Assumptions!$C10</f>
        <v>14075757.25</v>
      </c>
      <c r="G17" s="15">
        <f>G$4*Assumptions!$C10</f>
        <v>14358328.07</v>
      </c>
      <c r="H17" s="15">
        <f>H$4*Assumptions!$C10</f>
        <v>14646571.51</v>
      </c>
      <c r="I17" s="15">
        <f>I$4*Assumptions!$C10</f>
        <v>14940601.43</v>
      </c>
      <c r="J17" s="15">
        <f>J$4*Assumptions!$C10</f>
        <v>15240534.01</v>
      </c>
      <c r="K17" s="15">
        <f>K$4*Assumptions!$C10</f>
        <v>15546487.73</v>
      </c>
      <c r="L17" s="15">
        <f>L$4*Assumptions!$C10</f>
        <v>15858583.47</v>
      </c>
      <c r="M17" s="15">
        <f>M$4*Assumptions!$C10</f>
        <v>16176944.53</v>
      </c>
      <c r="N17" s="15">
        <f>N$4*Assumptions!$C10</f>
        <v>16501696.69</v>
      </c>
      <c r="O17" s="15">
        <f>O$4*Assumptions!$C10</f>
        <v>16832968.25</v>
      </c>
      <c r="P17" s="15">
        <f>P$4*Assumptions!$C10</f>
        <v>17170890.09</v>
      </c>
      <c r="Q17" s="15">
        <f>Q$4*Assumptions!$C10</f>
        <v>17515595.71</v>
      </c>
      <c r="R17" s="15">
        <f>R$4*Assumptions!$C10</f>
        <v>17867221.29</v>
      </c>
      <c r="S17" s="15">
        <f>S$4*Assumptions!$C10</f>
        <v>18225905.76</v>
      </c>
      <c r="T17" s="15">
        <f>T$4*Assumptions!$C10</f>
        <v>18591790.82</v>
      </c>
      <c r="U17" s="15">
        <f>U$4*Assumptions!$C10</f>
        <v>18965021.02</v>
      </c>
      <c r="V17" s="15">
        <f>V$4*Assumptions!$C10</f>
        <v>19345743.82</v>
      </c>
      <c r="W17" s="15">
        <f>W$4*Assumptions!$C10</f>
        <v>19734109.63</v>
      </c>
      <c r="X17" s="15">
        <f>X$4*Assumptions!$C10</f>
        <v>20130271.88</v>
      </c>
      <c r="Y17" s="15">
        <f>Y$4*Assumptions!$C10</f>
        <v>20534387.08</v>
      </c>
    </row>
    <row r="18">
      <c r="A18" s="11" t="s">
        <v>88</v>
      </c>
      <c r="B18" s="15">
        <f t="shared" ref="B18:Y18" si="3">SUM(B15:B17)</f>
        <v>50000000</v>
      </c>
      <c r="C18" s="15">
        <f t="shared" si="3"/>
        <v>51003750</v>
      </c>
      <c r="D18" s="15">
        <f t="shared" si="3"/>
        <v>52027650.28</v>
      </c>
      <c r="E18" s="15">
        <f t="shared" si="3"/>
        <v>53072105.36</v>
      </c>
      <c r="F18" s="15">
        <f t="shared" si="3"/>
        <v>54137527.88</v>
      </c>
      <c r="G18" s="15">
        <f t="shared" si="3"/>
        <v>55224338.75</v>
      </c>
      <c r="H18" s="15">
        <f t="shared" si="3"/>
        <v>56332967.35</v>
      </c>
      <c r="I18" s="15">
        <f t="shared" si="3"/>
        <v>57463851.67</v>
      </c>
      <c r="J18" s="15">
        <f t="shared" si="3"/>
        <v>58617438.49</v>
      </c>
      <c r="K18" s="15">
        <f t="shared" si="3"/>
        <v>59794183.57</v>
      </c>
      <c r="L18" s="15">
        <f t="shared" si="3"/>
        <v>60994551.8</v>
      </c>
      <c r="M18" s="15">
        <f t="shared" si="3"/>
        <v>62219017.43</v>
      </c>
      <c r="N18" s="15">
        <f t="shared" si="3"/>
        <v>63468064.21</v>
      </c>
      <c r="O18" s="15">
        <f t="shared" si="3"/>
        <v>64742185.59</v>
      </c>
      <c r="P18" s="15">
        <f t="shared" si="3"/>
        <v>66041884.97</v>
      </c>
      <c r="Q18" s="15">
        <f t="shared" si="3"/>
        <v>67367675.81</v>
      </c>
      <c r="R18" s="15">
        <f t="shared" si="3"/>
        <v>68720081.9</v>
      </c>
      <c r="S18" s="15">
        <f t="shared" si="3"/>
        <v>70099637.55</v>
      </c>
      <c r="T18" s="15">
        <f t="shared" si="3"/>
        <v>71506887.77</v>
      </c>
      <c r="U18" s="15">
        <f t="shared" si="3"/>
        <v>72942388.54</v>
      </c>
      <c r="V18" s="15">
        <f t="shared" si="3"/>
        <v>74406706.99</v>
      </c>
      <c r="W18" s="15">
        <f t="shared" si="3"/>
        <v>75900421.64</v>
      </c>
      <c r="X18" s="15">
        <f t="shared" si="3"/>
        <v>77424122.6</v>
      </c>
      <c r="Y18" s="15">
        <f t="shared" si="3"/>
        <v>78978411.86</v>
      </c>
    </row>
    <row r="20">
      <c r="A20" s="11" t="s">
        <v>88</v>
      </c>
    </row>
    <row r="21">
      <c r="A21" s="11" t="s">
        <v>23</v>
      </c>
      <c r="B21" s="15">
        <f t="shared" ref="B21:Y21" si="4">B9+B15</f>
        <v>15400000</v>
      </c>
      <c r="C21" s="15">
        <f t="shared" si="4"/>
        <v>15763425</v>
      </c>
      <c r="D21" s="15">
        <f t="shared" si="4"/>
        <v>16135780.64</v>
      </c>
      <c r="E21" s="15">
        <f t="shared" si="4"/>
        <v>16517295.46</v>
      </c>
      <c r="F21" s="15">
        <f t="shared" si="4"/>
        <v>16908204.05</v>
      </c>
      <c r="G21" s="15">
        <f t="shared" si="4"/>
        <v>17308747.27</v>
      </c>
      <c r="H21" s="15">
        <f t="shared" si="4"/>
        <v>17719172.36</v>
      </c>
      <c r="I21" s="15">
        <f t="shared" si="4"/>
        <v>18139733.16</v>
      </c>
      <c r="J21" s="15">
        <f t="shared" si="4"/>
        <v>18570690.28</v>
      </c>
      <c r="K21" s="15">
        <f t="shared" si="4"/>
        <v>19012311.27</v>
      </c>
      <c r="L21" s="15">
        <f t="shared" si="4"/>
        <v>19464870.84</v>
      </c>
      <c r="M21" s="15">
        <f t="shared" si="4"/>
        <v>19928651.02</v>
      </c>
      <c r="N21" s="15">
        <f t="shared" si="4"/>
        <v>20403941.41</v>
      </c>
      <c r="O21" s="15">
        <f t="shared" si="4"/>
        <v>20891039.34</v>
      </c>
      <c r="P21" s="15">
        <f t="shared" si="4"/>
        <v>21390250.1</v>
      </c>
      <c r="Q21" s="15">
        <f t="shared" si="4"/>
        <v>21901887.2</v>
      </c>
      <c r="R21" s="15">
        <f t="shared" si="4"/>
        <v>22426272.52</v>
      </c>
      <c r="S21" s="15">
        <f t="shared" si="4"/>
        <v>22963736.62</v>
      </c>
      <c r="T21" s="15">
        <f t="shared" si="4"/>
        <v>23514618.91</v>
      </c>
      <c r="U21" s="15">
        <f t="shared" si="4"/>
        <v>24079267.96</v>
      </c>
      <c r="V21" s="15">
        <f t="shared" si="4"/>
        <v>24658041.71</v>
      </c>
      <c r="W21" s="15">
        <f t="shared" si="4"/>
        <v>25251307.73</v>
      </c>
      <c r="X21" s="15">
        <f t="shared" si="4"/>
        <v>25859443.53</v>
      </c>
      <c r="Y21" s="15">
        <f t="shared" si="4"/>
        <v>26482836.78</v>
      </c>
    </row>
    <row r="22">
      <c r="A22" s="11" t="s">
        <v>25</v>
      </c>
      <c r="B22" s="15">
        <f t="shared" ref="B22:Y22" si="5">B10+B16</f>
        <v>37800000</v>
      </c>
      <c r="C22" s="15">
        <f t="shared" si="5"/>
        <v>38667375</v>
      </c>
      <c r="D22" s="15">
        <f t="shared" si="5"/>
        <v>39555432.32</v>
      </c>
      <c r="E22" s="15">
        <f t="shared" si="5"/>
        <v>40464685.66</v>
      </c>
      <c r="F22" s="15">
        <f t="shared" si="5"/>
        <v>41395662</v>
      </c>
      <c r="G22" s="15">
        <f t="shared" si="5"/>
        <v>42348901.95</v>
      </c>
      <c r="H22" s="15">
        <f t="shared" si="5"/>
        <v>43324960.14</v>
      </c>
      <c r="I22" s="15">
        <f t="shared" si="5"/>
        <v>44324405.55</v>
      </c>
      <c r="J22" s="15">
        <f t="shared" si="5"/>
        <v>45347821.94</v>
      </c>
      <c r="K22" s="15">
        <f t="shared" si="5"/>
        <v>46395808.24</v>
      </c>
      <c r="L22" s="15">
        <f t="shared" si="5"/>
        <v>47468978.93</v>
      </c>
      <c r="M22" s="15">
        <f t="shared" si="5"/>
        <v>48567964.49</v>
      </c>
      <c r="N22" s="15">
        <f t="shared" si="5"/>
        <v>49693411.81</v>
      </c>
      <c r="O22" s="15">
        <f t="shared" si="5"/>
        <v>50845984.66</v>
      </c>
      <c r="P22" s="15">
        <f t="shared" si="5"/>
        <v>52026364.1</v>
      </c>
      <c r="Q22" s="15">
        <f t="shared" si="5"/>
        <v>53235249.01</v>
      </c>
      <c r="R22" s="15">
        <f t="shared" si="5"/>
        <v>54473356.51</v>
      </c>
      <c r="S22" s="15">
        <f t="shared" si="5"/>
        <v>55741422.49</v>
      </c>
      <c r="T22" s="15">
        <f t="shared" si="5"/>
        <v>57040202.11</v>
      </c>
      <c r="U22" s="15">
        <f t="shared" si="5"/>
        <v>58370470.32</v>
      </c>
      <c r="V22" s="15">
        <f t="shared" si="5"/>
        <v>59733022.4</v>
      </c>
      <c r="W22" s="15">
        <f t="shared" si="5"/>
        <v>61128674.5</v>
      </c>
      <c r="X22" s="15">
        <f t="shared" si="5"/>
        <v>62558264.23</v>
      </c>
      <c r="Y22" s="15">
        <f t="shared" si="5"/>
        <v>64022651.23</v>
      </c>
    </row>
    <row r="23">
      <c r="A23" s="11" t="s">
        <v>27</v>
      </c>
      <c r="B23" s="15">
        <f t="shared" ref="B23:Y23" si="6">B11+B17</f>
        <v>26800000</v>
      </c>
      <c r="C23" s="15">
        <f t="shared" si="6"/>
        <v>27476700</v>
      </c>
      <c r="D23" s="15">
        <f t="shared" si="6"/>
        <v>28171162.79</v>
      </c>
      <c r="E23" s="15">
        <f t="shared" si="6"/>
        <v>28883870.82</v>
      </c>
      <c r="F23" s="15">
        <f t="shared" si="6"/>
        <v>29615320.01</v>
      </c>
      <c r="G23" s="15">
        <f t="shared" si="6"/>
        <v>30366020.17</v>
      </c>
      <c r="H23" s="15">
        <f t="shared" si="6"/>
        <v>31136495.33</v>
      </c>
      <c r="I23" s="15">
        <f t="shared" si="6"/>
        <v>31927284.21</v>
      </c>
      <c r="J23" s="15">
        <f t="shared" si="6"/>
        <v>32738940.6</v>
      </c>
      <c r="K23" s="15">
        <f t="shared" si="6"/>
        <v>33572033.82</v>
      </c>
      <c r="L23" s="15">
        <f t="shared" si="6"/>
        <v>34427149.14</v>
      </c>
      <c r="M23" s="15">
        <f t="shared" si="6"/>
        <v>35304888.24</v>
      </c>
      <c r="N23" s="15">
        <f t="shared" si="6"/>
        <v>36205869.71</v>
      </c>
      <c r="O23" s="15">
        <f t="shared" si="6"/>
        <v>37130729.48</v>
      </c>
      <c r="P23" s="15">
        <f t="shared" si="6"/>
        <v>38080121.37</v>
      </c>
      <c r="Q23" s="15">
        <f t="shared" si="6"/>
        <v>39054717.58</v>
      </c>
      <c r="R23" s="15">
        <f t="shared" si="6"/>
        <v>40055209.22</v>
      </c>
      <c r="S23" s="15">
        <f t="shared" si="6"/>
        <v>41082306.82</v>
      </c>
      <c r="T23" s="15">
        <f t="shared" si="6"/>
        <v>42136740.96</v>
      </c>
      <c r="U23" s="15">
        <f t="shared" si="6"/>
        <v>43219262.78</v>
      </c>
      <c r="V23" s="15">
        <f t="shared" si="6"/>
        <v>44330644.61</v>
      </c>
      <c r="W23" s="15">
        <f t="shared" si="6"/>
        <v>45471680.56</v>
      </c>
      <c r="X23" s="15">
        <f t="shared" si="6"/>
        <v>46643187.13</v>
      </c>
      <c r="Y23" s="15">
        <f t="shared" si="6"/>
        <v>47846003.91</v>
      </c>
    </row>
    <row r="24">
      <c r="A24" s="11" t="s">
        <v>88</v>
      </c>
      <c r="B24" s="15">
        <f t="shared" ref="B24:Y24" si="7">SUM(B21:B23)</f>
        <v>80000000</v>
      </c>
      <c r="C24" s="15">
        <f t="shared" si="7"/>
        <v>81907500</v>
      </c>
      <c r="D24" s="15">
        <f t="shared" si="7"/>
        <v>83862375.75</v>
      </c>
      <c r="E24" s="15">
        <f t="shared" si="7"/>
        <v>85865851.93</v>
      </c>
      <c r="F24" s="15">
        <f t="shared" si="7"/>
        <v>87919186.06</v>
      </c>
      <c r="G24" s="15">
        <f t="shared" si="7"/>
        <v>90023669.39</v>
      </c>
      <c r="H24" s="15">
        <f t="shared" si="7"/>
        <v>92180627.83</v>
      </c>
      <c r="I24" s="15">
        <f t="shared" si="7"/>
        <v>94391422.92</v>
      </c>
      <c r="J24" s="15">
        <f t="shared" si="7"/>
        <v>96657452.82</v>
      </c>
      <c r="K24" s="15">
        <f t="shared" si="7"/>
        <v>98980153.33</v>
      </c>
      <c r="L24" s="15">
        <f t="shared" si="7"/>
        <v>101360998.9</v>
      </c>
      <c r="M24" s="15">
        <f t="shared" si="7"/>
        <v>103801503.8</v>
      </c>
      <c r="N24" s="15">
        <f t="shared" si="7"/>
        <v>106303222.9</v>
      </c>
      <c r="O24" s="15">
        <f t="shared" si="7"/>
        <v>108867753.5</v>
      </c>
      <c r="P24" s="15">
        <f t="shared" si="7"/>
        <v>111496735.6</v>
      </c>
      <c r="Q24" s="15">
        <f t="shared" si="7"/>
        <v>114191853.8</v>
      </c>
      <c r="R24" s="15">
        <f t="shared" si="7"/>
        <v>116954838.3</v>
      </c>
      <c r="S24" s="15">
        <f t="shared" si="7"/>
        <v>119787465.9</v>
      </c>
      <c r="T24" s="15">
        <f t="shared" si="7"/>
        <v>122691562</v>
      </c>
      <c r="U24" s="15">
        <f t="shared" si="7"/>
        <v>125669001.1</v>
      </c>
      <c r="V24" s="15">
        <f t="shared" si="7"/>
        <v>128721708.7</v>
      </c>
      <c r="W24" s="15">
        <f t="shared" si="7"/>
        <v>131851662.8</v>
      </c>
      <c r="X24" s="15">
        <f t="shared" si="7"/>
        <v>135060894.9</v>
      </c>
      <c r="Y24" s="15">
        <f t="shared" si="7"/>
        <v>138351491.9</v>
      </c>
    </row>
    <row r="26">
      <c r="A26" s="11" t="s">
        <v>22</v>
      </c>
    </row>
    <row r="27">
      <c r="A27" s="11" t="s">
        <v>23</v>
      </c>
      <c r="B27" s="11">
        <v>0.0</v>
      </c>
      <c r="C27" s="11">
        <v>0.0</v>
      </c>
      <c r="D27" s="15">
        <f>B21+C21+D21</f>
        <v>47299205.64</v>
      </c>
      <c r="E27" s="11">
        <v>0.0</v>
      </c>
      <c r="F27" s="11">
        <v>0.0</v>
      </c>
      <c r="G27" s="15">
        <f>E21+F21+G21</f>
        <v>50734246.77</v>
      </c>
      <c r="H27" s="11">
        <v>0.0</v>
      </c>
      <c r="I27" s="11">
        <v>0.0</v>
      </c>
      <c r="J27" s="15">
        <f>H21+I21+J21</f>
        <v>54429595.79</v>
      </c>
      <c r="K27" s="11">
        <v>0.0</v>
      </c>
      <c r="L27" s="11">
        <v>0.0</v>
      </c>
      <c r="M27" s="15">
        <f>K21+L21+M21</f>
        <v>58405833.13</v>
      </c>
      <c r="N27" s="11">
        <v>0.0</v>
      </c>
      <c r="O27" s="11">
        <v>0.0</v>
      </c>
      <c r="P27" s="15">
        <f>N21+O21+P21</f>
        <v>62685230.85</v>
      </c>
      <c r="Q27" s="11">
        <v>0.0</v>
      </c>
      <c r="R27" s="11">
        <v>0.0</v>
      </c>
      <c r="S27" s="15">
        <f>Q21+R21+S21</f>
        <v>67291896.34</v>
      </c>
      <c r="T27" s="11">
        <v>0.0</v>
      </c>
      <c r="U27" s="11">
        <v>0.0</v>
      </c>
      <c r="V27" s="15">
        <f>T21+U21+V21</f>
        <v>72251928.59</v>
      </c>
      <c r="W27" s="11">
        <v>0.0</v>
      </c>
      <c r="X27" s="11">
        <v>0.0</v>
      </c>
      <c r="Y27" s="15">
        <f>W21+X21+Y21</f>
        <v>77593588.05</v>
      </c>
    </row>
    <row r="28">
      <c r="A28" s="11" t="s">
        <v>25</v>
      </c>
      <c r="B28" s="11">
        <v>0.0</v>
      </c>
      <c r="C28" s="15">
        <f t="shared" ref="C28:Y28" si="8">B22</f>
        <v>37800000</v>
      </c>
      <c r="D28" s="15">
        <f t="shared" si="8"/>
        <v>38667375</v>
      </c>
      <c r="E28" s="15">
        <f t="shared" si="8"/>
        <v>39555432.32</v>
      </c>
      <c r="F28" s="15">
        <f t="shared" si="8"/>
        <v>40464685.66</v>
      </c>
      <c r="G28" s="15">
        <f t="shared" si="8"/>
        <v>41395662</v>
      </c>
      <c r="H28" s="15">
        <f t="shared" si="8"/>
        <v>42348901.95</v>
      </c>
      <c r="I28" s="15">
        <f t="shared" si="8"/>
        <v>43324960.14</v>
      </c>
      <c r="J28" s="15">
        <f t="shared" si="8"/>
        <v>44324405.55</v>
      </c>
      <c r="K28" s="15">
        <f t="shared" si="8"/>
        <v>45347821.94</v>
      </c>
      <c r="L28" s="15">
        <f t="shared" si="8"/>
        <v>46395808.24</v>
      </c>
      <c r="M28" s="15">
        <f t="shared" si="8"/>
        <v>47468978.93</v>
      </c>
      <c r="N28" s="15">
        <f t="shared" si="8"/>
        <v>48567964.49</v>
      </c>
      <c r="O28" s="15">
        <f t="shared" si="8"/>
        <v>49693411.81</v>
      </c>
      <c r="P28" s="15">
        <f t="shared" si="8"/>
        <v>50845984.66</v>
      </c>
      <c r="Q28" s="15">
        <f t="shared" si="8"/>
        <v>52026364.1</v>
      </c>
      <c r="R28" s="15">
        <f t="shared" si="8"/>
        <v>53235249.01</v>
      </c>
      <c r="S28" s="15">
        <f t="shared" si="8"/>
        <v>54473356.51</v>
      </c>
      <c r="T28" s="15">
        <f t="shared" si="8"/>
        <v>55741422.49</v>
      </c>
      <c r="U28" s="15">
        <f t="shared" si="8"/>
        <v>57040202.11</v>
      </c>
      <c r="V28" s="15">
        <f t="shared" si="8"/>
        <v>58370470.32</v>
      </c>
      <c r="W28" s="15">
        <f t="shared" si="8"/>
        <v>59733022.4</v>
      </c>
      <c r="X28" s="15">
        <f t="shared" si="8"/>
        <v>61128674.5</v>
      </c>
      <c r="Y28" s="15">
        <f t="shared" si="8"/>
        <v>62558264.23</v>
      </c>
    </row>
    <row r="29">
      <c r="A29" s="11" t="s">
        <v>27</v>
      </c>
      <c r="B29" s="15">
        <f t="shared" ref="B29:Y29" si="9">B23</f>
        <v>26800000</v>
      </c>
      <c r="C29" s="15">
        <f t="shared" si="9"/>
        <v>27476700</v>
      </c>
      <c r="D29" s="15">
        <f t="shared" si="9"/>
        <v>28171162.79</v>
      </c>
      <c r="E29" s="15">
        <f t="shared" si="9"/>
        <v>28883870.82</v>
      </c>
      <c r="F29" s="15">
        <f t="shared" si="9"/>
        <v>29615320.01</v>
      </c>
      <c r="G29" s="15">
        <f t="shared" si="9"/>
        <v>30366020.17</v>
      </c>
      <c r="H29" s="15">
        <f t="shared" si="9"/>
        <v>31136495.33</v>
      </c>
      <c r="I29" s="15">
        <f t="shared" si="9"/>
        <v>31927284.21</v>
      </c>
      <c r="J29" s="15">
        <f t="shared" si="9"/>
        <v>32738940.6</v>
      </c>
      <c r="K29" s="15">
        <f t="shared" si="9"/>
        <v>33572033.82</v>
      </c>
      <c r="L29" s="15">
        <f t="shared" si="9"/>
        <v>34427149.14</v>
      </c>
      <c r="M29" s="15">
        <f t="shared" si="9"/>
        <v>35304888.24</v>
      </c>
      <c r="N29" s="15">
        <f t="shared" si="9"/>
        <v>36205869.71</v>
      </c>
      <c r="O29" s="15">
        <f t="shared" si="9"/>
        <v>37130729.48</v>
      </c>
      <c r="P29" s="15">
        <f t="shared" si="9"/>
        <v>38080121.37</v>
      </c>
      <c r="Q29" s="15">
        <f t="shared" si="9"/>
        <v>39054717.58</v>
      </c>
      <c r="R29" s="15">
        <f t="shared" si="9"/>
        <v>40055209.22</v>
      </c>
      <c r="S29" s="15">
        <f t="shared" si="9"/>
        <v>41082306.82</v>
      </c>
      <c r="T29" s="15">
        <f t="shared" si="9"/>
        <v>42136740.96</v>
      </c>
      <c r="U29" s="15">
        <f t="shared" si="9"/>
        <v>43219262.78</v>
      </c>
      <c r="V29" s="15">
        <f t="shared" si="9"/>
        <v>44330644.61</v>
      </c>
      <c r="W29" s="15">
        <f t="shared" si="9"/>
        <v>45471680.56</v>
      </c>
      <c r="X29" s="15">
        <f t="shared" si="9"/>
        <v>46643187.13</v>
      </c>
      <c r="Y29" s="15">
        <f t="shared" si="9"/>
        <v>47846003.91</v>
      </c>
    </row>
    <row r="30">
      <c r="A30" s="11" t="s">
        <v>88</v>
      </c>
      <c r="B30" s="14">
        <f t="shared" ref="B30:Y30" si="10">SUM(B27:B29)</f>
        <v>26800000</v>
      </c>
      <c r="C30" s="14">
        <f t="shared" si="10"/>
        <v>65276700</v>
      </c>
      <c r="D30" s="15">
        <f t="shared" si="10"/>
        <v>114137743.4</v>
      </c>
      <c r="E30" s="15">
        <f t="shared" si="10"/>
        <v>68439303.14</v>
      </c>
      <c r="F30" s="15">
        <f t="shared" si="10"/>
        <v>70080005.68</v>
      </c>
      <c r="G30" s="15">
        <f t="shared" si="10"/>
        <v>122495928.9</v>
      </c>
      <c r="H30" s="15">
        <f t="shared" si="10"/>
        <v>73485397.29</v>
      </c>
      <c r="I30" s="15">
        <f t="shared" si="10"/>
        <v>75252244.35</v>
      </c>
      <c r="J30" s="15">
        <f t="shared" si="10"/>
        <v>131492941.9</v>
      </c>
      <c r="K30" s="15">
        <f t="shared" si="10"/>
        <v>78919855.76</v>
      </c>
      <c r="L30" s="15">
        <f t="shared" si="10"/>
        <v>80822957.38</v>
      </c>
      <c r="M30" s="15">
        <f t="shared" si="10"/>
        <v>141179700.3</v>
      </c>
      <c r="N30" s="15">
        <f t="shared" si="10"/>
        <v>84773834.19</v>
      </c>
      <c r="O30" s="15">
        <f t="shared" si="10"/>
        <v>86824141.29</v>
      </c>
      <c r="P30" s="15">
        <f t="shared" si="10"/>
        <v>151611336.9</v>
      </c>
      <c r="Q30" s="15">
        <f t="shared" si="10"/>
        <v>91081081.69</v>
      </c>
      <c r="R30" s="15">
        <f t="shared" si="10"/>
        <v>93290458.23</v>
      </c>
      <c r="S30" s="15">
        <f t="shared" si="10"/>
        <v>162847559.7</v>
      </c>
      <c r="T30" s="15">
        <f t="shared" si="10"/>
        <v>97878163.45</v>
      </c>
      <c r="U30" s="15">
        <f t="shared" si="10"/>
        <v>100259464.9</v>
      </c>
      <c r="V30" s="15">
        <f t="shared" si="10"/>
        <v>174953043.5</v>
      </c>
      <c r="W30" s="15">
        <f t="shared" si="10"/>
        <v>105204703</v>
      </c>
      <c r="X30" s="15">
        <f t="shared" si="10"/>
        <v>107771861.6</v>
      </c>
      <c r="Y30" s="15">
        <f t="shared" si="10"/>
        <v>187997856.2</v>
      </c>
    </row>
    <row r="32">
      <c r="A32" s="11" t="s">
        <v>89</v>
      </c>
    </row>
    <row r="33">
      <c r="A33" s="11" t="s">
        <v>23</v>
      </c>
      <c r="B33" s="15">
        <f t="shared" ref="B33:B35" si="12">B21-B27</f>
        <v>15400000</v>
      </c>
      <c r="C33" s="15">
        <f t="shared" ref="C33:Y33" si="11">B33+C21-C27</f>
        <v>31163425</v>
      </c>
      <c r="D33" s="15">
        <f t="shared" si="11"/>
        <v>0</v>
      </c>
      <c r="E33" s="15">
        <f t="shared" si="11"/>
        <v>16517295.46</v>
      </c>
      <c r="F33" s="15">
        <f t="shared" si="11"/>
        <v>33425499.5</v>
      </c>
      <c r="G33" s="15">
        <f t="shared" si="11"/>
        <v>0</v>
      </c>
      <c r="H33" s="15">
        <f t="shared" si="11"/>
        <v>17719172.36</v>
      </c>
      <c r="I33" s="15">
        <f t="shared" si="11"/>
        <v>35858905.51</v>
      </c>
      <c r="J33" s="15">
        <f t="shared" si="11"/>
        <v>0</v>
      </c>
      <c r="K33" s="15">
        <f t="shared" si="11"/>
        <v>19012311.27</v>
      </c>
      <c r="L33" s="15">
        <f t="shared" si="11"/>
        <v>38477182.11</v>
      </c>
      <c r="M33" s="15">
        <f t="shared" si="11"/>
        <v>0</v>
      </c>
      <c r="N33" s="15">
        <f t="shared" si="11"/>
        <v>20403941.41</v>
      </c>
      <c r="O33" s="15">
        <f t="shared" si="11"/>
        <v>41294980.75</v>
      </c>
      <c r="P33" s="15">
        <f t="shared" si="11"/>
        <v>0</v>
      </c>
      <c r="Q33" s="15">
        <f t="shared" si="11"/>
        <v>21901887.2</v>
      </c>
      <c r="R33" s="15">
        <f t="shared" si="11"/>
        <v>44328159.72</v>
      </c>
      <c r="S33" s="15">
        <f t="shared" si="11"/>
        <v>0</v>
      </c>
      <c r="T33" s="15">
        <f t="shared" si="11"/>
        <v>23514618.91</v>
      </c>
      <c r="U33" s="15">
        <f t="shared" si="11"/>
        <v>47593886.88</v>
      </c>
      <c r="V33" s="15">
        <f t="shared" si="11"/>
        <v>0</v>
      </c>
      <c r="W33" s="15">
        <f t="shared" si="11"/>
        <v>25251307.73</v>
      </c>
      <c r="X33" s="15">
        <f t="shared" si="11"/>
        <v>51110751.27</v>
      </c>
      <c r="Y33" s="15">
        <f t="shared" si="11"/>
        <v>0</v>
      </c>
    </row>
    <row r="34">
      <c r="A34" s="11" t="s">
        <v>25</v>
      </c>
      <c r="B34" s="15">
        <f t="shared" si="12"/>
        <v>37800000</v>
      </c>
      <c r="C34" s="15">
        <f t="shared" ref="C34:Y34" si="13">B34+C22-C28</f>
        <v>38667375</v>
      </c>
      <c r="D34" s="15">
        <f t="shared" si="13"/>
        <v>39555432.32</v>
      </c>
      <c r="E34" s="15">
        <f t="shared" si="13"/>
        <v>40464685.66</v>
      </c>
      <c r="F34" s="15">
        <f t="shared" si="13"/>
        <v>41395662</v>
      </c>
      <c r="G34" s="15">
        <f t="shared" si="13"/>
        <v>42348901.95</v>
      </c>
      <c r="H34" s="15">
        <f t="shared" si="13"/>
        <v>43324960.14</v>
      </c>
      <c r="I34" s="15">
        <f t="shared" si="13"/>
        <v>44324405.55</v>
      </c>
      <c r="J34" s="15">
        <f t="shared" si="13"/>
        <v>45347821.94</v>
      </c>
      <c r="K34" s="15">
        <f t="shared" si="13"/>
        <v>46395808.24</v>
      </c>
      <c r="L34" s="15">
        <f t="shared" si="13"/>
        <v>47468978.93</v>
      </c>
      <c r="M34" s="15">
        <f t="shared" si="13"/>
        <v>48567964.49</v>
      </c>
      <c r="N34" s="15">
        <f t="shared" si="13"/>
        <v>49693411.81</v>
      </c>
      <c r="O34" s="15">
        <f t="shared" si="13"/>
        <v>50845984.66</v>
      </c>
      <c r="P34" s="15">
        <f t="shared" si="13"/>
        <v>52026364.1</v>
      </c>
      <c r="Q34" s="15">
        <f t="shared" si="13"/>
        <v>53235249.01</v>
      </c>
      <c r="R34" s="15">
        <f t="shared" si="13"/>
        <v>54473356.51</v>
      </c>
      <c r="S34" s="15">
        <f t="shared" si="13"/>
        <v>55741422.49</v>
      </c>
      <c r="T34" s="15">
        <f t="shared" si="13"/>
        <v>57040202.11</v>
      </c>
      <c r="U34" s="15">
        <f t="shared" si="13"/>
        <v>58370470.32</v>
      </c>
      <c r="V34" s="15">
        <f t="shared" si="13"/>
        <v>59733022.4</v>
      </c>
      <c r="W34" s="15">
        <f t="shared" si="13"/>
        <v>61128674.5</v>
      </c>
      <c r="X34" s="15">
        <f t="shared" si="13"/>
        <v>62558264.23</v>
      </c>
      <c r="Y34" s="15">
        <f t="shared" si="13"/>
        <v>64022651.23</v>
      </c>
    </row>
    <row r="35">
      <c r="A35" s="11" t="s">
        <v>27</v>
      </c>
      <c r="B35" s="15">
        <f t="shared" si="12"/>
        <v>0</v>
      </c>
      <c r="C35" s="15">
        <f t="shared" ref="C35:Y35" si="14">B35+C23-C29</f>
        <v>0</v>
      </c>
      <c r="D35" s="15">
        <f t="shared" si="14"/>
        <v>0</v>
      </c>
      <c r="E35" s="15">
        <f t="shared" si="14"/>
        <v>0</v>
      </c>
      <c r="F35" s="15">
        <f t="shared" si="14"/>
        <v>0</v>
      </c>
      <c r="G35" s="15">
        <f t="shared" si="14"/>
        <v>0</v>
      </c>
      <c r="H35" s="15">
        <f t="shared" si="14"/>
        <v>0</v>
      </c>
      <c r="I35" s="15">
        <f t="shared" si="14"/>
        <v>0</v>
      </c>
      <c r="J35" s="15">
        <f t="shared" si="14"/>
        <v>0</v>
      </c>
      <c r="K35" s="15">
        <f t="shared" si="14"/>
        <v>0</v>
      </c>
      <c r="L35" s="15">
        <f t="shared" si="14"/>
        <v>0</v>
      </c>
      <c r="M35" s="15">
        <f t="shared" si="14"/>
        <v>0</v>
      </c>
      <c r="N35" s="15">
        <f t="shared" si="14"/>
        <v>0</v>
      </c>
      <c r="O35" s="15">
        <f t="shared" si="14"/>
        <v>0</v>
      </c>
      <c r="P35" s="15">
        <f t="shared" si="14"/>
        <v>0</v>
      </c>
      <c r="Q35" s="15">
        <f t="shared" si="14"/>
        <v>0</v>
      </c>
      <c r="R35" s="15">
        <f t="shared" si="14"/>
        <v>0</v>
      </c>
      <c r="S35" s="15">
        <f t="shared" si="14"/>
        <v>0</v>
      </c>
      <c r="T35" s="15">
        <f t="shared" si="14"/>
        <v>0</v>
      </c>
      <c r="U35" s="15">
        <f t="shared" si="14"/>
        <v>0</v>
      </c>
      <c r="V35" s="15">
        <f t="shared" si="14"/>
        <v>0</v>
      </c>
      <c r="W35" s="15">
        <f t="shared" si="14"/>
        <v>0</v>
      </c>
      <c r="X35" s="15">
        <f t="shared" si="14"/>
        <v>0</v>
      </c>
      <c r="Y35" s="15">
        <f t="shared" si="14"/>
        <v>0</v>
      </c>
    </row>
    <row r="36">
      <c r="A36" s="11" t="s">
        <v>88</v>
      </c>
      <c r="B36" s="15">
        <f t="shared" ref="B36:Y36" si="15">SUM(B33:B35)</f>
        <v>53200000</v>
      </c>
      <c r="C36" s="15">
        <f t="shared" si="15"/>
        <v>69830800</v>
      </c>
      <c r="D36" s="15">
        <f t="shared" si="15"/>
        <v>39555432.32</v>
      </c>
      <c r="E36" s="15">
        <f t="shared" si="15"/>
        <v>56981981.12</v>
      </c>
      <c r="F36" s="15">
        <f t="shared" si="15"/>
        <v>74821161.51</v>
      </c>
      <c r="G36" s="15">
        <f t="shared" si="15"/>
        <v>42348901.95</v>
      </c>
      <c r="H36" s="15">
        <f t="shared" si="15"/>
        <v>61044132.5</v>
      </c>
      <c r="I36" s="15">
        <f t="shared" si="15"/>
        <v>80183311.06</v>
      </c>
      <c r="J36" s="15">
        <f t="shared" si="15"/>
        <v>45347821.94</v>
      </c>
      <c r="K36" s="15">
        <f t="shared" si="15"/>
        <v>65408119.51</v>
      </c>
      <c r="L36" s="15">
        <f t="shared" si="15"/>
        <v>85946161.04</v>
      </c>
      <c r="M36" s="15">
        <f t="shared" si="15"/>
        <v>48567964.49</v>
      </c>
      <c r="N36" s="15">
        <f t="shared" si="15"/>
        <v>70097353.22</v>
      </c>
      <c r="O36" s="15">
        <f t="shared" si="15"/>
        <v>92140965.41</v>
      </c>
      <c r="P36" s="15">
        <f t="shared" si="15"/>
        <v>52026364.1</v>
      </c>
      <c r="Q36" s="15">
        <f t="shared" si="15"/>
        <v>75137136.21</v>
      </c>
      <c r="R36" s="15">
        <f t="shared" si="15"/>
        <v>98801516.24</v>
      </c>
      <c r="S36" s="15">
        <f t="shared" si="15"/>
        <v>55741422.49</v>
      </c>
      <c r="T36" s="15">
        <f t="shared" si="15"/>
        <v>80554821.03</v>
      </c>
      <c r="U36" s="15">
        <f t="shared" si="15"/>
        <v>105964357.2</v>
      </c>
      <c r="V36" s="15">
        <f t="shared" si="15"/>
        <v>59733022.4</v>
      </c>
      <c r="W36" s="15">
        <f t="shared" si="15"/>
        <v>86379982.23</v>
      </c>
      <c r="X36" s="15">
        <f t="shared" si="15"/>
        <v>113669015.5</v>
      </c>
      <c r="Y36" s="15">
        <f t="shared" si="15"/>
        <v>64022651.23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29</v>
      </c>
    </row>
    <row r="3">
      <c r="A3" s="11" t="s">
        <v>20</v>
      </c>
      <c r="B3" s="15">
        <f>'Calcs-1'!B11*'Calcs-1'!B15</f>
        <v>30000000</v>
      </c>
      <c r="C3" s="15">
        <f>'Calcs-1'!C11*'Calcs-1'!C15</f>
        <v>30600000</v>
      </c>
      <c r="D3" s="15">
        <f>'Calcs-1'!D11*'Calcs-1'!D15</f>
        <v>31212000</v>
      </c>
      <c r="E3" s="15">
        <f>'Calcs-1'!E11*'Calcs-1'!E15</f>
        <v>31836240</v>
      </c>
      <c r="F3" s="15">
        <f>'Calcs-1'!F11*'Calcs-1'!F15</f>
        <v>32472964.8</v>
      </c>
      <c r="G3" s="15">
        <f>'Calcs-1'!G11*'Calcs-1'!G15</f>
        <v>33122424.1</v>
      </c>
      <c r="H3" s="15">
        <f>'Calcs-1'!H11*'Calcs-1'!H15</f>
        <v>33784872.58</v>
      </c>
      <c r="I3" s="15">
        <f>'Calcs-1'!I11*'Calcs-1'!I15</f>
        <v>34460570.03</v>
      </c>
      <c r="J3" s="15">
        <f>'Calcs-1'!J11*'Calcs-1'!J15</f>
        <v>35149781.43</v>
      </c>
      <c r="K3" s="15">
        <f>'Calcs-1'!K11*'Calcs-1'!K15</f>
        <v>35852777.06</v>
      </c>
      <c r="L3" s="15">
        <f>'Calcs-1'!L11*'Calcs-1'!L15</f>
        <v>36569832.6</v>
      </c>
      <c r="M3" s="15">
        <f>'Calcs-1'!M11*'Calcs-1'!M15</f>
        <v>37301229.25</v>
      </c>
      <c r="N3" s="15">
        <f>'Calcs-1'!N11*'Calcs-1'!N15</f>
        <v>38047253.84</v>
      </c>
      <c r="O3" s="15">
        <f>'Calcs-1'!O11*'Calcs-1'!O15</f>
        <v>38808198.91</v>
      </c>
      <c r="P3" s="15">
        <f>'Calcs-1'!P11*'Calcs-1'!P15</f>
        <v>39584362.89</v>
      </c>
      <c r="Q3" s="15">
        <f>'Calcs-1'!Q11*'Calcs-1'!Q15</f>
        <v>40376050.15</v>
      </c>
      <c r="R3" s="15">
        <f>'Calcs-1'!R11*'Calcs-1'!R15</f>
        <v>41183571.15</v>
      </c>
      <c r="S3" s="15">
        <f>'Calcs-1'!S11*'Calcs-1'!S15</f>
        <v>42007242.58</v>
      </c>
      <c r="T3" s="15">
        <f>'Calcs-1'!T11*'Calcs-1'!T15</f>
        <v>42847387.43</v>
      </c>
      <c r="U3" s="15">
        <f>'Calcs-1'!U11*'Calcs-1'!U15</f>
        <v>43704335.18</v>
      </c>
      <c r="V3" s="15">
        <f>'Calcs-1'!V11*'Calcs-1'!V15</f>
        <v>44578421.88</v>
      </c>
      <c r="W3" s="15">
        <f>'Calcs-1'!W11*'Calcs-1'!W15</f>
        <v>45469990.32</v>
      </c>
      <c r="X3" s="15">
        <f>'Calcs-1'!X11*'Calcs-1'!X15</f>
        <v>46379390.12</v>
      </c>
      <c r="Y3" s="15">
        <f>'Calcs-1'!Y11*'Calcs-1'!Y15</f>
        <v>47306977.93</v>
      </c>
    </row>
    <row r="4">
      <c r="A4" s="11" t="s">
        <v>21</v>
      </c>
      <c r="B4" s="15">
        <f>'Calcs-1'!B12*'Calcs-1'!B16</f>
        <v>40000000</v>
      </c>
      <c r="C4" s="15">
        <f>'Calcs-1'!C12*'Calcs-1'!C16</f>
        <v>41004000</v>
      </c>
      <c r="D4" s="15">
        <f>'Calcs-1'!D12*'Calcs-1'!D16</f>
        <v>42033200.4</v>
      </c>
      <c r="E4" s="15">
        <f>'Calcs-1'!E12*'Calcs-1'!E16</f>
        <v>43088233.73</v>
      </c>
      <c r="F4" s="15">
        <f>'Calcs-1'!F12*'Calcs-1'!F16</f>
        <v>44169748.4</v>
      </c>
      <c r="G4" s="15">
        <f>'Calcs-1'!G12*'Calcs-1'!G16</f>
        <v>45278409.08</v>
      </c>
      <c r="H4" s="15">
        <f>'Calcs-1'!H12*'Calcs-1'!H16</f>
        <v>46414897.15</v>
      </c>
      <c r="I4" s="15">
        <f>'Calcs-1'!I12*'Calcs-1'!I16</f>
        <v>47579911.07</v>
      </c>
      <c r="J4" s="15">
        <f>'Calcs-1'!J12*'Calcs-1'!J16</f>
        <v>48774166.84</v>
      </c>
      <c r="K4" s="15">
        <f>'Calcs-1'!K12*'Calcs-1'!K16</f>
        <v>49998398.42</v>
      </c>
      <c r="L4" s="15">
        <f>'Calcs-1'!L12*'Calcs-1'!L16</f>
        <v>51253358.22</v>
      </c>
      <c r="M4" s="15">
        <f>'Calcs-1'!M12*'Calcs-1'!M16</f>
        <v>52539817.52</v>
      </c>
      <c r="N4" s="15">
        <f>'Calcs-1'!N12*'Calcs-1'!N16</f>
        <v>53858566.93</v>
      </c>
      <c r="O4" s="15">
        <f>'Calcs-1'!O12*'Calcs-1'!O16</f>
        <v>55210416.96</v>
      </c>
      <c r="P4" s="15">
        <f>'Calcs-1'!P12*'Calcs-1'!P16</f>
        <v>56596198.43</v>
      </c>
      <c r="Q4" s="15">
        <f>'Calcs-1'!Q12*'Calcs-1'!Q16</f>
        <v>58016763.01</v>
      </c>
      <c r="R4" s="15">
        <f>'Calcs-1'!R12*'Calcs-1'!R16</f>
        <v>59472983.76</v>
      </c>
      <c r="S4" s="15">
        <f>'Calcs-1'!S12*'Calcs-1'!S16</f>
        <v>60965755.66</v>
      </c>
      <c r="T4" s="15">
        <f>'Calcs-1'!T12*'Calcs-1'!T16</f>
        <v>62495996.12</v>
      </c>
      <c r="U4" s="15">
        <f>'Calcs-1'!U12*'Calcs-1'!U16</f>
        <v>64064645.62</v>
      </c>
      <c r="V4" s="15">
        <f>'Calcs-1'!V12*'Calcs-1'!V16</f>
        <v>65672668.23</v>
      </c>
      <c r="W4" s="15">
        <f>'Calcs-1'!W12*'Calcs-1'!W16</f>
        <v>67321052.2</v>
      </c>
      <c r="X4" s="15">
        <f>'Calcs-1'!X12*'Calcs-1'!X16</f>
        <v>69010810.61</v>
      </c>
      <c r="Y4" s="15">
        <f>'Calcs-1'!Y12*'Calcs-1'!Y16</f>
        <v>70742981.96</v>
      </c>
    </row>
    <row r="5">
      <c r="A5" s="11" t="s">
        <v>88</v>
      </c>
      <c r="B5" s="15">
        <f t="shared" ref="B5:Y5" si="1">SUM(B3:B4)</f>
        <v>70000000</v>
      </c>
      <c r="C5" s="15">
        <f t="shared" si="1"/>
        <v>71604000</v>
      </c>
      <c r="D5" s="15">
        <f t="shared" si="1"/>
        <v>73245200.4</v>
      </c>
      <c r="E5" s="15">
        <f t="shared" si="1"/>
        <v>74924473.73</v>
      </c>
      <c r="F5" s="15">
        <f t="shared" si="1"/>
        <v>76642713.2</v>
      </c>
      <c r="G5" s="15">
        <f t="shared" si="1"/>
        <v>78400833.18</v>
      </c>
      <c r="H5" s="15">
        <f t="shared" si="1"/>
        <v>80199769.73</v>
      </c>
      <c r="I5" s="15">
        <f t="shared" si="1"/>
        <v>82040481.1</v>
      </c>
      <c r="J5" s="15">
        <f t="shared" si="1"/>
        <v>83923948.27</v>
      </c>
      <c r="K5" s="15">
        <f t="shared" si="1"/>
        <v>85851175.48</v>
      </c>
      <c r="L5" s="15">
        <f t="shared" si="1"/>
        <v>87823190.82</v>
      </c>
      <c r="M5" s="15">
        <f t="shared" si="1"/>
        <v>89841046.77</v>
      </c>
      <c r="N5" s="15">
        <f t="shared" si="1"/>
        <v>91905820.77</v>
      </c>
      <c r="O5" s="15">
        <f t="shared" si="1"/>
        <v>94018615.88</v>
      </c>
      <c r="P5" s="15">
        <f t="shared" si="1"/>
        <v>96180561.32</v>
      </c>
      <c r="Q5" s="15">
        <f t="shared" si="1"/>
        <v>98392813.16</v>
      </c>
      <c r="R5" s="15">
        <f t="shared" si="1"/>
        <v>100656554.9</v>
      </c>
      <c r="S5" s="15">
        <f t="shared" si="1"/>
        <v>102972998.2</v>
      </c>
      <c r="T5" s="15">
        <f t="shared" si="1"/>
        <v>105343383.5</v>
      </c>
      <c r="U5" s="15">
        <f t="shared" si="1"/>
        <v>107768980.8</v>
      </c>
      <c r="V5" s="15">
        <f t="shared" si="1"/>
        <v>110251090.1</v>
      </c>
      <c r="W5" s="15">
        <f t="shared" si="1"/>
        <v>112791042.5</v>
      </c>
      <c r="X5" s="15">
        <f t="shared" si="1"/>
        <v>115390200.7</v>
      </c>
      <c r="Y5" s="15">
        <f t="shared" si="1"/>
        <v>118049959.9</v>
      </c>
    </row>
    <row r="7">
      <c r="A7" s="11" t="s">
        <v>90</v>
      </c>
    </row>
    <row r="8">
      <c r="A8" s="11" t="s">
        <v>20</v>
      </c>
      <c r="B8" s="11">
        <v>0.0</v>
      </c>
      <c r="C8" s="11">
        <v>0.0</v>
      </c>
      <c r="D8" s="15">
        <f t="shared" ref="D8:Y8" si="2">B3</f>
        <v>30000000</v>
      </c>
      <c r="E8" s="15">
        <f t="shared" si="2"/>
        <v>30600000</v>
      </c>
      <c r="F8" s="15">
        <f t="shared" si="2"/>
        <v>31212000</v>
      </c>
      <c r="G8" s="15">
        <f t="shared" si="2"/>
        <v>31836240</v>
      </c>
      <c r="H8" s="15">
        <f t="shared" si="2"/>
        <v>32472964.8</v>
      </c>
      <c r="I8" s="15">
        <f t="shared" si="2"/>
        <v>33122424.1</v>
      </c>
      <c r="J8" s="15">
        <f t="shared" si="2"/>
        <v>33784872.58</v>
      </c>
      <c r="K8" s="15">
        <f t="shared" si="2"/>
        <v>34460570.03</v>
      </c>
      <c r="L8" s="15">
        <f t="shared" si="2"/>
        <v>35149781.43</v>
      </c>
      <c r="M8" s="15">
        <f t="shared" si="2"/>
        <v>35852777.06</v>
      </c>
      <c r="N8" s="15">
        <f t="shared" si="2"/>
        <v>36569832.6</v>
      </c>
      <c r="O8" s="15">
        <f t="shared" si="2"/>
        <v>37301229.25</v>
      </c>
      <c r="P8" s="15">
        <f t="shared" si="2"/>
        <v>38047253.84</v>
      </c>
      <c r="Q8" s="15">
        <f t="shared" si="2"/>
        <v>38808198.91</v>
      </c>
      <c r="R8" s="15">
        <f t="shared" si="2"/>
        <v>39584362.89</v>
      </c>
      <c r="S8" s="15">
        <f t="shared" si="2"/>
        <v>40376050.15</v>
      </c>
      <c r="T8" s="15">
        <f t="shared" si="2"/>
        <v>41183571.15</v>
      </c>
      <c r="U8" s="15">
        <f t="shared" si="2"/>
        <v>42007242.58</v>
      </c>
      <c r="V8" s="15">
        <f t="shared" si="2"/>
        <v>42847387.43</v>
      </c>
      <c r="W8" s="15">
        <f t="shared" si="2"/>
        <v>43704335.18</v>
      </c>
      <c r="X8" s="15">
        <f t="shared" si="2"/>
        <v>44578421.88</v>
      </c>
      <c r="Y8" s="15">
        <f t="shared" si="2"/>
        <v>45469990.32</v>
      </c>
    </row>
    <row r="9">
      <c r="A9" s="11" t="s">
        <v>21</v>
      </c>
      <c r="B9" s="11">
        <v>0.0</v>
      </c>
      <c r="C9" s="15">
        <f>B4+C4</f>
        <v>81004000</v>
      </c>
      <c r="D9" s="11">
        <v>0.0</v>
      </c>
      <c r="E9" s="15">
        <f>D4+E4</f>
        <v>85121434.13</v>
      </c>
      <c r="F9" s="11">
        <v>0.0</v>
      </c>
      <c r="G9" s="15">
        <f>F4+G4</f>
        <v>89448157.48</v>
      </c>
      <c r="H9" s="11">
        <v>0.0</v>
      </c>
      <c r="I9" s="15">
        <f>H4+I4</f>
        <v>93994808.22</v>
      </c>
      <c r="J9" s="11">
        <v>0.0</v>
      </c>
      <c r="K9" s="15">
        <f>J4+K4</f>
        <v>98772565.26</v>
      </c>
      <c r="L9" s="11">
        <v>0.0</v>
      </c>
      <c r="M9" s="15">
        <f>L4+M4</f>
        <v>103793175.7</v>
      </c>
      <c r="N9" s="11">
        <v>0.0</v>
      </c>
      <c r="O9" s="15">
        <f>N4+O4</f>
        <v>109068983.9</v>
      </c>
      <c r="P9" s="11">
        <v>0.0</v>
      </c>
      <c r="Q9" s="15">
        <f>P4+Q4</f>
        <v>114612961.4</v>
      </c>
      <c r="R9" s="11">
        <v>0.0</v>
      </c>
      <c r="S9" s="15">
        <f>R4+S4</f>
        <v>120438739.4</v>
      </c>
      <c r="T9" s="11">
        <v>0.0</v>
      </c>
      <c r="U9" s="15">
        <f>T4+U4</f>
        <v>126560641.7</v>
      </c>
      <c r="V9" s="11">
        <v>0.0</v>
      </c>
      <c r="W9" s="15">
        <f>V4+W4</f>
        <v>132993720.4</v>
      </c>
      <c r="X9" s="11">
        <v>0.0</v>
      </c>
      <c r="Y9" s="15">
        <f>X4+Y4</f>
        <v>139753792.6</v>
      </c>
    </row>
    <row r="10">
      <c r="A10" s="11" t="s">
        <v>88</v>
      </c>
      <c r="B10" s="14">
        <f t="shared" ref="B10:Y10" si="3">SUM(B8:B9)</f>
        <v>0</v>
      </c>
      <c r="C10" s="14">
        <f t="shared" si="3"/>
        <v>81004000</v>
      </c>
      <c r="D10" s="15">
        <f t="shared" si="3"/>
        <v>30000000</v>
      </c>
      <c r="E10" s="15">
        <f t="shared" si="3"/>
        <v>115721434.1</v>
      </c>
      <c r="F10" s="15">
        <f t="shared" si="3"/>
        <v>31212000</v>
      </c>
      <c r="G10" s="15">
        <f t="shared" si="3"/>
        <v>121284397.5</v>
      </c>
      <c r="H10" s="15">
        <f t="shared" si="3"/>
        <v>32472964.8</v>
      </c>
      <c r="I10" s="15">
        <f t="shared" si="3"/>
        <v>127117232.3</v>
      </c>
      <c r="J10" s="15">
        <f t="shared" si="3"/>
        <v>33784872.58</v>
      </c>
      <c r="K10" s="15">
        <f t="shared" si="3"/>
        <v>133233135.3</v>
      </c>
      <c r="L10" s="15">
        <f t="shared" si="3"/>
        <v>35149781.43</v>
      </c>
      <c r="M10" s="15">
        <f t="shared" si="3"/>
        <v>139645952.8</v>
      </c>
      <c r="N10" s="15">
        <f t="shared" si="3"/>
        <v>36569832.6</v>
      </c>
      <c r="O10" s="15">
        <f t="shared" si="3"/>
        <v>146370213.2</v>
      </c>
      <c r="P10" s="15">
        <f t="shared" si="3"/>
        <v>38047253.84</v>
      </c>
      <c r="Q10" s="15">
        <f t="shared" si="3"/>
        <v>153421160.4</v>
      </c>
      <c r="R10" s="15">
        <f t="shared" si="3"/>
        <v>39584362.89</v>
      </c>
      <c r="S10" s="15">
        <f t="shared" si="3"/>
        <v>160814789.6</v>
      </c>
      <c r="T10" s="15">
        <f t="shared" si="3"/>
        <v>41183571.15</v>
      </c>
      <c r="U10" s="15">
        <f t="shared" si="3"/>
        <v>168567884.3</v>
      </c>
      <c r="V10" s="15">
        <f t="shared" si="3"/>
        <v>42847387.43</v>
      </c>
      <c r="W10" s="15">
        <f t="shared" si="3"/>
        <v>176698055.6</v>
      </c>
      <c r="X10" s="15">
        <f t="shared" si="3"/>
        <v>44578421.88</v>
      </c>
      <c r="Y10" s="15">
        <f t="shared" si="3"/>
        <v>185223782.9</v>
      </c>
    </row>
    <row r="12">
      <c r="A12" s="11" t="s">
        <v>91</v>
      </c>
    </row>
    <row r="13">
      <c r="A13" s="11" t="s">
        <v>20</v>
      </c>
      <c r="B13" s="15">
        <f t="shared" ref="B13:B14" si="5">B3-B8</f>
        <v>30000000</v>
      </c>
      <c r="C13" s="15">
        <f t="shared" ref="C13:Y13" si="4">B13+C3-C8</f>
        <v>60600000</v>
      </c>
      <c r="D13" s="15">
        <f t="shared" si="4"/>
        <v>61812000</v>
      </c>
      <c r="E13" s="15">
        <f t="shared" si="4"/>
        <v>63048240</v>
      </c>
      <c r="F13" s="15">
        <f t="shared" si="4"/>
        <v>64309204.8</v>
      </c>
      <c r="G13" s="15">
        <f t="shared" si="4"/>
        <v>65595388.9</v>
      </c>
      <c r="H13" s="15">
        <f t="shared" si="4"/>
        <v>66907296.67</v>
      </c>
      <c r="I13" s="15">
        <f t="shared" si="4"/>
        <v>68245442.61</v>
      </c>
      <c r="J13" s="15">
        <f t="shared" si="4"/>
        <v>69610351.46</v>
      </c>
      <c r="K13" s="15">
        <f t="shared" si="4"/>
        <v>71002558.49</v>
      </c>
      <c r="L13" s="15">
        <f t="shared" si="4"/>
        <v>72422609.66</v>
      </c>
      <c r="M13" s="15">
        <f t="shared" si="4"/>
        <v>73871061.85</v>
      </c>
      <c r="N13" s="15">
        <f t="shared" si="4"/>
        <v>75348483.09</v>
      </c>
      <c r="O13" s="15">
        <f t="shared" si="4"/>
        <v>76855452.75</v>
      </c>
      <c r="P13" s="15">
        <f t="shared" si="4"/>
        <v>78392561.81</v>
      </c>
      <c r="Q13" s="15">
        <f t="shared" si="4"/>
        <v>79960413.04</v>
      </c>
      <c r="R13" s="15">
        <f t="shared" si="4"/>
        <v>81559621.3</v>
      </c>
      <c r="S13" s="15">
        <f t="shared" si="4"/>
        <v>83190813.73</v>
      </c>
      <c r="T13" s="15">
        <f t="shared" si="4"/>
        <v>84854630</v>
      </c>
      <c r="U13" s="15">
        <f t="shared" si="4"/>
        <v>86551722.6</v>
      </c>
      <c r="V13" s="15">
        <f t="shared" si="4"/>
        <v>88282757.06</v>
      </c>
      <c r="W13" s="15">
        <f t="shared" si="4"/>
        <v>90048412.2</v>
      </c>
      <c r="X13" s="15">
        <f t="shared" si="4"/>
        <v>91849380.44</v>
      </c>
      <c r="Y13" s="15">
        <f t="shared" si="4"/>
        <v>93686368.05</v>
      </c>
    </row>
    <row r="14">
      <c r="A14" s="11" t="s">
        <v>21</v>
      </c>
      <c r="B14" s="15">
        <f t="shared" si="5"/>
        <v>40000000</v>
      </c>
      <c r="C14" s="15">
        <f t="shared" ref="C14:Y14" si="6">B14+C4-C9</f>
        <v>0</v>
      </c>
      <c r="D14" s="15">
        <f t="shared" si="6"/>
        <v>42033200.4</v>
      </c>
      <c r="E14" s="15">
        <f t="shared" si="6"/>
        <v>0</v>
      </c>
      <c r="F14" s="15">
        <f t="shared" si="6"/>
        <v>44169748.4</v>
      </c>
      <c r="G14" s="15">
        <f t="shared" si="6"/>
        <v>0</v>
      </c>
      <c r="H14" s="15">
        <f t="shared" si="6"/>
        <v>46414897.15</v>
      </c>
      <c r="I14" s="15">
        <f t="shared" si="6"/>
        <v>0</v>
      </c>
      <c r="J14" s="15">
        <f t="shared" si="6"/>
        <v>48774166.84</v>
      </c>
      <c r="K14" s="15">
        <f t="shared" si="6"/>
        <v>0</v>
      </c>
      <c r="L14" s="15">
        <f t="shared" si="6"/>
        <v>51253358.22</v>
      </c>
      <c r="M14" s="15">
        <f t="shared" si="6"/>
        <v>0</v>
      </c>
      <c r="N14" s="15">
        <f t="shared" si="6"/>
        <v>53858566.93</v>
      </c>
      <c r="O14" s="15">
        <f t="shared" si="6"/>
        <v>0</v>
      </c>
      <c r="P14" s="15">
        <f t="shared" si="6"/>
        <v>56596198.43</v>
      </c>
      <c r="Q14" s="15">
        <f t="shared" si="6"/>
        <v>0</v>
      </c>
      <c r="R14" s="15">
        <f t="shared" si="6"/>
        <v>59472983.76</v>
      </c>
      <c r="S14" s="15">
        <f t="shared" si="6"/>
        <v>0</v>
      </c>
      <c r="T14" s="15">
        <f t="shared" si="6"/>
        <v>62495996.12</v>
      </c>
      <c r="U14" s="15">
        <f t="shared" si="6"/>
        <v>0</v>
      </c>
      <c r="V14" s="15">
        <f t="shared" si="6"/>
        <v>65672668.23</v>
      </c>
      <c r="W14" s="15">
        <f t="shared" si="6"/>
        <v>0</v>
      </c>
      <c r="X14" s="15">
        <f t="shared" si="6"/>
        <v>69010810.61</v>
      </c>
      <c r="Y14" s="15">
        <f t="shared" si="6"/>
        <v>0</v>
      </c>
    </row>
    <row r="15">
      <c r="A15" s="11" t="s">
        <v>88</v>
      </c>
      <c r="B15" s="15">
        <f t="shared" ref="B15:Y15" si="7">SUM(B13:B14)</f>
        <v>70000000</v>
      </c>
      <c r="C15" s="15">
        <f t="shared" si="7"/>
        <v>60600000</v>
      </c>
      <c r="D15" s="15">
        <f t="shared" si="7"/>
        <v>103845200.4</v>
      </c>
      <c r="E15" s="15">
        <f t="shared" si="7"/>
        <v>63048240</v>
      </c>
      <c r="F15" s="15">
        <f t="shared" si="7"/>
        <v>108478953.2</v>
      </c>
      <c r="G15" s="15">
        <f t="shared" si="7"/>
        <v>65595388.9</v>
      </c>
      <c r="H15" s="15">
        <f t="shared" si="7"/>
        <v>113322193.8</v>
      </c>
      <c r="I15" s="15">
        <f t="shared" si="7"/>
        <v>68245442.61</v>
      </c>
      <c r="J15" s="15">
        <f t="shared" si="7"/>
        <v>118384518.3</v>
      </c>
      <c r="K15" s="15">
        <f t="shared" si="7"/>
        <v>71002558.49</v>
      </c>
      <c r="L15" s="15">
        <f t="shared" si="7"/>
        <v>123675967.9</v>
      </c>
      <c r="M15" s="15">
        <f t="shared" si="7"/>
        <v>73871061.85</v>
      </c>
      <c r="N15" s="15">
        <f t="shared" si="7"/>
        <v>129207050</v>
      </c>
      <c r="O15" s="15">
        <f t="shared" si="7"/>
        <v>76855452.75</v>
      </c>
      <c r="P15" s="15">
        <f t="shared" si="7"/>
        <v>134988760.2</v>
      </c>
      <c r="Q15" s="15">
        <f t="shared" si="7"/>
        <v>79960413.04</v>
      </c>
      <c r="R15" s="15">
        <f t="shared" si="7"/>
        <v>141032605.1</v>
      </c>
      <c r="S15" s="15">
        <f t="shared" si="7"/>
        <v>83190813.73</v>
      </c>
      <c r="T15" s="15">
        <f t="shared" si="7"/>
        <v>147350626.1</v>
      </c>
      <c r="U15" s="15">
        <f t="shared" si="7"/>
        <v>86551722.6</v>
      </c>
      <c r="V15" s="15">
        <f t="shared" si="7"/>
        <v>153955425.3</v>
      </c>
      <c r="W15" s="15">
        <f t="shared" si="7"/>
        <v>90048412.2</v>
      </c>
      <c r="X15" s="15">
        <f t="shared" si="7"/>
        <v>160860191.1</v>
      </c>
      <c r="Y15" s="15">
        <f t="shared" si="7"/>
        <v>93686368.05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92</v>
      </c>
    </row>
    <row r="3">
      <c r="A3" s="11" t="s">
        <v>20</v>
      </c>
      <c r="B3" s="15">
        <f>'Calcs-1'!B3*'Calcs-1'!B15</f>
        <v>25000000</v>
      </c>
      <c r="C3" s="15">
        <f>'Calcs-1'!C3*'Calcs-1'!C15</f>
        <v>25625000</v>
      </c>
      <c r="D3" s="15">
        <f>'Calcs-1'!D3*'Calcs-1'!D15</f>
        <v>26265625</v>
      </c>
      <c r="E3" s="15">
        <f>'Calcs-1'!E3*'Calcs-1'!E15</f>
        <v>26922265.63</v>
      </c>
      <c r="F3" s="15">
        <f>'Calcs-1'!F3*'Calcs-1'!F15</f>
        <v>27595322.27</v>
      </c>
      <c r="G3" s="15">
        <f>'Calcs-1'!G3*'Calcs-1'!G15</f>
        <v>28285205.32</v>
      </c>
      <c r="H3" s="15">
        <f>'Calcs-1'!H3*'Calcs-1'!H15</f>
        <v>28992335.46</v>
      </c>
      <c r="I3" s="15">
        <f>'Calcs-1'!I3*'Calcs-1'!I15</f>
        <v>29717143.84</v>
      </c>
      <c r="J3" s="15">
        <f>'Calcs-1'!J3*'Calcs-1'!J15</f>
        <v>30460072.44</v>
      </c>
      <c r="K3" s="15">
        <f>'Calcs-1'!K3*'Calcs-1'!K15</f>
        <v>31221574.25</v>
      </c>
      <c r="L3" s="15">
        <f>'Calcs-1'!L3*'Calcs-1'!L15</f>
        <v>32002113.6</v>
      </c>
      <c r="M3" s="15">
        <f>'Calcs-1'!M3*'Calcs-1'!M15</f>
        <v>32802166.45</v>
      </c>
      <c r="N3" s="15">
        <f>'Calcs-1'!N3*'Calcs-1'!N15</f>
        <v>33622220.61</v>
      </c>
      <c r="O3" s="15">
        <f>'Calcs-1'!O3*'Calcs-1'!O15</f>
        <v>34462776.12</v>
      </c>
      <c r="P3" s="15">
        <f>'Calcs-1'!P3*'Calcs-1'!P15</f>
        <v>35324345.52</v>
      </c>
      <c r="Q3" s="15">
        <f>'Calcs-1'!Q3*'Calcs-1'!Q15</f>
        <v>36207454.16</v>
      </c>
      <c r="R3" s="15">
        <f>'Calcs-1'!R3*'Calcs-1'!R15</f>
        <v>37112640.52</v>
      </c>
      <c r="S3" s="15">
        <f>'Calcs-1'!S3*'Calcs-1'!S15</f>
        <v>38040456.53</v>
      </c>
      <c r="T3" s="15">
        <f>'Calcs-1'!T3*'Calcs-1'!T15</f>
        <v>38991467.94</v>
      </c>
      <c r="U3" s="15">
        <f>'Calcs-1'!U3*'Calcs-1'!U15</f>
        <v>39966254.64</v>
      </c>
      <c r="V3" s="15">
        <f>'Calcs-1'!V3*'Calcs-1'!V15</f>
        <v>40965411.01</v>
      </c>
      <c r="W3" s="15">
        <f>'Calcs-1'!W3*'Calcs-1'!W15</f>
        <v>41989546.28</v>
      </c>
      <c r="X3" s="15">
        <f>'Calcs-1'!X3*'Calcs-1'!X15</f>
        <v>43039284.94</v>
      </c>
      <c r="Y3" s="15">
        <f>'Calcs-1'!Y3*'Calcs-1'!Y15</f>
        <v>44115267.06</v>
      </c>
    </row>
    <row r="4">
      <c r="A4" s="11" t="s">
        <v>21</v>
      </c>
      <c r="B4" s="15">
        <f>'Calcs-1'!B4*'Calcs-1'!B16</f>
        <v>40000000</v>
      </c>
      <c r="C4" s="15">
        <f>'Calcs-1'!C4*'Calcs-1'!C16</f>
        <v>41004000</v>
      </c>
      <c r="D4" s="15">
        <f>'Calcs-1'!D4*'Calcs-1'!D16</f>
        <v>42033200.4</v>
      </c>
      <c r="E4" s="15">
        <f>'Calcs-1'!E4*'Calcs-1'!E16</f>
        <v>43088233.73</v>
      </c>
      <c r="F4" s="15">
        <f>'Calcs-1'!F4*'Calcs-1'!F16</f>
        <v>44169748.4</v>
      </c>
      <c r="G4" s="15">
        <f>'Calcs-1'!G4*'Calcs-1'!G16</f>
        <v>45278409.08</v>
      </c>
      <c r="H4" s="15">
        <f>'Calcs-1'!H4*'Calcs-1'!H16</f>
        <v>46414897.15</v>
      </c>
      <c r="I4" s="15">
        <f>'Calcs-1'!I4*'Calcs-1'!I16</f>
        <v>47579911.07</v>
      </c>
      <c r="J4" s="15">
        <f>'Calcs-1'!J4*'Calcs-1'!J16</f>
        <v>48774166.84</v>
      </c>
      <c r="K4" s="15">
        <f>'Calcs-1'!K4*'Calcs-1'!K16</f>
        <v>49998398.42</v>
      </c>
      <c r="L4" s="15">
        <f>'Calcs-1'!L4*'Calcs-1'!L16</f>
        <v>51253358.22</v>
      </c>
      <c r="M4" s="15">
        <f>'Calcs-1'!M4*'Calcs-1'!M16</f>
        <v>52539817.52</v>
      </c>
      <c r="N4" s="15">
        <f>'Calcs-1'!N4*'Calcs-1'!N16</f>
        <v>53858566.93</v>
      </c>
      <c r="O4" s="15">
        <f>'Calcs-1'!O4*'Calcs-1'!O16</f>
        <v>55210416.96</v>
      </c>
      <c r="P4" s="15">
        <f>'Calcs-1'!P4*'Calcs-1'!P16</f>
        <v>56596198.43</v>
      </c>
      <c r="Q4" s="15">
        <f>'Calcs-1'!Q4*'Calcs-1'!Q16</f>
        <v>58016763.01</v>
      </c>
      <c r="R4" s="15">
        <f>'Calcs-1'!R4*'Calcs-1'!R16</f>
        <v>59472983.76</v>
      </c>
      <c r="S4" s="15">
        <f>'Calcs-1'!S4*'Calcs-1'!S16</f>
        <v>60965755.66</v>
      </c>
      <c r="T4" s="15">
        <f>'Calcs-1'!T4*'Calcs-1'!T16</f>
        <v>62495996.12</v>
      </c>
      <c r="U4" s="15">
        <f>'Calcs-1'!U4*'Calcs-1'!U16</f>
        <v>64064645.62</v>
      </c>
      <c r="V4" s="15">
        <f>'Calcs-1'!V4*'Calcs-1'!V16</f>
        <v>65672668.23</v>
      </c>
      <c r="W4" s="15">
        <f>'Calcs-1'!W4*'Calcs-1'!W16</f>
        <v>67321052.2</v>
      </c>
      <c r="X4" s="15">
        <f>'Calcs-1'!X4*'Calcs-1'!X16</f>
        <v>69010810.61</v>
      </c>
      <c r="Y4" s="15">
        <f>'Calcs-1'!Y4*'Calcs-1'!Y16</f>
        <v>70742981.96</v>
      </c>
    </row>
    <row r="5">
      <c r="A5" s="11" t="s">
        <v>88</v>
      </c>
      <c r="B5" s="15">
        <f t="shared" ref="B5:Y5" si="1">SUM(B3:B4)</f>
        <v>65000000</v>
      </c>
      <c r="C5" s="15">
        <f t="shared" si="1"/>
        <v>66629000</v>
      </c>
      <c r="D5" s="15">
        <f t="shared" si="1"/>
        <v>68298825.4</v>
      </c>
      <c r="E5" s="15">
        <f t="shared" si="1"/>
        <v>70010499.36</v>
      </c>
      <c r="F5" s="15">
        <f t="shared" si="1"/>
        <v>71765070.66</v>
      </c>
      <c r="G5" s="15">
        <f t="shared" si="1"/>
        <v>73563614.4</v>
      </c>
      <c r="H5" s="15">
        <f t="shared" si="1"/>
        <v>75407232.6</v>
      </c>
      <c r="I5" s="15">
        <f t="shared" si="1"/>
        <v>77297054.91</v>
      </c>
      <c r="J5" s="15">
        <f t="shared" si="1"/>
        <v>79234239.27</v>
      </c>
      <c r="K5" s="15">
        <f t="shared" si="1"/>
        <v>81219972.67</v>
      </c>
      <c r="L5" s="15">
        <f t="shared" si="1"/>
        <v>83255471.83</v>
      </c>
      <c r="M5" s="15">
        <f t="shared" si="1"/>
        <v>85341983.96</v>
      </c>
      <c r="N5" s="15">
        <f t="shared" si="1"/>
        <v>87480787.54</v>
      </c>
      <c r="O5" s="15">
        <f t="shared" si="1"/>
        <v>89673193.09</v>
      </c>
      <c r="P5" s="15">
        <f t="shared" si="1"/>
        <v>91920543.95</v>
      </c>
      <c r="Q5" s="15">
        <f t="shared" si="1"/>
        <v>94224217.17</v>
      </c>
      <c r="R5" s="15">
        <f t="shared" si="1"/>
        <v>96585624.28</v>
      </c>
      <c r="S5" s="15">
        <f t="shared" si="1"/>
        <v>99006212.18</v>
      </c>
      <c r="T5" s="15">
        <f t="shared" si="1"/>
        <v>101487464.1</v>
      </c>
      <c r="U5" s="15">
        <f t="shared" si="1"/>
        <v>104030900.3</v>
      </c>
      <c r="V5" s="15">
        <f t="shared" si="1"/>
        <v>106638079.2</v>
      </c>
      <c r="W5" s="15">
        <f t="shared" si="1"/>
        <v>109310598.5</v>
      </c>
      <c r="X5" s="15">
        <f t="shared" si="1"/>
        <v>112050095.6</v>
      </c>
      <c r="Y5" s="15">
        <f t="shared" si="1"/>
        <v>114858249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35</v>
      </c>
    </row>
    <row r="3">
      <c r="A3" s="11" t="s">
        <v>36</v>
      </c>
      <c r="B3" s="14">
        <f>Assumptions!$B18</f>
        <v>153660</v>
      </c>
      <c r="C3" s="14">
        <f>Assumptions!$B18</f>
        <v>153660</v>
      </c>
      <c r="D3" s="14">
        <f>Assumptions!$B18</f>
        <v>153660</v>
      </c>
      <c r="E3" s="14">
        <f>Assumptions!$B18</f>
        <v>153660</v>
      </c>
      <c r="F3" s="14">
        <f>Assumptions!$B18</f>
        <v>153660</v>
      </c>
      <c r="G3" s="14">
        <f>Assumptions!$B18</f>
        <v>153660</v>
      </c>
      <c r="H3" s="14">
        <f>Assumptions!$B18</f>
        <v>153660</v>
      </c>
      <c r="I3" s="14">
        <f>Assumptions!$B18</f>
        <v>153660</v>
      </c>
      <c r="J3" s="14">
        <f>Assumptions!$B18</f>
        <v>153660</v>
      </c>
      <c r="K3" s="14">
        <f>Assumptions!$B18</f>
        <v>153660</v>
      </c>
      <c r="L3" s="14">
        <f>Assumptions!$B18</f>
        <v>153660</v>
      </c>
      <c r="M3" s="14">
        <f>Assumptions!$B18</f>
        <v>153660</v>
      </c>
      <c r="N3" s="14">
        <f>Assumptions!$B18</f>
        <v>153660</v>
      </c>
      <c r="O3" s="14">
        <f>Assumptions!$B18</f>
        <v>153660</v>
      </c>
      <c r="P3" s="14">
        <f>Assumptions!$B18</f>
        <v>153660</v>
      </c>
      <c r="Q3" s="14">
        <f>Assumptions!$B18</f>
        <v>153660</v>
      </c>
      <c r="R3" s="14">
        <f>Assumptions!$B18</f>
        <v>153660</v>
      </c>
      <c r="S3" s="14">
        <f>Assumptions!$B18</f>
        <v>153660</v>
      </c>
      <c r="T3" s="14">
        <f>Assumptions!$B18</f>
        <v>153660</v>
      </c>
      <c r="U3" s="14">
        <f>Assumptions!$B18</f>
        <v>153660</v>
      </c>
      <c r="V3" s="14">
        <f>Assumptions!$B18</f>
        <v>153660</v>
      </c>
      <c r="W3" s="14">
        <f>Assumptions!$B18</f>
        <v>153660</v>
      </c>
      <c r="X3" s="14">
        <f>Assumptions!$B18</f>
        <v>153660</v>
      </c>
      <c r="Y3" s="14">
        <f>Assumptions!$B18</f>
        <v>153660</v>
      </c>
    </row>
    <row r="4">
      <c r="A4" s="11" t="s">
        <v>38</v>
      </c>
      <c r="B4" s="14">
        <f>Assumptions!$B19</f>
        <v>50963</v>
      </c>
      <c r="C4" s="14">
        <f>Assumptions!$B19</f>
        <v>50963</v>
      </c>
      <c r="D4" s="14">
        <f>Assumptions!$B19</f>
        <v>50963</v>
      </c>
      <c r="E4" s="14">
        <f>Assumptions!$B19</f>
        <v>50963</v>
      </c>
      <c r="F4" s="14">
        <f>Assumptions!$B19</f>
        <v>50963</v>
      </c>
      <c r="G4" s="14">
        <f>Assumptions!$B19</f>
        <v>50963</v>
      </c>
      <c r="H4" s="14">
        <f>Assumptions!$B19</f>
        <v>50963</v>
      </c>
      <c r="I4" s="14">
        <f>Assumptions!$B19</f>
        <v>50963</v>
      </c>
      <c r="J4" s="14">
        <f>Assumptions!$B19</f>
        <v>50963</v>
      </c>
      <c r="K4" s="14">
        <f>Assumptions!$B19</f>
        <v>50963</v>
      </c>
      <c r="L4" s="14">
        <f>Assumptions!$B19</f>
        <v>50963</v>
      </c>
      <c r="M4" s="14">
        <f>Assumptions!$B19</f>
        <v>50963</v>
      </c>
      <c r="N4" s="14">
        <f>Assumptions!$B19</f>
        <v>50963</v>
      </c>
      <c r="O4" s="14">
        <f>Assumptions!$B19</f>
        <v>50963</v>
      </c>
      <c r="P4" s="14">
        <f>Assumptions!$B19</f>
        <v>50963</v>
      </c>
      <c r="Q4" s="14">
        <f>Assumptions!$B19</f>
        <v>50963</v>
      </c>
      <c r="R4" s="14">
        <f>Assumptions!$B19</f>
        <v>50963</v>
      </c>
      <c r="S4" s="14">
        <f>Assumptions!$B19</f>
        <v>50963</v>
      </c>
      <c r="T4" s="14">
        <f>Assumptions!$B19</f>
        <v>50963</v>
      </c>
      <c r="U4" s="14">
        <f>Assumptions!$B19</f>
        <v>50963</v>
      </c>
      <c r="V4" s="14">
        <f>Assumptions!$B19</f>
        <v>50963</v>
      </c>
      <c r="W4" s="14">
        <f>Assumptions!$B19</f>
        <v>50963</v>
      </c>
      <c r="X4" s="14">
        <f>Assumptions!$B19</f>
        <v>50963</v>
      </c>
      <c r="Y4" s="14">
        <f>Assumptions!$B19</f>
        <v>50963</v>
      </c>
    </row>
    <row r="5">
      <c r="A5" s="11" t="s">
        <v>39</v>
      </c>
      <c r="B5" s="14">
        <f>Assumptions!$B20</f>
        <v>202104</v>
      </c>
      <c r="C5" s="14">
        <f>Assumptions!$B20</f>
        <v>202104</v>
      </c>
      <c r="D5" s="14">
        <f>Assumptions!$B20</f>
        <v>202104</v>
      </c>
      <c r="E5" s="14">
        <f>Assumptions!$B20</f>
        <v>202104</v>
      </c>
      <c r="F5" s="14">
        <f>Assumptions!$B20</f>
        <v>202104</v>
      </c>
      <c r="G5" s="14">
        <f>Assumptions!$B20</f>
        <v>202104</v>
      </c>
      <c r="H5" s="14">
        <f>Assumptions!$B20</f>
        <v>202104</v>
      </c>
      <c r="I5" s="14">
        <f>Assumptions!$B20</f>
        <v>202104</v>
      </c>
      <c r="J5" s="14">
        <f>Assumptions!$B20</f>
        <v>202104</v>
      </c>
      <c r="K5" s="14">
        <f>Assumptions!$B20</f>
        <v>202104</v>
      </c>
      <c r="L5" s="14">
        <f>Assumptions!$B20</f>
        <v>202104</v>
      </c>
      <c r="M5" s="14">
        <f>Assumptions!$B20</f>
        <v>202104</v>
      </c>
      <c r="N5" s="14">
        <f>Assumptions!$B20</f>
        <v>202104</v>
      </c>
      <c r="O5" s="14">
        <f>Assumptions!$B20</f>
        <v>202104</v>
      </c>
      <c r="P5" s="14">
        <f>Assumptions!$B20</f>
        <v>202104</v>
      </c>
      <c r="Q5" s="14">
        <f>Assumptions!$B20</f>
        <v>202104</v>
      </c>
      <c r="R5" s="14">
        <f>Assumptions!$B20</f>
        <v>202104</v>
      </c>
      <c r="S5" s="14">
        <f>Assumptions!$B20</f>
        <v>202104</v>
      </c>
      <c r="T5" s="14">
        <f>Assumptions!$B20</f>
        <v>202104</v>
      </c>
      <c r="U5" s="14">
        <f>Assumptions!$B20</f>
        <v>202104</v>
      </c>
      <c r="V5" s="14">
        <f>Assumptions!$B20</f>
        <v>202104</v>
      </c>
      <c r="W5" s="14">
        <f>Assumptions!$B20</f>
        <v>202104</v>
      </c>
      <c r="X5" s="14">
        <f>Assumptions!$B20</f>
        <v>202104</v>
      </c>
      <c r="Y5" s="14">
        <f>Assumptions!$B20</f>
        <v>202104</v>
      </c>
    </row>
    <row r="6">
      <c r="A6" s="11" t="s">
        <v>40</v>
      </c>
      <c r="B6" s="14">
        <f>Assumptions!$B21</f>
        <v>10540</v>
      </c>
      <c r="C6" s="14">
        <f>Assumptions!$B21</f>
        <v>10540</v>
      </c>
      <c r="D6" s="14">
        <f>Assumptions!$B21</f>
        <v>10540</v>
      </c>
      <c r="E6" s="14">
        <f>Assumptions!$B21</f>
        <v>10540</v>
      </c>
      <c r="F6" s="14">
        <f>Assumptions!$B21</f>
        <v>10540</v>
      </c>
      <c r="G6" s="14">
        <f>Assumptions!$B21</f>
        <v>10540</v>
      </c>
      <c r="H6" s="14">
        <f>Assumptions!$B21</f>
        <v>10540</v>
      </c>
      <c r="I6" s="14">
        <f>Assumptions!$B21</f>
        <v>10540</v>
      </c>
      <c r="J6" s="14">
        <f>Assumptions!$B21</f>
        <v>10540</v>
      </c>
      <c r="K6" s="14">
        <f>Assumptions!$B21</f>
        <v>10540</v>
      </c>
      <c r="L6" s="14">
        <f>Assumptions!$B21</f>
        <v>10540</v>
      </c>
      <c r="M6" s="14">
        <f>Assumptions!$B21</f>
        <v>10540</v>
      </c>
      <c r="N6" s="14">
        <f>Assumptions!$B21</f>
        <v>10540</v>
      </c>
      <c r="O6" s="14">
        <f>Assumptions!$B21</f>
        <v>10540</v>
      </c>
      <c r="P6" s="14">
        <f>Assumptions!$B21</f>
        <v>10540</v>
      </c>
      <c r="Q6" s="14">
        <f>Assumptions!$B21</f>
        <v>10540</v>
      </c>
      <c r="R6" s="14">
        <f>Assumptions!$B21</f>
        <v>10540</v>
      </c>
      <c r="S6" s="14">
        <f>Assumptions!$B21</f>
        <v>10540</v>
      </c>
      <c r="T6" s="14">
        <f>Assumptions!$B21</f>
        <v>10540</v>
      </c>
      <c r="U6" s="14">
        <f>Assumptions!$B21</f>
        <v>10540</v>
      </c>
      <c r="V6" s="14">
        <f>Assumptions!$B21</f>
        <v>10540</v>
      </c>
      <c r="W6" s="14">
        <f>Assumptions!$B21</f>
        <v>10540</v>
      </c>
      <c r="X6" s="14">
        <f>Assumptions!$B21</f>
        <v>10540</v>
      </c>
      <c r="Y6" s="14">
        <f>Assumptions!$B21</f>
        <v>10540</v>
      </c>
    </row>
    <row r="7">
      <c r="A7" s="11" t="s">
        <v>88</v>
      </c>
      <c r="B7" s="14">
        <f t="shared" ref="B7:Y7" si="1">SUM(B3:B6)</f>
        <v>417267</v>
      </c>
      <c r="C7" s="14">
        <f t="shared" si="1"/>
        <v>417267</v>
      </c>
      <c r="D7" s="14">
        <f t="shared" si="1"/>
        <v>417267</v>
      </c>
      <c r="E7" s="14">
        <f t="shared" si="1"/>
        <v>417267</v>
      </c>
      <c r="F7" s="14">
        <f t="shared" si="1"/>
        <v>417267</v>
      </c>
      <c r="G7" s="14">
        <f t="shared" si="1"/>
        <v>417267</v>
      </c>
      <c r="H7" s="14">
        <f t="shared" si="1"/>
        <v>417267</v>
      </c>
      <c r="I7" s="14">
        <f t="shared" si="1"/>
        <v>417267</v>
      </c>
      <c r="J7" s="14">
        <f t="shared" si="1"/>
        <v>417267</v>
      </c>
      <c r="K7" s="14">
        <f t="shared" si="1"/>
        <v>417267</v>
      </c>
      <c r="L7" s="14">
        <f t="shared" si="1"/>
        <v>417267</v>
      </c>
      <c r="M7" s="14">
        <f t="shared" si="1"/>
        <v>417267</v>
      </c>
      <c r="N7" s="14">
        <f t="shared" si="1"/>
        <v>417267</v>
      </c>
      <c r="O7" s="14">
        <f t="shared" si="1"/>
        <v>417267</v>
      </c>
      <c r="P7" s="14">
        <f t="shared" si="1"/>
        <v>417267</v>
      </c>
      <c r="Q7" s="14">
        <f t="shared" si="1"/>
        <v>417267</v>
      </c>
      <c r="R7" s="14">
        <f t="shared" si="1"/>
        <v>417267</v>
      </c>
      <c r="S7" s="14">
        <f t="shared" si="1"/>
        <v>417267</v>
      </c>
      <c r="T7" s="14">
        <f t="shared" si="1"/>
        <v>417267</v>
      </c>
      <c r="U7" s="14">
        <f t="shared" si="1"/>
        <v>417267</v>
      </c>
      <c r="V7" s="14">
        <f t="shared" si="1"/>
        <v>417267</v>
      </c>
      <c r="W7" s="14">
        <f t="shared" si="1"/>
        <v>417267</v>
      </c>
      <c r="X7" s="14">
        <f t="shared" si="1"/>
        <v>417267</v>
      </c>
      <c r="Y7" s="14">
        <f t="shared" si="1"/>
        <v>417267</v>
      </c>
    </row>
    <row r="9">
      <c r="A9" s="11" t="s">
        <v>93</v>
      </c>
    </row>
    <row r="10">
      <c r="A10" s="11" t="s">
        <v>36</v>
      </c>
      <c r="B10" s="14">
        <f t="shared" ref="B10:Y10" si="2">B3</f>
        <v>153660</v>
      </c>
      <c r="C10" s="14">
        <f t="shared" si="2"/>
        <v>153660</v>
      </c>
      <c r="D10" s="14">
        <f t="shared" si="2"/>
        <v>153660</v>
      </c>
      <c r="E10" s="14">
        <f t="shared" si="2"/>
        <v>153660</v>
      </c>
      <c r="F10" s="14">
        <f t="shared" si="2"/>
        <v>153660</v>
      </c>
      <c r="G10" s="14">
        <f t="shared" si="2"/>
        <v>153660</v>
      </c>
      <c r="H10" s="14">
        <f t="shared" si="2"/>
        <v>153660</v>
      </c>
      <c r="I10" s="14">
        <f t="shared" si="2"/>
        <v>153660</v>
      </c>
      <c r="J10" s="14">
        <f t="shared" si="2"/>
        <v>153660</v>
      </c>
      <c r="K10" s="14">
        <f t="shared" si="2"/>
        <v>153660</v>
      </c>
      <c r="L10" s="14">
        <f t="shared" si="2"/>
        <v>153660</v>
      </c>
      <c r="M10" s="14">
        <f t="shared" si="2"/>
        <v>153660</v>
      </c>
      <c r="N10" s="14">
        <f t="shared" si="2"/>
        <v>153660</v>
      </c>
      <c r="O10" s="14">
        <f t="shared" si="2"/>
        <v>153660</v>
      </c>
      <c r="P10" s="14">
        <f t="shared" si="2"/>
        <v>153660</v>
      </c>
      <c r="Q10" s="14">
        <f t="shared" si="2"/>
        <v>153660</v>
      </c>
      <c r="R10" s="14">
        <f t="shared" si="2"/>
        <v>153660</v>
      </c>
      <c r="S10" s="14">
        <f t="shared" si="2"/>
        <v>153660</v>
      </c>
      <c r="T10" s="14">
        <f t="shared" si="2"/>
        <v>153660</v>
      </c>
      <c r="U10" s="14">
        <f t="shared" si="2"/>
        <v>153660</v>
      </c>
      <c r="V10" s="14">
        <f t="shared" si="2"/>
        <v>153660</v>
      </c>
      <c r="W10" s="14">
        <f t="shared" si="2"/>
        <v>153660</v>
      </c>
      <c r="X10" s="14">
        <f t="shared" si="2"/>
        <v>153660</v>
      </c>
      <c r="Y10" s="14">
        <f t="shared" si="2"/>
        <v>153660</v>
      </c>
    </row>
    <row r="11">
      <c r="A11" s="11" t="s">
        <v>38</v>
      </c>
      <c r="B11" s="11">
        <v>0.0</v>
      </c>
      <c r="C11" s="11">
        <v>0.0</v>
      </c>
      <c r="D11" s="14">
        <f t="shared" ref="D11:Y11" si="3">B4</f>
        <v>50963</v>
      </c>
      <c r="E11" s="14">
        <f t="shared" si="3"/>
        <v>50963</v>
      </c>
      <c r="F11" s="14">
        <f t="shared" si="3"/>
        <v>50963</v>
      </c>
      <c r="G11" s="14">
        <f t="shared" si="3"/>
        <v>50963</v>
      </c>
      <c r="H11" s="14">
        <f t="shared" si="3"/>
        <v>50963</v>
      </c>
      <c r="I11" s="14">
        <f t="shared" si="3"/>
        <v>50963</v>
      </c>
      <c r="J11" s="14">
        <f t="shared" si="3"/>
        <v>50963</v>
      </c>
      <c r="K11" s="14">
        <f t="shared" si="3"/>
        <v>50963</v>
      </c>
      <c r="L11" s="14">
        <f t="shared" si="3"/>
        <v>50963</v>
      </c>
      <c r="M11" s="14">
        <f t="shared" si="3"/>
        <v>50963</v>
      </c>
      <c r="N11" s="14">
        <f t="shared" si="3"/>
        <v>50963</v>
      </c>
      <c r="O11" s="14">
        <f t="shared" si="3"/>
        <v>50963</v>
      </c>
      <c r="P11" s="14">
        <f t="shared" si="3"/>
        <v>50963</v>
      </c>
      <c r="Q11" s="14">
        <f t="shared" si="3"/>
        <v>50963</v>
      </c>
      <c r="R11" s="14">
        <f t="shared" si="3"/>
        <v>50963</v>
      </c>
      <c r="S11" s="14">
        <f t="shared" si="3"/>
        <v>50963</v>
      </c>
      <c r="T11" s="14">
        <f t="shared" si="3"/>
        <v>50963</v>
      </c>
      <c r="U11" s="14">
        <f t="shared" si="3"/>
        <v>50963</v>
      </c>
      <c r="V11" s="14">
        <f t="shared" si="3"/>
        <v>50963</v>
      </c>
      <c r="W11" s="14">
        <f t="shared" si="3"/>
        <v>50963</v>
      </c>
      <c r="X11" s="14">
        <f t="shared" si="3"/>
        <v>50963</v>
      </c>
      <c r="Y11" s="14">
        <f t="shared" si="3"/>
        <v>50963</v>
      </c>
    </row>
    <row r="12">
      <c r="A12" s="11" t="s">
        <v>39</v>
      </c>
      <c r="B12" s="11">
        <v>0.0</v>
      </c>
      <c r="C12" s="14">
        <f t="shared" ref="C12:Y12" si="4">B5</f>
        <v>202104</v>
      </c>
      <c r="D12" s="14">
        <f t="shared" si="4"/>
        <v>202104</v>
      </c>
      <c r="E12" s="14">
        <f t="shared" si="4"/>
        <v>202104</v>
      </c>
      <c r="F12" s="14">
        <f t="shared" si="4"/>
        <v>202104</v>
      </c>
      <c r="G12" s="14">
        <f t="shared" si="4"/>
        <v>202104</v>
      </c>
      <c r="H12" s="14">
        <f t="shared" si="4"/>
        <v>202104</v>
      </c>
      <c r="I12" s="14">
        <f t="shared" si="4"/>
        <v>202104</v>
      </c>
      <c r="J12" s="14">
        <f t="shared" si="4"/>
        <v>202104</v>
      </c>
      <c r="K12" s="14">
        <f t="shared" si="4"/>
        <v>202104</v>
      </c>
      <c r="L12" s="14">
        <f t="shared" si="4"/>
        <v>202104</v>
      </c>
      <c r="M12" s="14">
        <f t="shared" si="4"/>
        <v>202104</v>
      </c>
      <c r="N12" s="14">
        <f t="shared" si="4"/>
        <v>202104</v>
      </c>
      <c r="O12" s="14">
        <f t="shared" si="4"/>
        <v>202104</v>
      </c>
      <c r="P12" s="14">
        <f t="shared" si="4"/>
        <v>202104</v>
      </c>
      <c r="Q12" s="14">
        <f t="shared" si="4"/>
        <v>202104</v>
      </c>
      <c r="R12" s="14">
        <f t="shared" si="4"/>
        <v>202104</v>
      </c>
      <c r="S12" s="14">
        <f t="shared" si="4"/>
        <v>202104</v>
      </c>
      <c r="T12" s="14">
        <f t="shared" si="4"/>
        <v>202104</v>
      </c>
      <c r="U12" s="14">
        <f t="shared" si="4"/>
        <v>202104</v>
      </c>
      <c r="V12" s="14">
        <f t="shared" si="4"/>
        <v>202104</v>
      </c>
      <c r="W12" s="14">
        <f t="shared" si="4"/>
        <v>202104</v>
      </c>
      <c r="X12" s="14">
        <f t="shared" si="4"/>
        <v>202104</v>
      </c>
      <c r="Y12" s="14">
        <f t="shared" si="4"/>
        <v>202104</v>
      </c>
    </row>
    <row r="13">
      <c r="A13" s="11" t="s">
        <v>40</v>
      </c>
      <c r="B13" s="11">
        <v>0.0</v>
      </c>
      <c r="C13" s="14">
        <f>B6+C6</f>
        <v>21080</v>
      </c>
      <c r="D13" s="11">
        <v>0.0</v>
      </c>
      <c r="E13" s="14">
        <f>D6+E6</f>
        <v>21080</v>
      </c>
      <c r="F13" s="11">
        <v>0.0</v>
      </c>
      <c r="G13" s="14">
        <f>F6+G6</f>
        <v>21080</v>
      </c>
      <c r="H13" s="11">
        <v>0.0</v>
      </c>
      <c r="I13" s="14">
        <f>H6+I6</f>
        <v>21080</v>
      </c>
      <c r="J13" s="11">
        <v>0.0</v>
      </c>
      <c r="K13" s="14">
        <f>J6+K6</f>
        <v>21080</v>
      </c>
      <c r="L13" s="11">
        <v>0.0</v>
      </c>
      <c r="M13" s="14">
        <f>L6+M6</f>
        <v>21080</v>
      </c>
      <c r="N13" s="11">
        <v>0.0</v>
      </c>
      <c r="O13" s="14">
        <f>N6+O6</f>
        <v>21080</v>
      </c>
      <c r="P13" s="11">
        <v>0.0</v>
      </c>
      <c r="Q13" s="14">
        <f>P6+Q6</f>
        <v>21080</v>
      </c>
      <c r="R13" s="11">
        <v>0.0</v>
      </c>
      <c r="S13" s="14">
        <f>R6+S6</f>
        <v>21080</v>
      </c>
      <c r="T13" s="11">
        <v>0.0</v>
      </c>
      <c r="U13" s="14">
        <f>T6+U6</f>
        <v>21080</v>
      </c>
      <c r="V13" s="11">
        <v>0.0</v>
      </c>
      <c r="W13" s="14">
        <f>V6+W6</f>
        <v>21080</v>
      </c>
      <c r="X13" s="11">
        <v>0.0</v>
      </c>
      <c r="Y13" s="14">
        <f>X6+Y6</f>
        <v>21080</v>
      </c>
    </row>
    <row r="14">
      <c r="A14" s="11" t="s">
        <v>88</v>
      </c>
      <c r="B14" s="14">
        <f t="shared" ref="B14:Y14" si="5">SUM(B10:B13)</f>
        <v>153660</v>
      </c>
      <c r="C14" s="14">
        <f t="shared" si="5"/>
        <v>376844</v>
      </c>
      <c r="D14" s="14">
        <f t="shared" si="5"/>
        <v>406727</v>
      </c>
      <c r="E14" s="14">
        <f t="shared" si="5"/>
        <v>427807</v>
      </c>
      <c r="F14" s="14">
        <f t="shared" si="5"/>
        <v>406727</v>
      </c>
      <c r="G14" s="14">
        <f t="shared" si="5"/>
        <v>427807</v>
      </c>
      <c r="H14" s="14">
        <f t="shared" si="5"/>
        <v>406727</v>
      </c>
      <c r="I14" s="14">
        <f t="shared" si="5"/>
        <v>427807</v>
      </c>
      <c r="J14" s="14">
        <f t="shared" si="5"/>
        <v>406727</v>
      </c>
      <c r="K14" s="14">
        <f t="shared" si="5"/>
        <v>427807</v>
      </c>
      <c r="L14" s="14">
        <f t="shared" si="5"/>
        <v>406727</v>
      </c>
      <c r="M14" s="14">
        <f t="shared" si="5"/>
        <v>427807</v>
      </c>
      <c r="N14" s="14">
        <f t="shared" si="5"/>
        <v>406727</v>
      </c>
      <c r="O14" s="14">
        <f t="shared" si="5"/>
        <v>427807</v>
      </c>
      <c r="P14" s="14">
        <f t="shared" si="5"/>
        <v>406727</v>
      </c>
      <c r="Q14" s="14">
        <f t="shared" si="5"/>
        <v>427807</v>
      </c>
      <c r="R14" s="14">
        <f t="shared" si="5"/>
        <v>406727</v>
      </c>
      <c r="S14" s="14">
        <f t="shared" si="5"/>
        <v>427807</v>
      </c>
      <c r="T14" s="14">
        <f t="shared" si="5"/>
        <v>406727</v>
      </c>
      <c r="U14" s="14">
        <f t="shared" si="5"/>
        <v>427807</v>
      </c>
      <c r="V14" s="14">
        <f t="shared" si="5"/>
        <v>406727</v>
      </c>
      <c r="W14" s="14">
        <f t="shared" si="5"/>
        <v>427807</v>
      </c>
      <c r="X14" s="14">
        <f t="shared" si="5"/>
        <v>406727</v>
      </c>
      <c r="Y14" s="14">
        <f t="shared" si="5"/>
        <v>427807</v>
      </c>
    </row>
    <row r="16">
      <c r="A16" s="11" t="s">
        <v>94</v>
      </c>
    </row>
    <row r="17">
      <c r="A17" s="11" t="s">
        <v>36</v>
      </c>
      <c r="B17" s="14">
        <f t="shared" ref="B17:B20" si="7">B3-B10</f>
        <v>0</v>
      </c>
      <c r="C17" s="14">
        <f t="shared" ref="C17:Y17" si="6">B17+C3-C10</f>
        <v>0</v>
      </c>
      <c r="D17" s="14">
        <f t="shared" si="6"/>
        <v>0</v>
      </c>
      <c r="E17" s="14">
        <f t="shared" si="6"/>
        <v>0</v>
      </c>
      <c r="F17" s="14">
        <f t="shared" si="6"/>
        <v>0</v>
      </c>
      <c r="G17" s="14">
        <f t="shared" si="6"/>
        <v>0</v>
      </c>
      <c r="H17" s="14">
        <f t="shared" si="6"/>
        <v>0</v>
      </c>
      <c r="I17" s="14">
        <f t="shared" si="6"/>
        <v>0</v>
      </c>
      <c r="J17" s="14">
        <f t="shared" si="6"/>
        <v>0</v>
      </c>
      <c r="K17" s="14">
        <f t="shared" si="6"/>
        <v>0</v>
      </c>
      <c r="L17" s="14">
        <f t="shared" si="6"/>
        <v>0</v>
      </c>
      <c r="M17" s="14">
        <f t="shared" si="6"/>
        <v>0</v>
      </c>
      <c r="N17" s="14">
        <f t="shared" si="6"/>
        <v>0</v>
      </c>
      <c r="O17" s="14">
        <f t="shared" si="6"/>
        <v>0</v>
      </c>
      <c r="P17" s="14">
        <f t="shared" si="6"/>
        <v>0</v>
      </c>
      <c r="Q17" s="14">
        <f t="shared" si="6"/>
        <v>0</v>
      </c>
      <c r="R17" s="14">
        <f t="shared" si="6"/>
        <v>0</v>
      </c>
      <c r="S17" s="14">
        <f t="shared" si="6"/>
        <v>0</v>
      </c>
      <c r="T17" s="14">
        <f t="shared" si="6"/>
        <v>0</v>
      </c>
      <c r="U17" s="14">
        <f t="shared" si="6"/>
        <v>0</v>
      </c>
      <c r="V17" s="14">
        <f t="shared" si="6"/>
        <v>0</v>
      </c>
      <c r="W17" s="14">
        <f t="shared" si="6"/>
        <v>0</v>
      </c>
      <c r="X17" s="14">
        <f t="shared" si="6"/>
        <v>0</v>
      </c>
      <c r="Y17" s="14">
        <f t="shared" si="6"/>
        <v>0</v>
      </c>
    </row>
    <row r="18">
      <c r="A18" s="11" t="s">
        <v>38</v>
      </c>
      <c r="B18" s="14">
        <f t="shared" si="7"/>
        <v>50963</v>
      </c>
      <c r="C18" s="14">
        <f t="shared" ref="C18:Y18" si="8">B18+C4-C11</f>
        <v>101926</v>
      </c>
      <c r="D18" s="14">
        <f t="shared" si="8"/>
        <v>101926</v>
      </c>
      <c r="E18" s="14">
        <f t="shared" si="8"/>
        <v>101926</v>
      </c>
      <c r="F18" s="14">
        <f t="shared" si="8"/>
        <v>101926</v>
      </c>
      <c r="G18" s="14">
        <f t="shared" si="8"/>
        <v>101926</v>
      </c>
      <c r="H18" s="14">
        <f t="shared" si="8"/>
        <v>101926</v>
      </c>
      <c r="I18" s="14">
        <f t="shared" si="8"/>
        <v>101926</v>
      </c>
      <c r="J18" s="14">
        <f t="shared" si="8"/>
        <v>101926</v>
      </c>
      <c r="K18" s="14">
        <f t="shared" si="8"/>
        <v>101926</v>
      </c>
      <c r="L18" s="14">
        <f t="shared" si="8"/>
        <v>101926</v>
      </c>
      <c r="M18" s="14">
        <f t="shared" si="8"/>
        <v>101926</v>
      </c>
      <c r="N18" s="14">
        <f t="shared" si="8"/>
        <v>101926</v>
      </c>
      <c r="O18" s="14">
        <f t="shared" si="8"/>
        <v>101926</v>
      </c>
      <c r="P18" s="14">
        <f t="shared" si="8"/>
        <v>101926</v>
      </c>
      <c r="Q18" s="14">
        <f t="shared" si="8"/>
        <v>101926</v>
      </c>
      <c r="R18" s="14">
        <f t="shared" si="8"/>
        <v>101926</v>
      </c>
      <c r="S18" s="14">
        <f t="shared" si="8"/>
        <v>101926</v>
      </c>
      <c r="T18" s="14">
        <f t="shared" si="8"/>
        <v>101926</v>
      </c>
      <c r="U18" s="14">
        <f t="shared" si="8"/>
        <v>101926</v>
      </c>
      <c r="V18" s="14">
        <f t="shared" si="8"/>
        <v>101926</v>
      </c>
      <c r="W18" s="14">
        <f t="shared" si="8"/>
        <v>101926</v>
      </c>
      <c r="X18" s="14">
        <f t="shared" si="8"/>
        <v>101926</v>
      </c>
      <c r="Y18" s="14">
        <f t="shared" si="8"/>
        <v>101926</v>
      </c>
    </row>
    <row r="19">
      <c r="A19" s="11" t="s">
        <v>39</v>
      </c>
      <c r="B19" s="14">
        <f t="shared" si="7"/>
        <v>202104</v>
      </c>
      <c r="C19" s="14">
        <f t="shared" ref="C19:Y19" si="9">B19+C5-C12</f>
        <v>202104</v>
      </c>
      <c r="D19" s="14">
        <f t="shared" si="9"/>
        <v>202104</v>
      </c>
      <c r="E19" s="14">
        <f t="shared" si="9"/>
        <v>202104</v>
      </c>
      <c r="F19" s="14">
        <f t="shared" si="9"/>
        <v>202104</v>
      </c>
      <c r="G19" s="14">
        <f t="shared" si="9"/>
        <v>202104</v>
      </c>
      <c r="H19" s="14">
        <f t="shared" si="9"/>
        <v>202104</v>
      </c>
      <c r="I19" s="14">
        <f t="shared" si="9"/>
        <v>202104</v>
      </c>
      <c r="J19" s="14">
        <f t="shared" si="9"/>
        <v>202104</v>
      </c>
      <c r="K19" s="14">
        <f t="shared" si="9"/>
        <v>202104</v>
      </c>
      <c r="L19" s="14">
        <f t="shared" si="9"/>
        <v>202104</v>
      </c>
      <c r="M19" s="14">
        <f t="shared" si="9"/>
        <v>202104</v>
      </c>
      <c r="N19" s="14">
        <f t="shared" si="9"/>
        <v>202104</v>
      </c>
      <c r="O19" s="14">
        <f t="shared" si="9"/>
        <v>202104</v>
      </c>
      <c r="P19" s="14">
        <f t="shared" si="9"/>
        <v>202104</v>
      </c>
      <c r="Q19" s="14">
        <f t="shared" si="9"/>
        <v>202104</v>
      </c>
      <c r="R19" s="14">
        <f t="shared" si="9"/>
        <v>202104</v>
      </c>
      <c r="S19" s="14">
        <f t="shared" si="9"/>
        <v>202104</v>
      </c>
      <c r="T19" s="14">
        <f t="shared" si="9"/>
        <v>202104</v>
      </c>
      <c r="U19" s="14">
        <f t="shared" si="9"/>
        <v>202104</v>
      </c>
      <c r="V19" s="14">
        <f t="shared" si="9"/>
        <v>202104</v>
      </c>
      <c r="W19" s="14">
        <f t="shared" si="9"/>
        <v>202104</v>
      </c>
      <c r="X19" s="14">
        <f t="shared" si="9"/>
        <v>202104</v>
      </c>
      <c r="Y19" s="14">
        <f t="shared" si="9"/>
        <v>202104</v>
      </c>
    </row>
    <row r="20">
      <c r="A20" s="11" t="s">
        <v>40</v>
      </c>
      <c r="B20" s="14">
        <f t="shared" si="7"/>
        <v>10540</v>
      </c>
      <c r="C20" s="14">
        <f t="shared" ref="C20:Y20" si="10">B20+C6-C13</f>
        <v>0</v>
      </c>
      <c r="D20" s="14">
        <f t="shared" si="10"/>
        <v>10540</v>
      </c>
      <c r="E20" s="14">
        <f t="shared" si="10"/>
        <v>0</v>
      </c>
      <c r="F20" s="14">
        <f t="shared" si="10"/>
        <v>10540</v>
      </c>
      <c r="G20" s="14">
        <f t="shared" si="10"/>
        <v>0</v>
      </c>
      <c r="H20" s="14">
        <f t="shared" si="10"/>
        <v>10540</v>
      </c>
      <c r="I20" s="14">
        <f t="shared" si="10"/>
        <v>0</v>
      </c>
      <c r="J20" s="14">
        <f t="shared" si="10"/>
        <v>10540</v>
      </c>
      <c r="K20" s="14">
        <f t="shared" si="10"/>
        <v>0</v>
      </c>
      <c r="L20" s="14">
        <f t="shared" si="10"/>
        <v>10540</v>
      </c>
      <c r="M20" s="14">
        <f t="shared" si="10"/>
        <v>0</v>
      </c>
      <c r="N20" s="14">
        <f t="shared" si="10"/>
        <v>10540</v>
      </c>
      <c r="O20" s="14">
        <f t="shared" si="10"/>
        <v>0</v>
      </c>
      <c r="P20" s="14">
        <f t="shared" si="10"/>
        <v>10540</v>
      </c>
      <c r="Q20" s="14">
        <f t="shared" si="10"/>
        <v>0</v>
      </c>
      <c r="R20" s="14">
        <f t="shared" si="10"/>
        <v>10540</v>
      </c>
      <c r="S20" s="14">
        <f t="shared" si="10"/>
        <v>0</v>
      </c>
      <c r="T20" s="14">
        <f t="shared" si="10"/>
        <v>10540</v>
      </c>
      <c r="U20" s="14">
        <f t="shared" si="10"/>
        <v>0</v>
      </c>
      <c r="V20" s="14">
        <f t="shared" si="10"/>
        <v>10540</v>
      </c>
      <c r="W20" s="14">
        <f t="shared" si="10"/>
        <v>0</v>
      </c>
      <c r="X20" s="14">
        <f t="shared" si="10"/>
        <v>10540</v>
      </c>
      <c r="Y20" s="14">
        <f t="shared" si="10"/>
        <v>0</v>
      </c>
    </row>
    <row r="21">
      <c r="A21" s="11" t="s">
        <v>88</v>
      </c>
      <c r="B21" s="14">
        <f t="shared" ref="B21:Y21" si="11">SUM(B17:B20)</f>
        <v>263607</v>
      </c>
      <c r="C21" s="14">
        <f t="shared" si="11"/>
        <v>304030</v>
      </c>
      <c r="D21" s="14">
        <f t="shared" si="11"/>
        <v>314570</v>
      </c>
      <c r="E21" s="14">
        <f t="shared" si="11"/>
        <v>304030</v>
      </c>
      <c r="F21" s="14">
        <f t="shared" si="11"/>
        <v>314570</v>
      </c>
      <c r="G21" s="14">
        <f t="shared" si="11"/>
        <v>304030</v>
      </c>
      <c r="H21" s="14">
        <f t="shared" si="11"/>
        <v>314570</v>
      </c>
      <c r="I21" s="14">
        <f t="shared" si="11"/>
        <v>304030</v>
      </c>
      <c r="J21" s="14">
        <f t="shared" si="11"/>
        <v>314570</v>
      </c>
      <c r="K21" s="14">
        <f t="shared" si="11"/>
        <v>304030</v>
      </c>
      <c r="L21" s="14">
        <f t="shared" si="11"/>
        <v>314570</v>
      </c>
      <c r="M21" s="14">
        <f t="shared" si="11"/>
        <v>304030</v>
      </c>
      <c r="N21" s="14">
        <f t="shared" si="11"/>
        <v>314570</v>
      </c>
      <c r="O21" s="14">
        <f t="shared" si="11"/>
        <v>304030</v>
      </c>
      <c r="P21" s="14">
        <f t="shared" si="11"/>
        <v>314570</v>
      </c>
      <c r="Q21" s="14">
        <f t="shared" si="11"/>
        <v>304030</v>
      </c>
      <c r="R21" s="14">
        <f t="shared" si="11"/>
        <v>314570</v>
      </c>
      <c r="S21" s="14">
        <f t="shared" si="11"/>
        <v>304030</v>
      </c>
      <c r="T21" s="14">
        <f t="shared" si="11"/>
        <v>314570</v>
      </c>
      <c r="U21" s="14">
        <f t="shared" si="11"/>
        <v>304030</v>
      </c>
      <c r="V21" s="14">
        <f t="shared" si="11"/>
        <v>314570</v>
      </c>
      <c r="W21" s="14">
        <f t="shared" si="11"/>
        <v>304030</v>
      </c>
      <c r="X21" s="14">
        <f t="shared" si="11"/>
        <v>314570</v>
      </c>
      <c r="Y21" s="14">
        <f t="shared" si="11"/>
        <v>304030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95</v>
      </c>
    </row>
    <row r="3">
      <c r="A3" s="11" t="s">
        <v>96</v>
      </c>
      <c r="B3" s="11">
        <v>0.0</v>
      </c>
      <c r="C3" s="15">
        <f t="shared" ref="C3:Y3" si="1">B11</f>
        <v>200000</v>
      </c>
      <c r="D3" s="15">
        <f t="shared" si="1"/>
        <v>399000</v>
      </c>
      <c r="E3" s="15">
        <f t="shared" si="1"/>
        <v>596855</v>
      </c>
      <c r="F3" s="15">
        <f t="shared" si="1"/>
        <v>793413.975</v>
      </c>
      <c r="G3" s="15">
        <f t="shared" si="1"/>
        <v>988519.6764</v>
      </c>
      <c r="H3" s="15">
        <f t="shared" si="1"/>
        <v>1182008.427</v>
      </c>
      <c r="I3" s="15">
        <f t="shared" si="1"/>
        <v>1373709.912</v>
      </c>
      <c r="J3" s="15">
        <f t="shared" si="1"/>
        <v>1563446.96</v>
      </c>
      <c r="K3" s="15">
        <f t="shared" si="1"/>
        <v>1751035.319</v>
      </c>
      <c r="L3" s="15">
        <f t="shared" si="1"/>
        <v>1936283.432</v>
      </c>
      <c r="M3" s="15">
        <f t="shared" si="1"/>
        <v>2118992.192</v>
      </c>
      <c r="N3" s="15">
        <f t="shared" si="1"/>
        <v>2298954.704</v>
      </c>
      <c r="O3" s="15">
        <f t="shared" si="1"/>
        <v>2475956.033</v>
      </c>
      <c r="P3" s="15">
        <f t="shared" si="1"/>
        <v>2649772.945</v>
      </c>
      <c r="Q3" s="15">
        <f t="shared" si="1"/>
        <v>2820173.64</v>
      </c>
      <c r="R3" s="15">
        <f t="shared" si="1"/>
        <v>2986917.479</v>
      </c>
      <c r="S3" s="15">
        <f t="shared" si="1"/>
        <v>3149754.704</v>
      </c>
      <c r="T3" s="15">
        <f t="shared" si="1"/>
        <v>3308426.146</v>
      </c>
      <c r="U3" s="15">
        <f t="shared" si="1"/>
        <v>3462662.926</v>
      </c>
      <c r="V3" s="15">
        <f t="shared" si="1"/>
        <v>3612186.147</v>
      </c>
      <c r="W3" s="15">
        <f t="shared" si="1"/>
        <v>3756706.582</v>
      </c>
      <c r="X3" s="15">
        <f t="shared" si="1"/>
        <v>3895924.343</v>
      </c>
      <c r="Y3" s="15">
        <f t="shared" si="1"/>
        <v>4029528.551</v>
      </c>
    </row>
    <row r="4">
      <c r="A4" s="11" t="s">
        <v>97</v>
      </c>
      <c r="B4" s="11">
        <v>0.0</v>
      </c>
      <c r="C4" s="15">
        <f t="shared" ref="C4:Y4" si="2">B12</f>
        <v>0</v>
      </c>
      <c r="D4" s="15">
        <f t="shared" si="2"/>
        <v>0</v>
      </c>
      <c r="E4" s="15">
        <f t="shared" si="2"/>
        <v>0</v>
      </c>
      <c r="F4" s="15">
        <f t="shared" si="2"/>
        <v>0</v>
      </c>
      <c r="G4" s="15">
        <f t="shared" si="2"/>
        <v>0</v>
      </c>
      <c r="H4" s="15">
        <f t="shared" si="2"/>
        <v>0</v>
      </c>
      <c r="I4" s="15">
        <f t="shared" si="2"/>
        <v>0</v>
      </c>
      <c r="J4" s="15">
        <f t="shared" si="2"/>
        <v>0</v>
      </c>
      <c r="K4" s="15">
        <f t="shared" si="2"/>
        <v>0</v>
      </c>
      <c r="L4" s="15">
        <f t="shared" si="2"/>
        <v>0</v>
      </c>
      <c r="M4" s="15">
        <f t="shared" si="2"/>
        <v>0</v>
      </c>
      <c r="N4" s="15">
        <f t="shared" si="2"/>
        <v>0</v>
      </c>
      <c r="O4" s="15">
        <f t="shared" si="2"/>
        <v>0</v>
      </c>
      <c r="P4" s="15">
        <f t="shared" si="2"/>
        <v>0</v>
      </c>
      <c r="Q4" s="15">
        <f t="shared" si="2"/>
        <v>0</v>
      </c>
      <c r="R4" s="15">
        <f t="shared" si="2"/>
        <v>0</v>
      </c>
      <c r="S4" s="15">
        <f t="shared" si="2"/>
        <v>0</v>
      </c>
      <c r="T4" s="15">
        <f t="shared" si="2"/>
        <v>0</v>
      </c>
      <c r="U4" s="15">
        <f t="shared" si="2"/>
        <v>0</v>
      </c>
      <c r="V4" s="15">
        <f t="shared" si="2"/>
        <v>0</v>
      </c>
      <c r="W4" s="15">
        <f t="shared" si="2"/>
        <v>0</v>
      </c>
      <c r="X4" s="15">
        <f t="shared" si="2"/>
        <v>0</v>
      </c>
      <c r="Y4" s="15">
        <f t="shared" si="2"/>
        <v>0</v>
      </c>
    </row>
    <row r="5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>
      <c r="A6" s="11" t="s">
        <v>98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11" t="s">
        <v>96</v>
      </c>
      <c r="B7" s="14">
        <f>'Calcs-1'!B11-'Calcs-1'!B3</f>
        <v>200000</v>
      </c>
      <c r="C7" s="15">
        <f>'Calcs-1'!C11-'Calcs-1'!C3</f>
        <v>199000</v>
      </c>
      <c r="D7" s="15">
        <f>'Calcs-1'!D11-'Calcs-1'!D3</f>
        <v>197855</v>
      </c>
      <c r="E7" s="15">
        <f>'Calcs-1'!E11-'Calcs-1'!E3</f>
        <v>196558.975</v>
      </c>
      <c r="F7" s="15">
        <f>'Calcs-1'!F11-'Calcs-1'!F3</f>
        <v>195105.7014</v>
      </c>
      <c r="G7" s="15">
        <f>'Calcs-1'!G11-'Calcs-1'!G3</f>
        <v>193488.7509</v>
      </c>
      <c r="H7" s="15">
        <f>'Calcs-1'!H11-'Calcs-1'!H3</f>
        <v>191701.4849</v>
      </c>
      <c r="I7" s="15">
        <f>'Calcs-1'!I11-'Calcs-1'!I3</f>
        <v>189737.0475</v>
      </c>
      <c r="J7" s="15">
        <f>'Calcs-1'!J11-'Calcs-1'!J3</f>
        <v>187588.3597</v>
      </c>
      <c r="K7" s="15">
        <f>'Calcs-1'!K11-'Calcs-1'!K3</f>
        <v>185248.1124</v>
      </c>
      <c r="L7" s="15">
        <f>'Calcs-1'!L11-'Calcs-1'!L3</f>
        <v>182708.7598</v>
      </c>
      <c r="M7" s="15">
        <f>'Calcs-1'!M11-'Calcs-1'!M3</f>
        <v>179962.5123</v>
      </c>
      <c r="N7" s="15">
        <f>'Calcs-1'!N11-'Calcs-1'!N3</f>
        <v>177001.3292</v>
      </c>
      <c r="O7" s="15">
        <f>'Calcs-1'!O11-'Calcs-1'!O3</f>
        <v>173816.9117</v>
      </c>
      <c r="P7" s="15">
        <f>'Calcs-1'!P11-'Calcs-1'!P3</f>
        <v>170400.6947</v>
      </c>
      <c r="Q7" s="15">
        <f>'Calcs-1'!Q11-'Calcs-1'!Q3</f>
        <v>166743.8395</v>
      </c>
      <c r="R7" s="15">
        <f>'Calcs-1'!R11-'Calcs-1'!R3</f>
        <v>162837.2254</v>
      </c>
      <c r="S7" s="15">
        <f>'Calcs-1'!S11-'Calcs-1'!S3</f>
        <v>158671.4419</v>
      </c>
      <c r="T7" s="15">
        <f>'Calcs-1'!T11-'Calcs-1'!T3</f>
        <v>154236.7794</v>
      </c>
      <c r="U7" s="15">
        <f>'Calcs-1'!U11-'Calcs-1'!U3</f>
        <v>149523.2214</v>
      </c>
      <c r="V7" s="15">
        <f>'Calcs-1'!V11-'Calcs-1'!V3</f>
        <v>144520.4349</v>
      </c>
      <c r="W7" s="15">
        <f>'Calcs-1'!W11-'Calcs-1'!W3</f>
        <v>139217.7614</v>
      </c>
      <c r="X7" s="15">
        <f>'Calcs-1'!X11-'Calcs-1'!X3</f>
        <v>133604.2074</v>
      </c>
      <c r="Y7" s="15">
        <f>'Calcs-1'!Y11-'Calcs-1'!Y3</f>
        <v>127668.4345</v>
      </c>
    </row>
    <row r="8">
      <c r="A8" s="11" t="s">
        <v>97</v>
      </c>
      <c r="B8" s="14">
        <f>'Calcs-1'!B12-'Calcs-1'!B4</f>
        <v>0</v>
      </c>
      <c r="C8" s="15">
        <f>'Calcs-1'!C12-'Calcs-1'!C4</f>
        <v>0</v>
      </c>
      <c r="D8" s="15">
        <f>'Calcs-1'!D12-'Calcs-1'!D4</f>
        <v>0</v>
      </c>
      <c r="E8" s="15">
        <f>'Calcs-1'!E12-'Calcs-1'!E4</f>
        <v>0</v>
      </c>
      <c r="F8" s="15">
        <f>'Calcs-1'!F12-'Calcs-1'!F4</f>
        <v>0</v>
      </c>
      <c r="G8" s="15">
        <f>'Calcs-1'!G12-'Calcs-1'!G4</f>
        <v>0</v>
      </c>
      <c r="H8" s="15">
        <f>'Calcs-1'!H12-'Calcs-1'!H4</f>
        <v>0</v>
      </c>
      <c r="I8" s="15">
        <f>'Calcs-1'!I12-'Calcs-1'!I4</f>
        <v>0</v>
      </c>
      <c r="J8" s="15">
        <f>'Calcs-1'!J12-'Calcs-1'!J4</f>
        <v>0</v>
      </c>
      <c r="K8" s="15">
        <f>'Calcs-1'!K12-'Calcs-1'!K4</f>
        <v>0</v>
      </c>
      <c r="L8" s="15">
        <f>'Calcs-1'!L12-'Calcs-1'!L4</f>
        <v>0</v>
      </c>
      <c r="M8" s="15">
        <f>'Calcs-1'!M12-'Calcs-1'!M4</f>
        <v>0</v>
      </c>
      <c r="N8" s="15">
        <f>'Calcs-1'!N12-'Calcs-1'!N4</f>
        <v>0</v>
      </c>
      <c r="O8" s="15">
        <f>'Calcs-1'!O12-'Calcs-1'!O4</f>
        <v>0</v>
      </c>
      <c r="P8" s="15">
        <f>'Calcs-1'!P12-'Calcs-1'!P4</f>
        <v>0</v>
      </c>
      <c r="Q8" s="15">
        <f>'Calcs-1'!Q12-'Calcs-1'!Q4</f>
        <v>0</v>
      </c>
      <c r="R8" s="15">
        <f>'Calcs-1'!R12-'Calcs-1'!R4</f>
        <v>0</v>
      </c>
      <c r="S8" s="15">
        <f>'Calcs-1'!S12-'Calcs-1'!S4</f>
        <v>0</v>
      </c>
      <c r="T8" s="15">
        <f>'Calcs-1'!T12-'Calcs-1'!T4</f>
        <v>0</v>
      </c>
      <c r="U8" s="15">
        <f>'Calcs-1'!U12-'Calcs-1'!U4</f>
        <v>0</v>
      </c>
      <c r="V8" s="15">
        <f>'Calcs-1'!V12-'Calcs-1'!V4</f>
        <v>0</v>
      </c>
      <c r="W8" s="15">
        <f>'Calcs-1'!W12-'Calcs-1'!W4</f>
        <v>0</v>
      </c>
      <c r="X8" s="15">
        <f>'Calcs-1'!X12-'Calcs-1'!X4</f>
        <v>0</v>
      </c>
      <c r="Y8" s="15">
        <f>'Calcs-1'!Y12-'Calcs-1'!Y4</f>
        <v>0</v>
      </c>
    </row>
    <row r="9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11" t="s">
        <v>99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>
      <c r="A11" s="11" t="s">
        <v>96</v>
      </c>
      <c r="B11" s="14">
        <f t="shared" ref="B11:Y11" si="3">B3+B7</f>
        <v>200000</v>
      </c>
      <c r="C11" s="15">
        <f t="shared" si="3"/>
        <v>399000</v>
      </c>
      <c r="D11" s="15">
        <f t="shared" si="3"/>
        <v>596855</v>
      </c>
      <c r="E11" s="15">
        <f t="shared" si="3"/>
        <v>793413.975</v>
      </c>
      <c r="F11" s="15">
        <f t="shared" si="3"/>
        <v>988519.6764</v>
      </c>
      <c r="G11" s="15">
        <f t="shared" si="3"/>
        <v>1182008.427</v>
      </c>
      <c r="H11" s="15">
        <f t="shared" si="3"/>
        <v>1373709.912</v>
      </c>
      <c r="I11" s="15">
        <f t="shared" si="3"/>
        <v>1563446.96</v>
      </c>
      <c r="J11" s="15">
        <f t="shared" si="3"/>
        <v>1751035.319</v>
      </c>
      <c r="K11" s="15">
        <f t="shared" si="3"/>
        <v>1936283.432</v>
      </c>
      <c r="L11" s="15">
        <f t="shared" si="3"/>
        <v>2118992.192</v>
      </c>
      <c r="M11" s="15">
        <f t="shared" si="3"/>
        <v>2298954.704</v>
      </c>
      <c r="N11" s="15">
        <f t="shared" si="3"/>
        <v>2475956.033</v>
      </c>
      <c r="O11" s="15">
        <f t="shared" si="3"/>
        <v>2649772.945</v>
      </c>
      <c r="P11" s="15">
        <f t="shared" si="3"/>
        <v>2820173.64</v>
      </c>
      <c r="Q11" s="15">
        <f t="shared" si="3"/>
        <v>2986917.479</v>
      </c>
      <c r="R11" s="15">
        <f t="shared" si="3"/>
        <v>3149754.704</v>
      </c>
      <c r="S11" s="15">
        <f t="shared" si="3"/>
        <v>3308426.146</v>
      </c>
      <c r="T11" s="15">
        <f t="shared" si="3"/>
        <v>3462662.926</v>
      </c>
      <c r="U11" s="15">
        <f t="shared" si="3"/>
        <v>3612186.147</v>
      </c>
      <c r="V11" s="15">
        <f t="shared" si="3"/>
        <v>3756706.582</v>
      </c>
      <c r="W11" s="15">
        <f t="shared" si="3"/>
        <v>3895924.343</v>
      </c>
      <c r="X11" s="15">
        <f t="shared" si="3"/>
        <v>4029528.551</v>
      </c>
      <c r="Y11" s="15">
        <f t="shared" si="3"/>
        <v>4157196.985</v>
      </c>
    </row>
    <row r="12">
      <c r="A12" s="11" t="s">
        <v>97</v>
      </c>
      <c r="B12" s="14">
        <f t="shared" ref="B12:Y12" si="4">B4+B8</f>
        <v>0</v>
      </c>
      <c r="C12" s="15">
        <f t="shared" si="4"/>
        <v>0</v>
      </c>
      <c r="D12" s="15">
        <f t="shared" si="4"/>
        <v>0</v>
      </c>
      <c r="E12" s="15">
        <f t="shared" si="4"/>
        <v>0</v>
      </c>
      <c r="F12" s="15">
        <f t="shared" si="4"/>
        <v>0</v>
      </c>
      <c r="G12" s="15">
        <f t="shared" si="4"/>
        <v>0</v>
      </c>
      <c r="H12" s="15">
        <f t="shared" si="4"/>
        <v>0</v>
      </c>
      <c r="I12" s="15">
        <f t="shared" si="4"/>
        <v>0</v>
      </c>
      <c r="J12" s="15">
        <f t="shared" si="4"/>
        <v>0</v>
      </c>
      <c r="K12" s="15">
        <f t="shared" si="4"/>
        <v>0</v>
      </c>
      <c r="L12" s="15">
        <f t="shared" si="4"/>
        <v>0</v>
      </c>
      <c r="M12" s="15">
        <f t="shared" si="4"/>
        <v>0</v>
      </c>
      <c r="N12" s="15">
        <f t="shared" si="4"/>
        <v>0</v>
      </c>
      <c r="O12" s="15">
        <f t="shared" si="4"/>
        <v>0</v>
      </c>
      <c r="P12" s="15">
        <f t="shared" si="4"/>
        <v>0</v>
      </c>
      <c r="Q12" s="15">
        <f t="shared" si="4"/>
        <v>0</v>
      </c>
      <c r="R12" s="15">
        <f t="shared" si="4"/>
        <v>0</v>
      </c>
      <c r="S12" s="15">
        <f t="shared" si="4"/>
        <v>0</v>
      </c>
      <c r="T12" s="15">
        <f t="shared" si="4"/>
        <v>0</v>
      </c>
      <c r="U12" s="15">
        <f t="shared" si="4"/>
        <v>0</v>
      </c>
      <c r="V12" s="15">
        <f t="shared" si="4"/>
        <v>0</v>
      </c>
      <c r="W12" s="15">
        <f t="shared" si="4"/>
        <v>0</v>
      </c>
      <c r="X12" s="15">
        <f t="shared" si="4"/>
        <v>0</v>
      </c>
      <c r="Y12" s="15">
        <f t="shared" si="4"/>
        <v>0</v>
      </c>
    </row>
    <row r="13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11" t="s">
        <v>99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11" t="s">
        <v>96</v>
      </c>
      <c r="B15" s="14">
        <f>B11*'Calcs-1'!B15</f>
        <v>5000000</v>
      </c>
      <c r="C15" s="15">
        <f>C11*'Calcs-1'!C15</f>
        <v>9975000</v>
      </c>
      <c r="D15" s="15">
        <f>D11*'Calcs-1'!D15</f>
        <v>14921375</v>
      </c>
      <c r="E15" s="15">
        <f>E11*'Calcs-1'!E15</f>
        <v>19835349.38</v>
      </c>
      <c r="F15" s="15">
        <f>F11*'Calcs-1'!F15</f>
        <v>24712991.91</v>
      </c>
      <c r="G15" s="15">
        <f>G11*'Calcs-1'!G15</f>
        <v>29550210.68</v>
      </c>
      <c r="H15" s="15">
        <f>H11*'Calcs-1'!H15</f>
        <v>34342747.81</v>
      </c>
      <c r="I15" s="15">
        <f>I11*'Calcs-1'!I15</f>
        <v>39086173.99</v>
      </c>
      <c r="J15" s="15">
        <f>J11*'Calcs-1'!J15</f>
        <v>43775882.99</v>
      </c>
      <c r="K15" s="15">
        <f>K11*'Calcs-1'!K15</f>
        <v>48407085.8</v>
      </c>
      <c r="L15" s="15">
        <f>L11*'Calcs-1'!L15</f>
        <v>52974804.79</v>
      </c>
      <c r="M15" s="15">
        <f>M11*'Calcs-1'!M15</f>
        <v>57473867.6</v>
      </c>
      <c r="N15" s="15">
        <f>N11*'Calcs-1'!N15</f>
        <v>61898900.83</v>
      </c>
      <c r="O15" s="15">
        <f>O11*'Calcs-1'!O15</f>
        <v>66244323.62</v>
      </c>
      <c r="P15" s="15">
        <f>P11*'Calcs-1'!P15</f>
        <v>70504340.99</v>
      </c>
      <c r="Q15" s="15">
        <f>Q11*'Calcs-1'!Q15</f>
        <v>74672936.98</v>
      </c>
      <c r="R15" s="15">
        <f>R11*'Calcs-1'!R15</f>
        <v>78743867.61</v>
      </c>
      <c r="S15" s="15">
        <f>S11*'Calcs-1'!S15</f>
        <v>82710653.66</v>
      </c>
      <c r="T15" s="15">
        <f>T11*'Calcs-1'!T15</f>
        <v>86566573.14</v>
      </c>
      <c r="U15" s="15">
        <f>U11*'Calcs-1'!U15</f>
        <v>90304653.68</v>
      </c>
      <c r="V15" s="15">
        <f>V11*'Calcs-1'!V15</f>
        <v>93917664.55</v>
      </c>
      <c r="W15" s="15">
        <f>W11*'Calcs-1'!W15</f>
        <v>97398108.58</v>
      </c>
      <c r="X15" s="15">
        <f>X11*'Calcs-1'!X15</f>
        <v>100738213.8</v>
      </c>
      <c r="Y15" s="15">
        <f>Y11*'Calcs-1'!Y15</f>
        <v>103929924.6</v>
      </c>
    </row>
    <row r="16">
      <c r="A16" s="11" t="s">
        <v>97</v>
      </c>
      <c r="B16" s="14">
        <f>B12*'Calcs-1'!B16</f>
        <v>0</v>
      </c>
      <c r="C16" s="15">
        <f>C12*'Calcs-1'!C16</f>
        <v>0</v>
      </c>
      <c r="D16" s="15">
        <f>D12*'Calcs-1'!D16</f>
        <v>0</v>
      </c>
      <c r="E16" s="15">
        <f>E12*'Calcs-1'!E16</f>
        <v>0</v>
      </c>
      <c r="F16" s="15">
        <f>F12*'Calcs-1'!F16</f>
        <v>0</v>
      </c>
      <c r="G16" s="15">
        <f>G12*'Calcs-1'!G16</f>
        <v>0</v>
      </c>
      <c r="H16" s="15">
        <f>H12*'Calcs-1'!H16</f>
        <v>0</v>
      </c>
      <c r="I16" s="15">
        <f>I12*'Calcs-1'!I16</f>
        <v>0</v>
      </c>
      <c r="J16" s="15">
        <f>J12*'Calcs-1'!J16</f>
        <v>0</v>
      </c>
      <c r="K16" s="15">
        <f>K12*'Calcs-1'!K16</f>
        <v>0</v>
      </c>
      <c r="L16" s="15">
        <f>L12*'Calcs-1'!L16</f>
        <v>0</v>
      </c>
      <c r="M16" s="15">
        <f>M12*'Calcs-1'!M16</f>
        <v>0</v>
      </c>
      <c r="N16" s="15">
        <f>N12*'Calcs-1'!N16</f>
        <v>0</v>
      </c>
      <c r="O16" s="15">
        <f>O12*'Calcs-1'!O16</f>
        <v>0</v>
      </c>
      <c r="P16" s="15">
        <f>P12*'Calcs-1'!P16</f>
        <v>0</v>
      </c>
      <c r="Q16" s="15">
        <f>Q12*'Calcs-1'!Q16</f>
        <v>0</v>
      </c>
      <c r="R16" s="15">
        <f>R12*'Calcs-1'!R16</f>
        <v>0</v>
      </c>
      <c r="S16" s="15">
        <f>S12*'Calcs-1'!S16</f>
        <v>0</v>
      </c>
      <c r="T16" s="15">
        <f>T12*'Calcs-1'!T16</f>
        <v>0</v>
      </c>
      <c r="U16" s="15">
        <f>U12*'Calcs-1'!U16</f>
        <v>0</v>
      </c>
      <c r="V16" s="15">
        <f>V12*'Calcs-1'!V16</f>
        <v>0</v>
      </c>
      <c r="W16" s="15">
        <f>W12*'Calcs-1'!W16</f>
        <v>0</v>
      </c>
      <c r="X16" s="15">
        <f>X12*'Calcs-1'!X16</f>
        <v>0</v>
      </c>
      <c r="Y16" s="15">
        <f>Y12*'Calcs-1'!Y16</f>
        <v>0</v>
      </c>
    </row>
    <row r="17">
      <c r="A17" s="11" t="s">
        <v>88</v>
      </c>
      <c r="B17" s="14">
        <f t="shared" ref="B17:Y17" si="5">SUM(B15:B16)</f>
        <v>5000000</v>
      </c>
      <c r="C17" s="15">
        <f t="shared" si="5"/>
        <v>9975000</v>
      </c>
      <c r="D17" s="15">
        <f t="shared" si="5"/>
        <v>14921375</v>
      </c>
      <c r="E17" s="15">
        <f t="shared" si="5"/>
        <v>19835349.38</v>
      </c>
      <c r="F17" s="15">
        <f t="shared" si="5"/>
        <v>24712991.91</v>
      </c>
      <c r="G17" s="15">
        <f t="shared" si="5"/>
        <v>29550210.68</v>
      </c>
      <c r="H17" s="15">
        <f t="shared" si="5"/>
        <v>34342747.81</v>
      </c>
      <c r="I17" s="15">
        <f t="shared" si="5"/>
        <v>39086173.99</v>
      </c>
      <c r="J17" s="15">
        <f t="shared" si="5"/>
        <v>43775882.99</v>
      </c>
      <c r="K17" s="15">
        <f t="shared" si="5"/>
        <v>48407085.8</v>
      </c>
      <c r="L17" s="15">
        <f t="shared" si="5"/>
        <v>52974804.79</v>
      </c>
      <c r="M17" s="15">
        <f t="shared" si="5"/>
        <v>57473867.6</v>
      </c>
      <c r="N17" s="15">
        <f t="shared" si="5"/>
        <v>61898900.83</v>
      </c>
      <c r="O17" s="15">
        <f t="shared" si="5"/>
        <v>66244323.62</v>
      </c>
      <c r="P17" s="15">
        <f t="shared" si="5"/>
        <v>70504340.99</v>
      </c>
      <c r="Q17" s="15">
        <f t="shared" si="5"/>
        <v>74672936.98</v>
      </c>
      <c r="R17" s="15">
        <f t="shared" si="5"/>
        <v>78743867.61</v>
      </c>
      <c r="S17" s="15">
        <f t="shared" si="5"/>
        <v>82710653.66</v>
      </c>
      <c r="T17" s="15">
        <f t="shared" si="5"/>
        <v>86566573.14</v>
      </c>
      <c r="U17" s="15">
        <f t="shared" si="5"/>
        <v>90304653.68</v>
      </c>
      <c r="V17" s="15">
        <f t="shared" si="5"/>
        <v>93917664.55</v>
      </c>
      <c r="W17" s="15">
        <f t="shared" si="5"/>
        <v>97398108.58</v>
      </c>
      <c r="X17" s="15">
        <f t="shared" si="5"/>
        <v>100738213.8</v>
      </c>
      <c r="Y17" s="15">
        <f t="shared" si="5"/>
        <v>103929924.6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100</v>
      </c>
      <c r="B1" s="11" t="s">
        <v>101</v>
      </c>
      <c r="C1" s="11" t="s">
        <v>102</v>
      </c>
      <c r="D1" s="11" t="s">
        <v>103</v>
      </c>
      <c r="E1" s="11" t="s">
        <v>104</v>
      </c>
      <c r="F1" s="11" t="s">
        <v>105</v>
      </c>
      <c r="G1" s="11" t="s">
        <v>106</v>
      </c>
      <c r="H1" s="11" t="s">
        <v>107</v>
      </c>
    </row>
    <row r="2">
      <c r="B2" s="11" t="s">
        <v>108</v>
      </c>
      <c r="D2" s="11">
        <v>1.0</v>
      </c>
      <c r="E2" s="11">
        <v>1600000.0</v>
      </c>
      <c r="F2" s="11">
        <v>13.0</v>
      </c>
      <c r="G2" s="14">
        <f t="shared" ref="G2:G10" si="1">F2+D2</f>
        <v>14</v>
      </c>
      <c r="H2" s="14">
        <f t="shared" ref="H2:H10" si="2">E2/F2*F2</f>
        <v>1600000</v>
      </c>
    </row>
    <row r="3">
      <c r="B3" s="11" t="s">
        <v>108</v>
      </c>
      <c r="D3" s="11">
        <v>14.0</v>
      </c>
      <c r="E3" s="11">
        <v>1600000.0</v>
      </c>
      <c r="F3" s="11">
        <v>13.0</v>
      </c>
      <c r="G3" s="14">
        <f t="shared" si="1"/>
        <v>27</v>
      </c>
      <c r="H3" s="14">
        <f t="shared" si="2"/>
        <v>1600000</v>
      </c>
    </row>
    <row r="4">
      <c r="B4" s="11" t="s">
        <v>109</v>
      </c>
      <c r="D4" s="11">
        <v>1.0</v>
      </c>
      <c r="E4" s="11">
        <v>150000.0</v>
      </c>
      <c r="F4" s="11">
        <v>16.0</v>
      </c>
      <c r="G4" s="14">
        <f t="shared" si="1"/>
        <v>17</v>
      </c>
      <c r="H4" s="14">
        <f t="shared" si="2"/>
        <v>150000</v>
      </c>
    </row>
    <row r="5">
      <c r="B5" s="11" t="s">
        <v>109</v>
      </c>
      <c r="D5" s="11">
        <v>7.0</v>
      </c>
      <c r="E5" s="11">
        <v>150000.0</v>
      </c>
      <c r="F5" s="11">
        <v>16.0</v>
      </c>
      <c r="G5" s="14">
        <f t="shared" si="1"/>
        <v>23</v>
      </c>
      <c r="H5" s="14">
        <f t="shared" si="2"/>
        <v>150000</v>
      </c>
    </row>
    <row r="6">
      <c r="B6" s="11" t="s">
        <v>109</v>
      </c>
      <c r="D6" s="11">
        <v>23.0</v>
      </c>
      <c r="E6" s="11">
        <v>150000.0</v>
      </c>
      <c r="F6" s="11">
        <v>16.0</v>
      </c>
      <c r="G6" s="14">
        <f t="shared" si="1"/>
        <v>39</v>
      </c>
      <c r="H6" s="14">
        <f t="shared" si="2"/>
        <v>150000</v>
      </c>
    </row>
    <row r="7">
      <c r="B7" s="11" t="s">
        <v>110</v>
      </c>
      <c r="D7" s="11">
        <v>2.0</v>
      </c>
      <c r="E7" s="11">
        <v>100000.0</v>
      </c>
      <c r="F7" s="11">
        <v>14.0</v>
      </c>
      <c r="G7" s="14">
        <f t="shared" si="1"/>
        <v>16</v>
      </c>
      <c r="H7" s="14">
        <f t="shared" si="2"/>
        <v>100000</v>
      </c>
    </row>
    <row r="8">
      <c r="B8" s="11" t="s">
        <v>110</v>
      </c>
      <c r="D8" s="11">
        <v>5.0</v>
      </c>
      <c r="E8" s="11">
        <v>100000.0</v>
      </c>
      <c r="F8" s="11">
        <v>14.0</v>
      </c>
      <c r="G8" s="14">
        <f t="shared" si="1"/>
        <v>19</v>
      </c>
      <c r="H8" s="14">
        <f t="shared" si="2"/>
        <v>100000</v>
      </c>
    </row>
    <row r="9">
      <c r="B9" s="11" t="s">
        <v>110</v>
      </c>
      <c r="D9" s="11">
        <v>10.0</v>
      </c>
      <c r="E9" s="11">
        <v>100000.0</v>
      </c>
      <c r="F9" s="11">
        <v>14.0</v>
      </c>
      <c r="G9" s="14">
        <f t="shared" si="1"/>
        <v>24</v>
      </c>
      <c r="H9" s="14">
        <f t="shared" si="2"/>
        <v>100000</v>
      </c>
    </row>
    <row r="10">
      <c r="B10" s="11" t="s">
        <v>110</v>
      </c>
      <c r="D10" s="11">
        <v>24.0</v>
      </c>
      <c r="E10" s="11">
        <v>100000.0</v>
      </c>
      <c r="F10" s="11">
        <v>14.0</v>
      </c>
      <c r="G10" s="14">
        <f t="shared" si="1"/>
        <v>38</v>
      </c>
      <c r="H10" s="14">
        <f t="shared" si="2"/>
        <v>100000</v>
      </c>
    </row>
  </sheetData>
  <drawing r:id="rId1"/>
</worksheet>
</file>