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Equity" sheetId="5" r:id="rId8"/>
    <sheet state="visible" name="Profit &amp; Loss" sheetId="6" r:id="rId9"/>
    <sheet state="visible" name="Quaterly-Profit &amp; Loss" sheetId="7" r:id="rId10"/>
    <sheet state="visible" name="Balance Sheet" sheetId="8" r:id="rId11"/>
    <sheet state="visible" name="Quaterly-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  <sheet state="visible" name="Risk Ratios" sheetId="13" r:id="rId16"/>
    <sheet state="visible" name="DuPont Analysis" sheetId="14" r:id="rId17"/>
  </sheets>
  <definedNames/>
  <calcPr/>
</workbook>
</file>

<file path=xl/sharedStrings.xml><?xml version="1.0" encoding="utf-8"?>
<sst xmlns="http://schemas.openxmlformats.org/spreadsheetml/2006/main" count="517" uniqueCount="193">
  <si>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</si>
  <si>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</si>
  <si>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</si>
  <si>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</si>
  <si>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</si>
  <si>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</si>
  <si>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</si>
  <si>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</si>
  <si>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</si>
  <si>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</si>
  <si>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</si>
  <si>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</si>
  <si>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</si>
  <si>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</si>
  <si>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</si>
  <si>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</si>
  <si>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</si>
  <si>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</si>
  <si>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</si>
  <si>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</si>
  <si>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</si>
  <si>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</si>
  <si>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</si>
  <si>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</si>
  <si>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</si>
  <si>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</si>
  <si>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Tube Tyre</t>
  </si>
  <si>
    <t>Tubeless Tyre</t>
  </si>
  <si>
    <t>Total</t>
  </si>
  <si>
    <t>Sales-Tube Tyre</t>
  </si>
  <si>
    <t>Customer1</t>
  </si>
  <si>
    <t>Customer2</t>
  </si>
  <si>
    <t>Customer3</t>
  </si>
  <si>
    <t>Customer4</t>
  </si>
  <si>
    <t>Sales-Tubeless Tyre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</si>
  <si>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</si>
  <si>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</si>
  <si>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</si>
  <si>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</si>
  <si>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</si>
  <si>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</si>
  <si>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</si>
  <si>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</si>
  <si>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</si>
  <si>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</si>
  <si>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</si>
  <si>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</si>
  <si>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</si>
  <si>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</si>
  <si>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</si>
  <si>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</si>
  <si>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</si>
  <si>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</si>
  <si>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</si>
  <si>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</si>
  <si>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</si>
  <si>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</si>
  <si>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</si>
  <si>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</si>
  <si>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</si>
  <si>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</si>
  <si>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</si>
  <si>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</si>
  <si>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</si>
  <si>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</si>
  <si>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</si>
  <si>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</si>
  <si>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</si>
  <si>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</si>
  <si>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</si>
  <si>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</si>
  <si>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</si>
  <si>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</si>
  <si>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</si>
  <si>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</si>
  <si>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</si>
  <si>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</si>
  <si>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</si>
  <si>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</si>
  <si>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</si>
  <si>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</si>
  <si>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</si>
  <si>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</si>
  <si>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</si>
  <si>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</si>
  <si>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</si>
  <si>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</si>
  <si>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</si>
  <si>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</si>
  <si>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</si>
  <si>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</si>
  <si>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</si>
  <si>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</si>
  <si>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</si>
  <si>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</si>
  <si>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</si>
  <si>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</si>
  <si>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</si>
  <si>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</si>
  <si>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</si>
  <si>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Quarterly Fixed Assets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</si>
  <si>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</si>
  <si>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</si>
  <si>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</si>
  <si>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</si>
  <si>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</si>
  <si>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</si>
  <si>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</si>
  <si>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</si>
  <si>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</si>
  <si>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</si>
  <si>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</si>
  <si>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Customer 1</t>
  </si>
  <si>
    <t>Customer 3</t>
  </si>
  <si>
    <t>Customer 4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</si>
  <si>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</si>
  <si>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</si>
  <si>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</si>
  <si>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</si>
  <si>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</si>
  <si>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</si>
  <si>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</si>
  <si>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</si>
  <si>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</si>
  <si>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</si>
  <si>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Tube Tyre</t>
  </si>
  <si>
    <t>Credit Purchases of Tubeless Tyre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</si>
  <si>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</si>
  <si>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</si>
  <si>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</si>
  <si>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</si>
  <si>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</si>
  <si>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</si>
  <si>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</si>
  <si>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</si>
  <si>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</si>
  <si>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</si>
  <si>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</si>
  <si>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</si>
  <si>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</si>
  <si>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</si>
  <si>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</si>
  <si>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</si>
  <si>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</si>
  <si>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</si>
  <si>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</si>
  <si>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</si>
  <si>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</si>
  <si>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</si>
  <si>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</si>
  <si>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</si>
  <si>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</si>
  <si>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</si>
  <si>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</si>
  <si>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</si>
  <si>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</si>
  <si>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</si>
  <si>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</si>
  <si>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</si>
  <si>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</si>
  <si>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</si>
  <si>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</si>
  <si>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</si>
  <si>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</si>
  <si>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</si>
  <si>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</si>
  <si>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</si>
  <si>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</si>
  <si>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</si>
  <si>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</si>
  <si>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</si>
  <si>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</si>
  <si>
    <t>Risk Ratios</t>
  </si>
  <si>
    <t>Debt to Captial Ratio(Total Liabilities/(Total Liabilities + Total Equity)</t>
  </si>
  <si>
    <t>Debt (Total Liabilities)</t>
  </si>
  <si>
    <t>Total Liabilities+Total Equity</t>
  </si>
  <si>
    <t>Debt to Captial Ratio (in Times)</t>
  </si>
  <si>
    <t>Debt to Equity Ratio( Total Liabilities/Total Equity)</t>
  </si>
  <si>
    <t>Debt to Equity Ratio (in Times)</t>
  </si>
  <si>
    <t>Interest Coverage Ratio (Operating Profit/Interest)</t>
  </si>
  <si>
    <t>Interest</t>
  </si>
  <si>
    <t>Interest Coverage Ratio</t>
  </si>
  <si>
    <t>Total Asset to Equity Ratio( Total Assets/Total Equity)</t>
  </si>
  <si>
    <t>Total Asset</t>
  </si>
  <si>
    <t>Total Asset to Equity Ratio</t>
  </si>
  <si>
    <t>Equity Multiplier (Average Total Asset/Average Total Equity)</t>
  </si>
  <si>
    <t>Average Total Asset</t>
  </si>
  <si>
    <t xml:space="preserve">Opening Total Asset </t>
  </si>
  <si>
    <t>Closing Total Asset</t>
  </si>
  <si>
    <t>Equity Multiplier</t>
  </si>
  <si>
    <t>DuPont Analysis</t>
  </si>
  <si>
    <t>ROE(Net Profit Margin*Asset Turnover Ratio*Equity Multiplier)</t>
  </si>
  <si>
    <t>ROE(in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</si>
</sst>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2" numFmtId="1" xfId="0" applyAlignment="1" applyFont="1" applyNumberFormat="1">
      <alignment readingOrder="0"/>
    </xf>
    <xf borderId="0" fillId="3" fontId="4" numFmtId="1" xfId="0" applyAlignment="1" applyFill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1" xfId="0" applyAlignment="1" applyFont="1" applyNumberFormat="1">
      <alignment readingOrder="0" vertical="bottom"/>
    </xf>
    <xf borderId="0" fillId="0" fontId="2" numFmtId="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1" xfId="0" applyAlignment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1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3" fontId="4" numFmtId="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2" numFmtId="0" xfId="0" applyFont="1"/>
    <xf borderId="0" fillId="0" fontId="3" numFmtId="2" xfId="0" applyAlignment="1" applyFont="1" applyNumberFormat="1">
      <alignment horizontal="right" vertical="bottom"/>
    </xf>
    <xf borderId="0" fillId="3" fontId="4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88"/>
    <col customWidth="1" min="2" max="2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1.07563576E9</v>
      </c>
      <c r="C3" s="2">
        <v>1.097354674575192E9</v>
      </c>
      <c r="D3" s="2">
        <v>1.119512130957812E9</v>
      </c>
      <c r="E3" s="2">
        <v>1.1421169840524728E9</v>
      </c>
      <c r="F3" s="2">
        <v>1.1651782675593653E9</v>
      </c>
      <c r="G3" s="2">
        <v>1.1887051975844438E9</v>
      </c>
      <c r="H3" s="2">
        <v>1.2127071763225095E9</v>
      </c>
      <c r="I3" s="2">
        <v>1.2371937958146608E9</v>
      </c>
      <c r="J3" s="2">
        <v>1.2621748417816117E9</v>
      </c>
      <c r="K3" s="2">
        <v>1.2876602975344133E9</v>
      </c>
      <c r="L3" s="2">
        <v>1.313660347964139E9</v>
      </c>
      <c r="M3" s="2">
        <v>1.3401853836121264E9</v>
      </c>
      <c r="N3" s="2">
        <v>1.3672460048224072E9</v>
      </c>
      <c r="O3" s="2">
        <v>1.3948530259779801E9</v>
      </c>
      <c r="P3" s="2">
        <v>1.4230174798226194E9</v>
      </c>
      <c r="Q3" s="2">
        <v>1.4517506218699539E9</v>
      </c>
      <c r="R3" s="2">
        <v>1.4810639349015656E9</v>
      </c>
      <c r="S3" s="2">
        <v>1.5109691335559173E9</v>
      </c>
      <c r="T3" s="2">
        <v>1.5414781690099382E9</v>
      </c>
      <c r="U3" s="2">
        <v>1.5726032337551363E9</v>
      </c>
      <c r="V3" s="2">
        <v>1.60435676647015E9</v>
      </c>
      <c r="W3" s="2">
        <v>1.6367514569916854E9</v>
      </c>
      <c r="X3" s="2">
        <v>1.6698002513858242E9</v>
      </c>
      <c r="Y3" s="2">
        <v>1.7035163571217313E9</v>
      </c>
      <c r="Z3" s="2"/>
    </row>
    <row r="4">
      <c r="A4" s="4" t="s">
        <v>27</v>
      </c>
      <c r="B4" s="2">
        <v>2.020694647E9</v>
      </c>
      <c r="C4" s="2">
        <v>2.0770079716309896E9</v>
      </c>
      <c r="D4" s="2">
        <v>2.1348906528867931E9</v>
      </c>
      <c r="E4" s="2">
        <v>2.194386426068638E9</v>
      </c>
      <c r="F4" s="2">
        <v>2.2555402453062463E9</v>
      </c>
      <c r="G4" s="2">
        <v>2.3183983175245137E9</v>
      </c>
      <c r="H4" s="2">
        <v>2.383008137356782E9</v>
      </c>
      <c r="I4" s="2">
        <v>2.4494185230310817E9</v>
      </c>
      <c r="J4" s="2">
        <v>2.5176796532564683E9</v>
      </c>
      <c r="K4" s="2">
        <v>2.5878431051373153E9</v>
      </c>
      <c r="L4" s="2">
        <v>2.659961893144213E9</v>
      </c>
      <c r="M4" s="2">
        <v>2.734090509170923E9</v>
      </c>
      <c r="N4" s="2">
        <v>2.8102849637076507E9</v>
      </c>
      <c r="O4" s="2">
        <v>2.8886028281617446E9</v>
      </c>
      <c r="P4" s="2">
        <v>2.969103278357804E9</v>
      </c>
      <c r="Q4" s="2">
        <v>3.051847139250062E9</v>
      </c>
      <c r="R4" s="2">
        <v>3.136896930880824E9</v>
      </c>
      <c r="S4" s="2">
        <v>3.224316915619689E9</v>
      </c>
      <c r="T4" s="2">
        <v>3.314173146719253E9</v>
      </c>
      <c r="U4" s="2">
        <v>3.4065335182239685E9</v>
      </c>
      <c r="V4" s="2">
        <v>3.501467816269889E9</v>
      </c>
      <c r="W4" s="2">
        <v>3.599047771814042E9</v>
      </c>
      <c r="X4" s="2">
        <v>3.699347114833287E9</v>
      </c>
      <c r="Y4" s="2">
        <v>3.802441630033594E9</v>
      </c>
      <c r="Z4" s="2"/>
    </row>
    <row r="5">
      <c r="A5" s="3" t="s">
        <v>28</v>
      </c>
      <c r="B5" s="2">
        <v>3.096330407E9</v>
      </c>
      <c r="C5" s="2">
        <v>3.1743626462061815E9</v>
      </c>
      <c r="D5" s="2">
        <v>3.2544027838446054E9</v>
      </c>
      <c r="E5" s="2">
        <v>3.336503410121111E9</v>
      </c>
      <c r="F5" s="2">
        <v>3.4207185128656116E9</v>
      </c>
      <c r="G5" s="2">
        <v>3.5071035151089573E9</v>
      </c>
      <c r="H5" s="2">
        <v>3.5957153136792917E9</v>
      </c>
      <c r="I5" s="2">
        <v>3.686612318845742E9</v>
      </c>
      <c r="J5" s="2">
        <v>3.77985449503808E9</v>
      </c>
      <c r="K5" s="2">
        <v>3.8755034026717286E9</v>
      </c>
      <c r="L5" s="2">
        <v>3.973622241108352E9</v>
      </c>
      <c r="M5" s="2">
        <v>4.0742758927830496E9</v>
      </c>
      <c r="N5" s="2">
        <v>4.177530968530058E9</v>
      </c>
      <c r="O5" s="2">
        <v>4.2834558541397247E9</v>
      </c>
      <c r="P5" s="2">
        <v>4.392120758180424E9</v>
      </c>
      <c r="Q5" s="2">
        <v>4.503597761120016E9</v>
      </c>
      <c r="R5" s="2">
        <v>4.61796086578239E9</v>
      </c>
      <c r="S5" s="2">
        <v>4.735286049175606E9</v>
      </c>
      <c r="T5" s="2">
        <v>4.855651315729191E9</v>
      </c>
      <c r="U5" s="2">
        <v>4.979136751979105E9</v>
      </c>
      <c r="V5" s="2">
        <v>5.105824582740039E9</v>
      </c>
      <c r="W5" s="2">
        <v>5.235799228805727E9</v>
      </c>
      <c r="X5" s="2">
        <v>5.3691473662191105E9</v>
      </c>
      <c r="Y5" s="2">
        <v>5.505957987155325E9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30</v>
      </c>
      <c r="B8" s="2">
        <v>1.398326488E8</v>
      </c>
      <c r="C8" s="2">
        <v>1.4265610769477496E8</v>
      </c>
      <c r="D8" s="2">
        <v>1.4553657702451557E8</v>
      </c>
      <c r="E8" s="2">
        <v>1.4847520792682147E8</v>
      </c>
      <c r="F8" s="2">
        <v>1.514731747827175E8</v>
      </c>
      <c r="G8" s="2">
        <v>1.545316756859777E8</v>
      </c>
      <c r="H8" s="2">
        <v>1.5765193292192623E8</v>
      </c>
      <c r="I8" s="2">
        <v>1.608351934559059E8</v>
      </c>
      <c r="J8" s="2">
        <v>1.640827294316095E8</v>
      </c>
      <c r="K8" s="2">
        <v>1.6739583867947373E8</v>
      </c>
      <c r="L8" s="2">
        <v>1.7077584523533806E8</v>
      </c>
      <c r="M8" s="2">
        <v>1.7422409986957642E8</v>
      </c>
      <c r="N8" s="2">
        <v>1.7774198062691295E8</v>
      </c>
      <c r="O8" s="2">
        <v>1.8133089337713742E8</v>
      </c>
      <c r="P8" s="2">
        <v>1.8499227237694052E8</v>
      </c>
      <c r="Q8" s="2">
        <v>1.8872758084309402E8</v>
      </c>
      <c r="R8" s="2">
        <v>1.9253831153720352E8</v>
      </c>
      <c r="S8" s="2">
        <v>1.9642598736226925E8</v>
      </c>
      <c r="T8" s="2">
        <v>2.00392161971292E8</v>
      </c>
      <c r="U8" s="2">
        <v>2.044384203881677E8</v>
      </c>
      <c r="V8" s="2">
        <v>2.085663796411195E8</v>
      </c>
      <c r="W8" s="2">
        <v>2.127776894089191E8</v>
      </c>
      <c r="X8" s="2">
        <v>2.1707403268015715E8</v>
      </c>
      <c r="Y8" s="2">
        <v>2.2145712642582506E8</v>
      </c>
      <c r="Z8" s="2"/>
    </row>
    <row r="9">
      <c r="A9" s="6" t="s">
        <v>31</v>
      </c>
      <c r="B9" s="2">
        <v>2.366398672E8</v>
      </c>
      <c r="C9" s="2">
        <v>2.4141802840654224E8</v>
      </c>
      <c r="D9" s="2">
        <v>2.4629266881071866E8</v>
      </c>
      <c r="E9" s="2">
        <v>2.5126573649154404E8</v>
      </c>
      <c r="F9" s="2">
        <v>2.5633921886306036E8</v>
      </c>
      <c r="G9" s="2">
        <v>2.6151514346857765E8</v>
      </c>
      <c r="H9" s="2">
        <v>2.667955787909521E8</v>
      </c>
      <c r="I9" s="2">
        <v>2.7218263507922536E8</v>
      </c>
      <c r="J9" s="2">
        <v>2.7767846519195455E8</v>
      </c>
      <c r="K9" s="2">
        <v>2.832852654575709E8</v>
      </c>
      <c r="L9" s="2">
        <v>2.8900527655211055E8</v>
      </c>
      <c r="M9" s="2">
        <v>2.948407843946678E8</v>
      </c>
      <c r="N9" s="2">
        <v>3.007941210609296E8</v>
      </c>
      <c r="O9" s="2">
        <v>3.0686766571515566E8</v>
      </c>
      <c r="P9" s="2">
        <v>3.1306384556097627E8</v>
      </c>
      <c r="Q9" s="2">
        <v>3.1938513681138986E8</v>
      </c>
      <c r="R9" s="2">
        <v>3.258340656783444E8</v>
      </c>
      <c r="S9" s="2">
        <v>3.324132093823018E8</v>
      </c>
      <c r="T9" s="2">
        <v>3.391251971821864E8</v>
      </c>
      <c r="U9" s="2">
        <v>3.4597271142613E8</v>
      </c>
      <c r="V9" s="2">
        <v>3.52958488623433E8</v>
      </c>
      <c r="W9" s="2">
        <v>3.600853205381708E8</v>
      </c>
      <c r="X9" s="2">
        <v>3.6735605530488133E8</v>
      </c>
      <c r="Y9" s="2">
        <v>3.7477359856678087E8</v>
      </c>
      <c r="Z9" s="2"/>
    </row>
    <row r="10">
      <c r="A10" s="6" t="s">
        <v>32</v>
      </c>
      <c r="B10" s="2">
        <v>1.721017216E8</v>
      </c>
      <c r="C10" s="2">
        <v>1.755767479320307E8</v>
      </c>
      <c r="D10" s="2">
        <v>1.7912194095324993E8</v>
      </c>
      <c r="E10" s="2">
        <v>1.8273871744839567E8</v>
      </c>
      <c r="F10" s="2">
        <v>1.8642852280949846E8</v>
      </c>
      <c r="G10" s="2">
        <v>1.9019283161351103E8</v>
      </c>
      <c r="H10" s="2">
        <v>1.9403314821160153E8</v>
      </c>
      <c r="I10" s="2">
        <v>1.9795100733034572E8</v>
      </c>
      <c r="J10" s="2">
        <v>2.0194797468505788E8</v>
      </c>
      <c r="K10" s="2">
        <v>2.0602564760550615E8</v>
      </c>
      <c r="L10" s="2">
        <v>2.1018565567426226E8</v>
      </c>
      <c r="M10" s="2">
        <v>2.144296613779402E8</v>
      </c>
      <c r="N10" s="2">
        <v>2.1875936077158517E8</v>
      </c>
      <c r="O10" s="2">
        <v>2.2317648415647683E8</v>
      </c>
      <c r="P10" s="2">
        <v>2.276827967716191E8</v>
      </c>
      <c r="Q10" s="2">
        <v>2.3228009949919263E8</v>
      </c>
      <c r="R10" s="2">
        <v>2.3697022958425048E8</v>
      </c>
      <c r="S10" s="2">
        <v>2.4175506136894676E8</v>
      </c>
      <c r="T10" s="2">
        <v>2.4663650704159012E8</v>
      </c>
      <c r="U10" s="2">
        <v>2.516165174008218E8</v>
      </c>
      <c r="V10" s="2">
        <v>2.56697082635224E8</v>
      </c>
      <c r="W10" s="2">
        <v>2.6188023311866966E8</v>
      </c>
      <c r="X10" s="2">
        <v>2.6716804022173187E8</v>
      </c>
      <c r="Y10" s="2">
        <v>2.72562617139477E8</v>
      </c>
      <c r="Z10" s="2"/>
    </row>
    <row r="11">
      <c r="A11" s="6" t="s">
        <v>33</v>
      </c>
      <c r="B11" s="2">
        <v>5.270615224E8</v>
      </c>
      <c r="C11" s="2">
        <v>5.37703790541844E8</v>
      </c>
      <c r="D11" s="2">
        <v>5.485609441693279E8</v>
      </c>
      <c r="E11" s="2">
        <v>5.596373221857116E8</v>
      </c>
      <c r="F11" s="2">
        <v>5.70937351104089E8</v>
      </c>
      <c r="G11" s="2">
        <v>5.824655468163774E8</v>
      </c>
      <c r="H11" s="2">
        <v>5.942265163980297E8</v>
      </c>
      <c r="I11" s="2">
        <v>6.062249599491838E8</v>
      </c>
      <c r="J11" s="2">
        <v>6.184656724729897E8</v>
      </c>
      <c r="K11" s="2">
        <v>6.309535457918625E8</v>
      </c>
      <c r="L11" s="2">
        <v>6.43693570502428E8</v>
      </c>
      <c r="M11" s="2">
        <v>6.566908379699419E8</v>
      </c>
      <c r="N11" s="2">
        <v>6.699505423629795E8</v>
      </c>
      <c r="O11" s="2">
        <v>6.834779827292103E8</v>
      </c>
      <c r="P11" s="2">
        <v>6.972785651130835E8</v>
      </c>
      <c r="Q11" s="2">
        <v>7.113578047162774E8</v>
      </c>
      <c r="R11" s="2">
        <v>7.257213281017671E8</v>
      </c>
      <c r="S11" s="2">
        <v>7.403748754423995E8</v>
      </c>
      <c r="T11" s="2">
        <v>7.553243028148698E8</v>
      </c>
      <c r="U11" s="2">
        <v>7.705755845400168E8</v>
      </c>
      <c r="V11" s="2">
        <v>7.861348155703735E8</v>
      </c>
      <c r="W11" s="2">
        <v>8.020082139259259E8</v>
      </c>
      <c r="X11" s="2">
        <v>8.182021231790539E8</v>
      </c>
      <c r="Y11" s="2">
        <v>8.347230149896483E8</v>
      </c>
      <c r="Z11" s="2"/>
    </row>
    <row r="12">
      <c r="A12" s="3" t="s">
        <v>28</v>
      </c>
      <c r="B12" s="2">
        <v>1.07563576E9</v>
      </c>
      <c r="C12" s="2">
        <v>1.097354674575192E9</v>
      </c>
      <c r="D12" s="2">
        <v>1.1195121309578118E9</v>
      </c>
      <c r="E12" s="2">
        <v>1.1421169840524728E9</v>
      </c>
      <c r="F12" s="2">
        <v>1.1651782675593653E9</v>
      </c>
      <c r="G12" s="2">
        <v>1.1887051975844438E9</v>
      </c>
      <c r="H12" s="2">
        <v>1.2127071763225095E9</v>
      </c>
      <c r="I12" s="2">
        <v>1.2371937958146608E9</v>
      </c>
      <c r="J12" s="2">
        <v>1.2621748417816114E9</v>
      </c>
      <c r="K12" s="2">
        <v>1.2876602975344133E9</v>
      </c>
      <c r="L12" s="2">
        <v>1.313660347964139E9</v>
      </c>
      <c r="M12" s="2">
        <v>1.3401853836121264E9</v>
      </c>
      <c r="N12" s="2">
        <v>1.3672460048224072E9</v>
      </c>
      <c r="O12" s="2">
        <v>1.3948530259779801E9</v>
      </c>
      <c r="P12" s="2">
        <v>1.4230174798226194E9</v>
      </c>
      <c r="Q12" s="2">
        <v>1.4517506218699539E9</v>
      </c>
      <c r="R12" s="2">
        <v>1.4810639349015656E9</v>
      </c>
      <c r="S12" s="2">
        <v>1.5109691335559173E9</v>
      </c>
      <c r="T12" s="2">
        <v>1.5414781690099382E9</v>
      </c>
      <c r="U12" s="2">
        <v>1.5726032337551363E9</v>
      </c>
      <c r="V12" s="2">
        <v>1.60435676647015E9</v>
      </c>
      <c r="W12" s="2">
        <v>1.6367514569916854E9</v>
      </c>
      <c r="X12" s="2">
        <v>1.6698002513858242E9</v>
      </c>
      <c r="Y12" s="2">
        <v>1.7035163571217313E9</v>
      </c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34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30</v>
      </c>
      <c r="B15" s="2">
        <v>4.2434587587E8</v>
      </c>
      <c r="C15" s="2">
        <v>4.3617167404250777E8</v>
      </c>
      <c r="D15" s="2">
        <v>4.4832703710622656E8</v>
      </c>
      <c r="E15" s="2">
        <v>4.6082114947441393E8</v>
      </c>
      <c r="F15" s="2">
        <v>4.7366345151431173E8</v>
      </c>
      <c r="G15" s="2">
        <v>4.868636466801479E8</v>
      </c>
      <c r="H15" s="2">
        <v>5.004317088449242E8</v>
      </c>
      <c r="I15" s="2">
        <v>5.143778898365271E8</v>
      </c>
      <c r="J15" s="2">
        <v>5.2871272718385834E8</v>
      </c>
      <c r="K15" s="2">
        <v>5.434470520788362E8</v>
      </c>
      <c r="L15" s="2">
        <v>5.585919975602847E8</v>
      </c>
      <c r="M15" s="2">
        <v>5.741590069258939E8</v>
      </c>
      <c r="N15" s="2">
        <v>5.901598423786066E8</v>
      </c>
      <c r="O15" s="2">
        <v>6.066065939139663E8</v>
      </c>
      <c r="P15" s="2">
        <v>6.235116884551388E8</v>
      </c>
      <c r="Q15" s="2">
        <v>6.40887899242513E8</v>
      </c>
      <c r="R15" s="2">
        <v>6.587483554849731E8</v>
      </c>
      <c r="S15" s="2">
        <v>6.771065522801347E8</v>
      </c>
      <c r="T15" s="2">
        <v>6.959763608110431E8</v>
      </c>
      <c r="U15" s="2">
        <v>7.153720388270334E8</v>
      </c>
      <c r="V15" s="2">
        <v>7.353082414166766E8</v>
      </c>
      <c r="W15" s="2">
        <v>7.558000320809488E8</v>
      </c>
      <c r="X15" s="2">
        <v>7.768628941149902E8</v>
      </c>
      <c r="Y15" s="2">
        <v>7.985127423070548E8</v>
      </c>
      <c r="Z15" s="2"/>
    </row>
    <row r="16">
      <c r="A16" s="6" t="s">
        <v>31</v>
      </c>
      <c r="B16" s="2">
        <v>5.657945011600001E8</v>
      </c>
      <c r="C16" s="2">
        <v>5.815622320566771E8</v>
      </c>
      <c r="D16" s="2">
        <v>5.977693828083022E8</v>
      </c>
      <c r="E16" s="2">
        <v>6.144281992992187E8</v>
      </c>
      <c r="F16" s="2">
        <v>6.31551268685749E8</v>
      </c>
      <c r="G16" s="2">
        <v>6.491515289068639E8</v>
      </c>
      <c r="H16" s="2">
        <v>6.672422784598991E8</v>
      </c>
      <c r="I16" s="2">
        <v>6.858371864487029E8</v>
      </c>
      <c r="J16" s="2">
        <v>7.049503029118112E8</v>
      </c>
      <c r="K16" s="2">
        <v>7.245960694384483E8</v>
      </c>
      <c r="L16" s="2">
        <v>7.447893300803797E8</v>
      </c>
      <c r="M16" s="2">
        <v>7.655453425678586E8</v>
      </c>
      <c r="N16" s="2">
        <v>7.868797898381423E8</v>
      </c>
      <c r="O16" s="2">
        <v>8.088087918852886E8</v>
      </c>
      <c r="P16" s="2">
        <v>8.313489179401852E8</v>
      </c>
      <c r="Q16" s="2">
        <v>8.545171989900174E8</v>
      </c>
      <c r="R16" s="2">
        <v>8.783311406466309E8</v>
      </c>
      <c r="S16" s="2">
        <v>9.02808736373513E8</v>
      </c>
      <c r="T16" s="2">
        <v>9.27968481081391E8</v>
      </c>
      <c r="U16" s="2">
        <v>9.538293851027113E8</v>
      </c>
      <c r="V16" s="2">
        <v>9.804109885555689E8</v>
      </c>
      <c r="W16" s="2">
        <v>1.0077333761079319E9</v>
      </c>
      <c r="X16" s="2">
        <v>1.0358171921533204E9</v>
      </c>
      <c r="Y16" s="2">
        <v>1.0646836564094064E9</v>
      </c>
      <c r="Z16" s="2"/>
    </row>
    <row r="17">
      <c r="A17" s="6" t="s">
        <v>32</v>
      </c>
      <c r="B17" s="2">
        <v>3.8393198293E8</v>
      </c>
      <c r="C17" s="2">
        <v>3.94631514609888E8</v>
      </c>
      <c r="D17" s="2">
        <v>4.056292240484907E8</v>
      </c>
      <c r="E17" s="2">
        <v>4.169334209530412E8</v>
      </c>
      <c r="F17" s="2">
        <v>4.285526466081868E8</v>
      </c>
      <c r="G17" s="2">
        <v>4.404956803296576E8</v>
      </c>
      <c r="H17" s="2">
        <v>4.527715460977886E8</v>
      </c>
      <c r="I17" s="2">
        <v>4.653895193759055E8</v>
      </c>
      <c r="J17" s="2">
        <v>4.78359134118729E8</v>
      </c>
      <c r="K17" s="2">
        <v>4.916901899760899E8</v>
      </c>
      <c r="L17" s="2">
        <v>5.053927596974005E8</v>
      </c>
      <c r="M17" s="2">
        <v>5.1947719674247545E8</v>
      </c>
      <c r="N17" s="2">
        <v>5.339541431044536E8</v>
      </c>
      <c r="O17" s="2">
        <v>5.488345373507315E8</v>
      </c>
      <c r="P17" s="2">
        <v>5.641296228879827E8</v>
      </c>
      <c r="Q17" s="2">
        <v>5.798509564575118E8</v>
      </c>
      <c r="R17" s="2">
        <v>5.960104168673565E8</v>
      </c>
      <c r="S17" s="2">
        <v>6.126202139677409E8</v>
      </c>
      <c r="T17" s="2">
        <v>6.296928978766581E8</v>
      </c>
      <c r="U17" s="2">
        <v>6.47241368462554E8</v>
      </c>
      <c r="V17" s="2">
        <v>6.652788850912789E8</v>
      </c>
      <c r="W17" s="2">
        <v>6.83819076644668E8</v>
      </c>
      <c r="X17" s="2">
        <v>7.028759518183244E8</v>
      </c>
      <c r="Y17" s="2">
        <v>7.224639097063829E8</v>
      </c>
      <c r="Z17" s="2"/>
    </row>
    <row r="18">
      <c r="A18" s="6" t="s">
        <v>33</v>
      </c>
      <c r="B18" s="2">
        <v>6.4662228704E8</v>
      </c>
      <c r="C18" s="2">
        <v>6.646425509219167E8</v>
      </c>
      <c r="D18" s="2">
        <v>6.831650089237738E8</v>
      </c>
      <c r="E18" s="2">
        <v>7.022036563419641E8</v>
      </c>
      <c r="F18" s="2">
        <v>7.217728784979988E8</v>
      </c>
      <c r="G18" s="2">
        <v>7.418874616078444E8</v>
      </c>
      <c r="H18" s="2">
        <v>7.625626039541702E8</v>
      </c>
      <c r="I18" s="2">
        <v>7.838139273699461E8</v>
      </c>
      <c r="J18" s="2">
        <v>8.056574890420699E8</v>
      </c>
      <c r="K18" s="2">
        <v>8.281097936439409E8</v>
      </c>
      <c r="L18" s="2">
        <v>8.511878058061483E8</v>
      </c>
      <c r="M18" s="2">
        <v>8.749089629346955E8</v>
      </c>
      <c r="N18" s="2">
        <v>8.992911883864483E8</v>
      </c>
      <c r="O18" s="2">
        <v>9.243529050117583E8</v>
      </c>
      <c r="P18" s="2">
        <v>9.501130490744972E8</v>
      </c>
      <c r="Q18" s="2">
        <v>9.765910845600199E8</v>
      </c>
      <c r="R18" s="2">
        <v>1.0038070178818637E9</v>
      </c>
      <c r="S18" s="2">
        <v>1.0317814129983006E9</v>
      </c>
      <c r="T18" s="2">
        <v>1.060535406950161E9</v>
      </c>
      <c r="U18" s="2">
        <v>1.09009072583167E9</v>
      </c>
      <c r="V18" s="2">
        <v>1.1204697012063644E9</v>
      </c>
      <c r="W18" s="2">
        <v>1.1516952869804935E9</v>
      </c>
      <c r="X18" s="2">
        <v>1.183791076746652E9</v>
      </c>
      <c r="Y18" s="2">
        <v>1.2167813216107502E9</v>
      </c>
      <c r="Z18" s="2"/>
    </row>
    <row r="19">
      <c r="A19" s="3" t="s">
        <v>28</v>
      </c>
      <c r="B19" s="2">
        <v>2.020694647E9</v>
      </c>
      <c r="C19" s="2">
        <v>2.0770079716309896E9</v>
      </c>
      <c r="D19" s="2">
        <v>2.1348906528867931E9</v>
      </c>
      <c r="E19" s="2">
        <v>2.194386426068638E9</v>
      </c>
      <c r="F19" s="2">
        <v>2.2555402453062463E9</v>
      </c>
      <c r="G19" s="2">
        <v>2.3183983175245137E9</v>
      </c>
      <c r="H19" s="2">
        <v>2.383008137356782E9</v>
      </c>
      <c r="I19" s="2">
        <v>2.4494185230310817E9</v>
      </c>
      <c r="J19" s="2">
        <v>2.5176796532564683E9</v>
      </c>
      <c r="K19" s="2">
        <v>2.5878431051373153E9</v>
      </c>
      <c r="L19" s="2">
        <v>2.6599618931442137E9</v>
      </c>
      <c r="M19" s="2">
        <v>2.734090509170923E9</v>
      </c>
      <c r="N19" s="2">
        <v>2.8102849637076507E9</v>
      </c>
      <c r="O19" s="2">
        <v>2.8886028281617446E9</v>
      </c>
      <c r="P19" s="2">
        <v>2.969103278357804E9</v>
      </c>
      <c r="Q19" s="2">
        <v>3.051847139250062E9</v>
      </c>
      <c r="R19" s="2">
        <v>3.136896930880824E9</v>
      </c>
      <c r="S19" s="2">
        <v>3.224316915619689E9</v>
      </c>
      <c r="T19" s="2">
        <v>3.314173146719253E9</v>
      </c>
      <c r="U19" s="2">
        <v>3.4065335182239685E9</v>
      </c>
      <c r="V19" s="2">
        <v>3.501467816269889E9</v>
      </c>
      <c r="W19" s="2">
        <v>3.599047771814042E9</v>
      </c>
      <c r="X19" s="2">
        <v>3.6993471148332872E9</v>
      </c>
      <c r="Y19" s="2">
        <v>3.802441630033594E9</v>
      </c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35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 t="s">
        <v>30</v>
      </c>
      <c r="B22" s="2">
        <v>5.641785246700001E8</v>
      </c>
      <c r="C22" s="2">
        <v>5.788277817372828E8</v>
      </c>
      <c r="D22" s="2">
        <v>5.938636141307421E8</v>
      </c>
      <c r="E22" s="2">
        <v>6.092963574012353E8</v>
      </c>
      <c r="F22" s="2">
        <v>6.251366262970293E8</v>
      </c>
      <c r="G22" s="2">
        <v>6.413953223661256E8</v>
      </c>
      <c r="H22" s="2">
        <v>6.580836417668505E8</v>
      </c>
      <c r="I22" s="2">
        <v>6.75213083292433E8</v>
      </c>
      <c r="J22" s="2">
        <v>6.927954566154678E8</v>
      </c>
      <c r="K22" s="2">
        <v>7.1084289075831E8</v>
      </c>
      <c r="L22" s="2">
        <v>7.293678427956228E8</v>
      </c>
      <c r="M22" s="2">
        <v>7.483831067954704E8</v>
      </c>
      <c r="N22" s="2">
        <v>7.679018230055195E8</v>
      </c>
      <c r="O22" s="2">
        <v>7.879374872911037E8</v>
      </c>
      <c r="P22" s="2">
        <v>8.085039608320793E8</v>
      </c>
      <c r="Q22" s="2">
        <v>8.296154800856069E8</v>
      </c>
      <c r="R22" s="2">
        <v>8.512866670221766E8</v>
      </c>
      <c r="S22" s="2">
        <v>8.73532539642404E8</v>
      </c>
      <c r="T22" s="2">
        <v>8.963685227823352E8</v>
      </c>
      <c r="U22" s="2">
        <v>9.198104592152011E8</v>
      </c>
      <c r="V22" s="2">
        <v>9.438746210577961E8</v>
      </c>
      <c r="W22" s="2">
        <v>9.685777214898679E8</v>
      </c>
      <c r="X22" s="2">
        <v>9.939369267951474E8</v>
      </c>
      <c r="Y22" s="2">
        <v>1.0199698687328799E9</v>
      </c>
      <c r="Z22" s="2"/>
    </row>
    <row r="23">
      <c r="A23" s="6" t="s">
        <v>31</v>
      </c>
      <c r="B23" s="2">
        <v>8.024343683600001E8</v>
      </c>
      <c r="C23" s="2">
        <v>8.229802604632194E8</v>
      </c>
      <c r="D23" s="2">
        <v>8.440620516190208E8</v>
      </c>
      <c r="E23" s="2">
        <v>8.656939357907627E8</v>
      </c>
      <c r="F23" s="2">
        <v>8.878904875488094E8</v>
      </c>
      <c r="G23" s="2">
        <v>9.106666723754416E8</v>
      </c>
      <c r="H23" s="2">
        <v>9.340378572508512E8</v>
      </c>
      <c r="I23" s="2">
        <v>9.580198215279284E8</v>
      </c>
      <c r="J23" s="2">
        <v>9.826287681037657E8</v>
      </c>
      <c r="K23" s="2">
        <v>1.0078813348960192E9</v>
      </c>
      <c r="L23" s="2">
        <v>1.0337946066324903E9</v>
      </c>
      <c r="M23" s="2">
        <v>1.0603861269625263E9</v>
      </c>
      <c r="N23" s="2">
        <v>1.087673910899072E9</v>
      </c>
      <c r="O23" s="2">
        <v>1.1156764576004443E9</v>
      </c>
      <c r="P23" s="2">
        <v>1.1444127635011616E9</v>
      </c>
      <c r="Q23" s="2">
        <v>1.1739023358014073E9</v>
      </c>
      <c r="R23" s="2">
        <v>1.2041652063249753E9</v>
      </c>
      <c r="S23" s="2">
        <v>1.2352219457558148E9</v>
      </c>
      <c r="T23" s="2">
        <v>1.2670936782635775E9</v>
      </c>
      <c r="U23" s="2">
        <v>1.2998020965288413E9</v>
      </c>
      <c r="V23" s="2">
        <v>1.3333694771790018E9</v>
      </c>
      <c r="W23" s="2">
        <v>1.3678186966461027E9</v>
      </c>
      <c r="X23" s="2">
        <v>1.403173247458202E9</v>
      </c>
      <c r="Y23" s="2">
        <v>1.4394572549761872E9</v>
      </c>
      <c r="Z23" s="2"/>
    </row>
    <row r="24">
      <c r="A24" s="6" t="s">
        <v>32</v>
      </c>
      <c r="B24" s="2">
        <v>5.5603370453E8</v>
      </c>
      <c r="C24" s="2">
        <v>5.702082625419188E8</v>
      </c>
      <c r="D24" s="2">
        <v>5.847511650017407E8</v>
      </c>
      <c r="E24" s="2">
        <v>5.996721384014368E8</v>
      </c>
      <c r="F24" s="2">
        <v>6.149811694176853E8</v>
      </c>
      <c r="G24" s="2">
        <v>6.306885119431686E8</v>
      </c>
      <c r="H24" s="2">
        <v>6.468046943093901E8</v>
      </c>
      <c r="I24" s="2">
        <v>6.633405267062513E8</v>
      </c>
      <c r="J24" s="2">
        <v>6.803071088037869E8</v>
      </c>
      <c r="K24" s="2">
        <v>6.97715837581596E8</v>
      </c>
      <c r="L24" s="2">
        <v>7.155784153716627E8</v>
      </c>
      <c r="M24" s="2">
        <v>7.339068581204157E8</v>
      </c>
      <c r="N24" s="2">
        <v>7.527135038760388E8</v>
      </c>
      <c r="O24" s="2">
        <v>7.720110215072083E8</v>
      </c>
      <c r="P24" s="2">
        <v>7.918124196596018E8</v>
      </c>
      <c r="Q24" s="2">
        <v>8.121310559567044E8</v>
      </c>
      <c r="R24" s="2">
        <v>8.32980646451607E8</v>
      </c>
      <c r="S24" s="2">
        <v>8.543752753366877E8</v>
      </c>
      <c r="T24" s="2">
        <v>8.763294049182482E8</v>
      </c>
      <c r="U24" s="2">
        <v>8.988578858633758E8</v>
      </c>
      <c r="V24" s="2">
        <v>9.219759677265029E8</v>
      </c>
      <c r="W24" s="2">
        <v>9.456993097633376E8</v>
      </c>
      <c r="X24" s="2">
        <v>9.700439920400563E8</v>
      </c>
      <c r="Y24" s="2">
        <v>9.950265268458599E8</v>
      </c>
      <c r="Z24" s="2"/>
    </row>
    <row r="25">
      <c r="A25" s="6" t="s">
        <v>33</v>
      </c>
      <c r="B25" s="2">
        <v>1.17368380944E9</v>
      </c>
      <c r="C25" s="2">
        <v>1.2023463414637609E9</v>
      </c>
      <c r="D25" s="2">
        <v>1.2317259530931015E9</v>
      </c>
      <c r="E25" s="2">
        <v>1.2618409785276756E9</v>
      </c>
      <c r="F25" s="2">
        <v>1.292710229602088E9</v>
      </c>
      <c r="G25" s="2">
        <v>1.3243530084242218E9</v>
      </c>
      <c r="H25" s="2">
        <v>1.3567891203522E9</v>
      </c>
      <c r="I25" s="2">
        <v>1.39003888731913E9</v>
      </c>
      <c r="J25" s="2">
        <v>1.4241231615150595E9</v>
      </c>
      <c r="K25" s="2">
        <v>1.4590633394358034E9</v>
      </c>
      <c r="L25" s="2">
        <v>1.4948813763085763E9</v>
      </c>
      <c r="M25" s="2">
        <v>1.5315998009046373E9</v>
      </c>
      <c r="N25" s="2">
        <v>1.5692417307494278E9</v>
      </c>
      <c r="O25" s="2">
        <v>1.6078308877409687E9</v>
      </c>
      <c r="P25" s="2">
        <v>1.6473916141875806E9</v>
      </c>
      <c r="Q25" s="2">
        <v>1.687948889276297E9</v>
      </c>
      <c r="R25" s="2">
        <v>1.7295283459836307E9</v>
      </c>
      <c r="S25" s="2">
        <v>1.7721562884407E9</v>
      </c>
      <c r="T25" s="2">
        <v>1.8158597097650309E9</v>
      </c>
      <c r="U25" s="2">
        <v>1.860666310371687E9</v>
      </c>
      <c r="V25" s="2">
        <v>1.906604516776738E9</v>
      </c>
      <c r="W25" s="2">
        <v>1.9537035009064193E9</v>
      </c>
      <c r="X25" s="2">
        <v>2.001993199925706E9</v>
      </c>
      <c r="Y25" s="2">
        <v>2.0515043366003985E9</v>
      </c>
      <c r="Z25" s="2"/>
    </row>
    <row r="26">
      <c r="A26" s="3" t="s">
        <v>28</v>
      </c>
      <c r="B26" s="2">
        <v>3.096330407E9</v>
      </c>
      <c r="C26" s="2">
        <v>3.1743626462061815E9</v>
      </c>
      <c r="D26" s="2">
        <v>3.2544027838446054E9</v>
      </c>
      <c r="E26" s="2">
        <v>3.3365034101211104E9</v>
      </c>
      <c r="F26" s="2">
        <v>3.420718512865612E9</v>
      </c>
      <c r="G26" s="2">
        <v>3.5071035151089573E9</v>
      </c>
      <c r="H26" s="2">
        <v>3.5957153136792917E9</v>
      </c>
      <c r="I26" s="2">
        <v>3.6866123188457427E9</v>
      </c>
      <c r="J26" s="2">
        <v>3.7798544950380797E9</v>
      </c>
      <c r="K26" s="2">
        <v>3.8755034026717286E9</v>
      </c>
      <c r="L26" s="2">
        <v>3.9736222411083517E9</v>
      </c>
      <c r="M26" s="2">
        <v>4.0742758927830496E9</v>
      </c>
      <c r="N26" s="2">
        <v>4.177530968530058E9</v>
      </c>
      <c r="O26" s="2">
        <v>4.283455854139725E9</v>
      </c>
      <c r="P26" s="2">
        <v>4.392120758180424E9</v>
      </c>
      <c r="Q26" s="2">
        <v>4.503597761120016E9</v>
      </c>
      <c r="R26" s="2">
        <v>4.617960865782389E9</v>
      </c>
      <c r="S26" s="2">
        <v>4.735286049175606E9</v>
      </c>
      <c r="T26" s="2">
        <v>4.855651315729192E9</v>
      </c>
      <c r="U26" s="2">
        <v>4.979136751979105E9</v>
      </c>
      <c r="V26" s="2">
        <v>5.105824582740039E9</v>
      </c>
      <c r="W26" s="2">
        <v>5.235799228805727E9</v>
      </c>
      <c r="X26" s="2">
        <v>5.369147366219111E9</v>
      </c>
      <c r="Y26" s="2">
        <v>5.505957987155326E9</v>
      </c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 t="s">
        <v>30</v>
      </c>
      <c r="B29" s="7">
        <v>0.0</v>
      </c>
      <c r="C29" s="7">
        <v>1.1430063064072828E9</v>
      </c>
      <c r="D29" s="7">
        <v>0.0</v>
      </c>
      <c r="E29" s="7">
        <v>1.2031599715319774E9</v>
      </c>
      <c r="F29" s="7">
        <v>0.0</v>
      </c>
      <c r="G29" s="7">
        <v>1.2665319486631548E9</v>
      </c>
      <c r="H29" s="7">
        <v>0.0</v>
      </c>
      <c r="I29" s="7">
        <v>1.3332967250592835E9</v>
      </c>
      <c r="J29" s="7">
        <v>0.0</v>
      </c>
      <c r="K29" s="7">
        <v>1.4036383473737779E9</v>
      </c>
      <c r="L29" s="7">
        <v>0.0</v>
      </c>
      <c r="M29" s="7">
        <v>1.477750949591093E9</v>
      </c>
      <c r="N29" s="7">
        <v>0.0</v>
      </c>
      <c r="O29" s="7">
        <v>1.5558393102966232E9</v>
      </c>
      <c r="P29" s="7">
        <v>0.0</v>
      </c>
      <c r="Q29" s="7">
        <v>1.6381194409176862E9</v>
      </c>
      <c r="R29" s="7">
        <v>0.0</v>
      </c>
      <c r="S29" s="7">
        <v>1.7248192066645806E9</v>
      </c>
      <c r="T29" s="7">
        <v>0.0</v>
      </c>
      <c r="U29" s="7">
        <v>1.8161789819975362E9</v>
      </c>
      <c r="V29" s="7">
        <v>0.0</v>
      </c>
      <c r="W29" s="7">
        <v>1.9124523425476642E9</v>
      </c>
      <c r="X29" s="7">
        <v>0.0</v>
      </c>
      <c r="Y29" s="7">
        <v>2.0139067955280273E9</v>
      </c>
      <c r="Z29" s="2"/>
    </row>
    <row r="30">
      <c r="A30" s="6" t="s">
        <v>31</v>
      </c>
      <c r="B30" s="7">
        <v>8.024343683600001E8</v>
      </c>
      <c r="C30" s="7">
        <v>8.229802604632194E8</v>
      </c>
      <c r="D30" s="7">
        <v>8.440620516190208E8</v>
      </c>
      <c r="E30" s="7">
        <v>8.656939357907627E8</v>
      </c>
      <c r="F30" s="7">
        <v>8.878904875488094E8</v>
      </c>
      <c r="G30" s="7">
        <v>9.106666723754416E8</v>
      </c>
      <c r="H30" s="7">
        <v>9.340378572508512E8</v>
      </c>
      <c r="I30" s="7">
        <v>9.580198215279284E8</v>
      </c>
      <c r="J30" s="7">
        <v>9.826287681037657E8</v>
      </c>
      <c r="K30" s="7">
        <v>1.0078813348960192E9</v>
      </c>
      <c r="L30" s="7">
        <v>1.0337946066324903E9</v>
      </c>
      <c r="M30" s="7">
        <v>1.0603861269625263E9</v>
      </c>
      <c r="N30" s="7">
        <v>1.087673910899072E9</v>
      </c>
      <c r="O30" s="7">
        <v>1.1156764576004443E9</v>
      </c>
      <c r="P30" s="7">
        <v>1.1444127635011616E9</v>
      </c>
      <c r="Q30" s="7">
        <v>1.1739023358014073E9</v>
      </c>
      <c r="R30" s="7">
        <v>1.2041652063249753E9</v>
      </c>
      <c r="S30" s="7">
        <v>1.2352219457558148E9</v>
      </c>
      <c r="T30" s="7">
        <v>1.2670936782635775E9</v>
      </c>
      <c r="U30" s="7">
        <v>1.2998020965288413E9</v>
      </c>
      <c r="V30" s="7">
        <v>1.3333694771790018E9</v>
      </c>
      <c r="W30" s="7">
        <v>1.3678186966461027E9</v>
      </c>
      <c r="X30" s="7">
        <v>1.403173247458202E9</v>
      </c>
      <c r="Y30" s="7">
        <v>1.4394572549761872E9</v>
      </c>
      <c r="Z30" s="2"/>
    </row>
    <row r="31">
      <c r="A31" s="6" t="s">
        <v>32</v>
      </c>
      <c r="B31" s="7">
        <v>0.0</v>
      </c>
      <c r="C31" s="7">
        <v>0.0</v>
      </c>
      <c r="D31" s="2">
        <v>1.7109931320736594E9</v>
      </c>
      <c r="E31" s="7">
        <v>0.0</v>
      </c>
      <c r="F31" s="7">
        <v>0.0</v>
      </c>
      <c r="G31" s="2">
        <v>1.8453418197622907E9</v>
      </c>
      <c r="H31" s="7">
        <v>0.0</v>
      </c>
      <c r="I31" s="7">
        <v>0.0</v>
      </c>
      <c r="J31" s="2">
        <v>1.990452329819428E9</v>
      </c>
      <c r="K31" s="7">
        <v>0.0</v>
      </c>
      <c r="L31" s="7">
        <v>0.0</v>
      </c>
      <c r="M31" s="2">
        <v>2.1472011110736744E9</v>
      </c>
      <c r="N31" s="7">
        <v>0.0</v>
      </c>
      <c r="O31" s="7">
        <v>0.0</v>
      </c>
      <c r="P31" s="2">
        <v>2.316536945042849E9</v>
      </c>
      <c r="Q31" s="7">
        <v>0.0</v>
      </c>
      <c r="R31" s="7">
        <v>0.0</v>
      </c>
      <c r="S31" s="2">
        <v>2.499486977744999E9</v>
      </c>
      <c r="T31" s="7">
        <v>0.0</v>
      </c>
      <c r="U31" s="7">
        <v>0.0</v>
      </c>
      <c r="V31" s="2">
        <v>2.6971632585081267E9</v>
      </c>
      <c r="W31" s="7">
        <v>0.0</v>
      </c>
      <c r="X31" s="7">
        <v>0.0</v>
      </c>
      <c r="Y31" s="2">
        <v>2.910769828649254E9</v>
      </c>
      <c r="Z31" s="2"/>
    </row>
    <row r="32">
      <c r="A32" s="6" t="s">
        <v>33</v>
      </c>
      <c r="B32" s="7">
        <v>0.0</v>
      </c>
      <c r="C32" s="2">
        <v>1.17368380944E9</v>
      </c>
      <c r="D32" s="2">
        <v>1.2023463414637609E9</v>
      </c>
      <c r="E32" s="2">
        <v>1.2317259530931015E9</v>
      </c>
      <c r="F32" s="2">
        <v>1.2618409785276756E9</v>
      </c>
      <c r="G32" s="2">
        <v>1.292710229602088E9</v>
      </c>
      <c r="H32" s="2">
        <v>1.3243530084242218E9</v>
      </c>
      <c r="I32" s="2">
        <v>1.3567891203522E9</v>
      </c>
      <c r="J32" s="2">
        <v>1.39003888731913E9</v>
      </c>
      <c r="K32" s="2">
        <v>1.4241231615150595E9</v>
      </c>
      <c r="L32" s="2">
        <v>1.4590633394358034E9</v>
      </c>
      <c r="M32" s="2">
        <v>1.4948813763085763E9</v>
      </c>
      <c r="N32" s="2">
        <v>1.5315998009046373E9</v>
      </c>
      <c r="O32" s="2">
        <v>1.5692417307494278E9</v>
      </c>
      <c r="P32" s="2">
        <v>1.6078308877409687E9</v>
      </c>
      <c r="Q32" s="2">
        <v>1.6473916141875806E9</v>
      </c>
      <c r="R32" s="2">
        <v>1.687948889276297E9</v>
      </c>
      <c r="S32" s="2">
        <v>1.7295283459836307E9</v>
      </c>
      <c r="T32" s="2">
        <v>1.7721562884407E9</v>
      </c>
      <c r="U32" s="2">
        <v>1.8158597097650309E9</v>
      </c>
      <c r="V32" s="2">
        <v>1.860666310371687E9</v>
      </c>
      <c r="W32" s="2">
        <v>1.906604516776738E9</v>
      </c>
      <c r="X32" s="2">
        <v>1.9537035009064193E9</v>
      </c>
      <c r="Y32" s="2">
        <v>2.001993199925706E9</v>
      </c>
      <c r="Z32" s="2"/>
    </row>
    <row r="33">
      <c r="A33" s="3" t="s">
        <v>28</v>
      </c>
      <c r="B33" s="2">
        <v>8.024343683600001E8</v>
      </c>
      <c r="C33" s="2">
        <v>3.139670376310502E9</v>
      </c>
      <c r="D33" s="2">
        <v>3.757401525156441E9</v>
      </c>
      <c r="E33" s="2">
        <v>3.3005798604158416E9</v>
      </c>
      <c r="F33" s="2">
        <v>2.149731466076485E9</v>
      </c>
      <c r="G33" s="2">
        <v>5.315250670402975E9</v>
      </c>
      <c r="H33" s="2">
        <v>2.2583908656750727E9</v>
      </c>
      <c r="I33" s="2">
        <v>3.6481056669394116E9</v>
      </c>
      <c r="J33" s="2">
        <v>4.363119985242324E9</v>
      </c>
      <c r="K33" s="2">
        <v>3.835642843784857E9</v>
      </c>
      <c r="L33" s="2">
        <v>2.4928579460682936E9</v>
      </c>
      <c r="M33" s="2">
        <v>6.18021956393587E9</v>
      </c>
      <c r="N33" s="2">
        <v>2.619273711803709E9</v>
      </c>
      <c r="O33" s="2">
        <v>4.2407574986464953E9</v>
      </c>
      <c r="P33" s="2">
        <v>5.068780596284979E9</v>
      </c>
      <c r="Q33" s="2">
        <v>4.459413390906673E9</v>
      </c>
      <c r="R33" s="2">
        <v>2.8921140956012726E9</v>
      </c>
      <c r="S33" s="2">
        <v>7.189056476149025E9</v>
      </c>
      <c r="T33" s="2">
        <v>3.0392499667042775E9</v>
      </c>
      <c r="U33" s="2">
        <v>4.931840788291409E9</v>
      </c>
      <c r="V33" s="2">
        <v>5.891199046058815E9</v>
      </c>
      <c r="W33" s="2">
        <v>5.186875555970505E9</v>
      </c>
      <c r="X33" s="2">
        <v>3.356876748364621E9</v>
      </c>
      <c r="Y33" s="2">
        <v>8.366127079079174E9</v>
      </c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37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 t="s">
        <v>30</v>
      </c>
      <c r="B36" s="2">
        <v>5.641785246700001E8</v>
      </c>
      <c r="C36" s="2">
        <v>0.0</v>
      </c>
      <c r="D36" s="2">
        <v>5.938636141307421E8</v>
      </c>
      <c r="E36" s="2">
        <v>0.0</v>
      </c>
      <c r="F36" s="2">
        <v>6.251366262970293E8</v>
      </c>
      <c r="G36" s="2">
        <v>0.0</v>
      </c>
      <c r="H36" s="2">
        <v>6.580836417668505E8</v>
      </c>
      <c r="I36" s="2">
        <v>0.0</v>
      </c>
      <c r="J36" s="2">
        <v>6.927954566154678E8</v>
      </c>
      <c r="K36" s="2">
        <v>0.0</v>
      </c>
      <c r="L36" s="2">
        <v>7.293678427956228E8</v>
      </c>
      <c r="M36" s="2">
        <v>0.0</v>
      </c>
      <c r="N36" s="2">
        <v>7.679018230055195E8</v>
      </c>
      <c r="O36" s="2">
        <v>0.0</v>
      </c>
      <c r="P36" s="2">
        <v>8.085039608320793E8</v>
      </c>
      <c r="Q36" s="2">
        <v>0.0</v>
      </c>
      <c r="R36" s="2">
        <v>8.512866670221766E8</v>
      </c>
      <c r="S36" s="2">
        <v>0.0</v>
      </c>
      <c r="T36" s="2">
        <v>8.963685227823352E8</v>
      </c>
      <c r="U36" s="2">
        <v>0.0</v>
      </c>
      <c r="V36" s="2">
        <v>9.438746210577961E8</v>
      </c>
      <c r="W36" s="2">
        <v>0.0</v>
      </c>
      <c r="X36" s="2">
        <v>9.939369267951474E8</v>
      </c>
      <c r="Y36" s="2">
        <v>0.0</v>
      </c>
      <c r="Z36" s="2"/>
    </row>
    <row r="37">
      <c r="A37" s="6" t="s">
        <v>31</v>
      </c>
      <c r="B37" s="2">
        <v>0.0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/>
    </row>
    <row r="38">
      <c r="A38" s="6" t="s">
        <v>32</v>
      </c>
      <c r="B38" s="2">
        <v>5.5603370453E8</v>
      </c>
      <c r="C38" s="2">
        <v>1.1262419670719187E9</v>
      </c>
      <c r="D38" s="2">
        <v>0.0</v>
      </c>
      <c r="E38" s="2">
        <v>5.996721384014368E8</v>
      </c>
      <c r="F38" s="2">
        <v>1.214653307819122E9</v>
      </c>
      <c r="G38" s="2">
        <v>0.0</v>
      </c>
      <c r="H38" s="2">
        <v>6.468046943093901E8</v>
      </c>
      <c r="I38" s="2">
        <v>1.3101452210156412E9</v>
      </c>
      <c r="J38" s="2">
        <v>0.0</v>
      </c>
      <c r="K38" s="2">
        <v>6.97715837581596E8</v>
      </c>
      <c r="L38" s="2">
        <v>1.4132942529532588E9</v>
      </c>
      <c r="M38" s="2">
        <v>0.0</v>
      </c>
      <c r="N38" s="2">
        <v>7.527135038760388E8</v>
      </c>
      <c r="O38" s="2">
        <v>1.5247245253832471E9</v>
      </c>
      <c r="P38" s="2">
        <v>0.0</v>
      </c>
      <c r="Q38" s="2">
        <v>8.121310559567044E8</v>
      </c>
      <c r="R38" s="2">
        <v>1.6451117024083114E9</v>
      </c>
      <c r="S38" s="2">
        <v>0.0</v>
      </c>
      <c r="T38" s="2">
        <v>8.763294049182482E8</v>
      </c>
      <c r="U38" s="2">
        <v>1.7751872907816238E9</v>
      </c>
      <c r="V38" s="2">
        <v>0.0</v>
      </c>
      <c r="W38" s="2">
        <v>9.456993097633376E8</v>
      </c>
      <c r="X38" s="2">
        <v>1.9157433018033938E9</v>
      </c>
      <c r="Y38" s="2">
        <v>0.0</v>
      </c>
      <c r="Z38" s="2"/>
    </row>
    <row r="39">
      <c r="A39" s="6" t="s">
        <v>33</v>
      </c>
      <c r="B39" s="2">
        <v>1.17368380944E9</v>
      </c>
      <c r="C39" s="2">
        <v>1.2023463414637609E9</v>
      </c>
      <c r="D39" s="2">
        <v>1.2317259530931015E9</v>
      </c>
      <c r="E39" s="2">
        <v>1.2618409785276756E9</v>
      </c>
      <c r="F39" s="2">
        <v>1.292710229602088E9</v>
      </c>
      <c r="G39" s="2">
        <v>1.324353008424222E9</v>
      </c>
      <c r="H39" s="2">
        <v>1.3567891203522003E9</v>
      </c>
      <c r="I39" s="2">
        <v>1.3900388873191304E9</v>
      </c>
      <c r="J39" s="2">
        <v>1.42412316151506E9</v>
      </c>
      <c r="K39" s="2">
        <v>1.459063339435804E9</v>
      </c>
      <c r="L39" s="2">
        <v>1.4948813763085766E9</v>
      </c>
      <c r="M39" s="2">
        <v>1.5315998009046376E9</v>
      </c>
      <c r="N39" s="2">
        <v>1.5692417307494278E9</v>
      </c>
      <c r="O39" s="2">
        <v>1.6078308877409687E9</v>
      </c>
      <c r="P39" s="2">
        <v>1.6473916141875806E9</v>
      </c>
      <c r="Q39" s="2">
        <v>1.687948889276297E9</v>
      </c>
      <c r="R39" s="2">
        <v>1.7295283459836307E9</v>
      </c>
      <c r="S39" s="2">
        <v>1.7721562884407E9</v>
      </c>
      <c r="T39" s="2">
        <v>1.8158597097650309E9</v>
      </c>
      <c r="U39" s="2">
        <v>1.860666310371687E9</v>
      </c>
      <c r="V39" s="2">
        <v>1.9066045167767382E9</v>
      </c>
      <c r="W39" s="2">
        <v>1.9537035009064195E9</v>
      </c>
      <c r="X39" s="2">
        <v>2.0019931999257064E9</v>
      </c>
      <c r="Y39" s="2">
        <v>2.051504336600399E9</v>
      </c>
      <c r="Z39" s="2"/>
    </row>
    <row r="40">
      <c r="A40" s="3" t="s">
        <v>28</v>
      </c>
      <c r="B40" s="2">
        <v>2.2938960386400003E9</v>
      </c>
      <c r="C40" s="2">
        <v>2.32858830853568E9</v>
      </c>
      <c r="D40" s="2">
        <v>1.8255895672238436E9</v>
      </c>
      <c r="E40" s="2">
        <v>1.8615131169291124E9</v>
      </c>
      <c r="F40" s="2">
        <v>3.1325001637182393E9</v>
      </c>
      <c r="G40" s="2">
        <v>1.324353008424222E9</v>
      </c>
      <c r="H40" s="2">
        <v>2.661677456428441E9</v>
      </c>
      <c r="I40" s="2">
        <v>2.7001841083347716E9</v>
      </c>
      <c r="J40" s="2">
        <v>2.1169186181305277E9</v>
      </c>
      <c r="K40" s="2">
        <v>2.1567791770174E9</v>
      </c>
      <c r="L40" s="2">
        <v>3.637543472057458E9</v>
      </c>
      <c r="M40" s="2">
        <v>1.5315998009046376E9</v>
      </c>
      <c r="N40" s="2">
        <v>3.089857057630986E9</v>
      </c>
      <c r="O40" s="2">
        <v>3.132555413124216E9</v>
      </c>
      <c r="P40" s="2">
        <v>2.45589557501966E9</v>
      </c>
      <c r="Q40" s="2">
        <v>2.5000799452330017E9</v>
      </c>
      <c r="R40" s="2">
        <v>4.225926715414119E9</v>
      </c>
      <c r="S40" s="2">
        <v>1.7721562884407E9</v>
      </c>
      <c r="T40" s="2">
        <v>3.5885576374656143E9</v>
      </c>
      <c r="U40" s="2">
        <v>3.635853601153311E9</v>
      </c>
      <c r="V40" s="2">
        <v>2.850479137834534E9</v>
      </c>
      <c r="W40" s="2">
        <v>2.899402810669757E9</v>
      </c>
      <c r="X40" s="2">
        <v>4.911673428524248E9</v>
      </c>
      <c r="Y40" s="2">
        <v>2.051504336600399E9</v>
      </c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</cols>
  <sheetData>
    <row r="1">
      <c r="A1" s="6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</row>
    <row r="2">
      <c r="A2" s="26" t="s">
        <v>101</v>
      </c>
      <c r="B2" s="6"/>
      <c r="C2" s="6"/>
      <c r="D2" s="6"/>
      <c r="E2" s="6"/>
      <c r="F2" s="6"/>
      <c r="G2" s="6"/>
      <c r="H2" s="6"/>
      <c r="I2" s="6"/>
    </row>
    <row r="3">
      <c r="A3" s="26" t="s">
        <v>102</v>
      </c>
      <c r="B3" s="6"/>
      <c r="C3" s="6"/>
      <c r="D3" s="6"/>
      <c r="E3" s="6"/>
      <c r="F3" s="6"/>
      <c r="G3" s="6"/>
      <c r="H3" s="6"/>
      <c r="I3" s="6"/>
    </row>
    <row r="4">
      <c r="A4" s="26" t="s">
        <v>77</v>
      </c>
      <c r="B4" s="6"/>
      <c r="C4" s="6"/>
      <c r="D4" s="6"/>
      <c r="E4" s="6"/>
      <c r="F4" s="6"/>
      <c r="G4" s="6"/>
      <c r="H4" s="6"/>
      <c r="I4" s="6"/>
    </row>
    <row r="5">
      <c r="A5" s="20" t="s">
        <v>78</v>
      </c>
      <c r="B5" s="9">
        <f>'Quaterly-Balance Sheet'!B8</f>
        <v>323020032</v>
      </c>
      <c r="C5" s="9">
        <f>'Quaterly-Balance Sheet'!C8</f>
        <v>741664653.5</v>
      </c>
      <c r="D5" s="9">
        <f>'Quaterly-Balance Sheet'!D8</f>
        <v>1267283763</v>
      </c>
      <c r="E5" s="9">
        <f>'Quaterly-Balance Sheet'!E8</f>
        <v>1912324717</v>
      </c>
      <c r="F5" s="9">
        <f>'Quaterly-Balance Sheet'!F8</f>
        <v>2690429278</v>
      </c>
      <c r="G5" s="9">
        <f>'Quaterly-Balance Sheet'!G8</f>
        <v>3616538713</v>
      </c>
      <c r="H5" s="9">
        <f>'Quaterly-Balance Sheet'!H8</f>
        <v>4707007707</v>
      </c>
      <c r="I5" s="9">
        <f>'Quaterly-Balance Sheet'!I8</f>
        <v>5979727810</v>
      </c>
    </row>
    <row r="6">
      <c r="A6" s="20" t="s">
        <v>37</v>
      </c>
      <c r="B6" s="9">
        <f>'Quaterly-Balance Sheet'!B9</f>
        <v>1825589567</v>
      </c>
      <c r="C6" s="9">
        <f>'Quaterly-Balance Sheet'!C9</f>
        <v>1324353008</v>
      </c>
      <c r="D6" s="9">
        <f>'Quaterly-Balance Sheet'!D9</f>
        <v>2116918618</v>
      </c>
      <c r="E6" s="9">
        <f>'Quaterly-Balance Sheet'!E9</f>
        <v>1531599801</v>
      </c>
      <c r="F6" s="9">
        <f>'Quaterly-Balance Sheet'!F9</f>
        <v>2455895575</v>
      </c>
      <c r="G6" s="9">
        <f>'Quaterly-Balance Sheet'!G9</f>
        <v>1772156288</v>
      </c>
      <c r="H6" s="9">
        <f>'Quaterly-Balance Sheet'!H9</f>
        <v>2850479138</v>
      </c>
      <c r="I6" s="9">
        <f>'Quaterly-Balance Sheet'!I9</f>
        <v>2051504337</v>
      </c>
    </row>
    <row r="7">
      <c r="A7" s="20" t="s">
        <v>79</v>
      </c>
      <c r="B7" s="9">
        <f>'Quaterly-Balance Sheet'!B10</f>
        <v>2604262616</v>
      </c>
      <c r="C7" s="9">
        <f>'Quaterly-Balance Sheet'!C10</f>
        <v>5036213377</v>
      </c>
      <c r="D7" s="9">
        <f>'Quaterly-Balance Sheet'!D10</f>
        <v>7901824596</v>
      </c>
      <c r="E7" s="9">
        <f>'Quaterly-Balance Sheet'!E10</f>
        <v>10832115171</v>
      </c>
      <c r="F7" s="9">
        <f>'Quaterly-Balance Sheet'!F10</f>
        <v>14184264490</v>
      </c>
      <c r="G7" s="9">
        <f>'Quaterly-Balance Sheet'!G10</f>
        <v>17710650024</v>
      </c>
      <c r="H7" s="9">
        <f>'Quaterly-Balance Sheet'!H10</f>
        <v>21610843764</v>
      </c>
      <c r="I7" s="9">
        <f>'Quaterly-Balance Sheet'!I10</f>
        <v>25850828052</v>
      </c>
    </row>
    <row r="8">
      <c r="A8" s="21" t="s">
        <v>80</v>
      </c>
      <c r="B8" s="9">
        <f t="shared" ref="B8:I8" si="1">SUM(B5:B7)</f>
        <v>4752872215</v>
      </c>
      <c r="C8" s="9">
        <f t="shared" si="1"/>
        <v>7102231039</v>
      </c>
      <c r="D8" s="9">
        <f t="shared" si="1"/>
        <v>11286026977</v>
      </c>
      <c r="E8" s="9">
        <f t="shared" si="1"/>
        <v>14276039689</v>
      </c>
      <c r="F8" s="9">
        <f t="shared" si="1"/>
        <v>19330589344</v>
      </c>
      <c r="G8" s="9">
        <f t="shared" si="1"/>
        <v>23099345025</v>
      </c>
      <c r="H8" s="9">
        <f t="shared" si="1"/>
        <v>29168330608</v>
      </c>
      <c r="I8" s="9">
        <f t="shared" si="1"/>
        <v>33882060199</v>
      </c>
    </row>
    <row r="9">
      <c r="A9" s="26" t="s">
        <v>94</v>
      </c>
      <c r="B9" s="6"/>
      <c r="C9" s="6"/>
      <c r="D9" s="6"/>
      <c r="E9" s="6"/>
      <c r="F9" s="6"/>
      <c r="G9" s="6"/>
      <c r="H9" s="6"/>
      <c r="I9" s="6"/>
    </row>
    <row r="10">
      <c r="A10" s="20" t="s">
        <v>48</v>
      </c>
      <c r="B10" s="9">
        <f>'Quaterly-Balance Sheet'!B29</f>
        <v>2092586297</v>
      </c>
      <c r="C10" s="9">
        <f>'Quaterly-Balance Sheet'!C29</f>
        <v>1484605863</v>
      </c>
      <c r="D10" s="9">
        <f>'Quaterly-Balance Sheet'!D29</f>
        <v>2382905360</v>
      </c>
      <c r="E10" s="9">
        <f>'Quaterly-Balance Sheet'!E29</f>
        <v>1719672996</v>
      </c>
      <c r="F10" s="9">
        <f>'Quaterly-Balance Sheet'!F29</f>
        <v>2715057185</v>
      </c>
      <c r="G10" s="9">
        <f>'Quaterly-Balance Sheet'!G29</f>
        <v>1991959812</v>
      </c>
      <c r="H10" s="9">
        <f>'Quaterly-Balance Sheet'!H29</f>
        <v>3095248465</v>
      </c>
      <c r="I10" s="9">
        <f>'Quaterly-Balance Sheet'!I29</f>
        <v>2307359538</v>
      </c>
    </row>
    <row r="11">
      <c r="A11" s="20" t="s">
        <v>95</v>
      </c>
      <c r="B11" s="9">
        <f>'Quaterly-Balance Sheet'!B30</f>
        <v>8282423</v>
      </c>
      <c r="C11" s="9">
        <f>'Quaterly-Balance Sheet'!C30</f>
        <v>7405900</v>
      </c>
      <c r="D11" s="9">
        <f>'Quaterly-Balance Sheet'!D30</f>
        <v>8282423</v>
      </c>
      <c r="E11" s="9">
        <f>'Quaterly-Balance Sheet'!E30</f>
        <v>7405900</v>
      </c>
      <c r="F11" s="9">
        <f>'Quaterly-Balance Sheet'!F30</f>
        <v>8282423</v>
      </c>
      <c r="G11" s="9">
        <f>'Quaterly-Balance Sheet'!G30</f>
        <v>7405900</v>
      </c>
      <c r="H11" s="9">
        <f>'Quaterly-Balance Sheet'!H30</f>
        <v>8282423</v>
      </c>
      <c r="I11" s="9">
        <f>'Quaterly-Balance Sheet'!I30</f>
        <v>7405900</v>
      </c>
    </row>
    <row r="12">
      <c r="A12" s="21" t="s">
        <v>96</v>
      </c>
      <c r="B12" s="9">
        <f t="shared" ref="B12:I12" si="2">SUM(B10:B11)</f>
        <v>2100868720</v>
      </c>
      <c r="C12" s="9">
        <f t="shared" si="2"/>
        <v>1492011763</v>
      </c>
      <c r="D12" s="9">
        <f t="shared" si="2"/>
        <v>2391187783</v>
      </c>
      <c r="E12" s="9">
        <f t="shared" si="2"/>
        <v>1727078896</v>
      </c>
      <c r="F12" s="9">
        <f t="shared" si="2"/>
        <v>2723339608</v>
      </c>
      <c r="G12" s="9">
        <f t="shared" si="2"/>
        <v>1999365712</v>
      </c>
      <c r="H12" s="9">
        <f t="shared" si="2"/>
        <v>3103530888</v>
      </c>
      <c r="I12" s="9">
        <f t="shared" si="2"/>
        <v>2314765438</v>
      </c>
    </row>
    <row r="13">
      <c r="A13" s="8" t="s">
        <v>103</v>
      </c>
      <c r="B13" s="27">
        <f t="shared" ref="B13:I13" si="3">B8/B12</f>
        <v>2.262336609</v>
      </c>
      <c r="C13" s="27">
        <f t="shared" si="3"/>
        <v>4.760170942</v>
      </c>
      <c r="D13" s="27">
        <f t="shared" si="3"/>
        <v>4.71984135</v>
      </c>
      <c r="E13" s="27">
        <f t="shared" si="3"/>
        <v>8.266003202</v>
      </c>
      <c r="F13" s="27">
        <f t="shared" si="3"/>
        <v>7.098119267</v>
      </c>
      <c r="G13" s="27">
        <f t="shared" si="3"/>
        <v>11.55333659</v>
      </c>
      <c r="H13" s="27">
        <f t="shared" si="3"/>
        <v>9.398434127</v>
      </c>
      <c r="I13" s="27">
        <f t="shared" si="3"/>
        <v>14.63736223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8" t="s">
        <v>104</v>
      </c>
      <c r="B15" s="6"/>
      <c r="C15" s="6"/>
      <c r="D15" s="6"/>
      <c r="E15" s="6"/>
      <c r="F15" s="6"/>
      <c r="G15" s="6"/>
      <c r="H15" s="6"/>
      <c r="I15" s="6"/>
    </row>
    <row r="16">
      <c r="A16" s="20" t="s">
        <v>37</v>
      </c>
      <c r="B16" s="9">
        <f t="shared" ref="B16:I16" si="4">B6</f>
        <v>1825589567</v>
      </c>
      <c r="C16" s="9">
        <f t="shared" si="4"/>
        <v>1324353008</v>
      </c>
      <c r="D16" s="9">
        <f t="shared" si="4"/>
        <v>2116918618</v>
      </c>
      <c r="E16" s="9">
        <f t="shared" si="4"/>
        <v>1531599801</v>
      </c>
      <c r="F16" s="9">
        <f t="shared" si="4"/>
        <v>2455895575</v>
      </c>
      <c r="G16" s="9">
        <f t="shared" si="4"/>
        <v>1772156288</v>
      </c>
      <c r="H16" s="9">
        <f t="shared" si="4"/>
        <v>2850479138</v>
      </c>
      <c r="I16" s="9">
        <f t="shared" si="4"/>
        <v>2051504337</v>
      </c>
    </row>
    <row r="17">
      <c r="A17" s="20" t="s">
        <v>79</v>
      </c>
      <c r="B17" s="9">
        <f t="shared" ref="B17:I17" si="5">B7</f>
        <v>2604262616</v>
      </c>
      <c r="C17" s="9">
        <f t="shared" si="5"/>
        <v>5036213377</v>
      </c>
      <c r="D17" s="9">
        <f t="shared" si="5"/>
        <v>7901824596</v>
      </c>
      <c r="E17" s="9">
        <f t="shared" si="5"/>
        <v>10832115171</v>
      </c>
      <c r="F17" s="9">
        <f t="shared" si="5"/>
        <v>14184264490</v>
      </c>
      <c r="G17" s="9">
        <f t="shared" si="5"/>
        <v>17710650024</v>
      </c>
      <c r="H17" s="9">
        <f t="shared" si="5"/>
        <v>21610843764</v>
      </c>
      <c r="I17" s="9">
        <f t="shared" si="5"/>
        <v>25850828052</v>
      </c>
    </row>
    <row r="18">
      <c r="A18" s="26" t="s">
        <v>105</v>
      </c>
      <c r="B18" s="9">
        <f t="shared" ref="B18:I18" si="6">SUM(B16:B17)</f>
        <v>4429852183</v>
      </c>
      <c r="C18" s="9">
        <f t="shared" si="6"/>
        <v>6360566386</v>
      </c>
      <c r="D18" s="9">
        <f t="shared" si="6"/>
        <v>10018743214</v>
      </c>
      <c r="E18" s="9">
        <f t="shared" si="6"/>
        <v>12363714972</v>
      </c>
      <c r="F18" s="9">
        <f t="shared" si="6"/>
        <v>16640160065</v>
      </c>
      <c r="G18" s="9">
        <f t="shared" si="6"/>
        <v>19482806312</v>
      </c>
      <c r="H18" s="9">
        <f t="shared" si="6"/>
        <v>24461322901</v>
      </c>
      <c r="I18" s="9">
        <f t="shared" si="6"/>
        <v>27902332389</v>
      </c>
    </row>
    <row r="19">
      <c r="A19" s="26" t="s">
        <v>94</v>
      </c>
      <c r="B19" s="6"/>
      <c r="C19" s="6"/>
      <c r="D19" s="6"/>
      <c r="E19" s="6"/>
      <c r="F19" s="6"/>
      <c r="G19" s="6"/>
      <c r="H19" s="6"/>
      <c r="I19" s="6"/>
    </row>
    <row r="20">
      <c r="A20" s="20" t="s">
        <v>48</v>
      </c>
      <c r="B20" s="9">
        <f t="shared" ref="B20:I20" si="7">B10</f>
        <v>2092586297</v>
      </c>
      <c r="C20" s="9">
        <f t="shared" si="7"/>
        <v>1484605863</v>
      </c>
      <c r="D20" s="9">
        <f t="shared" si="7"/>
        <v>2382905360</v>
      </c>
      <c r="E20" s="9">
        <f t="shared" si="7"/>
        <v>1719672996</v>
      </c>
      <c r="F20" s="9">
        <f t="shared" si="7"/>
        <v>2715057185</v>
      </c>
      <c r="G20" s="9">
        <f t="shared" si="7"/>
        <v>1991959812</v>
      </c>
      <c r="H20" s="9">
        <f t="shared" si="7"/>
        <v>3095248465</v>
      </c>
      <c r="I20" s="9">
        <f t="shared" si="7"/>
        <v>2307359538</v>
      </c>
    </row>
    <row r="21">
      <c r="A21" s="20" t="s">
        <v>95</v>
      </c>
      <c r="B21" s="9">
        <f t="shared" ref="B21:I21" si="8">B11</f>
        <v>8282423</v>
      </c>
      <c r="C21" s="9">
        <f t="shared" si="8"/>
        <v>7405900</v>
      </c>
      <c r="D21" s="9">
        <f t="shared" si="8"/>
        <v>8282423</v>
      </c>
      <c r="E21" s="9">
        <f t="shared" si="8"/>
        <v>7405900</v>
      </c>
      <c r="F21" s="9">
        <f t="shared" si="8"/>
        <v>8282423</v>
      </c>
      <c r="G21" s="9">
        <f t="shared" si="8"/>
        <v>7405900</v>
      </c>
      <c r="H21" s="9">
        <f t="shared" si="8"/>
        <v>8282423</v>
      </c>
      <c r="I21" s="9">
        <f t="shared" si="8"/>
        <v>7405900</v>
      </c>
    </row>
    <row r="22">
      <c r="A22" s="21" t="s">
        <v>96</v>
      </c>
      <c r="B22" s="9">
        <f t="shared" ref="B22:I22" si="9">SUM(B20:B21)</f>
        <v>2100868720</v>
      </c>
      <c r="C22" s="9">
        <f t="shared" si="9"/>
        <v>1492011763</v>
      </c>
      <c r="D22" s="9">
        <f t="shared" si="9"/>
        <v>2391187783</v>
      </c>
      <c r="E22" s="9">
        <f t="shared" si="9"/>
        <v>1727078896</v>
      </c>
      <c r="F22" s="9">
        <f t="shared" si="9"/>
        <v>2723339608</v>
      </c>
      <c r="G22" s="9">
        <f t="shared" si="9"/>
        <v>1999365712</v>
      </c>
      <c r="H22" s="9">
        <f t="shared" si="9"/>
        <v>3103530888</v>
      </c>
      <c r="I22" s="9">
        <f t="shared" si="9"/>
        <v>2314765438</v>
      </c>
    </row>
    <row r="23">
      <c r="A23" s="8" t="s">
        <v>106</v>
      </c>
      <c r="B23" s="27">
        <f t="shared" ref="B23:I23" si="10">B18/B22</f>
        <v>2.108581151</v>
      </c>
      <c r="C23" s="27">
        <f t="shared" si="10"/>
        <v>4.26308059</v>
      </c>
      <c r="D23" s="27">
        <f t="shared" si="10"/>
        <v>4.189860488</v>
      </c>
      <c r="E23" s="27">
        <f t="shared" si="10"/>
        <v>7.158743585</v>
      </c>
      <c r="F23" s="27">
        <f t="shared" si="10"/>
        <v>6.110203815</v>
      </c>
      <c r="G23" s="27">
        <f t="shared" si="10"/>
        <v>9.744493566</v>
      </c>
      <c r="H23" s="27">
        <f t="shared" si="10"/>
        <v>7.881772016</v>
      </c>
      <c r="I23" s="27">
        <f t="shared" si="10"/>
        <v>12.05406471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6" t="s">
        <v>107</v>
      </c>
      <c r="B25" s="6"/>
      <c r="C25" s="6"/>
      <c r="D25" s="6"/>
      <c r="E25" s="6"/>
      <c r="F25" s="6"/>
      <c r="G25" s="6"/>
      <c r="H25" s="6"/>
      <c r="I25" s="6"/>
    </row>
    <row r="26">
      <c r="A26" s="20" t="s">
        <v>79</v>
      </c>
      <c r="B26" s="9">
        <f t="shared" ref="B26:I26" si="11">B7</f>
        <v>2604262616</v>
      </c>
      <c r="C26" s="9">
        <f t="shared" si="11"/>
        <v>5036213377</v>
      </c>
      <c r="D26" s="9">
        <f t="shared" si="11"/>
        <v>7901824596</v>
      </c>
      <c r="E26" s="9">
        <f t="shared" si="11"/>
        <v>10832115171</v>
      </c>
      <c r="F26" s="9">
        <f t="shared" si="11"/>
        <v>14184264490</v>
      </c>
      <c r="G26" s="9">
        <f t="shared" si="11"/>
        <v>17710650024</v>
      </c>
      <c r="H26" s="9">
        <f t="shared" si="11"/>
        <v>21610843764</v>
      </c>
      <c r="I26" s="9">
        <f t="shared" si="11"/>
        <v>25850828052</v>
      </c>
    </row>
    <row r="27">
      <c r="A27" s="26" t="s">
        <v>94</v>
      </c>
      <c r="B27" s="6"/>
      <c r="C27" s="6"/>
      <c r="D27" s="6"/>
      <c r="E27" s="6"/>
      <c r="F27" s="6"/>
      <c r="G27" s="6"/>
      <c r="H27" s="6"/>
      <c r="I27" s="6"/>
    </row>
    <row r="28">
      <c r="A28" s="20" t="s">
        <v>48</v>
      </c>
      <c r="B28" s="9">
        <f t="shared" ref="B28:I28" si="12">B10</f>
        <v>2092586297</v>
      </c>
      <c r="C28" s="9">
        <f t="shared" si="12"/>
        <v>1484605863</v>
      </c>
      <c r="D28" s="9">
        <f t="shared" si="12"/>
        <v>2382905360</v>
      </c>
      <c r="E28" s="9">
        <f t="shared" si="12"/>
        <v>1719672996</v>
      </c>
      <c r="F28" s="9">
        <f t="shared" si="12"/>
        <v>2715057185</v>
      </c>
      <c r="G28" s="9">
        <f t="shared" si="12"/>
        <v>1991959812</v>
      </c>
      <c r="H28" s="9">
        <f t="shared" si="12"/>
        <v>3095248465</v>
      </c>
      <c r="I28" s="9">
        <f t="shared" si="12"/>
        <v>2307359538</v>
      </c>
    </row>
    <row r="29">
      <c r="A29" s="20" t="s">
        <v>95</v>
      </c>
      <c r="B29" s="9">
        <f t="shared" ref="B29:I29" si="13">B11</f>
        <v>8282423</v>
      </c>
      <c r="C29" s="9">
        <f t="shared" si="13"/>
        <v>7405900</v>
      </c>
      <c r="D29" s="9">
        <f t="shared" si="13"/>
        <v>8282423</v>
      </c>
      <c r="E29" s="9">
        <f t="shared" si="13"/>
        <v>7405900</v>
      </c>
      <c r="F29" s="9">
        <f t="shared" si="13"/>
        <v>8282423</v>
      </c>
      <c r="G29" s="9">
        <f t="shared" si="13"/>
        <v>7405900</v>
      </c>
      <c r="H29" s="9">
        <f t="shared" si="13"/>
        <v>8282423</v>
      </c>
      <c r="I29" s="9">
        <f t="shared" si="13"/>
        <v>7405900</v>
      </c>
    </row>
    <row r="30">
      <c r="A30" s="21" t="s">
        <v>96</v>
      </c>
      <c r="B30" s="9">
        <f t="shared" ref="B30:I30" si="14">SUM(B28:B29)</f>
        <v>2100868720</v>
      </c>
      <c r="C30" s="9">
        <f t="shared" si="14"/>
        <v>1492011763</v>
      </c>
      <c r="D30" s="9">
        <f t="shared" si="14"/>
        <v>2391187783</v>
      </c>
      <c r="E30" s="9">
        <f t="shared" si="14"/>
        <v>1727078896</v>
      </c>
      <c r="F30" s="9">
        <f t="shared" si="14"/>
        <v>2723339608</v>
      </c>
      <c r="G30" s="9">
        <f t="shared" si="14"/>
        <v>1999365712</v>
      </c>
      <c r="H30" s="9">
        <f t="shared" si="14"/>
        <v>3103530888</v>
      </c>
      <c r="I30" s="9">
        <f t="shared" si="14"/>
        <v>2314765438</v>
      </c>
    </row>
    <row r="31">
      <c r="A31" s="8" t="s">
        <v>108</v>
      </c>
      <c r="B31" s="27">
        <f t="shared" ref="B31:I31" si="15">B26/B30</f>
        <v>1.239612257</v>
      </c>
      <c r="C31" s="27">
        <f t="shared" si="15"/>
        <v>3.375451523</v>
      </c>
      <c r="D31" s="27">
        <f t="shared" si="15"/>
        <v>3.304560457</v>
      </c>
      <c r="E31" s="27">
        <f t="shared" si="15"/>
        <v>6.271928395</v>
      </c>
      <c r="F31" s="27">
        <f t="shared" si="15"/>
        <v>5.208408252</v>
      </c>
      <c r="G31" s="27">
        <f t="shared" si="15"/>
        <v>8.858134318</v>
      </c>
      <c r="H31" s="27">
        <f t="shared" si="15"/>
        <v>6.963308743</v>
      </c>
      <c r="I31" s="27">
        <f t="shared" si="15"/>
        <v>11.16779594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6"/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</row>
    <row r="2">
      <c r="A2" s="26" t="s">
        <v>109</v>
      </c>
    </row>
    <row r="3">
      <c r="A3" s="26" t="s">
        <v>110</v>
      </c>
    </row>
    <row r="4">
      <c r="A4" s="26" t="s">
        <v>111</v>
      </c>
    </row>
    <row r="5">
      <c r="A5" s="29" t="s">
        <v>112</v>
      </c>
      <c r="B5" s="2">
        <f>'Quaterly-Sales'!B22</f>
        <v>1736869921</v>
      </c>
      <c r="C5" s="2">
        <f>'Quaterly-Sales'!C22</f>
        <v>1875828306</v>
      </c>
      <c r="D5" s="2">
        <f>'Quaterly-Sales'!D22</f>
        <v>2026092182</v>
      </c>
      <c r="E5" s="2">
        <f>'Quaterly-Sales'!E22</f>
        <v>2188593840</v>
      </c>
      <c r="F5" s="2">
        <f>'Quaterly-Sales'!F22</f>
        <v>2364343271</v>
      </c>
      <c r="G5" s="2">
        <f>'Quaterly-Sales'!G22</f>
        <v>2554434687</v>
      </c>
      <c r="H5" s="2">
        <f>'Quaterly-Sales'!H22</f>
        <v>2760053603</v>
      </c>
      <c r="I5" s="2">
        <f>'Quaterly-Sales'!I22</f>
        <v>2982484517</v>
      </c>
    </row>
    <row r="6">
      <c r="A6" s="6" t="s">
        <v>113</v>
      </c>
      <c r="B6" s="2">
        <f>'Quaterly-Sales'!B24</f>
        <v>1710993132</v>
      </c>
      <c r="C6" s="2">
        <f>'Quaterly-Sales'!C24</f>
        <v>1845341820</v>
      </c>
      <c r="D6" s="2">
        <f>'Quaterly-Sales'!D24</f>
        <v>1990452330</v>
      </c>
      <c r="E6" s="2">
        <f>'Quaterly-Sales'!E24</f>
        <v>2147201111</v>
      </c>
      <c r="F6" s="2">
        <f>'Quaterly-Sales'!F24</f>
        <v>2316536945</v>
      </c>
      <c r="G6" s="2">
        <f>'Quaterly-Sales'!G24</f>
        <v>2499486978</v>
      </c>
      <c r="H6" s="2">
        <f>'Quaterly-Sales'!H24</f>
        <v>2697163259</v>
      </c>
      <c r="I6" s="2">
        <f>'Quaterly-Sales'!I24</f>
        <v>2910769829</v>
      </c>
    </row>
    <row r="7">
      <c r="A7" s="29" t="s">
        <v>114</v>
      </c>
      <c r="B7" s="2">
        <f>'Quaterly-Sales'!B25</f>
        <v>3607756104</v>
      </c>
      <c r="C7" s="2">
        <f>'Quaterly-Sales'!C25</f>
        <v>3878904217</v>
      </c>
      <c r="D7" s="2">
        <f>'Quaterly-Sales'!D25</f>
        <v>4170951169</v>
      </c>
      <c r="E7" s="2">
        <f>'Quaterly-Sales'!E25</f>
        <v>4485544517</v>
      </c>
      <c r="F7" s="2">
        <f>'Quaterly-Sales'!F25</f>
        <v>4824464233</v>
      </c>
      <c r="G7" s="2">
        <f>'Quaterly-Sales'!G25</f>
        <v>5189633524</v>
      </c>
      <c r="H7" s="2">
        <f>'Quaterly-Sales'!H25</f>
        <v>5583130537</v>
      </c>
      <c r="I7" s="2">
        <f>'Quaterly-Sales'!I25</f>
        <v>6007201037</v>
      </c>
    </row>
    <row r="8">
      <c r="A8" s="26" t="s">
        <v>115</v>
      </c>
      <c r="B8" s="2">
        <f t="shared" ref="B8:I8" si="1">SUM(B5:B7)</f>
        <v>7055619157</v>
      </c>
      <c r="C8" s="2">
        <f t="shared" si="1"/>
        <v>7600074342</v>
      </c>
      <c r="D8" s="2">
        <f t="shared" si="1"/>
        <v>8187495681</v>
      </c>
      <c r="E8" s="2">
        <f t="shared" si="1"/>
        <v>8821339468</v>
      </c>
      <c r="F8" s="2">
        <f t="shared" si="1"/>
        <v>9505344449</v>
      </c>
      <c r="G8" s="2">
        <f t="shared" si="1"/>
        <v>10243555188</v>
      </c>
      <c r="H8" s="2">
        <f t="shared" si="1"/>
        <v>11040347398</v>
      </c>
      <c r="I8" s="2">
        <f t="shared" si="1"/>
        <v>11900455383</v>
      </c>
    </row>
    <row r="9">
      <c r="A9" s="26" t="s">
        <v>116</v>
      </c>
    </row>
    <row r="10">
      <c r="A10" s="6" t="s">
        <v>117</v>
      </c>
      <c r="B10" s="30">
        <v>0.0</v>
      </c>
      <c r="C10" s="2">
        <f t="shared" ref="C10:I10" si="2">B11</f>
        <v>1825589567</v>
      </c>
      <c r="D10" s="2">
        <f t="shared" si="2"/>
        <v>1324353008</v>
      </c>
      <c r="E10" s="2">
        <f t="shared" si="2"/>
        <v>2116918618</v>
      </c>
      <c r="F10" s="2">
        <f t="shared" si="2"/>
        <v>1531599801</v>
      </c>
      <c r="G10" s="2">
        <f t="shared" si="2"/>
        <v>2455895575</v>
      </c>
      <c r="H10" s="2">
        <f t="shared" si="2"/>
        <v>1772156288</v>
      </c>
      <c r="I10" s="2">
        <f t="shared" si="2"/>
        <v>2850479138</v>
      </c>
    </row>
    <row r="11">
      <c r="A11" s="6" t="s">
        <v>118</v>
      </c>
      <c r="B11" s="2">
        <f>'Quaterly-Balance Sheet'!B9</f>
        <v>1825589567</v>
      </c>
      <c r="C11" s="2">
        <f>'Quaterly-Balance Sheet'!C9</f>
        <v>1324353008</v>
      </c>
      <c r="D11" s="2">
        <f>'Quaterly-Balance Sheet'!D9</f>
        <v>2116918618</v>
      </c>
      <c r="E11" s="2">
        <f>'Quaterly-Balance Sheet'!E9</f>
        <v>1531599801</v>
      </c>
      <c r="F11" s="2">
        <f>'Quaterly-Balance Sheet'!F9</f>
        <v>2455895575</v>
      </c>
      <c r="G11" s="2">
        <f>'Quaterly-Balance Sheet'!G9</f>
        <v>1772156288</v>
      </c>
      <c r="H11" s="2">
        <f>'Quaterly-Balance Sheet'!H9</f>
        <v>2850479138</v>
      </c>
      <c r="I11" s="2">
        <f>'Quaterly-Balance Sheet'!I9</f>
        <v>2051504337</v>
      </c>
    </row>
    <row r="12">
      <c r="A12" s="26" t="s">
        <v>116</v>
      </c>
      <c r="B12" s="2">
        <f t="shared" ref="B12:I12" si="3">AVERAGE(B10:B11)</f>
        <v>912794783.6</v>
      </c>
      <c r="C12" s="2">
        <f t="shared" si="3"/>
        <v>1574971288</v>
      </c>
      <c r="D12" s="2">
        <f t="shared" si="3"/>
        <v>1720635813</v>
      </c>
      <c r="E12" s="2">
        <f t="shared" si="3"/>
        <v>1824259210</v>
      </c>
      <c r="F12" s="2">
        <f t="shared" si="3"/>
        <v>1993747688</v>
      </c>
      <c r="G12" s="2">
        <f t="shared" si="3"/>
        <v>2114025932</v>
      </c>
      <c r="H12" s="2">
        <f t="shared" si="3"/>
        <v>2311317713</v>
      </c>
      <c r="I12" s="2">
        <f t="shared" si="3"/>
        <v>2450991737</v>
      </c>
    </row>
    <row r="13">
      <c r="A13" s="26" t="s">
        <v>119</v>
      </c>
      <c r="B13" s="31">
        <f t="shared" ref="B13:I13" si="4">B8/B12</f>
        <v>7.729688297</v>
      </c>
      <c r="C13" s="31">
        <f t="shared" si="4"/>
        <v>4.825531996</v>
      </c>
      <c r="D13" s="31">
        <f t="shared" si="4"/>
        <v>4.758412918</v>
      </c>
      <c r="E13" s="31">
        <f t="shared" si="4"/>
        <v>4.835573488</v>
      </c>
      <c r="F13" s="31">
        <f t="shared" si="4"/>
        <v>4.767576412</v>
      </c>
      <c r="G13" s="31">
        <f t="shared" si="4"/>
        <v>4.845520121</v>
      </c>
      <c r="H13" s="31">
        <f t="shared" si="4"/>
        <v>4.776646385</v>
      </c>
      <c r="I13" s="31">
        <f t="shared" si="4"/>
        <v>4.855363322</v>
      </c>
    </row>
    <row r="14">
      <c r="A14" s="6"/>
    </row>
    <row r="15">
      <c r="A15" s="26" t="s">
        <v>120</v>
      </c>
    </row>
    <row r="16">
      <c r="A16" s="6" t="s">
        <v>121</v>
      </c>
      <c r="B16" s="32">
        <v>90.0</v>
      </c>
      <c r="C16" s="32">
        <v>90.0</v>
      </c>
      <c r="D16" s="32">
        <v>90.0</v>
      </c>
      <c r="E16" s="32">
        <v>90.0</v>
      </c>
      <c r="F16" s="32">
        <v>90.0</v>
      </c>
      <c r="G16" s="32">
        <v>90.0</v>
      </c>
      <c r="H16" s="32">
        <v>90.0</v>
      </c>
      <c r="I16" s="32">
        <v>90.0</v>
      </c>
    </row>
    <row r="17">
      <c r="A17" s="6" t="s">
        <v>119</v>
      </c>
      <c r="B17" s="33">
        <f t="shared" ref="B17:I17" si="5">B13</f>
        <v>7.729688297</v>
      </c>
      <c r="C17" s="33">
        <f t="shared" si="5"/>
        <v>4.825531996</v>
      </c>
      <c r="D17" s="33">
        <f t="shared" si="5"/>
        <v>4.758412918</v>
      </c>
      <c r="E17" s="33">
        <f t="shared" si="5"/>
        <v>4.835573488</v>
      </c>
      <c r="F17" s="33">
        <f t="shared" si="5"/>
        <v>4.767576412</v>
      </c>
      <c r="G17" s="33">
        <f t="shared" si="5"/>
        <v>4.845520121</v>
      </c>
      <c r="H17" s="33">
        <f t="shared" si="5"/>
        <v>4.776646385</v>
      </c>
      <c r="I17" s="33">
        <f t="shared" si="5"/>
        <v>4.855363322</v>
      </c>
    </row>
    <row r="18">
      <c r="A18" s="26" t="s">
        <v>122</v>
      </c>
      <c r="B18" s="31">
        <f t="shared" ref="B18:I18" si="6">B16/B17</f>
        <v>11.64341905</v>
      </c>
      <c r="C18" s="31">
        <f t="shared" si="6"/>
        <v>18.65079334</v>
      </c>
      <c r="D18" s="31">
        <f t="shared" si="6"/>
        <v>18.9138693</v>
      </c>
      <c r="E18" s="31">
        <f t="shared" si="6"/>
        <v>18.61206333</v>
      </c>
      <c r="F18" s="31">
        <f t="shared" si="6"/>
        <v>18.877516</v>
      </c>
      <c r="G18" s="31">
        <f t="shared" si="6"/>
        <v>18.57385745</v>
      </c>
      <c r="H18" s="31">
        <f t="shared" si="6"/>
        <v>18.84167107</v>
      </c>
      <c r="I18" s="31">
        <f t="shared" si="6"/>
        <v>18.53620296</v>
      </c>
    </row>
    <row r="19">
      <c r="A19" s="6"/>
    </row>
    <row r="20">
      <c r="A20" s="26" t="s">
        <v>123</v>
      </c>
    </row>
    <row r="21">
      <c r="A21" s="26" t="s">
        <v>124</v>
      </c>
    </row>
    <row r="22">
      <c r="A22" s="29" t="s">
        <v>125</v>
      </c>
      <c r="B22" s="2">
        <f>'Quaterly-Purchases'!B3</f>
        <v>2105722521</v>
      </c>
      <c r="C22" s="2">
        <f>'Quaterly-Purchases'!C3</f>
        <v>2209331512</v>
      </c>
      <c r="D22" s="2">
        <f>'Quaterly-Purchases'!D3</f>
        <v>2318038433</v>
      </c>
      <c r="E22" s="2">
        <f>'Quaterly-Purchases'!E3</f>
        <v>2432094118</v>
      </c>
      <c r="F22" s="2">
        <f>'Quaterly-Purchases'!F3</f>
        <v>2551761746</v>
      </c>
      <c r="G22" s="2">
        <f>'Quaterly-Purchases'!G3</f>
        <v>2677317444</v>
      </c>
      <c r="H22" s="2">
        <f>'Quaterly-Purchases'!H3</f>
        <v>2809050926</v>
      </c>
      <c r="I22" s="2">
        <f>'Quaterly-Purchases'!I3</f>
        <v>2947266161</v>
      </c>
    </row>
    <row r="23">
      <c r="A23" s="29" t="s">
        <v>126</v>
      </c>
      <c r="B23" s="2">
        <f>'Quaterly-Purchases'!B4</f>
        <v>4038897502</v>
      </c>
      <c r="C23" s="2">
        <f>'Quaterly-Purchases'!C4</f>
        <v>4346905332</v>
      </c>
      <c r="D23" s="2">
        <f>'Quaterly-Purchases'!D4</f>
        <v>4678401954</v>
      </c>
      <c r="E23" s="2">
        <f>'Quaterly-Purchases'!E4</f>
        <v>5035178632</v>
      </c>
      <c r="F23" s="2">
        <f>'Quaterly-Purchases'!F4</f>
        <v>5419163232</v>
      </c>
      <c r="G23" s="2">
        <f>'Quaterly-Purchases'!G4</f>
        <v>5832430642</v>
      </c>
      <c r="H23" s="2">
        <f>'Quaterly-Purchases'!H4</f>
        <v>6277213978</v>
      </c>
      <c r="I23" s="2">
        <f>'Quaterly-Purchases'!I4</f>
        <v>6755916657</v>
      </c>
    </row>
    <row r="24">
      <c r="A24" s="26" t="s">
        <v>127</v>
      </c>
      <c r="B24" s="2">
        <f t="shared" ref="B24:I24" si="7">SUM(B22:B23)</f>
        <v>6144620023</v>
      </c>
      <c r="C24" s="2">
        <f t="shared" si="7"/>
        <v>6556236844</v>
      </c>
      <c r="D24" s="2">
        <f t="shared" si="7"/>
        <v>6996440386</v>
      </c>
      <c r="E24" s="2">
        <f t="shared" si="7"/>
        <v>7467272749</v>
      </c>
      <c r="F24" s="2">
        <f t="shared" si="7"/>
        <v>7970924978</v>
      </c>
      <c r="G24" s="2">
        <f t="shared" si="7"/>
        <v>8509748085</v>
      </c>
      <c r="H24" s="2">
        <f t="shared" si="7"/>
        <v>9086264904</v>
      </c>
      <c r="I24" s="2">
        <f t="shared" si="7"/>
        <v>9703182818</v>
      </c>
    </row>
    <row r="25">
      <c r="A25" s="6"/>
    </row>
    <row r="26">
      <c r="A26" s="26" t="s">
        <v>128</v>
      </c>
    </row>
    <row r="27">
      <c r="A27" s="6" t="s">
        <v>129</v>
      </c>
      <c r="B27" s="30">
        <v>0.0</v>
      </c>
      <c r="C27" s="2">
        <f t="shared" ref="C27:I27" si="8">B28</f>
        <v>2092586297</v>
      </c>
      <c r="D27" s="2">
        <f t="shared" si="8"/>
        <v>1484605863</v>
      </c>
      <c r="E27" s="2">
        <f t="shared" si="8"/>
        <v>2382905360</v>
      </c>
      <c r="F27" s="2">
        <f t="shared" si="8"/>
        <v>1719672996</v>
      </c>
      <c r="G27" s="2">
        <f t="shared" si="8"/>
        <v>2715057185</v>
      </c>
      <c r="H27" s="2">
        <f t="shared" si="8"/>
        <v>1991959812</v>
      </c>
      <c r="I27" s="2">
        <f t="shared" si="8"/>
        <v>3095248465</v>
      </c>
    </row>
    <row r="28">
      <c r="A28" s="6" t="s">
        <v>130</v>
      </c>
      <c r="B28" s="2">
        <f>'Quaterly-Balance Sheet'!B29</f>
        <v>2092586297</v>
      </c>
      <c r="C28" s="2">
        <f>'Quaterly-Balance Sheet'!C29</f>
        <v>1484605863</v>
      </c>
      <c r="D28" s="2">
        <f>'Quaterly-Balance Sheet'!D29</f>
        <v>2382905360</v>
      </c>
      <c r="E28" s="2">
        <f>'Quaterly-Balance Sheet'!E29</f>
        <v>1719672996</v>
      </c>
      <c r="F28" s="2">
        <f>'Quaterly-Balance Sheet'!F29</f>
        <v>2715057185</v>
      </c>
      <c r="G28" s="2">
        <f>'Quaterly-Balance Sheet'!G29</f>
        <v>1991959812</v>
      </c>
      <c r="H28" s="2">
        <f>'Quaterly-Balance Sheet'!H29</f>
        <v>3095248465</v>
      </c>
      <c r="I28" s="2">
        <f>'Quaterly-Balance Sheet'!I29</f>
        <v>2307359538</v>
      </c>
    </row>
    <row r="29">
      <c r="A29" s="26" t="s">
        <v>128</v>
      </c>
      <c r="B29" s="34">
        <f t="shared" ref="B29:I29" si="9">AVERAGE(B27:B28)</f>
        <v>1046293148</v>
      </c>
      <c r="C29" s="2">
        <f t="shared" si="9"/>
        <v>1788596080</v>
      </c>
      <c r="D29" s="2">
        <f t="shared" si="9"/>
        <v>1933755612</v>
      </c>
      <c r="E29" s="2">
        <f t="shared" si="9"/>
        <v>2051289178</v>
      </c>
      <c r="F29" s="2">
        <f t="shared" si="9"/>
        <v>2217365091</v>
      </c>
      <c r="G29" s="2">
        <f t="shared" si="9"/>
        <v>2353508498</v>
      </c>
      <c r="H29" s="2">
        <f t="shared" si="9"/>
        <v>2543604138</v>
      </c>
      <c r="I29" s="2">
        <f t="shared" si="9"/>
        <v>2701304001</v>
      </c>
    </row>
    <row r="30">
      <c r="A30" s="26" t="s">
        <v>131</v>
      </c>
      <c r="B30" s="31">
        <f t="shared" ref="B30:I30" si="10">B24/B29</f>
        <v>5.872751849</v>
      </c>
      <c r="C30" s="31">
        <f t="shared" si="10"/>
        <v>3.665577107</v>
      </c>
      <c r="D30" s="31">
        <f t="shared" si="10"/>
        <v>3.61805822</v>
      </c>
      <c r="E30" s="31">
        <f t="shared" si="10"/>
        <v>3.640282817</v>
      </c>
      <c r="F30" s="31">
        <f t="shared" si="10"/>
        <v>3.594773369</v>
      </c>
      <c r="G30" s="31">
        <f t="shared" si="10"/>
        <v>3.615771131</v>
      </c>
      <c r="H30" s="31">
        <f t="shared" si="10"/>
        <v>3.572200866</v>
      </c>
      <c r="I30" s="31">
        <f t="shared" si="10"/>
        <v>3.592036592</v>
      </c>
    </row>
    <row r="31">
      <c r="A31" s="6"/>
    </row>
    <row r="32">
      <c r="A32" s="26" t="s">
        <v>132</v>
      </c>
    </row>
    <row r="33">
      <c r="A33" s="6" t="s">
        <v>121</v>
      </c>
      <c r="B33" s="32">
        <v>90.0</v>
      </c>
      <c r="C33" s="32">
        <v>90.0</v>
      </c>
      <c r="D33" s="32">
        <v>90.0</v>
      </c>
      <c r="E33" s="32">
        <v>90.0</v>
      </c>
      <c r="F33" s="32">
        <v>90.0</v>
      </c>
      <c r="G33" s="32">
        <v>90.0</v>
      </c>
      <c r="H33" s="32">
        <v>90.0</v>
      </c>
      <c r="I33" s="32">
        <v>90.0</v>
      </c>
      <c r="J33" s="6"/>
    </row>
    <row r="34">
      <c r="A34" s="6" t="s">
        <v>133</v>
      </c>
      <c r="B34" s="33">
        <f t="shared" ref="B34:I34" si="11">B30</f>
        <v>5.872751849</v>
      </c>
      <c r="C34" s="33">
        <f t="shared" si="11"/>
        <v>3.665577107</v>
      </c>
      <c r="D34" s="33">
        <f t="shared" si="11"/>
        <v>3.61805822</v>
      </c>
      <c r="E34" s="33">
        <f t="shared" si="11"/>
        <v>3.640282817</v>
      </c>
      <c r="F34" s="33">
        <f t="shared" si="11"/>
        <v>3.594773369</v>
      </c>
      <c r="G34" s="33">
        <f t="shared" si="11"/>
        <v>3.615771131</v>
      </c>
      <c r="H34" s="33">
        <f t="shared" si="11"/>
        <v>3.572200866</v>
      </c>
      <c r="I34" s="33">
        <f t="shared" si="11"/>
        <v>3.592036592</v>
      </c>
      <c r="J34" s="6"/>
    </row>
    <row r="35">
      <c r="A35" s="26" t="s">
        <v>134</v>
      </c>
      <c r="B35" s="27">
        <f t="shared" ref="B35:I35" si="12">B33/B34</f>
        <v>15.32501327</v>
      </c>
      <c r="C35" s="27">
        <f t="shared" si="12"/>
        <v>24.55275046</v>
      </c>
      <c r="D35" s="27">
        <f t="shared" si="12"/>
        <v>24.8752216</v>
      </c>
      <c r="E35" s="27">
        <f t="shared" si="12"/>
        <v>24.72335379</v>
      </c>
      <c r="F35" s="27">
        <f t="shared" si="12"/>
        <v>25.03634882</v>
      </c>
      <c r="G35" s="27">
        <f t="shared" si="12"/>
        <v>24.89095596</v>
      </c>
      <c r="H35" s="27">
        <f t="shared" si="12"/>
        <v>25.19455187</v>
      </c>
      <c r="I35" s="27">
        <f t="shared" si="12"/>
        <v>25.05542405</v>
      </c>
      <c r="J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</row>
    <row r="37">
      <c r="A37" s="26" t="s">
        <v>135</v>
      </c>
      <c r="B37" s="6"/>
      <c r="C37" s="6"/>
      <c r="D37" s="6"/>
      <c r="E37" s="6"/>
      <c r="F37" s="6"/>
      <c r="G37" s="6"/>
      <c r="H37" s="6"/>
      <c r="I37" s="6"/>
      <c r="J37" s="6"/>
    </row>
    <row r="38">
      <c r="A38" s="6" t="s">
        <v>136</v>
      </c>
      <c r="B38" s="9">
        <f>'Quaterly-Profit &amp; Loss'!B3</f>
        <v>5821599991</v>
      </c>
      <c r="C38" s="9">
        <f>'Quaterly-Profit &amp; Loss'!C3</f>
        <v>6137592223</v>
      </c>
      <c r="D38" s="9">
        <f>'Quaterly-Profit &amp; Loss'!D3</f>
        <v>6470821277</v>
      </c>
      <c r="E38" s="9">
        <f>'Quaterly-Profit &amp; Loss'!E3</f>
        <v>6822231795</v>
      </c>
      <c r="F38" s="9">
        <f>'Quaterly-Profit &amp; Loss'!F3</f>
        <v>7192820417</v>
      </c>
      <c r="G38" s="9">
        <f>'Quaterly-Profit &amp; Loss'!G3</f>
        <v>7583638650</v>
      </c>
      <c r="H38" s="9">
        <f>'Quaterly-Profit &amp; Loss'!H3</f>
        <v>7995795910</v>
      </c>
      <c r="I38" s="9">
        <f>'Quaterly-Profit &amp; Loss'!I3</f>
        <v>8430462715</v>
      </c>
      <c r="J38" s="6"/>
    </row>
    <row r="39">
      <c r="A39" s="26" t="s">
        <v>137</v>
      </c>
      <c r="B39" s="6"/>
      <c r="C39" s="6"/>
      <c r="D39" s="6"/>
      <c r="E39" s="6"/>
      <c r="F39" s="6"/>
      <c r="G39" s="6"/>
      <c r="H39" s="6"/>
      <c r="I39" s="6"/>
      <c r="J39" s="6"/>
    </row>
    <row r="40">
      <c r="A40" s="6" t="s">
        <v>138</v>
      </c>
      <c r="B40" s="32">
        <v>0.0</v>
      </c>
      <c r="C40" s="9">
        <f t="shared" ref="C40:I40" si="13">B41</f>
        <v>323020032</v>
      </c>
      <c r="D40" s="9">
        <f t="shared" si="13"/>
        <v>741664653.5</v>
      </c>
      <c r="E40" s="9">
        <f t="shared" si="13"/>
        <v>1267283763</v>
      </c>
      <c r="F40" s="9">
        <f t="shared" si="13"/>
        <v>1912324717</v>
      </c>
      <c r="G40" s="9">
        <f t="shared" si="13"/>
        <v>2690429278</v>
      </c>
      <c r="H40" s="9">
        <f t="shared" si="13"/>
        <v>3616538713</v>
      </c>
      <c r="I40" s="9">
        <f t="shared" si="13"/>
        <v>4707007707</v>
      </c>
      <c r="J40" s="6"/>
    </row>
    <row r="41">
      <c r="A41" s="6" t="s">
        <v>139</v>
      </c>
      <c r="B41" s="9">
        <f>'Quaterly-Balance Sheet'!B8</f>
        <v>323020032</v>
      </c>
      <c r="C41" s="9">
        <f>'Quaterly-Balance Sheet'!C8</f>
        <v>741664653.5</v>
      </c>
      <c r="D41" s="9">
        <f>'Quaterly-Balance Sheet'!D8</f>
        <v>1267283763</v>
      </c>
      <c r="E41" s="9">
        <f>'Quaterly-Balance Sheet'!E8</f>
        <v>1912324717</v>
      </c>
      <c r="F41" s="9">
        <f>'Quaterly-Balance Sheet'!F8</f>
        <v>2690429278</v>
      </c>
      <c r="G41" s="9">
        <f>'Quaterly-Balance Sheet'!G8</f>
        <v>3616538713</v>
      </c>
      <c r="H41" s="9">
        <f>'Quaterly-Balance Sheet'!H8</f>
        <v>4707007707</v>
      </c>
      <c r="I41" s="9">
        <f>'Quaterly-Balance Sheet'!I8</f>
        <v>5979727810</v>
      </c>
      <c r="J41" s="6"/>
    </row>
    <row r="42">
      <c r="A42" s="26" t="s">
        <v>137</v>
      </c>
      <c r="B42" s="9">
        <f t="shared" ref="B42:I42" si="14">SUM(B40:B41)/2</f>
        <v>161510016</v>
      </c>
      <c r="C42" s="9">
        <f t="shared" si="14"/>
        <v>532342342.8</v>
      </c>
      <c r="D42" s="9">
        <f t="shared" si="14"/>
        <v>1004474208</v>
      </c>
      <c r="E42" s="9">
        <f t="shared" si="14"/>
        <v>1589804240</v>
      </c>
      <c r="F42" s="9">
        <f t="shared" si="14"/>
        <v>2301376998</v>
      </c>
      <c r="G42" s="9">
        <f t="shared" si="14"/>
        <v>3153483996</v>
      </c>
      <c r="H42" s="9">
        <f t="shared" si="14"/>
        <v>4161773210</v>
      </c>
      <c r="I42" s="9">
        <f t="shared" si="14"/>
        <v>5343367758</v>
      </c>
      <c r="J42" s="20"/>
    </row>
    <row r="43">
      <c r="A43" s="26" t="s">
        <v>140</v>
      </c>
      <c r="B43" s="27">
        <f t="shared" ref="B43:I43" si="15">B38/B42</f>
        <v>36.04482331</v>
      </c>
      <c r="C43" s="27">
        <f t="shared" si="15"/>
        <v>11.5294083</v>
      </c>
      <c r="D43" s="27">
        <f t="shared" si="15"/>
        <v>6.441998434</v>
      </c>
      <c r="E43" s="27">
        <f t="shared" si="15"/>
        <v>4.291240156</v>
      </c>
      <c r="F43" s="27">
        <f t="shared" si="15"/>
        <v>3.125442039</v>
      </c>
      <c r="G43" s="27">
        <f t="shared" si="15"/>
        <v>2.404844502</v>
      </c>
      <c r="H43" s="27">
        <f t="shared" si="15"/>
        <v>1.921247388</v>
      </c>
      <c r="I43" s="27">
        <f t="shared" si="15"/>
        <v>1.577743307</v>
      </c>
      <c r="J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</row>
    <row r="45">
      <c r="A45" s="26" t="s">
        <v>141</v>
      </c>
      <c r="B45" s="6"/>
      <c r="C45" s="6"/>
      <c r="D45" s="6"/>
      <c r="E45" s="6"/>
      <c r="F45" s="6"/>
      <c r="G45" s="6"/>
      <c r="H45" s="6"/>
      <c r="I45" s="6"/>
      <c r="J45" s="6"/>
    </row>
    <row r="46">
      <c r="A46" s="6" t="s">
        <v>121</v>
      </c>
      <c r="B46" s="32">
        <v>90.0</v>
      </c>
      <c r="C46" s="32">
        <v>90.0</v>
      </c>
      <c r="D46" s="32">
        <v>90.0</v>
      </c>
      <c r="E46" s="32">
        <v>90.0</v>
      </c>
      <c r="F46" s="32">
        <v>90.0</v>
      </c>
      <c r="G46" s="32">
        <v>90.0</v>
      </c>
      <c r="H46" s="32">
        <v>90.0</v>
      </c>
      <c r="I46" s="32">
        <v>90.0</v>
      </c>
      <c r="J46" s="6"/>
    </row>
    <row r="47">
      <c r="A47" s="6" t="s">
        <v>140</v>
      </c>
      <c r="B47" s="35">
        <f t="shared" ref="B47:I47" si="16">B43</f>
        <v>36.04482331</v>
      </c>
      <c r="C47" s="35">
        <f t="shared" si="16"/>
        <v>11.5294083</v>
      </c>
      <c r="D47" s="35">
        <f t="shared" si="16"/>
        <v>6.441998434</v>
      </c>
      <c r="E47" s="35">
        <f t="shared" si="16"/>
        <v>4.291240156</v>
      </c>
      <c r="F47" s="35">
        <f t="shared" si="16"/>
        <v>3.125442039</v>
      </c>
      <c r="G47" s="35">
        <f t="shared" si="16"/>
        <v>2.404844502</v>
      </c>
      <c r="H47" s="35">
        <f t="shared" si="16"/>
        <v>1.921247388</v>
      </c>
      <c r="I47" s="35">
        <f t="shared" si="16"/>
        <v>1.577743307</v>
      </c>
      <c r="J47" s="6"/>
    </row>
    <row r="48">
      <c r="A48" s="26" t="s">
        <v>142</v>
      </c>
      <c r="B48" s="27">
        <f t="shared" ref="B48:I48" si="17">B46/B47</f>
        <v>2.496891141</v>
      </c>
      <c r="C48" s="27">
        <f t="shared" si="17"/>
        <v>7.806124798</v>
      </c>
      <c r="D48" s="27">
        <f t="shared" si="17"/>
        <v>13.97081991</v>
      </c>
      <c r="E48" s="27">
        <f t="shared" si="17"/>
        <v>20.9729581</v>
      </c>
      <c r="F48" s="27">
        <f t="shared" si="17"/>
        <v>28.79592674</v>
      </c>
      <c r="G48" s="27">
        <f t="shared" si="17"/>
        <v>37.42445714</v>
      </c>
      <c r="H48" s="27">
        <f t="shared" si="17"/>
        <v>46.84456596</v>
      </c>
      <c r="I48" s="27">
        <f t="shared" si="17"/>
        <v>57.04349981</v>
      </c>
      <c r="J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</row>
    <row r="50">
      <c r="A50" s="26" t="s">
        <v>143</v>
      </c>
      <c r="B50" s="6"/>
      <c r="C50" s="6"/>
      <c r="D50" s="6"/>
      <c r="E50" s="6"/>
      <c r="F50" s="6"/>
      <c r="G50" s="6"/>
      <c r="H50" s="6"/>
      <c r="I50" s="6"/>
      <c r="J50" s="6"/>
    </row>
    <row r="51">
      <c r="A51" s="6" t="s">
        <v>25</v>
      </c>
      <c r="B51" s="9">
        <f>'Quaterly-Profit &amp; Loss'!B2</f>
        <v>9525095837</v>
      </c>
      <c r="C51" s="9">
        <f>'Quaterly-Profit &amp; Loss'!C2</f>
        <v>10264325438</v>
      </c>
      <c r="D51" s="9">
        <f>'Quaterly-Profit &amp; Loss'!D2</f>
        <v>11062182128</v>
      </c>
      <c r="E51" s="9">
        <f>'Quaterly-Profit &amp; Loss'!E2</f>
        <v>11923401537</v>
      </c>
      <c r="F51" s="9">
        <f>'Quaterly-Profit &amp; Loss'!F2</f>
        <v>12853107581</v>
      </c>
      <c r="G51" s="9">
        <f>'Quaterly-Profit &amp; Loss'!G2</f>
        <v>13856844676</v>
      </c>
      <c r="H51" s="9">
        <f>'Quaterly-Profit &amp; Loss'!H2</f>
        <v>14940612650</v>
      </c>
      <c r="I51" s="9">
        <f>'Quaterly-Profit &amp; Loss'!I2</f>
        <v>16110904582</v>
      </c>
      <c r="J51" s="6"/>
    </row>
    <row r="52">
      <c r="A52" s="26" t="s">
        <v>144</v>
      </c>
      <c r="B52" s="6"/>
      <c r="C52" s="6"/>
      <c r="D52" s="6"/>
      <c r="E52" s="6"/>
      <c r="F52" s="6"/>
      <c r="G52" s="6"/>
      <c r="H52" s="6"/>
      <c r="I52" s="6"/>
      <c r="J52" s="6"/>
    </row>
    <row r="53">
      <c r="A53" s="6" t="s">
        <v>145</v>
      </c>
      <c r="B53" s="32">
        <v>0.0</v>
      </c>
      <c r="C53" s="9">
        <f t="shared" ref="C53:I53" si="18">B54</f>
        <v>4758606896</v>
      </c>
      <c r="D53" s="9">
        <f t="shared" si="18"/>
        <v>7108563743</v>
      </c>
      <c r="E53" s="9">
        <f t="shared" si="18"/>
        <v>11290965418</v>
      </c>
      <c r="F53" s="9">
        <f t="shared" si="18"/>
        <v>14279583868</v>
      </c>
      <c r="G53" s="9">
        <f t="shared" si="18"/>
        <v>19332862600</v>
      </c>
      <c r="H53" s="9">
        <f t="shared" si="18"/>
        <v>23100339136</v>
      </c>
      <c r="I53" s="9">
        <f t="shared" si="18"/>
        <v>29175825735</v>
      </c>
      <c r="J53" s="6"/>
    </row>
    <row r="54">
      <c r="A54" s="6" t="s">
        <v>146</v>
      </c>
      <c r="B54" s="9">
        <f>'Quaterly-Balance Sheet'!B12</f>
        <v>4758606896</v>
      </c>
      <c r="C54" s="9">
        <f>'Quaterly-Balance Sheet'!C12</f>
        <v>7108563743</v>
      </c>
      <c r="D54" s="9">
        <f>'Quaterly-Balance Sheet'!D12</f>
        <v>11290965418</v>
      </c>
      <c r="E54" s="9">
        <f>'Quaterly-Balance Sheet'!E12</f>
        <v>14279583868</v>
      </c>
      <c r="F54" s="9">
        <f>'Quaterly-Balance Sheet'!F12</f>
        <v>19332862600</v>
      </c>
      <c r="G54" s="9">
        <f>'Quaterly-Balance Sheet'!G12</f>
        <v>23100339136</v>
      </c>
      <c r="H54" s="9">
        <f>'Quaterly-Balance Sheet'!H12</f>
        <v>29175825735</v>
      </c>
      <c r="I54" s="9">
        <f>'Quaterly-Balance Sheet'!I12</f>
        <v>33889655278</v>
      </c>
      <c r="J54" s="6"/>
    </row>
    <row r="55">
      <c r="A55" s="26" t="s">
        <v>144</v>
      </c>
      <c r="B55" s="9">
        <f t="shared" ref="B55:I55" si="19">SUM(B53:B54)/2</f>
        <v>2379303448</v>
      </c>
      <c r="C55" s="32">
        <f t="shared" si="19"/>
        <v>5933585320</v>
      </c>
      <c r="D55" s="32">
        <f t="shared" si="19"/>
        <v>9199764581</v>
      </c>
      <c r="E55" s="32">
        <f t="shared" si="19"/>
        <v>12785274643</v>
      </c>
      <c r="F55" s="32">
        <f t="shared" si="19"/>
        <v>16806223234</v>
      </c>
      <c r="G55" s="32">
        <f t="shared" si="19"/>
        <v>21216600868</v>
      </c>
      <c r="H55" s="32">
        <f t="shared" si="19"/>
        <v>26138082436</v>
      </c>
      <c r="I55" s="32">
        <f t="shared" si="19"/>
        <v>31532740507</v>
      </c>
      <c r="J55" s="6"/>
    </row>
    <row r="56">
      <c r="A56" s="26" t="s">
        <v>147</v>
      </c>
      <c r="B56" s="27">
        <f t="shared" ref="B56:I56" si="20">B51/B55</f>
        <v>4.003312753</v>
      </c>
      <c r="C56" s="27">
        <f t="shared" si="20"/>
        <v>1.729869023</v>
      </c>
      <c r="D56" s="27">
        <f t="shared" si="20"/>
        <v>1.20244187</v>
      </c>
      <c r="E56" s="27">
        <f t="shared" si="20"/>
        <v>0.9325886122</v>
      </c>
      <c r="F56" s="27">
        <f t="shared" si="20"/>
        <v>0.7647826285</v>
      </c>
      <c r="G56" s="27">
        <f t="shared" si="20"/>
        <v>0.6531133221</v>
      </c>
      <c r="H56" s="27">
        <f t="shared" si="20"/>
        <v>0.5716032416</v>
      </c>
      <c r="I56" s="27">
        <f t="shared" si="20"/>
        <v>0.5109262412</v>
      </c>
      <c r="J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</row>
    <row r="58">
      <c r="A58" s="26" t="s">
        <v>148</v>
      </c>
      <c r="B58" s="6"/>
      <c r="C58" s="6"/>
      <c r="D58" s="6"/>
      <c r="E58" s="6"/>
      <c r="F58" s="6"/>
      <c r="G58" s="6"/>
      <c r="H58" s="6"/>
      <c r="I58" s="6"/>
      <c r="J58" s="6"/>
    </row>
    <row r="59">
      <c r="A59" s="6" t="s">
        <v>25</v>
      </c>
      <c r="B59" s="9">
        <f>'Quaterly-Profit &amp; Loss'!B2</f>
        <v>9525095837</v>
      </c>
      <c r="C59" s="9">
        <f>'Quaterly-Profit &amp; Loss'!C2</f>
        <v>10264325438</v>
      </c>
      <c r="D59" s="9">
        <f>'Quaterly-Profit &amp; Loss'!D2</f>
        <v>11062182128</v>
      </c>
      <c r="E59" s="9">
        <f>'Quaterly-Profit &amp; Loss'!E2</f>
        <v>11923401537</v>
      </c>
      <c r="F59" s="9">
        <f>'Quaterly-Profit &amp; Loss'!F2</f>
        <v>12853107581</v>
      </c>
      <c r="G59" s="9">
        <f>'Quaterly-Profit &amp; Loss'!G2</f>
        <v>13856844676</v>
      </c>
      <c r="H59" s="9">
        <f>'Quaterly-Profit &amp; Loss'!H2</f>
        <v>14940612650</v>
      </c>
      <c r="I59" s="9">
        <f>'Quaterly-Profit &amp; Loss'!I2</f>
        <v>16110904582</v>
      </c>
      <c r="J59" s="6"/>
    </row>
    <row r="60">
      <c r="A60" s="26" t="s">
        <v>149</v>
      </c>
      <c r="B60" s="6"/>
      <c r="C60" s="6"/>
      <c r="D60" s="6"/>
      <c r="E60" s="6"/>
      <c r="F60" s="6"/>
      <c r="G60" s="6"/>
      <c r="H60" s="6"/>
      <c r="I60" s="6"/>
      <c r="J60" s="6"/>
    </row>
    <row r="61">
      <c r="A61" s="6" t="s">
        <v>145</v>
      </c>
      <c r="B61" s="32">
        <v>0.0</v>
      </c>
      <c r="C61" s="9">
        <f t="shared" ref="C61:I61" si="21">B62</f>
        <v>5734680.5</v>
      </c>
      <c r="D61" s="9">
        <f t="shared" si="21"/>
        <v>6332703.893</v>
      </c>
      <c r="E61" s="9">
        <f t="shared" si="21"/>
        <v>4938441.571</v>
      </c>
      <c r="F61" s="9">
        <f t="shared" si="21"/>
        <v>3544179.25</v>
      </c>
      <c r="G61" s="9">
        <f t="shared" si="21"/>
        <v>2273256.304</v>
      </c>
      <c r="H61" s="9">
        <f t="shared" si="21"/>
        <v>994110.7321</v>
      </c>
      <c r="I61" s="9">
        <f t="shared" si="21"/>
        <v>7495127.411</v>
      </c>
      <c r="J61" s="6"/>
    </row>
    <row r="62">
      <c r="A62" s="6" t="s">
        <v>146</v>
      </c>
      <c r="B62" s="9">
        <f>'Quaterly-Balance Sheet'!B5</f>
        <v>5734680.5</v>
      </c>
      <c r="C62" s="9">
        <f>'Quaterly-Balance Sheet'!C5</f>
        <v>6332703.893</v>
      </c>
      <c r="D62" s="9">
        <f>'Quaterly-Balance Sheet'!D5</f>
        <v>4938441.571</v>
      </c>
      <c r="E62" s="9">
        <f>'Quaterly-Balance Sheet'!E5</f>
        <v>3544179.25</v>
      </c>
      <c r="F62" s="9">
        <f>'Quaterly-Balance Sheet'!F5</f>
        <v>2273256.304</v>
      </c>
      <c r="G62" s="9">
        <f>'Quaterly-Balance Sheet'!G5</f>
        <v>994110.7321</v>
      </c>
      <c r="H62" s="9">
        <f>'Quaterly-Balance Sheet'!H5</f>
        <v>7495127.411</v>
      </c>
      <c r="I62" s="9">
        <f>'Quaterly-Balance Sheet'!I5</f>
        <v>7595079.375</v>
      </c>
      <c r="J62" s="6"/>
    </row>
    <row r="63">
      <c r="A63" s="26" t="s">
        <v>149</v>
      </c>
      <c r="B63" s="9">
        <f t="shared" ref="B63:I63" si="22">AVERAGE(B61:B62)</f>
        <v>2867340.25</v>
      </c>
      <c r="C63" s="9">
        <f t="shared" si="22"/>
        <v>6033692.196</v>
      </c>
      <c r="D63" s="9">
        <f t="shared" si="22"/>
        <v>5635572.732</v>
      </c>
      <c r="E63" s="9">
        <f t="shared" si="22"/>
        <v>4241310.411</v>
      </c>
      <c r="F63" s="9">
        <f t="shared" si="22"/>
        <v>2908717.777</v>
      </c>
      <c r="G63" s="9">
        <f t="shared" si="22"/>
        <v>1633683.518</v>
      </c>
      <c r="H63" s="9">
        <f t="shared" si="22"/>
        <v>4244619.071</v>
      </c>
      <c r="I63" s="9">
        <f t="shared" si="22"/>
        <v>7545103.393</v>
      </c>
      <c r="J63" s="6"/>
    </row>
    <row r="64">
      <c r="A64" s="26" t="s">
        <v>150</v>
      </c>
      <c r="B64" s="27">
        <f t="shared" ref="B64:I64" si="23">B59/B63</f>
        <v>3321.927294</v>
      </c>
      <c r="C64" s="27">
        <f t="shared" si="23"/>
        <v>1701.168224</v>
      </c>
      <c r="D64" s="27">
        <f t="shared" si="23"/>
        <v>1962.920657</v>
      </c>
      <c r="E64" s="27">
        <f t="shared" si="23"/>
        <v>2811.25416</v>
      </c>
      <c r="F64" s="27">
        <f t="shared" si="23"/>
        <v>4418.822508</v>
      </c>
      <c r="G64" s="27">
        <f t="shared" si="23"/>
        <v>8481.963933</v>
      </c>
      <c r="H64" s="27">
        <f t="shared" si="23"/>
        <v>3519.894812</v>
      </c>
      <c r="I64" s="27">
        <f t="shared" si="23"/>
        <v>2135.279498</v>
      </c>
      <c r="J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</cols>
  <sheetData>
    <row r="1">
      <c r="A1" s="26" t="s">
        <v>151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6"/>
    </row>
    <row r="2">
      <c r="A2" s="26" t="s">
        <v>152</v>
      </c>
      <c r="B2" s="6"/>
      <c r="C2" s="6"/>
      <c r="D2" s="6"/>
      <c r="E2" s="6"/>
      <c r="F2" s="6"/>
      <c r="G2" s="6"/>
      <c r="H2" s="6"/>
      <c r="I2" s="6"/>
      <c r="J2" s="6"/>
    </row>
    <row r="3">
      <c r="A3" s="6" t="s">
        <v>61</v>
      </c>
      <c r="B3" s="9">
        <f>'Quaterly-Profit &amp; Loss'!B4</f>
        <v>3703495847</v>
      </c>
      <c r="C3" s="9">
        <f>'Quaterly-Profit &amp; Loss'!C4</f>
        <v>4126733215</v>
      </c>
      <c r="D3" s="9">
        <f>'Quaterly-Profit &amp; Loss'!D4</f>
        <v>4591360851</v>
      </c>
      <c r="E3" s="9">
        <f>'Quaterly-Profit &amp; Loss'!E4</f>
        <v>5101169741</v>
      </c>
      <c r="F3" s="9">
        <f>'Quaterly-Profit &amp; Loss'!F4</f>
        <v>5660287164</v>
      </c>
      <c r="G3" s="9">
        <f>'Quaterly-Profit &amp; Loss'!G4</f>
        <v>6273206026</v>
      </c>
      <c r="H3" s="9">
        <f>'Quaterly-Profit &amp; Loss'!H4</f>
        <v>6944816740</v>
      </c>
      <c r="I3" s="9">
        <f>'Quaterly-Profit &amp; Loss'!I4</f>
        <v>7680441867</v>
      </c>
      <c r="J3" s="6"/>
    </row>
    <row r="4">
      <c r="A4" s="6" t="s">
        <v>25</v>
      </c>
      <c r="B4" s="9">
        <f>'Quaterly-Profit &amp; Loss'!B2</f>
        <v>9525095837</v>
      </c>
      <c r="C4" s="9">
        <f>'Quaterly-Profit &amp; Loss'!C2</f>
        <v>10264325438</v>
      </c>
      <c r="D4" s="9">
        <f>'Quaterly-Profit &amp; Loss'!D2</f>
        <v>11062182128</v>
      </c>
      <c r="E4" s="9">
        <f>'Quaterly-Profit &amp; Loss'!E2</f>
        <v>11923401537</v>
      </c>
      <c r="F4" s="9">
        <f>'Quaterly-Profit &amp; Loss'!F2</f>
        <v>12853107581</v>
      </c>
      <c r="G4" s="9">
        <f>'Quaterly-Profit &amp; Loss'!G2</f>
        <v>13856844676</v>
      </c>
      <c r="H4" s="9">
        <f>'Quaterly-Profit &amp; Loss'!H2</f>
        <v>14940612650</v>
      </c>
      <c r="I4" s="9">
        <f>'Quaterly-Profit &amp; Loss'!I2</f>
        <v>16110904582</v>
      </c>
      <c r="J4" s="6"/>
    </row>
    <row r="5">
      <c r="A5" s="26" t="s">
        <v>153</v>
      </c>
      <c r="B5" s="36">
        <f t="shared" ref="B5:I5" si="1">B3/B4</f>
        <v>0.3888145495</v>
      </c>
      <c r="C5" s="36">
        <f t="shared" si="1"/>
        <v>0.4020462173</v>
      </c>
      <c r="D5" s="36">
        <f t="shared" si="1"/>
        <v>0.4150501951</v>
      </c>
      <c r="E5" s="36">
        <f t="shared" si="1"/>
        <v>0.4278283949</v>
      </c>
      <c r="F5" s="36">
        <f t="shared" si="1"/>
        <v>0.4403827735</v>
      </c>
      <c r="G5" s="36">
        <f t="shared" si="1"/>
        <v>0.4527153311</v>
      </c>
      <c r="H5" s="36">
        <f t="shared" si="1"/>
        <v>0.46482811</v>
      </c>
      <c r="I5" s="36">
        <f t="shared" si="1"/>
        <v>0.4767231925</v>
      </c>
      <c r="J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</row>
    <row r="7">
      <c r="A7" s="26" t="s">
        <v>154</v>
      </c>
      <c r="B7" s="6"/>
      <c r="C7" s="6"/>
      <c r="D7" s="6"/>
      <c r="E7" s="6"/>
      <c r="F7" s="6"/>
      <c r="G7" s="6"/>
      <c r="H7" s="6"/>
      <c r="I7" s="6"/>
      <c r="J7" s="6"/>
    </row>
    <row r="8">
      <c r="A8" s="6" t="s">
        <v>155</v>
      </c>
      <c r="B8" s="9">
        <f>'Quaterly-Profit &amp; Loss'!B12</f>
        <v>2646995669</v>
      </c>
      <c r="C8" s="9">
        <f>'Quaterly-Profit &amp; Loss'!C12</f>
        <v>2951467584</v>
      </c>
      <c r="D8" s="9">
        <f>'Quaterly-Profit &amp; Loss'!D12</f>
        <v>3285664936</v>
      </c>
      <c r="E8" s="9">
        <f>'Quaterly-Profit &amp; Loss'!E12</f>
        <v>3652727337</v>
      </c>
      <c r="F8" s="9">
        <f>'Quaterly-Profit &amp; Loss'!F12</f>
        <v>4055285961</v>
      </c>
      <c r="G8" s="9">
        <f>'Quaterly-Profit &amp; Loss'!G12</f>
        <v>4496581621</v>
      </c>
      <c r="H8" s="9">
        <f>'Quaterly-Profit &amp; Loss'!H12</f>
        <v>4979999923</v>
      </c>
      <c r="I8" s="9">
        <f>'Quaterly-Profit &amp; Loss'!I12</f>
        <v>5509941213</v>
      </c>
      <c r="J8" s="6"/>
    </row>
    <row r="9">
      <c r="A9" s="6" t="s">
        <v>25</v>
      </c>
      <c r="B9" s="9">
        <f>'Quaterly-Profit &amp; Loss'!B2</f>
        <v>9525095837</v>
      </c>
      <c r="C9" s="9">
        <f>'Quaterly-Profit &amp; Loss'!C2</f>
        <v>10264325438</v>
      </c>
      <c r="D9" s="9">
        <f>'Quaterly-Profit &amp; Loss'!D2</f>
        <v>11062182128</v>
      </c>
      <c r="E9" s="9">
        <f>'Quaterly-Profit &amp; Loss'!E2</f>
        <v>11923401537</v>
      </c>
      <c r="F9" s="9">
        <f>'Quaterly-Profit &amp; Loss'!F2</f>
        <v>12853107581</v>
      </c>
      <c r="G9" s="9">
        <f>'Quaterly-Profit &amp; Loss'!G2</f>
        <v>13856844676</v>
      </c>
      <c r="H9" s="9">
        <f>'Quaterly-Profit &amp; Loss'!H2</f>
        <v>14940612650</v>
      </c>
      <c r="I9" s="9">
        <f>'Quaterly-Profit &amp; Loss'!I2</f>
        <v>16110904582</v>
      </c>
      <c r="J9" s="6"/>
    </row>
    <row r="10">
      <c r="A10" s="26" t="s">
        <v>156</v>
      </c>
      <c r="B10" s="36">
        <f t="shared" ref="B10:I10" si="2">B8/B9</f>
        <v>0.2778970117</v>
      </c>
      <c r="C10" s="36">
        <f t="shared" si="2"/>
        <v>0.2875461814</v>
      </c>
      <c r="D10" s="36">
        <f t="shared" si="2"/>
        <v>0.2970177943</v>
      </c>
      <c r="E10" s="36">
        <f t="shared" si="2"/>
        <v>0.3063494361</v>
      </c>
      <c r="F10" s="36">
        <f t="shared" si="2"/>
        <v>0.3155101547</v>
      </c>
      <c r="G10" s="36">
        <f t="shared" si="2"/>
        <v>0.3245025636</v>
      </c>
      <c r="H10" s="36">
        <f t="shared" si="2"/>
        <v>0.3333196596</v>
      </c>
      <c r="I10" s="36">
        <f t="shared" si="2"/>
        <v>0.3420007352</v>
      </c>
      <c r="J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>
      <c r="A12" s="26" t="s">
        <v>157</v>
      </c>
      <c r="B12" s="6"/>
      <c r="C12" s="6"/>
      <c r="D12" s="6"/>
      <c r="E12" s="6"/>
      <c r="F12" s="6"/>
      <c r="G12" s="6"/>
      <c r="H12" s="6"/>
      <c r="I12" s="6"/>
      <c r="J12" s="6"/>
    </row>
    <row r="13">
      <c r="A13" s="6" t="s">
        <v>158</v>
      </c>
      <c r="B13" s="9">
        <f>'Quaterly-Profit &amp; Loss'!B8</f>
        <v>3676604754</v>
      </c>
      <c r="C13" s="9">
        <f>'Quaterly-Profit &amp; Loss'!C8</f>
        <v>4099701160</v>
      </c>
      <c r="D13" s="9">
        <f>'Quaterly-Profit &amp; Loss'!D8</f>
        <v>4564079759</v>
      </c>
      <c r="E13" s="9">
        <f>'Quaterly-Profit &amp; Loss'!E8</f>
        <v>5073888650</v>
      </c>
      <c r="F13" s="9">
        <f>'Quaterly-Profit &amp; Loss'!F8</f>
        <v>5632997850</v>
      </c>
      <c r="G13" s="9">
        <f>'Quaterly-Profit &amp; Loss'!G8</f>
        <v>6245908489</v>
      </c>
      <c r="H13" s="9">
        <f>'Quaterly-Profit &amp; Loss'!H8</f>
        <v>6917211858</v>
      </c>
      <c r="I13" s="9">
        <f>'Quaterly-Profit &amp; Loss'!I8</f>
        <v>7652911740</v>
      </c>
      <c r="J13" s="6"/>
    </row>
    <row r="14">
      <c r="A14" s="6" t="s">
        <v>25</v>
      </c>
      <c r="B14" s="9">
        <f>'Quaterly-Profit &amp; Loss'!B2</f>
        <v>9525095837</v>
      </c>
      <c r="C14" s="9">
        <f>'Quaterly-Profit &amp; Loss'!C2</f>
        <v>10264325438</v>
      </c>
      <c r="D14" s="9">
        <f>'Quaterly-Profit &amp; Loss'!D2</f>
        <v>11062182128</v>
      </c>
      <c r="E14" s="9">
        <f>'Quaterly-Profit &amp; Loss'!E2</f>
        <v>11923401537</v>
      </c>
      <c r="F14" s="9">
        <f>'Quaterly-Profit &amp; Loss'!F2</f>
        <v>12853107581</v>
      </c>
      <c r="G14" s="9">
        <f>'Quaterly-Profit &amp; Loss'!G2</f>
        <v>13856844676</v>
      </c>
      <c r="H14" s="9">
        <f>'Quaterly-Profit &amp; Loss'!H2</f>
        <v>14940612650</v>
      </c>
      <c r="I14" s="9">
        <f>'Quaterly-Profit &amp; Loss'!I2</f>
        <v>16110904582</v>
      </c>
      <c r="J14" s="6"/>
    </row>
    <row r="15">
      <c r="A15" s="26" t="s">
        <v>159</v>
      </c>
      <c r="B15" s="36">
        <f t="shared" ref="B15:I15" si="3">B13/B14</f>
        <v>0.3859913661</v>
      </c>
      <c r="C15" s="36">
        <f t="shared" si="3"/>
        <v>0.3994126243</v>
      </c>
      <c r="D15" s="36">
        <f t="shared" si="3"/>
        <v>0.4125840369</v>
      </c>
      <c r="E15" s="36">
        <f t="shared" si="3"/>
        <v>0.4255403657</v>
      </c>
      <c r="F15" s="36">
        <f t="shared" si="3"/>
        <v>0.4382596049</v>
      </c>
      <c r="G15" s="36">
        <f t="shared" si="3"/>
        <v>0.4507453634</v>
      </c>
      <c r="H15" s="36">
        <f t="shared" si="3"/>
        <v>0.4629804694</v>
      </c>
      <c r="I15" s="36">
        <f t="shared" si="3"/>
        <v>0.4750144041</v>
      </c>
      <c r="J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>
      <c r="A17" s="28" t="s">
        <v>160</v>
      </c>
      <c r="B17" s="6"/>
      <c r="C17" s="6"/>
      <c r="D17" s="6"/>
      <c r="E17" s="6"/>
      <c r="F17" s="6"/>
      <c r="G17" s="6"/>
      <c r="H17" s="6"/>
      <c r="I17" s="6"/>
      <c r="J17" s="6"/>
    </row>
    <row r="18">
      <c r="A18" s="6" t="s">
        <v>158</v>
      </c>
      <c r="B18" s="9">
        <f>'Quaterly-Profit &amp; Loss'!B8</f>
        <v>3676604754</v>
      </c>
      <c r="C18" s="9">
        <f>'Quaterly-Profit &amp; Loss'!C8</f>
        <v>4099701160</v>
      </c>
      <c r="D18" s="9">
        <f>'Quaterly-Profit &amp; Loss'!D8</f>
        <v>4564079759</v>
      </c>
      <c r="E18" s="9">
        <f>'Quaterly-Profit &amp; Loss'!E8</f>
        <v>5073888650</v>
      </c>
      <c r="F18" s="9">
        <f>'Quaterly-Profit &amp; Loss'!F8</f>
        <v>5632997850</v>
      </c>
      <c r="G18" s="9">
        <f>'Quaterly-Profit &amp; Loss'!G8</f>
        <v>6245908489</v>
      </c>
      <c r="H18" s="9">
        <f>'Quaterly-Profit &amp; Loss'!H8</f>
        <v>6917211858</v>
      </c>
      <c r="I18" s="9">
        <f>'Quaterly-Profit &amp; Loss'!I8</f>
        <v>7652911740</v>
      </c>
      <c r="J18" s="6"/>
    </row>
    <row r="19">
      <c r="A19" s="26" t="s">
        <v>144</v>
      </c>
      <c r="B19" s="6"/>
      <c r="C19" s="6"/>
      <c r="D19" s="6"/>
      <c r="E19" s="6"/>
      <c r="F19" s="6"/>
      <c r="G19" s="6"/>
      <c r="H19" s="6"/>
      <c r="I19" s="6"/>
      <c r="J19" s="6"/>
    </row>
    <row r="20">
      <c r="A20" s="6" t="s">
        <v>161</v>
      </c>
      <c r="B20" s="32">
        <v>0.0</v>
      </c>
      <c r="C20" s="9">
        <f t="shared" ref="C20:I20" si="4">B21</f>
        <v>4758606896</v>
      </c>
      <c r="D20" s="9">
        <f t="shared" si="4"/>
        <v>7108563743</v>
      </c>
      <c r="E20" s="9">
        <f t="shared" si="4"/>
        <v>11290965418</v>
      </c>
      <c r="F20" s="9">
        <f t="shared" si="4"/>
        <v>14279583868</v>
      </c>
      <c r="G20" s="9">
        <f t="shared" si="4"/>
        <v>19332862600</v>
      </c>
      <c r="H20" s="9">
        <f t="shared" si="4"/>
        <v>23100339136</v>
      </c>
      <c r="I20" s="9">
        <f t="shared" si="4"/>
        <v>29175825735</v>
      </c>
      <c r="J20" s="6"/>
    </row>
    <row r="21">
      <c r="A21" s="6" t="s">
        <v>162</v>
      </c>
      <c r="B21" s="9">
        <f>'Quaterly-Balance Sheet'!B12</f>
        <v>4758606896</v>
      </c>
      <c r="C21" s="9">
        <f>'Quaterly-Balance Sheet'!C12</f>
        <v>7108563743</v>
      </c>
      <c r="D21" s="9">
        <f>'Quaterly-Balance Sheet'!D12</f>
        <v>11290965418</v>
      </c>
      <c r="E21" s="9">
        <f>'Quaterly-Balance Sheet'!E12</f>
        <v>14279583868</v>
      </c>
      <c r="F21" s="9">
        <f>'Quaterly-Balance Sheet'!F12</f>
        <v>19332862600</v>
      </c>
      <c r="G21" s="9">
        <f>'Quaterly-Balance Sheet'!G12</f>
        <v>23100339136</v>
      </c>
      <c r="H21" s="9">
        <f>'Quaterly-Balance Sheet'!H12</f>
        <v>29175825735</v>
      </c>
      <c r="I21" s="9">
        <f>'Quaterly-Balance Sheet'!I12</f>
        <v>33889655278</v>
      </c>
      <c r="J21" s="6"/>
    </row>
    <row r="22">
      <c r="A22" s="6" t="s">
        <v>144</v>
      </c>
      <c r="B22" s="9">
        <f t="shared" ref="B22:I22" si="5">SUM(B20:B21)/2</f>
        <v>2379303448</v>
      </c>
      <c r="C22" s="32">
        <f t="shared" si="5"/>
        <v>5933585320</v>
      </c>
      <c r="D22" s="32">
        <f t="shared" si="5"/>
        <v>9199764581</v>
      </c>
      <c r="E22" s="32">
        <f t="shared" si="5"/>
        <v>12785274643</v>
      </c>
      <c r="F22" s="32">
        <f t="shared" si="5"/>
        <v>16806223234</v>
      </c>
      <c r="G22" s="32">
        <f t="shared" si="5"/>
        <v>21216600868</v>
      </c>
      <c r="H22" s="32">
        <f t="shared" si="5"/>
        <v>26138082436</v>
      </c>
      <c r="I22" s="32">
        <f t="shared" si="5"/>
        <v>31532740507</v>
      </c>
      <c r="J22" s="6"/>
    </row>
    <row r="23">
      <c r="A23" s="26" t="s">
        <v>163</v>
      </c>
      <c r="B23" s="36">
        <f t="shared" ref="B23:I23" si="6">B18/B22</f>
        <v>1.545244158</v>
      </c>
      <c r="C23" s="36">
        <f t="shared" si="6"/>
        <v>0.6909315261</v>
      </c>
      <c r="D23" s="36">
        <f t="shared" si="6"/>
        <v>0.496108321</v>
      </c>
      <c r="E23" s="36">
        <f t="shared" si="6"/>
        <v>0.3968540991</v>
      </c>
      <c r="F23" s="36">
        <f t="shared" si="6"/>
        <v>0.3351733326</v>
      </c>
      <c r="G23" s="36">
        <f t="shared" si="6"/>
        <v>0.2943878017</v>
      </c>
      <c r="H23" s="36">
        <f t="shared" si="6"/>
        <v>0.2646411371</v>
      </c>
      <c r="I23" s="36">
        <f t="shared" si="6"/>
        <v>0.242697324</v>
      </c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26" t="s">
        <v>164</v>
      </c>
      <c r="B25" s="6"/>
      <c r="C25" s="6"/>
      <c r="D25" s="6"/>
      <c r="E25" s="6"/>
      <c r="F25" s="6"/>
      <c r="G25" s="6"/>
      <c r="H25" s="6"/>
      <c r="I25" s="6"/>
      <c r="J25" s="6"/>
    </row>
    <row r="26">
      <c r="A26" s="6" t="s">
        <v>155</v>
      </c>
      <c r="B26" s="9">
        <f>'Quaterly-Profit &amp; Loss'!B12</f>
        <v>2646995669</v>
      </c>
      <c r="C26" s="9">
        <f>'Quaterly-Profit &amp; Loss'!C12</f>
        <v>2951467584</v>
      </c>
      <c r="D26" s="9">
        <f>'Quaterly-Profit &amp; Loss'!D12</f>
        <v>3285664936</v>
      </c>
      <c r="E26" s="9">
        <f>'Quaterly-Profit &amp; Loss'!E12</f>
        <v>3652727337</v>
      </c>
      <c r="F26" s="9">
        <f>'Quaterly-Profit &amp; Loss'!F12</f>
        <v>4055285961</v>
      </c>
      <c r="G26" s="9">
        <f>'Quaterly-Profit &amp; Loss'!G12</f>
        <v>4496581621</v>
      </c>
      <c r="H26" s="9">
        <f>'Quaterly-Profit &amp; Loss'!H12</f>
        <v>4979999923</v>
      </c>
      <c r="I26" s="9">
        <f>'Quaterly-Profit &amp; Loss'!I12</f>
        <v>5509941213</v>
      </c>
      <c r="J26" s="6"/>
    </row>
    <row r="27">
      <c r="A27" s="26" t="s">
        <v>165</v>
      </c>
      <c r="B27" s="6"/>
      <c r="C27" s="6"/>
      <c r="D27" s="6"/>
      <c r="E27" s="6"/>
      <c r="F27" s="6"/>
      <c r="G27" s="6"/>
      <c r="H27" s="6"/>
      <c r="I27" s="6"/>
      <c r="J27" s="6"/>
    </row>
    <row r="28">
      <c r="A28" s="6" t="s">
        <v>166</v>
      </c>
      <c r="B28" s="32">
        <v>0.0</v>
      </c>
      <c r="C28" s="9">
        <f t="shared" ref="C28:I28" si="7">B29</f>
        <v>2649059676</v>
      </c>
      <c r="D28" s="9">
        <f t="shared" si="7"/>
        <v>5600527260</v>
      </c>
      <c r="E28" s="9">
        <f t="shared" si="7"/>
        <v>8883752915</v>
      </c>
      <c r="F28" s="9">
        <f t="shared" si="7"/>
        <v>12536480252</v>
      </c>
      <c r="G28" s="9">
        <f t="shared" si="7"/>
        <v>16593498272</v>
      </c>
      <c r="H28" s="9">
        <f t="shared" si="7"/>
        <v>21084948704</v>
      </c>
      <c r="I28" s="9">
        <f t="shared" si="7"/>
        <v>26064948628</v>
      </c>
      <c r="J28" s="6"/>
    </row>
    <row r="29">
      <c r="A29" s="6" t="s">
        <v>167</v>
      </c>
      <c r="B29" s="9">
        <f>'Quaterly-Balance Sheet'!B21</f>
        <v>2649059676</v>
      </c>
      <c r="C29" s="9">
        <f>'Quaterly-Balance Sheet'!C21</f>
        <v>5600527260</v>
      </c>
      <c r="D29" s="9">
        <f>'Quaterly-Balance Sheet'!D21</f>
        <v>8883752915</v>
      </c>
      <c r="E29" s="9">
        <f>'Quaterly-Balance Sheet'!E21</f>
        <v>12536480252</v>
      </c>
      <c r="F29" s="9">
        <f>'Quaterly-Balance Sheet'!F21</f>
        <v>16593498272</v>
      </c>
      <c r="G29" s="9">
        <f>'Quaterly-Balance Sheet'!G21</f>
        <v>21084948704</v>
      </c>
      <c r="H29" s="9">
        <f>'Quaterly-Balance Sheet'!H21</f>
        <v>26064948628</v>
      </c>
      <c r="I29" s="9">
        <f>'Quaterly-Balance Sheet'!I21</f>
        <v>31574889840</v>
      </c>
      <c r="J29" s="6"/>
    </row>
    <row r="30">
      <c r="A30" s="26" t="s">
        <v>165</v>
      </c>
      <c r="B30" s="9">
        <f t="shared" ref="B30:I30" si="8">AVERAGE(B28:B29)</f>
        <v>1324529838</v>
      </c>
      <c r="C30" s="9">
        <f t="shared" si="8"/>
        <v>4124793468</v>
      </c>
      <c r="D30" s="9">
        <f t="shared" si="8"/>
        <v>7242140087</v>
      </c>
      <c r="E30" s="9">
        <f t="shared" si="8"/>
        <v>10710116583</v>
      </c>
      <c r="F30" s="9">
        <f t="shared" si="8"/>
        <v>14564989262</v>
      </c>
      <c r="G30" s="9">
        <f t="shared" si="8"/>
        <v>18839223488</v>
      </c>
      <c r="H30" s="9">
        <f t="shared" si="8"/>
        <v>23574948666</v>
      </c>
      <c r="I30" s="9">
        <f t="shared" si="8"/>
        <v>28819919234</v>
      </c>
      <c r="J30" s="6"/>
    </row>
    <row r="31">
      <c r="A31" s="26" t="s">
        <v>168</v>
      </c>
      <c r="B31" s="36">
        <f t="shared" ref="B31:I31" si="9">B26/B30</f>
        <v>1.998441706</v>
      </c>
      <c r="C31" s="36">
        <f t="shared" si="9"/>
        <v>0.7155431192</v>
      </c>
      <c r="D31" s="36">
        <f t="shared" si="9"/>
        <v>0.4536870173</v>
      </c>
      <c r="E31" s="36">
        <f t="shared" si="9"/>
        <v>0.3410539286</v>
      </c>
      <c r="F31" s="36">
        <f t="shared" si="9"/>
        <v>0.2784269791</v>
      </c>
      <c r="G31" s="36">
        <f t="shared" si="9"/>
        <v>0.2386818981</v>
      </c>
      <c r="H31" s="36">
        <f t="shared" si="9"/>
        <v>0.2112411778</v>
      </c>
      <c r="I31" s="36">
        <f t="shared" si="9"/>
        <v>0.1911851719</v>
      </c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28" t="s">
        <v>169</v>
      </c>
      <c r="B33" s="6"/>
      <c r="C33" s="6"/>
      <c r="D33" s="6"/>
      <c r="E33" s="6"/>
      <c r="F33" s="6"/>
      <c r="G33" s="6"/>
      <c r="H33" s="6"/>
      <c r="I33" s="6"/>
      <c r="J33" s="6"/>
    </row>
    <row r="34">
      <c r="A34" s="6" t="s">
        <v>155</v>
      </c>
      <c r="B34" s="9">
        <f>'Quaterly-Profit &amp; Loss'!B12</f>
        <v>2646995669</v>
      </c>
      <c r="C34" s="9">
        <f>'Quaterly-Profit &amp; Loss'!C12</f>
        <v>2951467584</v>
      </c>
      <c r="D34" s="9">
        <f>'Quaterly-Profit &amp; Loss'!D12</f>
        <v>3285664936</v>
      </c>
      <c r="E34" s="9">
        <f>'Quaterly-Profit &amp; Loss'!E12</f>
        <v>3652727337</v>
      </c>
      <c r="F34" s="9">
        <f>'Quaterly-Profit &amp; Loss'!F12</f>
        <v>4055285961</v>
      </c>
      <c r="G34" s="9">
        <f>'Quaterly-Profit &amp; Loss'!G12</f>
        <v>4496581621</v>
      </c>
      <c r="H34" s="9">
        <f>'Quaterly-Profit &amp; Loss'!H12</f>
        <v>4979999923</v>
      </c>
      <c r="I34" s="9">
        <f>'Quaterly-Profit &amp; Loss'!I12</f>
        <v>5509941213</v>
      </c>
      <c r="J34" s="6"/>
    </row>
    <row r="35">
      <c r="A35" s="6" t="s">
        <v>170</v>
      </c>
      <c r="B35" s="37">
        <f>Equity!D9</f>
        <v>187637</v>
      </c>
      <c r="C35" s="37">
        <f>Equity!G9</f>
        <v>187637</v>
      </c>
      <c r="D35" s="37">
        <f>Equity!J9</f>
        <v>187637</v>
      </c>
      <c r="E35" s="37">
        <f>Equity!M9</f>
        <v>187637</v>
      </c>
      <c r="F35" s="37">
        <f>Equity!P9</f>
        <v>380088</v>
      </c>
      <c r="G35" s="37">
        <f>Equity!S9</f>
        <v>380088</v>
      </c>
      <c r="H35" s="37">
        <f>Equity!V9</f>
        <v>380088</v>
      </c>
      <c r="I35" s="37">
        <f>Equity!Y9</f>
        <v>380088</v>
      </c>
      <c r="J35" s="6"/>
    </row>
    <row r="36">
      <c r="A36" s="26" t="s">
        <v>171</v>
      </c>
      <c r="B36" s="31">
        <f t="shared" ref="B36:I36" si="10">B34/B35</f>
        <v>14107.00272</v>
      </c>
      <c r="C36" s="31">
        <f t="shared" si="10"/>
        <v>15729.66731</v>
      </c>
      <c r="D36" s="31">
        <f t="shared" si="10"/>
        <v>17510.7518</v>
      </c>
      <c r="E36" s="31">
        <f t="shared" si="10"/>
        <v>19466.98858</v>
      </c>
      <c r="F36" s="31">
        <f t="shared" si="10"/>
        <v>10669.33437</v>
      </c>
      <c r="G36" s="31">
        <f t="shared" si="10"/>
        <v>11830.36986</v>
      </c>
      <c r="H36" s="31">
        <f t="shared" si="10"/>
        <v>13102.22876</v>
      </c>
      <c r="I36" s="31">
        <f t="shared" si="10"/>
        <v>14496.48821</v>
      </c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75"/>
  </cols>
  <sheetData>
    <row r="1">
      <c r="A1" s="26" t="s">
        <v>172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6"/>
    </row>
    <row r="2">
      <c r="A2" s="28" t="s">
        <v>173</v>
      </c>
      <c r="B2" s="6"/>
      <c r="C2" s="6"/>
      <c r="D2" s="6"/>
      <c r="E2" s="6"/>
      <c r="F2" s="6"/>
      <c r="G2" s="6"/>
      <c r="H2" s="6"/>
      <c r="I2" s="6"/>
      <c r="J2" s="6"/>
    </row>
    <row r="3">
      <c r="A3" s="6" t="s">
        <v>174</v>
      </c>
      <c r="B3" s="9">
        <f>'Quaterly-Balance Sheet'!B32</f>
        <v>2109547220</v>
      </c>
      <c r="C3" s="9">
        <f>'Quaterly-Balance Sheet'!C32</f>
        <v>1508036483</v>
      </c>
      <c r="D3" s="9">
        <f>'Quaterly-Balance Sheet'!D32</f>
        <v>2407212503</v>
      </c>
      <c r="E3" s="9">
        <f>'Quaterly-Balance Sheet'!E32</f>
        <v>1743103616</v>
      </c>
      <c r="F3" s="9">
        <f>'Quaterly-Balance Sheet'!F32</f>
        <v>2739364328</v>
      </c>
      <c r="G3" s="9">
        <f>'Quaterly-Balance Sheet'!G32</f>
        <v>2015390432</v>
      </c>
      <c r="H3" s="9">
        <f>'Quaterly-Balance Sheet'!H32</f>
        <v>3110877108</v>
      </c>
      <c r="I3" s="9">
        <f>'Quaterly-Balance Sheet'!I32</f>
        <v>2314765438</v>
      </c>
      <c r="J3" s="6"/>
    </row>
    <row r="4">
      <c r="A4" s="6" t="s">
        <v>89</v>
      </c>
      <c r="B4" s="9">
        <f>'Quaterly-Balance Sheet'!B21</f>
        <v>2649059676</v>
      </c>
      <c r="C4" s="9">
        <f>'Quaterly-Balance Sheet'!C21</f>
        <v>5600527260</v>
      </c>
      <c r="D4" s="9">
        <f>'Quaterly-Balance Sheet'!D21</f>
        <v>8883752915</v>
      </c>
      <c r="E4" s="9">
        <f>'Quaterly-Balance Sheet'!E21</f>
        <v>12536480252</v>
      </c>
      <c r="F4" s="9">
        <f>'Quaterly-Balance Sheet'!F21</f>
        <v>16593498272</v>
      </c>
      <c r="G4" s="9">
        <f>'Quaterly-Balance Sheet'!G21</f>
        <v>21084948704</v>
      </c>
      <c r="H4" s="9">
        <f>'Quaterly-Balance Sheet'!H21</f>
        <v>26064948628</v>
      </c>
      <c r="I4" s="9">
        <f>'Quaterly-Balance Sheet'!I21</f>
        <v>31574889840</v>
      </c>
      <c r="J4" s="6"/>
    </row>
    <row r="5">
      <c r="A5" s="6" t="s">
        <v>175</v>
      </c>
      <c r="B5" s="9">
        <f t="shared" ref="B5:I5" si="1">B3+B4</f>
        <v>4758606896</v>
      </c>
      <c r="C5" s="9">
        <f t="shared" si="1"/>
        <v>7108563743</v>
      </c>
      <c r="D5" s="9">
        <f t="shared" si="1"/>
        <v>11290965418</v>
      </c>
      <c r="E5" s="9">
        <f t="shared" si="1"/>
        <v>14279583868</v>
      </c>
      <c r="F5" s="9">
        <f t="shared" si="1"/>
        <v>19332862600</v>
      </c>
      <c r="G5" s="9">
        <f t="shared" si="1"/>
        <v>23100339136</v>
      </c>
      <c r="H5" s="9">
        <f t="shared" si="1"/>
        <v>29175825735</v>
      </c>
      <c r="I5" s="9">
        <f t="shared" si="1"/>
        <v>33889655278</v>
      </c>
      <c r="J5" s="6"/>
    </row>
    <row r="6">
      <c r="A6" s="26" t="s">
        <v>176</v>
      </c>
      <c r="B6" s="27">
        <f t="shared" ref="B6:I6" si="2">B3/B5</f>
        <v>0.4433119327</v>
      </c>
      <c r="C6" s="27">
        <f t="shared" si="2"/>
        <v>0.2121436253</v>
      </c>
      <c r="D6" s="27">
        <f t="shared" si="2"/>
        <v>0.2131981114</v>
      </c>
      <c r="E6" s="27">
        <f t="shared" si="2"/>
        <v>0.1220696368</v>
      </c>
      <c r="F6" s="27">
        <f t="shared" si="2"/>
        <v>0.1416947084</v>
      </c>
      <c r="G6" s="27">
        <f t="shared" si="2"/>
        <v>0.08724505816</v>
      </c>
      <c r="H6" s="27">
        <f t="shared" si="2"/>
        <v>0.1066251607</v>
      </c>
      <c r="I6" s="27">
        <f t="shared" si="2"/>
        <v>0.06830300925</v>
      </c>
      <c r="J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</row>
    <row r="8">
      <c r="A8" s="26" t="s">
        <v>177</v>
      </c>
      <c r="B8" s="6"/>
      <c r="C8" s="6"/>
      <c r="D8" s="6"/>
      <c r="E8" s="6"/>
      <c r="F8" s="6"/>
      <c r="G8" s="6"/>
      <c r="H8" s="6"/>
      <c r="I8" s="6"/>
      <c r="J8" s="6"/>
    </row>
    <row r="9">
      <c r="A9" s="6" t="s">
        <v>174</v>
      </c>
      <c r="B9" s="9">
        <f>'Quaterly-Balance Sheet'!B32</f>
        <v>2109547220</v>
      </c>
      <c r="C9" s="9">
        <f>'Quaterly-Balance Sheet'!C32</f>
        <v>1508036483</v>
      </c>
      <c r="D9" s="9">
        <f>'Quaterly-Balance Sheet'!D32</f>
        <v>2407212503</v>
      </c>
      <c r="E9" s="9">
        <f>'Quaterly-Balance Sheet'!E32</f>
        <v>1743103616</v>
      </c>
      <c r="F9" s="9">
        <f>'Quaterly-Balance Sheet'!F32</f>
        <v>2739364328</v>
      </c>
      <c r="G9" s="9">
        <f>'Quaterly-Balance Sheet'!G32</f>
        <v>2015390432</v>
      </c>
      <c r="H9" s="9">
        <f>'Quaterly-Balance Sheet'!H32</f>
        <v>3110877108</v>
      </c>
      <c r="I9" s="9">
        <f>'Quaterly-Balance Sheet'!I32</f>
        <v>2314765438</v>
      </c>
      <c r="J9" s="6"/>
    </row>
    <row r="10">
      <c r="A10" s="6" t="s">
        <v>89</v>
      </c>
      <c r="B10" s="9">
        <f>'Quaterly-Balance Sheet'!B21</f>
        <v>2649059676</v>
      </c>
      <c r="C10" s="9">
        <f>'Quaterly-Balance Sheet'!C21</f>
        <v>5600527260</v>
      </c>
      <c r="D10" s="9">
        <f>'Quaterly-Balance Sheet'!D21</f>
        <v>8883752915</v>
      </c>
      <c r="E10" s="9">
        <f>'Quaterly-Balance Sheet'!E21</f>
        <v>12536480252</v>
      </c>
      <c r="F10" s="9">
        <f>'Quaterly-Balance Sheet'!F21</f>
        <v>16593498272</v>
      </c>
      <c r="G10" s="9">
        <f>'Quaterly-Balance Sheet'!G21</f>
        <v>21084948704</v>
      </c>
      <c r="H10" s="9">
        <f>'Quaterly-Balance Sheet'!H21</f>
        <v>26064948628</v>
      </c>
      <c r="I10" s="9">
        <f>'Quaterly-Balance Sheet'!I21</f>
        <v>31574889840</v>
      </c>
      <c r="J10" s="6"/>
    </row>
    <row r="11">
      <c r="A11" s="26" t="s">
        <v>178</v>
      </c>
      <c r="B11" s="27">
        <f t="shared" ref="B11:I11" si="3">B9/B10</f>
        <v>0.7963381267</v>
      </c>
      <c r="C11" s="27">
        <f t="shared" si="3"/>
        <v>0.2692668766</v>
      </c>
      <c r="D11" s="27">
        <f t="shared" si="3"/>
        <v>0.2709679711</v>
      </c>
      <c r="E11" s="27">
        <f t="shared" si="3"/>
        <v>0.1390425049</v>
      </c>
      <c r="F11" s="27">
        <f t="shared" si="3"/>
        <v>0.165086607</v>
      </c>
      <c r="G11" s="27">
        <f t="shared" si="3"/>
        <v>0.0955843175</v>
      </c>
      <c r="H11" s="27">
        <f t="shared" si="3"/>
        <v>0.1193509779</v>
      </c>
      <c r="I11" s="27">
        <f t="shared" si="3"/>
        <v>0.07331032506</v>
      </c>
      <c r="J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>
      <c r="A13" s="26" t="s">
        <v>179</v>
      </c>
      <c r="B13" s="6"/>
      <c r="C13" s="6"/>
      <c r="D13" s="6"/>
      <c r="E13" s="6"/>
      <c r="F13" s="6"/>
      <c r="G13" s="6"/>
      <c r="H13" s="6"/>
      <c r="I13" s="6"/>
      <c r="J13" s="6"/>
    </row>
    <row r="14">
      <c r="A14" s="6" t="s">
        <v>158</v>
      </c>
      <c r="B14" s="9">
        <f>'Quaterly-Profit &amp; Loss'!B8</f>
        <v>3676604754</v>
      </c>
      <c r="C14" s="9">
        <f>'Quaterly-Profit &amp; Loss'!C8</f>
        <v>4099701160</v>
      </c>
      <c r="D14" s="9">
        <f>'Quaterly-Profit &amp; Loss'!D8</f>
        <v>4564079759</v>
      </c>
      <c r="E14" s="9">
        <f>'Quaterly-Profit &amp; Loss'!E8</f>
        <v>5073888650</v>
      </c>
      <c r="F14" s="9">
        <f>'Quaterly-Profit &amp; Loss'!F8</f>
        <v>5632997850</v>
      </c>
      <c r="G14" s="9">
        <f>'Quaterly-Profit &amp; Loss'!G8</f>
        <v>6245908489</v>
      </c>
      <c r="H14" s="9">
        <f>'Quaterly-Profit &amp; Loss'!H8</f>
        <v>6917211858</v>
      </c>
      <c r="I14" s="9">
        <f>'Quaterly-Profit &amp; Loss'!I8</f>
        <v>7652911740</v>
      </c>
      <c r="J14" s="6"/>
    </row>
    <row r="15">
      <c r="A15" s="6" t="s">
        <v>180</v>
      </c>
      <c r="B15" s="9">
        <f>'Quaterly-Profit &amp; Loss'!B9</f>
        <v>221880.3167</v>
      </c>
      <c r="C15" s="9">
        <f>'Quaterly-Profit &amp; Loss'!C9</f>
        <v>440626.2535</v>
      </c>
      <c r="D15" s="9">
        <f>'Quaterly-Profit &amp; Loss'!D9</f>
        <v>656237.8105</v>
      </c>
      <c r="E15" s="9">
        <f>'Quaterly-Profit &amp; Loss'!E9</f>
        <v>656237.8105</v>
      </c>
      <c r="F15" s="9">
        <f>'Quaterly-Profit &amp; Loss'!F9</f>
        <v>656237.8105</v>
      </c>
      <c r="G15" s="9">
        <f>'Quaterly-Profit &amp; Loss'!G9</f>
        <v>656237.8105</v>
      </c>
      <c r="H15" s="9">
        <f>'Quaterly-Profit &amp; Loss'!H9</f>
        <v>545297.6522</v>
      </c>
      <c r="I15" s="9">
        <f>'Quaterly-Profit &amp; Loss'!I9</f>
        <v>215611.557</v>
      </c>
      <c r="J15" s="6"/>
    </row>
    <row r="16">
      <c r="A16" s="26" t="s">
        <v>181</v>
      </c>
      <c r="B16" s="27">
        <f t="shared" ref="B16:I16" si="4">B14/B15</f>
        <v>16570.21591</v>
      </c>
      <c r="C16" s="27">
        <f t="shared" si="4"/>
        <v>9304.259851</v>
      </c>
      <c r="D16" s="27">
        <f t="shared" si="4"/>
        <v>6954.917389</v>
      </c>
      <c r="E16" s="27">
        <f t="shared" si="4"/>
        <v>7731.783461</v>
      </c>
      <c r="F16" s="27">
        <f t="shared" si="4"/>
        <v>8583.775211</v>
      </c>
      <c r="G16" s="27">
        <f t="shared" si="4"/>
        <v>9517.751628</v>
      </c>
      <c r="H16" s="27">
        <f t="shared" si="4"/>
        <v>12685.20382</v>
      </c>
      <c r="I16" s="27">
        <f t="shared" si="4"/>
        <v>35493.97744</v>
      </c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26" t="s">
        <v>182</v>
      </c>
      <c r="B18" s="6"/>
      <c r="C18" s="6"/>
      <c r="D18" s="6"/>
      <c r="E18" s="6"/>
      <c r="F18" s="6"/>
      <c r="G18" s="6"/>
      <c r="H18" s="6"/>
      <c r="I18" s="6"/>
      <c r="J18" s="6"/>
    </row>
    <row r="19">
      <c r="A19" s="6" t="s">
        <v>183</v>
      </c>
      <c r="B19" s="9">
        <f>'Quaterly-Balance Sheet'!B12</f>
        <v>4758606896</v>
      </c>
      <c r="C19" s="9">
        <f>'Quaterly-Balance Sheet'!C12</f>
        <v>7108563743</v>
      </c>
      <c r="D19" s="9">
        <f>'Quaterly-Balance Sheet'!D12</f>
        <v>11290965418</v>
      </c>
      <c r="E19" s="9">
        <f>'Quaterly-Balance Sheet'!E12</f>
        <v>14279583868</v>
      </c>
      <c r="F19" s="9">
        <f>'Quaterly-Balance Sheet'!F12</f>
        <v>19332862600</v>
      </c>
      <c r="G19" s="9">
        <f>'Quaterly-Balance Sheet'!G12</f>
        <v>23100339136</v>
      </c>
      <c r="H19" s="9">
        <f>'Quaterly-Balance Sheet'!H12</f>
        <v>29175825735</v>
      </c>
      <c r="I19" s="9">
        <f>'Quaterly-Balance Sheet'!I12</f>
        <v>33889655278</v>
      </c>
      <c r="J19" s="6"/>
    </row>
    <row r="20">
      <c r="A20" s="6" t="s">
        <v>89</v>
      </c>
      <c r="B20" s="9">
        <f>'Quaterly-Balance Sheet'!B21</f>
        <v>2649059676</v>
      </c>
      <c r="C20" s="9">
        <f>'Quaterly-Balance Sheet'!C21</f>
        <v>5600527260</v>
      </c>
      <c r="D20" s="9">
        <f>'Quaterly-Balance Sheet'!D21</f>
        <v>8883752915</v>
      </c>
      <c r="E20" s="9">
        <f>'Quaterly-Balance Sheet'!E21</f>
        <v>12536480252</v>
      </c>
      <c r="F20" s="9">
        <f>'Quaterly-Balance Sheet'!F21</f>
        <v>16593498272</v>
      </c>
      <c r="G20" s="9">
        <f>'Quaterly-Balance Sheet'!G21</f>
        <v>21084948704</v>
      </c>
      <c r="H20" s="9">
        <f>'Quaterly-Balance Sheet'!H21</f>
        <v>26064948628</v>
      </c>
      <c r="I20" s="9">
        <f>'Quaterly-Balance Sheet'!I21</f>
        <v>31574889840</v>
      </c>
      <c r="J20" s="6"/>
    </row>
    <row r="21">
      <c r="A21" s="26" t="s">
        <v>184</v>
      </c>
      <c r="B21" s="27">
        <f t="shared" ref="B21:I21" si="5">B19/B20</f>
        <v>1.796338127</v>
      </c>
      <c r="C21" s="27">
        <f t="shared" si="5"/>
        <v>1.269266877</v>
      </c>
      <c r="D21" s="27">
        <f t="shared" si="5"/>
        <v>1.270967971</v>
      </c>
      <c r="E21" s="27">
        <f t="shared" si="5"/>
        <v>1.139042505</v>
      </c>
      <c r="F21" s="27">
        <f t="shared" si="5"/>
        <v>1.165086607</v>
      </c>
      <c r="G21" s="27">
        <f t="shared" si="5"/>
        <v>1.095584318</v>
      </c>
      <c r="H21" s="27">
        <f t="shared" si="5"/>
        <v>1.119350978</v>
      </c>
      <c r="I21" s="27">
        <f t="shared" si="5"/>
        <v>1.073310325</v>
      </c>
      <c r="J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>
      <c r="A23" s="28" t="s">
        <v>185</v>
      </c>
      <c r="B23" s="6"/>
      <c r="C23" s="6"/>
      <c r="D23" s="6"/>
      <c r="E23" s="6"/>
      <c r="F23" s="6"/>
      <c r="G23" s="6"/>
      <c r="H23" s="6"/>
      <c r="I23" s="6"/>
      <c r="J23" s="6"/>
    </row>
    <row r="24">
      <c r="A24" s="6" t="s">
        <v>186</v>
      </c>
      <c r="B24" s="6"/>
      <c r="C24" s="6"/>
      <c r="D24" s="6"/>
      <c r="E24" s="6"/>
      <c r="F24" s="6"/>
      <c r="G24" s="6"/>
      <c r="H24" s="6"/>
      <c r="I24" s="6"/>
      <c r="J24" s="6"/>
    </row>
    <row r="25">
      <c r="A25" s="6" t="s">
        <v>187</v>
      </c>
      <c r="B25" s="32">
        <v>0.0</v>
      </c>
      <c r="C25" s="9">
        <f t="shared" ref="C25:I25" si="6">B26</f>
        <v>4758606896</v>
      </c>
      <c r="D25" s="9">
        <f t="shared" si="6"/>
        <v>7108563743</v>
      </c>
      <c r="E25" s="9">
        <f t="shared" si="6"/>
        <v>11290965418</v>
      </c>
      <c r="F25" s="9">
        <f t="shared" si="6"/>
        <v>14279583868</v>
      </c>
      <c r="G25" s="9">
        <f t="shared" si="6"/>
        <v>19332862600</v>
      </c>
      <c r="H25" s="9">
        <f t="shared" si="6"/>
        <v>23100339136</v>
      </c>
      <c r="I25" s="9">
        <f t="shared" si="6"/>
        <v>29175825735</v>
      </c>
      <c r="J25" s="6"/>
    </row>
    <row r="26">
      <c r="A26" s="6" t="s">
        <v>188</v>
      </c>
      <c r="B26" s="9">
        <f>'Quaterly-Balance Sheet'!B12</f>
        <v>4758606896</v>
      </c>
      <c r="C26" s="9">
        <f>'Quaterly-Balance Sheet'!C12</f>
        <v>7108563743</v>
      </c>
      <c r="D26" s="9">
        <f>'Quaterly-Balance Sheet'!D12</f>
        <v>11290965418</v>
      </c>
      <c r="E26" s="9">
        <f>'Quaterly-Balance Sheet'!E12</f>
        <v>14279583868</v>
      </c>
      <c r="F26" s="9">
        <f>'Quaterly-Balance Sheet'!F12</f>
        <v>19332862600</v>
      </c>
      <c r="G26" s="9">
        <f>'Quaterly-Balance Sheet'!G12</f>
        <v>23100339136</v>
      </c>
      <c r="H26" s="9">
        <f>'Quaterly-Balance Sheet'!H12</f>
        <v>29175825735</v>
      </c>
      <c r="I26" s="9">
        <f>'Quaterly-Balance Sheet'!I12</f>
        <v>33889655278</v>
      </c>
      <c r="J26" s="6"/>
    </row>
    <row r="27">
      <c r="A27" s="26" t="s">
        <v>186</v>
      </c>
      <c r="B27" s="9">
        <f t="shared" ref="B27:I27" si="7">AVERAGE(B25:B26)</f>
        <v>2379303448</v>
      </c>
      <c r="C27" s="9">
        <f t="shared" si="7"/>
        <v>5933585320</v>
      </c>
      <c r="D27" s="9">
        <f t="shared" si="7"/>
        <v>9199764581</v>
      </c>
      <c r="E27" s="9">
        <f t="shared" si="7"/>
        <v>12785274643</v>
      </c>
      <c r="F27" s="9">
        <f t="shared" si="7"/>
        <v>16806223234</v>
      </c>
      <c r="G27" s="9">
        <f t="shared" si="7"/>
        <v>21216600868</v>
      </c>
      <c r="H27" s="9">
        <f t="shared" si="7"/>
        <v>26138082436</v>
      </c>
      <c r="I27" s="9">
        <f t="shared" si="7"/>
        <v>31532740507</v>
      </c>
      <c r="J27" s="6"/>
    </row>
    <row r="28">
      <c r="A28" s="6" t="s">
        <v>165</v>
      </c>
      <c r="B28" s="6"/>
      <c r="C28" s="6"/>
      <c r="D28" s="6"/>
      <c r="E28" s="6"/>
      <c r="F28" s="6"/>
      <c r="G28" s="6"/>
      <c r="H28" s="6"/>
      <c r="I28" s="6"/>
      <c r="J28" s="6"/>
    </row>
    <row r="29">
      <c r="A29" s="6" t="s">
        <v>166</v>
      </c>
      <c r="B29" s="32">
        <v>0.0</v>
      </c>
      <c r="C29" s="9">
        <f t="shared" ref="C29:I29" si="8">B30</f>
        <v>2649059676</v>
      </c>
      <c r="D29" s="9">
        <f t="shared" si="8"/>
        <v>5600527260</v>
      </c>
      <c r="E29" s="9">
        <f t="shared" si="8"/>
        <v>8883752915</v>
      </c>
      <c r="F29" s="9">
        <f t="shared" si="8"/>
        <v>12536480252</v>
      </c>
      <c r="G29" s="9">
        <f t="shared" si="8"/>
        <v>16593498272</v>
      </c>
      <c r="H29" s="9">
        <f t="shared" si="8"/>
        <v>21084948704</v>
      </c>
      <c r="I29" s="9">
        <f t="shared" si="8"/>
        <v>26064948628</v>
      </c>
      <c r="J29" s="6"/>
    </row>
    <row r="30">
      <c r="A30" s="6" t="s">
        <v>167</v>
      </c>
      <c r="B30" s="9">
        <f>'Quaterly-Balance Sheet'!B21</f>
        <v>2649059676</v>
      </c>
      <c r="C30" s="9">
        <f>'Quaterly-Balance Sheet'!C21</f>
        <v>5600527260</v>
      </c>
      <c r="D30" s="9">
        <f>'Quaterly-Balance Sheet'!D21</f>
        <v>8883752915</v>
      </c>
      <c r="E30" s="9">
        <f>'Quaterly-Balance Sheet'!E21</f>
        <v>12536480252</v>
      </c>
      <c r="F30" s="9">
        <f>'Quaterly-Balance Sheet'!F21</f>
        <v>16593498272</v>
      </c>
      <c r="G30" s="9">
        <f>'Quaterly-Balance Sheet'!G21</f>
        <v>21084948704</v>
      </c>
      <c r="H30" s="9">
        <f>'Quaterly-Balance Sheet'!H21</f>
        <v>26064948628</v>
      </c>
      <c r="I30" s="9">
        <f>'Quaterly-Balance Sheet'!I21</f>
        <v>31574889840</v>
      </c>
      <c r="J30" s="6"/>
    </row>
    <row r="31">
      <c r="A31" s="26" t="s">
        <v>165</v>
      </c>
      <c r="B31" s="9">
        <f t="shared" ref="B31:I31" si="9">AVERAGE(B29:B30)</f>
        <v>1324529838</v>
      </c>
      <c r="C31" s="9">
        <f t="shared" si="9"/>
        <v>4124793468</v>
      </c>
      <c r="D31" s="9">
        <f t="shared" si="9"/>
        <v>7242140087</v>
      </c>
      <c r="E31" s="9">
        <f t="shared" si="9"/>
        <v>10710116583</v>
      </c>
      <c r="F31" s="9">
        <f t="shared" si="9"/>
        <v>14564989262</v>
      </c>
      <c r="G31" s="9">
        <f t="shared" si="9"/>
        <v>18839223488</v>
      </c>
      <c r="H31" s="9">
        <f t="shared" si="9"/>
        <v>23574948666</v>
      </c>
      <c r="I31" s="9">
        <f t="shared" si="9"/>
        <v>28819919234</v>
      </c>
      <c r="J31" s="6"/>
    </row>
    <row r="32">
      <c r="A32" s="26" t="s">
        <v>189</v>
      </c>
      <c r="B32" s="27">
        <f t="shared" ref="B32:I32" si="10">B27/B31</f>
        <v>1.796338127</v>
      </c>
      <c r="C32" s="27">
        <f t="shared" si="10"/>
        <v>1.43851695</v>
      </c>
      <c r="D32" s="27">
        <f t="shared" si="10"/>
        <v>1.270310222</v>
      </c>
      <c r="E32" s="27">
        <f t="shared" si="10"/>
        <v>1.193756813</v>
      </c>
      <c r="F32" s="27">
        <f t="shared" si="10"/>
        <v>1.153878175</v>
      </c>
      <c r="G32" s="27">
        <f t="shared" si="10"/>
        <v>1.12619296</v>
      </c>
      <c r="H32" s="27">
        <f t="shared" si="10"/>
        <v>1.108722772</v>
      </c>
      <c r="I32" s="27">
        <f t="shared" si="10"/>
        <v>1.094130079</v>
      </c>
      <c r="J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</cols>
  <sheetData>
    <row r="1">
      <c r="A1" s="26" t="s">
        <v>190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6"/>
    </row>
    <row r="2">
      <c r="A2" s="28" t="s">
        <v>191</v>
      </c>
      <c r="B2" s="6"/>
      <c r="C2" s="6"/>
      <c r="D2" s="6"/>
      <c r="E2" s="6"/>
      <c r="F2" s="6"/>
      <c r="G2" s="6"/>
      <c r="H2" s="6"/>
      <c r="I2" s="6"/>
      <c r="J2" s="6"/>
    </row>
    <row r="3">
      <c r="A3" s="6" t="s">
        <v>156</v>
      </c>
      <c r="B3" s="38">
        <f>'Profitability Ratios'!B10</f>
        <v>0.2778970117</v>
      </c>
      <c r="C3" s="38">
        <f>'Profitability Ratios'!C10</f>
        <v>0.2875461814</v>
      </c>
      <c r="D3" s="38">
        <f>'Profitability Ratios'!D10</f>
        <v>0.2970177943</v>
      </c>
      <c r="E3" s="38">
        <f>'Profitability Ratios'!E10</f>
        <v>0.3063494361</v>
      </c>
      <c r="F3" s="38">
        <f>'Profitability Ratios'!F10</f>
        <v>0.3155101547</v>
      </c>
      <c r="G3" s="38">
        <f>'Profitability Ratios'!G10</f>
        <v>0.3245025636</v>
      </c>
      <c r="H3" s="38">
        <f>'Profitability Ratios'!H10</f>
        <v>0.3333196596</v>
      </c>
      <c r="I3" s="38">
        <f>'Profitability Ratios'!I10</f>
        <v>0.3420007352</v>
      </c>
      <c r="J3" s="6"/>
    </row>
    <row r="4">
      <c r="A4" s="6" t="s">
        <v>147</v>
      </c>
      <c r="B4" s="35">
        <f>'Turnover Ratios'!B56</f>
        <v>4.003312753</v>
      </c>
      <c r="C4" s="35">
        <f>'Turnover Ratios'!C56</f>
        <v>1.729869023</v>
      </c>
      <c r="D4" s="35">
        <f>'Turnover Ratios'!D56</f>
        <v>1.20244187</v>
      </c>
      <c r="E4" s="35">
        <f>'Turnover Ratios'!E56</f>
        <v>0.9325886122</v>
      </c>
      <c r="F4" s="35">
        <f>'Turnover Ratios'!F56</f>
        <v>0.7647826285</v>
      </c>
      <c r="G4" s="35">
        <f>'Turnover Ratios'!G56</f>
        <v>0.6531133221</v>
      </c>
      <c r="H4" s="35">
        <f>'Turnover Ratios'!H56</f>
        <v>0.5716032416</v>
      </c>
      <c r="I4" s="35">
        <f>'Turnover Ratios'!I56</f>
        <v>0.5109262412</v>
      </c>
      <c r="J4" s="6"/>
    </row>
    <row r="5">
      <c r="A5" s="6" t="s">
        <v>189</v>
      </c>
      <c r="B5" s="35">
        <f>'Risk Ratios'!B32</f>
        <v>1.796338127</v>
      </c>
      <c r="C5" s="35">
        <f>'Risk Ratios'!C32</f>
        <v>1.43851695</v>
      </c>
      <c r="D5" s="35">
        <f>'Risk Ratios'!D32</f>
        <v>1.270310222</v>
      </c>
      <c r="E5" s="35">
        <f>'Risk Ratios'!E32</f>
        <v>1.193756813</v>
      </c>
      <c r="F5" s="35">
        <f>'Risk Ratios'!F32</f>
        <v>1.153878175</v>
      </c>
      <c r="G5" s="35">
        <f>'Risk Ratios'!G32</f>
        <v>1.12619296</v>
      </c>
      <c r="H5" s="35">
        <f>'Risk Ratios'!H32</f>
        <v>1.108722772</v>
      </c>
      <c r="I5" s="35">
        <f>'Risk Ratios'!I32</f>
        <v>1.094130079</v>
      </c>
      <c r="J5" s="6"/>
    </row>
    <row r="6">
      <c r="A6" s="26" t="s">
        <v>192</v>
      </c>
      <c r="B6" s="36">
        <f t="shared" ref="B6:I6" si="1">B3*B4*B5</f>
        <v>1.998441706</v>
      </c>
      <c r="C6" s="36">
        <f t="shared" si="1"/>
        <v>0.7155431192</v>
      </c>
      <c r="D6" s="36">
        <f t="shared" si="1"/>
        <v>0.4536870173</v>
      </c>
      <c r="E6" s="36">
        <f t="shared" si="1"/>
        <v>0.3410539286</v>
      </c>
      <c r="F6" s="36">
        <f t="shared" si="1"/>
        <v>0.2784269791</v>
      </c>
      <c r="G6" s="36">
        <f t="shared" si="1"/>
        <v>0.2386818981</v>
      </c>
      <c r="H6" s="36">
        <f t="shared" si="1"/>
        <v>0.2112411778</v>
      </c>
      <c r="I6" s="36">
        <f t="shared" si="1"/>
        <v>0.1911851719</v>
      </c>
      <c r="J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</row>
    <row r="2">
      <c r="A2" s="3" t="s">
        <v>25</v>
      </c>
    </row>
    <row r="3">
      <c r="A3" s="4" t="s">
        <v>26</v>
      </c>
      <c r="B3" s="9">
        <f>Sales!B3+Sales!C3+Sales!D3</f>
        <v>3292502566</v>
      </c>
      <c r="C3" s="9">
        <f>Sales!E3+Sales!F3+Sales!G3</f>
        <v>3496000449</v>
      </c>
      <c r="D3" s="9">
        <f>Sales!H3+Sales!I3+Sales!J3</f>
        <v>3712075814</v>
      </c>
      <c r="E3" s="9">
        <f>Sales!K3+Sales!L3+Sales!M3</f>
        <v>3941506029</v>
      </c>
      <c r="F3" s="9">
        <f>Sales!N3+Sales!O3+Sales!P3</f>
        <v>4185116511</v>
      </c>
      <c r="G3" s="9">
        <f>Sales!Q3+Sales!R3+Sales!S3</f>
        <v>4443783690</v>
      </c>
      <c r="H3" s="9">
        <f>Sales!T3+Sales!U3+Sales!V3</f>
        <v>4718438169</v>
      </c>
      <c r="I3" s="9">
        <f>Sales!W3+Sales!X3+Sales!Y3</f>
        <v>5010068065</v>
      </c>
      <c r="J3" s="9">
        <f t="shared" ref="J3:J4" si="1">SUM(B3:I3)</f>
        <v>32799491293</v>
      </c>
    </row>
    <row r="4">
      <c r="A4" s="4" t="s">
        <v>27</v>
      </c>
      <c r="B4" s="9">
        <f>Sales!B4+Sales!C4+Sales!D4</f>
        <v>6232593272</v>
      </c>
      <c r="C4" s="9">
        <f>Sales!E4+Sales!F4+Sales!G4</f>
        <v>6768324989</v>
      </c>
      <c r="D4" s="9">
        <f>Sales!H4+Sales!I4+Sales!J4</f>
        <v>7350106314</v>
      </c>
      <c r="E4" s="9">
        <f>Sales!K4+Sales!L4+Sales!M4</f>
        <v>7981895507</v>
      </c>
      <c r="F4" s="9">
        <f>Sales!N4+Sales!O4+Sales!P4</f>
        <v>8667991070</v>
      </c>
      <c r="G4" s="9">
        <f>Sales!Q4+Sales!R4+Sales!S4</f>
        <v>9413060986</v>
      </c>
      <c r="H4" s="9">
        <f>Sales!T4+Sales!U4+Sales!V4</f>
        <v>10222174481</v>
      </c>
      <c r="I4" s="9">
        <f>Sales!W4+Sales!X4+Sales!Y4</f>
        <v>11100836517</v>
      </c>
      <c r="J4" s="9">
        <f t="shared" si="1"/>
        <v>67736983135</v>
      </c>
    </row>
    <row r="5">
      <c r="A5" s="3" t="s">
        <v>28</v>
      </c>
      <c r="B5" s="2">
        <f t="shared" ref="B5:J5" si="2">SUM(B3:B4)</f>
        <v>9525095837</v>
      </c>
      <c r="C5" s="2">
        <f t="shared" si="2"/>
        <v>10264325438</v>
      </c>
      <c r="D5" s="2">
        <f t="shared" si="2"/>
        <v>11062182128</v>
      </c>
      <c r="E5" s="2">
        <f t="shared" si="2"/>
        <v>11923401537</v>
      </c>
      <c r="F5" s="2">
        <f t="shared" si="2"/>
        <v>12853107581</v>
      </c>
      <c r="G5" s="2">
        <f t="shared" si="2"/>
        <v>13856844676</v>
      </c>
      <c r="H5" s="2">
        <f t="shared" si="2"/>
        <v>14940612650</v>
      </c>
      <c r="I5" s="2">
        <f t="shared" si="2"/>
        <v>16110904582</v>
      </c>
      <c r="J5" s="2">
        <f t="shared" si="2"/>
        <v>100536474429</v>
      </c>
    </row>
    <row r="6">
      <c r="A6" s="3"/>
    </row>
    <row r="7">
      <c r="A7" s="5" t="s">
        <v>29</v>
      </c>
    </row>
    <row r="8">
      <c r="A8" s="6" t="s">
        <v>30</v>
      </c>
      <c r="B8" s="9">
        <f>Sales!B8+Sales!C8+Sales!D8</f>
        <v>428025333.5</v>
      </c>
      <c r="C8" s="9">
        <f>Sales!E8+Sales!F8+Sales!G8</f>
        <v>454480058.4</v>
      </c>
      <c r="D8" s="9">
        <f>Sales!H8+Sales!I8+Sales!J8</f>
        <v>482569855.8</v>
      </c>
      <c r="E8" s="9">
        <f>Sales!K8+Sales!L8+Sales!M8</f>
        <v>512395783.8</v>
      </c>
      <c r="F8" s="9">
        <f>Sales!N8+Sales!O8+Sales!P8</f>
        <v>544065146.4</v>
      </c>
      <c r="G8" s="9">
        <f>Sales!Q8+Sales!R8+Sales!S8</f>
        <v>577691879.7</v>
      </c>
      <c r="H8" s="9">
        <f>Sales!T8+Sales!U8+Sales!V8</f>
        <v>613396962</v>
      </c>
      <c r="I8" s="9">
        <f>Sales!W8+Sales!X8+Sales!Y8</f>
        <v>651308848.5</v>
      </c>
      <c r="J8" s="9">
        <f t="shared" ref="J8:J11" si="3">SUM(B8:I8)</f>
        <v>4263933868</v>
      </c>
    </row>
    <row r="9">
      <c r="A9" s="6" t="s">
        <v>31</v>
      </c>
      <c r="B9" s="9">
        <f>Sales!B9+Sales!C9+Sales!D9</f>
        <v>724350564.4</v>
      </c>
      <c r="C9" s="9">
        <f>Sales!E9+Sales!F9+Sales!G9</f>
        <v>769120098.8</v>
      </c>
      <c r="D9" s="9">
        <f>Sales!H9+Sales!I9+Sales!J9</f>
        <v>816656679.1</v>
      </c>
      <c r="E9" s="9">
        <f>Sales!K9+Sales!L9+Sales!M9</f>
        <v>867131326.4</v>
      </c>
      <c r="F9" s="9">
        <f>Sales!N9+Sales!O9+Sales!P9</f>
        <v>920725632.3</v>
      </c>
      <c r="G9" s="9">
        <f>Sales!Q9+Sales!R9+Sales!S9</f>
        <v>977632411.9</v>
      </c>
      <c r="H9" s="9">
        <f>Sales!T9+Sales!U9+Sales!V9</f>
        <v>1038056397</v>
      </c>
      <c r="I9" s="9">
        <f>Sales!W9+Sales!X9+Sales!Y9</f>
        <v>1102214974</v>
      </c>
      <c r="J9" s="9">
        <f t="shared" si="3"/>
        <v>7215888085</v>
      </c>
    </row>
    <row r="10">
      <c r="A10" s="6" t="s">
        <v>32</v>
      </c>
      <c r="B10" s="9">
        <f>Sales!B10+Sales!C10+Sales!D10</f>
        <v>526800410.5</v>
      </c>
      <c r="C10" s="9">
        <f>Sales!E10+Sales!F10+Sales!G10</f>
        <v>559360071.9</v>
      </c>
      <c r="D10" s="9">
        <f>Sales!H10+Sales!I10+Sales!J10</f>
        <v>593932130.2</v>
      </c>
      <c r="E10" s="9">
        <f>Sales!K10+Sales!L10+Sales!M10</f>
        <v>630640964.7</v>
      </c>
      <c r="F10" s="9">
        <f>Sales!N10+Sales!O10+Sales!P10</f>
        <v>669618641.7</v>
      </c>
      <c r="G10" s="9">
        <f>Sales!Q10+Sales!R10+Sales!S10</f>
        <v>711005390.5</v>
      </c>
      <c r="H10" s="9">
        <f>Sales!T10+Sales!U10+Sales!V10</f>
        <v>754950107.1</v>
      </c>
      <c r="I10" s="9">
        <f>Sales!W10+Sales!X10+Sales!Y10</f>
        <v>801610890.5</v>
      </c>
      <c r="J10" s="9">
        <f t="shared" si="3"/>
        <v>5247918607</v>
      </c>
    </row>
    <row r="11">
      <c r="A11" s="6" t="s">
        <v>33</v>
      </c>
      <c r="B11" s="9">
        <f>Sales!B11+Sales!C11+Sales!D11</f>
        <v>1613326257</v>
      </c>
      <c r="C11" s="9">
        <f>Sales!E11+Sales!F11+Sales!G11</f>
        <v>1713040220</v>
      </c>
      <c r="D11" s="9">
        <f>Sales!H11+Sales!I11+Sales!J11</f>
        <v>1818917149</v>
      </c>
      <c r="E11" s="9">
        <f>Sales!K11+Sales!L11+Sales!M11</f>
        <v>1931337954</v>
      </c>
      <c r="F11" s="9">
        <f>Sales!N11+Sales!O11+Sales!P11</f>
        <v>2050707090</v>
      </c>
      <c r="G11" s="9">
        <f>Sales!Q11+Sales!R11+Sales!S11</f>
        <v>2177454008</v>
      </c>
      <c r="H11" s="9">
        <f>Sales!T11+Sales!U11+Sales!V11</f>
        <v>2312034703</v>
      </c>
      <c r="I11" s="9">
        <f>Sales!W11+Sales!X11+Sales!Y11</f>
        <v>2454933352</v>
      </c>
      <c r="J11" s="9">
        <f t="shared" si="3"/>
        <v>16071750734</v>
      </c>
    </row>
    <row r="12">
      <c r="A12" s="3" t="s">
        <v>28</v>
      </c>
      <c r="B12" s="2">
        <f t="shared" ref="B12:J12" si="4">SUM(B8:B11)</f>
        <v>3292502566</v>
      </c>
      <c r="C12" s="2">
        <f t="shared" si="4"/>
        <v>3496000449</v>
      </c>
      <c r="D12" s="2">
        <f t="shared" si="4"/>
        <v>3712075814</v>
      </c>
      <c r="E12" s="2">
        <f t="shared" si="4"/>
        <v>3941506029</v>
      </c>
      <c r="F12" s="2">
        <f t="shared" si="4"/>
        <v>4185116511</v>
      </c>
      <c r="G12" s="2">
        <f t="shared" si="4"/>
        <v>4443783690</v>
      </c>
      <c r="H12" s="2">
        <f t="shared" si="4"/>
        <v>4718438169</v>
      </c>
      <c r="I12" s="2">
        <f t="shared" si="4"/>
        <v>5010068065</v>
      </c>
      <c r="J12" s="2">
        <f t="shared" si="4"/>
        <v>32799491293</v>
      </c>
    </row>
    <row r="13">
      <c r="A13" s="2"/>
    </row>
    <row r="14">
      <c r="A14" s="5" t="s">
        <v>34</v>
      </c>
    </row>
    <row r="15">
      <c r="A15" s="6" t="s">
        <v>30</v>
      </c>
      <c r="B15" s="9">
        <f>Sales!B15+Sales!C15+Sales!D15</f>
        <v>1308844587</v>
      </c>
      <c r="C15" s="9">
        <f>Sales!E15+Sales!F15+Sales!G15</f>
        <v>1421348248</v>
      </c>
      <c r="D15" s="9">
        <f>Sales!H15+Sales!I15+Sales!J15</f>
        <v>1543522326</v>
      </c>
      <c r="E15" s="9">
        <f>Sales!K15+Sales!L15+Sales!M15</f>
        <v>1676198057</v>
      </c>
      <c r="F15" s="9">
        <f>Sales!N15+Sales!O15+Sales!P15</f>
        <v>1820278125</v>
      </c>
      <c r="G15" s="9">
        <f>Sales!Q15+Sales!R15+Sales!S15</f>
        <v>1976742807</v>
      </c>
      <c r="H15" s="9">
        <f>Sales!T15+Sales!U15+Sales!V15</f>
        <v>2146656641</v>
      </c>
      <c r="I15" s="9">
        <f>Sales!W15+Sales!X15+Sales!Y15</f>
        <v>2331175669</v>
      </c>
      <c r="J15" s="9">
        <f t="shared" ref="J15:J18" si="5">SUM(B15:I15)</f>
        <v>14224766458</v>
      </c>
    </row>
    <row r="16">
      <c r="A16" s="6" t="s">
        <v>31</v>
      </c>
      <c r="B16" s="9">
        <f>Sales!B16+Sales!C16+Sales!D16</f>
        <v>1745126116</v>
      </c>
      <c r="C16" s="9">
        <f>Sales!E16+Sales!F16+Sales!G16</f>
        <v>1895130997</v>
      </c>
      <c r="D16" s="9">
        <f>Sales!H16+Sales!I16+Sales!J16</f>
        <v>2058029768</v>
      </c>
      <c r="E16" s="9">
        <f>Sales!K16+Sales!L16+Sales!M16</f>
        <v>2234930742</v>
      </c>
      <c r="F16" s="9">
        <f>Sales!N16+Sales!O16+Sales!P16</f>
        <v>2427037500</v>
      </c>
      <c r="G16" s="9">
        <f>Sales!Q16+Sales!R16+Sales!S16</f>
        <v>2635657076</v>
      </c>
      <c r="H16" s="9">
        <f>Sales!T16+Sales!U16+Sales!V16</f>
        <v>2862208855</v>
      </c>
      <c r="I16" s="9">
        <f>Sales!W16+Sales!X16+Sales!Y16</f>
        <v>3108234225</v>
      </c>
      <c r="J16" s="9">
        <f t="shared" si="5"/>
        <v>18966355278</v>
      </c>
    </row>
    <row r="17">
      <c r="A17" s="6" t="s">
        <v>32</v>
      </c>
      <c r="B17" s="9">
        <f>Sales!B17+Sales!C17+Sales!D17</f>
        <v>1184192722</v>
      </c>
      <c r="C17" s="9">
        <f>Sales!E17+Sales!F17+Sales!G17</f>
        <v>1285981748</v>
      </c>
      <c r="D17" s="9">
        <f>Sales!H17+Sales!I17+Sales!J17</f>
        <v>1396520200</v>
      </c>
      <c r="E17" s="9">
        <f>Sales!K17+Sales!L17+Sales!M17</f>
        <v>1516560146</v>
      </c>
      <c r="F17" s="9">
        <f>Sales!N17+Sales!O17+Sales!P17</f>
        <v>1646918303</v>
      </c>
      <c r="G17" s="9">
        <f>Sales!Q17+Sales!R17+Sales!S17</f>
        <v>1788481587</v>
      </c>
      <c r="H17" s="9">
        <f>Sales!T17+Sales!U17+Sales!V17</f>
        <v>1942213151</v>
      </c>
      <c r="I17" s="9">
        <f>Sales!W17+Sales!X17+Sales!Y17</f>
        <v>2109158938</v>
      </c>
      <c r="J17" s="9">
        <f t="shared" si="5"/>
        <v>12870026796</v>
      </c>
    </row>
    <row r="18">
      <c r="A18" s="6" t="s">
        <v>33</v>
      </c>
      <c r="B18" s="9">
        <f>Sales!B18+Sales!C18+Sales!D18</f>
        <v>1994429847</v>
      </c>
      <c r="C18" s="9">
        <f>Sales!E18+Sales!F18+Sales!G18</f>
        <v>2165863996</v>
      </c>
      <c r="D18" s="9">
        <f>Sales!H18+Sales!I18+Sales!J18</f>
        <v>2352034020</v>
      </c>
      <c r="E18" s="9">
        <f>Sales!K18+Sales!L18+Sales!M18</f>
        <v>2554206562</v>
      </c>
      <c r="F18" s="9">
        <f>Sales!N18+Sales!O18+Sales!P18</f>
        <v>2773757142</v>
      </c>
      <c r="G18" s="9">
        <f>Sales!Q18+Sales!R18+Sales!S18</f>
        <v>3012179515</v>
      </c>
      <c r="H18" s="9">
        <f>Sales!T18+Sales!U18+Sales!V18</f>
        <v>3271095834</v>
      </c>
      <c r="I18" s="9">
        <f>Sales!W18+Sales!X18+Sales!Y18</f>
        <v>3552267685</v>
      </c>
      <c r="J18" s="9">
        <f t="shared" si="5"/>
        <v>21675834603</v>
      </c>
    </row>
    <row r="19">
      <c r="A19" s="3" t="s">
        <v>28</v>
      </c>
      <c r="B19" s="2">
        <f t="shared" ref="B19:J19" si="6">SUM(B15:B18)</f>
        <v>6232593272</v>
      </c>
      <c r="C19" s="2">
        <f t="shared" si="6"/>
        <v>6768324989</v>
      </c>
      <c r="D19" s="2">
        <f t="shared" si="6"/>
        <v>7350106314</v>
      </c>
      <c r="E19" s="2">
        <f t="shared" si="6"/>
        <v>7981895507</v>
      </c>
      <c r="F19" s="2">
        <f t="shared" si="6"/>
        <v>8667991070</v>
      </c>
      <c r="G19" s="2">
        <f t="shared" si="6"/>
        <v>9413060986</v>
      </c>
      <c r="H19" s="2">
        <f t="shared" si="6"/>
        <v>10222174481</v>
      </c>
      <c r="I19" s="2">
        <f t="shared" si="6"/>
        <v>11100836517</v>
      </c>
      <c r="J19" s="2">
        <f t="shared" si="6"/>
        <v>67736983135</v>
      </c>
    </row>
    <row r="20">
      <c r="A20" s="2"/>
    </row>
    <row r="21">
      <c r="A21" s="5" t="s">
        <v>35</v>
      </c>
    </row>
    <row r="22">
      <c r="A22" s="6" t="s">
        <v>30</v>
      </c>
      <c r="B22" s="2">
        <f t="shared" ref="B22:J22" si="7">B8+B15</f>
        <v>1736869921</v>
      </c>
      <c r="C22" s="2">
        <f t="shared" si="7"/>
        <v>1875828306</v>
      </c>
      <c r="D22" s="2">
        <f t="shared" si="7"/>
        <v>2026092182</v>
      </c>
      <c r="E22" s="2">
        <f t="shared" si="7"/>
        <v>2188593840</v>
      </c>
      <c r="F22" s="2">
        <f t="shared" si="7"/>
        <v>2364343271</v>
      </c>
      <c r="G22" s="2">
        <f t="shared" si="7"/>
        <v>2554434687</v>
      </c>
      <c r="H22" s="2">
        <f t="shared" si="7"/>
        <v>2760053603</v>
      </c>
      <c r="I22" s="2">
        <f t="shared" si="7"/>
        <v>2982484517</v>
      </c>
      <c r="J22" s="2">
        <f t="shared" si="7"/>
        <v>18488700327</v>
      </c>
    </row>
    <row r="23">
      <c r="A23" s="6" t="s">
        <v>31</v>
      </c>
      <c r="B23" s="2">
        <f t="shared" ref="B23:J23" si="8">B9+B16</f>
        <v>2469476680</v>
      </c>
      <c r="C23" s="2">
        <f t="shared" si="8"/>
        <v>2664251096</v>
      </c>
      <c r="D23" s="2">
        <f t="shared" si="8"/>
        <v>2874686447</v>
      </c>
      <c r="E23" s="2">
        <f t="shared" si="8"/>
        <v>3102062068</v>
      </c>
      <c r="F23" s="2">
        <f t="shared" si="8"/>
        <v>3347763132</v>
      </c>
      <c r="G23" s="2">
        <f t="shared" si="8"/>
        <v>3613289488</v>
      </c>
      <c r="H23" s="2">
        <f t="shared" si="8"/>
        <v>3900265252</v>
      </c>
      <c r="I23" s="2">
        <f t="shared" si="8"/>
        <v>4210449199</v>
      </c>
      <c r="J23" s="2">
        <f t="shared" si="8"/>
        <v>26182243362</v>
      </c>
    </row>
    <row r="24">
      <c r="A24" s="6" t="s">
        <v>32</v>
      </c>
      <c r="B24" s="2">
        <f t="shared" ref="B24:J24" si="9">B10+B17</f>
        <v>1710993132</v>
      </c>
      <c r="C24" s="2">
        <f t="shared" si="9"/>
        <v>1845341820</v>
      </c>
      <c r="D24" s="2">
        <f t="shared" si="9"/>
        <v>1990452330</v>
      </c>
      <c r="E24" s="2">
        <f t="shared" si="9"/>
        <v>2147201111</v>
      </c>
      <c r="F24" s="2">
        <f t="shared" si="9"/>
        <v>2316536945</v>
      </c>
      <c r="G24" s="2">
        <f t="shared" si="9"/>
        <v>2499486978</v>
      </c>
      <c r="H24" s="2">
        <f t="shared" si="9"/>
        <v>2697163259</v>
      </c>
      <c r="I24" s="2">
        <f t="shared" si="9"/>
        <v>2910769829</v>
      </c>
      <c r="J24" s="2">
        <f t="shared" si="9"/>
        <v>18117945403</v>
      </c>
    </row>
    <row r="25">
      <c r="A25" s="6" t="s">
        <v>33</v>
      </c>
      <c r="B25" s="2">
        <f t="shared" ref="B25:J25" si="10">B11+B18</f>
        <v>3607756104</v>
      </c>
      <c r="C25" s="2">
        <f t="shared" si="10"/>
        <v>3878904217</v>
      </c>
      <c r="D25" s="2">
        <f t="shared" si="10"/>
        <v>4170951169</v>
      </c>
      <c r="E25" s="2">
        <f t="shared" si="10"/>
        <v>4485544517</v>
      </c>
      <c r="F25" s="2">
        <f t="shared" si="10"/>
        <v>4824464233</v>
      </c>
      <c r="G25" s="2">
        <f t="shared" si="10"/>
        <v>5189633524</v>
      </c>
      <c r="H25" s="2">
        <f t="shared" si="10"/>
        <v>5583130537</v>
      </c>
      <c r="I25" s="2">
        <f t="shared" si="10"/>
        <v>6007201037</v>
      </c>
      <c r="J25" s="2">
        <f t="shared" si="10"/>
        <v>37747585337</v>
      </c>
    </row>
    <row r="26">
      <c r="A26" s="3" t="s">
        <v>28</v>
      </c>
      <c r="B26" s="2">
        <f t="shared" ref="B26:J26" si="11">SUM(B22:B25)</f>
        <v>9525095837</v>
      </c>
      <c r="C26" s="2">
        <f t="shared" si="11"/>
        <v>10264325438</v>
      </c>
      <c r="D26" s="2">
        <f t="shared" si="11"/>
        <v>11062182128</v>
      </c>
      <c r="E26" s="2">
        <f t="shared" si="11"/>
        <v>11923401537</v>
      </c>
      <c r="F26" s="2">
        <f t="shared" si="11"/>
        <v>12853107581</v>
      </c>
      <c r="G26" s="2">
        <f t="shared" si="11"/>
        <v>13856844676</v>
      </c>
      <c r="H26" s="2">
        <f t="shared" si="11"/>
        <v>14940612650</v>
      </c>
      <c r="I26" s="2">
        <f t="shared" si="11"/>
        <v>16110904582</v>
      </c>
      <c r="J26" s="2">
        <f t="shared" si="11"/>
        <v>100536474429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6.9070012E8</v>
      </c>
      <c r="C3" s="2">
        <v>7.018475364467161E8</v>
      </c>
      <c r="D3" s="2">
        <v>7.131748643916905E8</v>
      </c>
      <c r="E3" s="2">
        <v>7.246850074805673E8</v>
      </c>
      <c r="F3" s="2">
        <v>7.363809162217984E8</v>
      </c>
      <c r="G3" s="2">
        <v>7.482655887429769E8</v>
      </c>
      <c r="H3" s="2">
        <v>7.603420715593762E8</v>
      </c>
      <c r="I3" s="2">
        <v>7.726134603548945E8</v>
      </c>
      <c r="J3" s="2">
        <v>7.850829007756003E8</v>
      </c>
      <c r="K3" s="2">
        <v>7.977535892360879E8</v>
      </c>
      <c r="L3" s="2">
        <v>8.10628773738846E8</v>
      </c>
      <c r="M3" s="2">
        <v>8.237117547068492E8</v>
      </c>
      <c r="N3" s="2">
        <v>8.370058858295895E8</v>
      </c>
      <c r="O3" s="2">
        <v>8.505145749227589E8</v>
      </c>
      <c r="P3" s="2">
        <v>8.642412848018098E8</v>
      </c>
      <c r="Q3" s="2">
        <v>8.781895341696116E8</v>
      </c>
      <c r="R3" s="2">
        <v>8.923628985184351E8</v>
      </c>
      <c r="S3" s="2">
        <v>9.067650110464936E8</v>
      </c>
      <c r="T3" s="2">
        <v>9.213995635892762E8</v>
      </c>
      <c r="U3" s="2">
        <v>9.362703075659126E8</v>
      </c>
      <c r="V3" s="2">
        <v>9.513810549408114E8</v>
      </c>
      <c r="W3" s="2">
        <v>9.667356792008176E8</v>
      </c>
      <c r="X3" s="2">
        <v>9.823381163481435E8</v>
      </c>
      <c r="Y3" s="2">
        <v>9.981923659093211E8</v>
      </c>
      <c r="Z3" s="2"/>
    </row>
    <row r="4">
      <c r="A4" s="4" t="s">
        <v>27</v>
      </c>
      <c r="B4" s="2">
        <v>1.313456178E9</v>
      </c>
      <c r="C4" s="2">
        <v>1.3460298912144E9</v>
      </c>
      <c r="D4" s="2">
        <v>1.379411432516517E9</v>
      </c>
      <c r="E4" s="2">
        <v>1.4136208360429265E9</v>
      </c>
      <c r="F4" s="2">
        <v>1.448678632776791E9</v>
      </c>
      <c r="G4" s="2">
        <v>1.4846058628696554E9</v>
      </c>
      <c r="H4" s="2">
        <v>1.5214240882688227E9</v>
      </c>
      <c r="I4" s="2">
        <v>1.5591554056578894E9</v>
      </c>
      <c r="J4" s="2">
        <v>1.597822459718205E9</v>
      </c>
      <c r="K4" s="2">
        <v>1.6374484567192163E9</v>
      </c>
      <c r="L4" s="2">
        <v>1.6780571784458528E9</v>
      </c>
      <c r="M4" s="2">
        <v>1.7196729964713097E9</v>
      </c>
      <c r="N4" s="2">
        <v>1.7623208867837977E9</v>
      </c>
      <c r="O4" s="2">
        <v>1.8060264447760358E9</v>
      </c>
      <c r="P4" s="2">
        <v>1.8508159006064813E9</v>
      </c>
      <c r="Q4" s="2">
        <v>1.8967161349415221E9</v>
      </c>
      <c r="R4" s="2">
        <v>1.9437546950880716E9</v>
      </c>
      <c r="S4" s="2">
        <v>1.9919598115262558E9</v>
      </c>
      <c r="T4" s="2">
        <v>2.0413604148521066E9</v>
      </c>
      <c r="U4" s="2">
        <v>2.0919861531404388E9</v>
      </c>
      <c r="V4" s="2">
        <v>2.1438674097383215E9</v>
      </c>
      <c r="W4" s="2">
        <v>2.1970353214998317E9</v>
      </c>
      <c r="X4" s="2">
        <v>2.2515217974730277E9</v>
      </c>
      <c r="Y4" s="2">
        <v>2.307359538050359E9</v>
      </c>
      <c r="Z4" s="2"/>
    </row>
    <row r="5">
      <c r="A5" s="3" t="s">
        <v>28</v>
      </c>
      <c r="B5" s="2">
        <v>2.004156298E9</v>
      </c>
      <c r="C5" s="2">
        <v>2.0478774276611161E9</v>
      </c>
      <c r="D5" s="2">
        <v>2.0925862969082074E9</v>
      </c>
      <c r="E5" s="2">
        <v>2.1383058435234938E9</v>
      </c>
      <c r="F5" s="2">
        <v>2.1850595489985895E9</v>
      </c>
      <c r="G5" s="2">
        <v>2.2328714516126323E9</v>
      </c>
      <c r="H5" s="2">
        <v>2.281766159828199E9</v>
      </c>
      <c r="I5" s="2">
        <v>2.331768866012784E9</v>
      </c>
      <c r="J5" s="2">
        <v>2.3829053604938054E9</v>
      </c>
      <c r="K5" s="2">
        <v>2.435202045955304E9</v>
      </c>
      <c r="L5" s="2">
        <v>2.4886859521846986E9</v>
      </c>
      <c r="M5" s="2">
        <v>2.5433847511781588E9</v>
      </c>
      <c r="N5" s="2">
        <v>2.599326772613387E9</v>
      </c>
      <c r="O5" s="2">
        <v>2.656541019698795E9</v>
      </c>
      <c r="P5" s="2">
        <v>2.715057185408291E9</v>
      </c>
      <c r="Q5" s="2">
        <v>2.7749056691111336E9</v>
      </c>
      <c r="R5" s="2">
        <v>2.836117593606507E9</v>
      </c>
      <c r="S5" s="2">
        <v>2.8987248225727496E9</v>
      </c>
      <c r="T5" s="2">
        <v>2.962759978441383E9</v>
      </c>
      <c r="U5" s="2">
        <v>3.0282564607063513E9</v>
      </c>
      <c r="V5" s="2">
        <v>3.095248464679133E9</v>
      </c>
      <c r="W5" s="2">
        <v>3.1637710007006493E9</v>
      </c>
      <c r="X5" s="2">
        <v>3.2338599138211713E9</v>
      </c>
      <c r="Y5" s="2">
        <v>3.3055519039596796E9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47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26</v>
      </c>
      <c r="B8" s="7">
        <v>0.0</v>
      </c>
      <c r="C8" s="7">
        <v>1.392547656446716E9</v>
      </c>
      <c r="D8" s="7">
        <v>0.0</v>
      </c>
      <c r="E8" s="7">
        <v>1.4378598718722577E9</v>
      </c>
      <c r="F8" s="7">
        <v>0.0</v>
      </c>
      <c r="G8" s="7">
        <v>1.4846465049647753E9</v>
      </c>
      <c r="H8" s="7">
        <v>0.0</v>
      </c>
      <c r="I8" s="7">
        <v>1.5329555319142709E9</v>
      </c>
      <c r="J8" s="7">
        <v>0.0</v>
      </c>
      <c r="K8" s="7">
        <v>1.5828364900116882E9</v>
      </c>
      <c r="L8" s="7">
        <v>0.0</v>
      </c>
      <c r="M8" s="7">
        <v>1.6343405284456952E9</v>
      </c>
      <c r="N8" s="7">
        <v>0.0</v>
      </c>
      <c r="O8" s="7">
        <v>1.6875204607523484E9</v>
      </c>
      <c r="P8" s="7">
        <v>0.0</v>
      </c>
      <c r="Q8" s="7">
        <v>1.7424308189714212E9</v>
      </c>
      <c r="R8" s="7">
        <v>0.0</v>
      </c>
      <c r="S8" s="7">
        <v>1.7991279095649288E9</v>
      </c>
      <c r="T8" s="7">
        <v>0.0</v>
      </c>
      <c r="U8" s="7">
        <v>1.8576698711551888E9</v>
      </c>
      <c r="V8" s="7">
        <v>0.0</v>
      </c>
      <c r="W8" s="7">
        <v>1.918116734141629E9</v>
      </c>
      <c r="X8" s="7">
        <v>0.0</v>
      </c>
      <c r="Y8" s="7">
        <v>1.9805304822574644E9</v>
      </c>
      <c r="Z8" s="2"/>
    </row>
    <row r="9">
      <c r="A9" s="4" t="s">
        <v>27</v>
      </c>
      <c r="B9" s="7">
        <v>0.0</v>
      </c>
      <c r="C9" s="2">
        <v>1.313456178E9</v>
      </c>
      <c r="D9" s="2">
        <v>1.3460298912144E9</v>
      </c>
      <c r="E9" s="2">
        <v>1.379411432516517E9</v>
      </c>
      <c r="F9" s="2">
        <v>1.4136208360429265E9</v>
      </c>
      <c r="G9" s="2">
        <v>1.448678632776791E9</v>
      </c>
      <c r="H9" s="2">
        <v>1.4846058628696554E9</v>
      </c>
      <c r="I9" s="2">
        <v>1.5214240882688227E9</v>
      </c>
      <c r="J9" s="2">
        <v>1.5591554056578894E9</v>
      </c>
      <c r="K9" s="2">
        <v>1.597822459718205E9</v>
      </c>
      <c r="L9" s="2">
        <v>1.6374484567192163E9</v>
      </c>
      <c r="M9" s="2">
        <v>1.6780571784458528E9</v>
      </c>
      <c r="N9" s="2">
        <v>1.7196729964713097E9</v>
      </c>
      <c r="O9" s="2">
        <v>1.7623208867837977E9</v>
      </c>
      <c r="P9" s="2">
        <v>1.8060264447760358E9</v>
      </c>
      <c r="Q9" s="2">
        <v>1.8508159006064813E9</v>
      </c>
      <c r="R9" s="2">
        <v>1.8967161349415221E9</v>
      </c>
      <c r="S9" s="2">
        <v>1.9437546950880716E9</v>
      </c>
      <c r="T9" s="2">
        <v>1.9919598115262558E9</v>
      </c>
      <c r="U9" s="2">
        <v>2.0413604148521066E9</v>
      </c>
      <c r="V9" s="2">
        <v>2.0919861531404388E9</v>
      </c>
      <c r="W9" s="2">
        <v>2.1438674097383215E9</v>
      </c>
      <c r="X9" s="2">
        <v>2.1970353214998317E9</v>
      </c>
      <c r="Y9" s="2">
        <v>2.2515217974730277E9</v>
      </c>
      <c r="Z9" s="2"/>
    </row>
    <row r="10">
      <c r="A10" s="3" t="s">
        <v>28</v>
      </c>
      <c r="B10" s="2">
        <v>0.0</v>
      </c>
      <c r="C10" s="2">
        <v>2.7060038344467163E9</v>
      </c>
      <c r="D10" s="2">
        <v>1.3460298912144E9</v>
      </c>
      <c r="E10" s="2">
        <v>2.817271304388775E9</v>
      </c>
      <c r="F10" s="2">
        <v>1.4136208360429265E9</v>
      </c>
      <c r="G10" s="2">
        <v>2.9333251377415667E9</v>
      </c>
      <c r="H10" s="2">
        <v>1.4846058628696554E9</v>
      </c>
      <c r="I10" s="2">
        <v>3.0543796201830935E9</v>
      </c>
      <c r="J10" s="2">
        <v>1.5591554056578894E9</v>
      </c>
      <c r="K10" s="2">
        <v>3.180658949729893E9</v>
      </c>
      <c r="L10" s="2">
        <v>1.6374484567192163E9</v>
      </c>
      <c r="M10" s="2">
        <v>3.312397706891548E9</v>
      </c>
      <c r="N10" s="2">
        <v>1.7196729964713097E9</v>
      </c>
      <c r="O10" s="2">
        <v>3.449841347536146E9</v>
      </c>
      <c r="P10" s="2">
        <v>1.8060264447760358E9</v>
      </c>
      <c r="Q10" s="2">
        <v>3.593246719577903E9</v>
      </c>
      <c r="R10" s="2">
        <v>1.8967161349415221E9</v>
      </c>
      <c r="S10" s="2">
        <v>3.7428826046530004E9</v>
      </c>
      <c r="T10" s="2">
        <v>1.9919598115262558E9</v>
      </c>
      <c r="U10" s="2">
        <v>3.8990302860072956E9</v>
      </c>
      <c r="V10" s="2">
        <v>2.0919861531404388E9</v>
      </c>
      <c r="W10" s="2">
        <v>4.0619841438799505E9</v>
      </c>
      <c r="X10" s="2">
        <v>2.1970353214998317E9</v>
      </c>
      <c r="Y10" s="2">
        <v>4.232052279730492E9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2">
        <v>6.9070012E8</v>
      </c>
      <c r="C13" s="2">
        <v>0.0</v>
      </c>
      <c r="D13" s="2">
        <v>7.131748643916905E8</v>
      </c>
      <c r="E13" s="2">
        <v>0.0</v>
      </c>
      <c r="F13" s="2">
        <v>7.363809162217984E8</v>
      </c>
      <c r="G13" s="2">
        <v>0.0</v>
      </c>
      <c r="H13" s="2">
        <v>7.603420715593762E8</v>
      </c>
      <c r="I13" s="2">
        <v>0.0</v>
      </c>
      <c r="J13" s="2">
        <v>7.850829007756003E8</v>
      </c>
      <c r="K13" s="2">
        <v>0.0</v>
      </c>
      <c r="L13" s="2">
        <v>8.10628773738846E8</v>
      </c>
      <c r="M13" s="2">
        <v>0.0</v>
      </c>
      <c r="N13" s="2">
        <v>8.370058858295895E8</v>
      </c>
      <c r="O13" s="2">
        <v>0.0</v>
      </c>
      <c r="P13" s="2">
        <v>8.642412848018098E8</v>
      </c>
      <c r="Q13" s="2">
        <v>0.0</v>
      </c>
      <c r="R13" s="2">
        <v>8.923628985184351E8</v>
      </c>
      <c r="S13" s="2">
        <v>0.0</v>
      </c>
      <c r="T13" s="2">
        <v>9.213995635892762E8</v>
      </c>
      <c r="U13" s="2">
        <v>0.0</v>
      </c>
      <c r="V13" s="2">
        <v>9.513810549408114E8</v>
      </c>
      <c r="W13" s="2">
        <v>0.0</v>
      </c>
      <c r="X13" s="2">
        <v>9.823381163481435E8</v>
      </c>
      <c r="Y13" s="2">
        <v>0.0</v>
      </c>
      <c r="Z13" s="2"/>
    </row>
    <row r="14">
      <c r="A14" s="4" t="s">
        <v>27</v>
      </c>
      <c r="B14" s="2">
        <v>1.313456178E9</v>
      </c>
      <c r="C14" s="2">
        <v>1.3460298912144003E9</v>
      </c>
      <c r="D14" s="2">
        <v>1.379411432516517E9</v>
      </c>
      <c r="E14" s="2">
        <v>1.4136208360429265E9</v>
      </c>
      <c r="F14" s="2">
        <v>1.4486786327767909E9</v>
      </c>
      <c r="G14" s="2">
        <v>1.4846058628696551E9</v>
      </c>
      <c r="H14" s="2">
        <v>1.5214240882688224E9</v>
      </c>
      <c r="I14" s="2">
        <v>1.5591554056578894E9</v>
      </c>
      <c r="J14" s="2">
        <v>1.597822459718205E9</v>
      </c>
      <c r="K14" s="2">
        <v>1.6374484567192163E9</v>
      </c>
      <c r="L14" s="2">
        <v>1.6780571784458528E9</v>
      </c>
      <c r="M14" s="2">
        <v>1.7196729964713097E9</v>
      </c>
      <c r="N14" s="2">
        <v>1.7623208867837977E9</v>
      </c>
      <c r="O14" s="2">
        <v>1.8060264447760358E9</v>
      </c>
      <c r="P14" s="2">
        <v>1.850815900606481E9</v>
      </c>
      <c r="Q14" s="2">
        <v>1.896716134941522E9</v>
      </c>
      <c r="R14" s="2">
        <v>1.9437546950880713E9</v>
      </c>
      <c r="S14" s="2">
        <v>1.9919598115262558E9</v>
      </c>
      <c r="T14" s="2">
        <v>2.0413604148521068E9</v>
      </c>
      <c r="U14" s="2">
        <v>2.091986153140439E9</v>
      </c>
      <c r="V14" s="2">
        <v>2.1438674097383215E9</v>
      </c>
      <c r="W14" s="2">
        <v>2.197035321499832E9</v>
      </c>
      <c r="X14" s="2">
        <v>2.2515217974730287E9</v>
      </c>
      <c r="Y14" s="2">
        <v>2.30735953805036E9</v>
      </c>
      <c r="Z14" s="2"/>
    </row>
    <row r="15">
      <c r="A15" s="3" t="s">
        <v>28</v>
      </c>
      <c r="B15" s="2">
        <v>2.004156298E9</v>
      </c>
      <c r="C15" s="2">
        <v>1.3460298912144003E9</v>
      </c>
      <c r="D15" s="2">
        <v>2.0925862969082074E9</v>
      </c>
      <c r="E15" s="2">
        <v>1.4136208360429265E9</v>
      </c>
      <c r="F15" s="2">
        <v>2.1850595489985895E9</v>
      </c>
      <c r="G15" s="2">
        <v>1.4846058628696551E9</v>
      </c>
      <c r="H15" s="2">
        <v>2.2817661598281984E9</v>
      </c>
      <c r="I15" s="2">
        <v>1.5591554056578894E9</v>
      </c>
      <c r="J15" s="2">
        <v>2.3829053604938054E9</v>
      </c>
      <c r="K15" s="2">
        <v>1.6374484567192163E9</v>
      </c>
      <c r="L15" s="2">
        <v>2.4886859521846986E9</v>
      </c>
      <c r="M15" s="2">
        <v>1.7196729964713097E9</v>
      </c>
      <c r="N15" s="2">
        <v>2.599326772613387E9</v>
      </c>
      <c r="O15" s="2">
        <v>1.8060264447760358E9</v>
      </c>
      <c r="P15" s="2">
        <v>2.715057185408291E9</v>
      </c>
      <c r="Q15" s="2">
        <v>1.896716134941522E9</v>
      </c>
      <c r="R15" s="2">
        <v>2.8361175936065063E9</v>
      </c>
      <c r="S15" s="2">
        <v>1.9919598115262558E9</v>
      </c>
      <c r="T15" s="2">
        <v>2.962759978441383E9</v>
      </c>
      <c r="U15" s="2">
        <v>2.091986153140439E9</v>
      </c>
      <c r="V15" s="2">
        <v>3.095248464679133E9</v>
      </c>
      <c r="W15" s="2">
        <v>2.197035321499832E9</v>
      </c>
      <c r="X15" s="2">
        <v>3.233859913821172E9</v>
      </c>
      <c r="Y15" s="2">
        <v>2.30735953805036E9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7"/>
      <c r="C26" s="7"/>
      <c r="D26" s="2"/>
      <c r="E26" s="7"/>
      <c r="F26" s="7"/>
      <c r="G26" s="2"/>
      <c r="H26" s="7"/>
      <c r="I26" s="7"/>
      <c r="J26" s="2"/>
      <c r="K26" s="7"/>
      <c r="L26" s="7"/>
      <c r="M26" s="2"/>
      <c r="N26" s="7"/>
      <c r="O26" s="7"/>
      <c r="P26" s="2"/>
      <c r="Q26" s="7"/>
      <c r="R26" s="7"/>
      <c r="S26" s="2"/>
      <c r="T26" s="7"/>
      <c r="U26" s="7"/>
      <c r="V26" s="2"/>
      <c r="W26" s="7"/>
      <c r="X26" s="7"/>
      <c r="Y26" s="2"/>
      <c r="Z26" s="2"/>
    </row>
    <row r="27">
      <c r="A27" s="6"/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28</v>
      </c>
    </row>
    <row r="2">
      <c r="A2" s="3" t="s">
        <v>46</v>
      </c>
      <c r="B2" s="6"/>
      <c r="C2" s="6"/>
      <c r="D2" s="6"/>
      <c r="E2" s="6"/>
      <c r="F2" s="6"/>
      <c r="G2" s="6"/>
      <c r="H2" s="6"/>
      <c r="I2" s="6"/>
      <c r="J2" s="6"/>
    </row>
    <row r="3">
      <c r="A3" s="4" t="s">
        <v>26</v>
      </c>
      <c r="B3" s="9">
        <f>Purchases!B3+Purchases!C3+Purchases!D3</f>
        <v>2105722521</v>
      </c>
      <c r="C3" s="9">
        <f>Purchases!E3+Purchases!F3+Purchases!G3</f>
        <v>2209331512</v>
      </c>
      <c r="D3" s="9">
        <f>Purchases!H3+Purchases!I3+Purchases!J3</f>
        <v>2318038433</v>
      </c>
      <c r="E3" s="9">
        <f>Purchases!K3+Purchases!L3+Purchases!M3</f>
        <v>2432094118</v>
      </c>
      <c r="F3" s="9">
        <f>Purchases!N3+Purchases!O3+Purchases!P3</f>
        <v>2551761746</v>
      </c>
      <c r="G3" s="9">
        <f>Purchases!Q3+Purchases!R3+Purchases!S3</f>
        <v>2677317444</v>
      </c>
      <c r="H3" s="9">
        <f>Purchases!T3+Purchases!U3+Purchases!V3</f>
        <v>2809050926</v>
      </c>
      <c r="I3" s="9">
        <f>Purchases!W3+Purchases!X3+Purchases!Y3</f>
        <v>2947266161</v>
      </c>
      <c r="J3" s="9">
        <f t="shared" ref="J3:J4" si="1">SUM(B3:I3)</f>
        <v>20050582860</v>
      </c>
    </row>
    <row r="4">
      <c r="A4" s="4" t="s">
        <v>27</v>
      </c>
      <c r="B4" s="9">
        <f>Purchases!B4+Purchases!C4+Purchases!D4</f>
        <v>4038897502</v>
      </c>
      <c r="C4" s="9">
        <f>Purchases!E4+Purchases!F4+Purchases!G4</f>
        <v>4346905332</v>
      </c>
      <c r="D4" s="9">
        <f>Purchases!H4+Purchases!I4+Purchases!J4</f>
        <v>4678401954</v>
      </c>
      <c r="E4" s="9">
        <f>Purchases!K4+Purchases!L4+Purchases!M4</f>
        <v>5035178632</v>
      </c>
      <c r="F4" s="9">
        <f>Purchases!N4+Purchases!O4+Purchases!P4</f>
        <v>5419163232</v>
      </c>
      <c r="G4" s="9">
        <f>Purchases!Q4+Purchases!R4+Purchases!S4</f>
        <v>5832430642</v>
      </c>
      <c r="H4" s="9">
        <f>Purchases!T4+Purchases!U4+Purchases!V4</f>
        <v>6277213978</v>
      </c>
      <c r="I4" s="9">
        <f>Purchases!W4+Purchases!X4+Purchases!Y4</f>
        <v>6755916657</v>
      </c>
      <c r="J4" s="9">
        <f t="shared" si="1"/>
        <v>42384107927</v>
      </c>
    </row>
    <row r="5">
      <c r="A5" s="3" t="s">
        <v>28</v>
      </c>
      <c r="B5" s="2">
        <f t="shared" ref="B5:J5" si="2">SUM(B3:B4)</f>
        <v>6144620023</v>
      </c>
      <c r="C5" s="2">
        <f t="shared" si="2"/>
        <v>6556236844</v>
      </c>
      <c r="D5" s="2">
        <f t="shared" si="2"/>
        <v>6996440386</v>
      </c>
      <c r="E5" s="2">
        <f t="shared" si="2"/>
        <v>7467272749</v>
      </c>
      <c r="F5" s="2">
        <f t="shared" si="2"/>
        <v>7970924978</v>
      </c>
      <c r="G5" s="2">
        <f t="shared" si="2"/>
        <v>8509748085</v>
      </c>
      <c r="H5" s="2">
        <f t="shared" si="2"/>
        <v>9086264904</v>
      </c>
      <c r="I5" s="2">
        <f t="shared" si="2"/>
        <v>9703182818</v>
      </c>
      <c r="J5" s="2">
        <f t="shared" si="2"/>
        <v>62434690788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0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1"/>
    </row>
    <row r="2">
      <c r="A2" s="12" t="s">
        <v>49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3" t="s">
        <v>50</v>
      </c>
      <c r="B3" s="14">
        <v>0.0</v>
      </c>
      <c r="C3" s="14">
        <v>11.0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14">
        <v>0.0</v>
      </c>
      <c r="O3" s="14">
        <v>9.0</v>
      </c>
      <c r="P3" s="14">
        <v>0.0</v>
      </c>
      <c r="Q3" s="14">
        <v>0.0</v>
      </c>
      <c r="R3" s="14">
        <v>0.0</v>
      </c>
      <c r="S3" s="14">
        <v>0.0</v>
      </c>
      <c r="T3" s="14">
        <v>0.0</v>
      </c>
      <c r="U3" s="14">
        <v>0.0</v>
      </c>
      <c r="V3" s="14">
        <v>0.0</v>
      </c>
      <c r="W3" s="14">
        <v>0.0</v>
      </c>
      <c r="X3" s="14">
        <v>0.0</v>
      </c>
      <c r="Y3" s="14">
        <v>0.0</v>
      </c>
      <c r="Z3" s="11"/>
    </row>
    <row r="4">
      <c r="A4" s="13" t="s">
        <v>51</v>
      </c>
      <c r="B4" s="14">
        <v>0.0</v>
      </c>
      <c r="C4" s="14">
        <v>187637.0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0.0</v>
      </c>
      <c r="N4" s="14">
        <v>0.0</v>
      </c>
      <c r="O4" s="14">
        <v>192451.0</v>
      </c>
      <c r="P4" s="14">
        <v>0.0</v>
      </c>
      <c r="Q4" s="14">
        <v>0.0</v>
      </c>
      <c r="R4" s="14">
        <v>0.0</v>
      </c>
      <c r="S4" s="14">
        <v>0.0</v>
      </c>
      <c r="T4" s="14">
        <v>0.0</v>
      </c>
      <c r="U4" s="14">
        <v>0.0</v>
      </c>
      <c r="V4" s="14">
        <v>0.0</v>
      </c>
      <c r="W4" s="14">
        <v>0.0</v>
      </c>
      <c r="X4" s="14">
        <v>0.0</v>
      </c>
      <c r="Y4" s="14">
        <v>0.0</v>
      </c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 t="s">
        <v>52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3" t="s">
        <v>53</v>
      </c>
      <c r="B7" s="14">
        <v>0.0</v>
      </c>
      <c r="C7" s="14">
        <v>0.0</v>
      </c>
      <c r="D7" s="14">
        <v>187637.0</v>
      </c>
      <c r="E7" s="14">
        <v>187637.0</v>
      </c>
      <c r="F7" s="14">
        <v>187637.0</v>
      </c>
      <c r="G7" s="14">
        <v>187637.0</v>
      </c>
      <c r="H7" s="14">
        <v>187637.0</v>
      </c>
      <c r="I7" s="14">
        <v>187637.0</v>
      </c>
      <c r="J7" s="14">
        <v>187637.0</v>
      </c>
      <c r="K7" s="14">
        <v>187637.0</v>
      </c>
      <c r="L7" s="14">
        <v>187637.0</v>
      </c>
      <c r="M7" s="14">
        <v>187637.0</v>
      </c>
      <c r="N7" s="14">
        <v>187637.0</v>
      </c>
      <c r="O7" s="14">
        <v>187637.0</v>
      </c>
      <c r="P7" s="14">
        <v>380088.0</v>
      </c>
      <c r="Q7" s="14">
        <v>380088.0</v>
      </c>
      <c r="R7" s="14">
        <v>380088.0</v>
      </c>
      <c r="S7" s="14">
        <v>380088.0</v>
      </c>
      <c r="T7" s="14">
        <v>380088.0</v>
      </c>
      <c r="U7" s="14">
        <v>380088.0</v>
      </c>
      <c r="V7" s="14">
        <v>380088.0</v>
      </c>
      <c r="W7" s="14">
        <v>380088.0</v>
      </c>
      <c r="X7" s="14">
        <v>380088.0</v>
      </c>
      <c r="Y7" s="14">
        <v>380088.0</v>
      </c>
      <c r="Z7" s="11"/>
    </row>
    <row r="8">
      <c r="A8" s="13" t="s">
        <v>54</v>
      </c>
      <c r="B8" s="14">
        <v>0.0</v>
      </c>
      <c r="C8" s="14">
        <v>187637.0</v>
      </c>
      <c r="D8" s="14">
        <v>0.0</v>
      </c>
      <c r="E8" s="14">
        <v>0.0</v>
      </c>
      <c r="F8" s="14">
        <v>0.0</v>
      </c>
      <c r="G8" s="14">
        <v>0.0</v>
      </c>
      <c r="H8" s="14">
        <v>0.0</v>
      </c>
      <c r="I8" s="14">
        <v>0.0</v>
      </c>
      <c r="J8" s="14">
        <v>0.0</v>
      </c>
      <c r="K8" s="14">
        <v>0.0</v>
      </c>
      <c r="L8" s="14">
        <v>0.0</v>
      </c>
      <c r="M8" s="14">
        <v>0.0</v>
      </c>
      <c r="N8" s="14">
        <v>0.0</v>
      </c>
      <c r="O8" s="14">
        <v>192451.0</v>
      </c>
      <c r="P8" s="14">
        <v>0.0</v>
      </c>
      <c r="Q8" s="14">
        <v>0.0</v>
      </c>
      <c r="R8" s="14">
        <v>0.0</v>
      </c>
      <c r="S8" s="14">
        <v>0.0</v>
      </c>
      <c r="T8" s="14">
        <v>0.0</v>
      </c>
      <c r="U8" s="14">
        <v>0.0</v>
      </c>
      <c r="V8" s="14">
        <v>0.0</v>
      </c>
      <c r="W8" s="14">
        <v>0.0</v>
      </c>
      <c r="X8" s="14">
        <v>0.0</v>
      </c>
      <c r="Y8" s="14">
        <v>0.0</v>
      </c>
      <c r="Z8" s="11"/>
    </row>
    <row r="9">
      <c r="A9" s="14" t="s">
        <v>55</v>
      </c>
      <c r="B9" s="11">
        <v>0.0</v>
      </c>
      <c r="C9" s="11">
        <v>187637.0</v>
      </c>
      <c r="D9" s="11">
        <v>187637.0</v>
      </c>
      <c r="E9" s="11">
        <v>187637.0</v>
      </c>
      <c r="F9" s="11">
        <v>187637.0</v>
      </c>
      <c r="G9" s="11">
        <v>187637.0</v>
      </c>
      <c r="H9" s="11">
        <v>187637.0</v>
      </c>
      <c r="I9" s="11">
        <v>187637.0</v>
      </c>
      <c r="J9" s="11">
        <v>187637.0</v>
      </c>
      <c r="K9" s="11">
        <v>187637.0</v>
      </c>
      <c r="L9" s="11">
        <v>187637.0</v>
      </c>
      <c r="M9" s="11">
        <v>187637.0</v>
      </c>
      <c r="N9" s="11">
        <v>187637.0</v>
      </c>
      <c r="O9" s="11">
        <v>380088.0</v>
      </c>
      <c r="P9" s="11">
        <v>380088.0</v>
      </c>
      <c r="Q9" s="11">
        <v>380088.0</v>
      </c>
      <c r="R9" s="11">
        <v>380088.0</v>
      </c>
      <c r="S9" s="11">
        <v>380088.0</v>
      </c>
      <c r="T9" s="11">
        <v>380088.0</v>
      </c>
      <c r="U9" s="11">
        <v>380088.0</v>
      </c>
      <c r="V9" s="11">
        <v>380088.0</v>
      </c>
      <c r="W9" s="11">
        <v>380088.0</v>
      </c>
      <c r="X9" s="11">
        <v>380088.0</v>
      </c>
      <c r="Y9" s="11">
        <v>380088.0</v>
      </c>
      <c r="Z9" s="11"/>
    </row>
    <row r="10">
      <c r="A10" s="1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5" t="s">
        <v>56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1"/>
    </row>
    <row r="12">
      <c r="A12" s="13" t="s">
        <v>53</v>
      </c>
      <c r="B12" s="14">
        <v>0.0</v>
      </c>
      <c r="C12" s="14">
        <v>0.0</v>
      </c>
      <c r="D12" s="14">
        <v>2064007.0</v>
      </c>
      <c r="E12" s="14">
        <v>2064007.0</v>
      </c>
      <c r="F12" s="14">
        <v>2064007.0</v>
      </c>
      <c r="G12" s="14">
        <v>2064007.0</v>
      </c>
      <c r="H12" s="14">
        <v>2064007.0</v>
      </c>
      <c r="I12" s="14">
        <v>2064007.0</v>
      </c>
      <c r="J12" s="14">
        <v>2064007.0</v>
      </c>
      <c r="K12" s="14">
        <v>2064007.0</v>
      </c>
      <c r="L12" s="14">
        <v>2064007.0</v>
      </c>
      <c r="M12" s="14">
        <v>2064007.0</v>
      </c>
      <c r="N12" s="14">
        <v>2064007.0</v>
      </c>
      <c r="O12" s="14">
        <v>2064007.0</v>
      </c>
      <c r="P12" s="14">
        <v>3796066.0</v>
      </c>
      <c r="Q12" s="14">
        <v>3796066.0</v>
      </c>
      <c r="R12" s="14">
        <v>3796066.0</v>
      </c>
      <c r="S12" s="14">
        <v>3796066.0</v>
      </c>
      <c r="T12" s="14">
        <v>3796066.0</v>
      </c>
      <c r="U12" s="14">
        <v>3796066.0</v>
      </c>
      <c r="V12" s="14">
        <v>3796066.0</v>
      </c>
      <c r="W12" s="14">
        <v>3796066.0</v>
      </c>
      <c r="X12" s="14">
        <v>3796066.0</v>
      </c>
      <c r="Y12" s="14">
        <v>3796066.0</v>
      </c>
      <c r="Z12" s="11"/>
    </row>
    <row r="13">
      <c r="A13" s="13" t="s">
        <v>54</v>
      </c>
      <c r="B13" s="14">
        <v>0.0</v>
      </c>
      <c r="C13" s="14">
        <v>2064007.0</v>
      </c>
      <c r="D13" s="14">
        <v>0.0</v>
      </c>
      <c r="E13" s="14">
        <v>0.0</v>
      </c>
      <c r="F13" s="14">
        <v>0.0</v>
      </c>
      <c r="G13" s="14">
        <v>0.0</v>
      </c>
      <c r="H13" s="14">
        <v>0.0</v>
      </c>
      <c r="I13" s="14">
        <v>0.0</v>
      </c>
      <c r="J13" s="14">
        <v>0.0</v>
      </c>
      <c r="K13" s="14">
        <v>0.0</v>
      </c>
      <c r="L13" s="14">
        <v>0.0</v>
      </c>
      <c r="M13" s="14">
        <v>0.0</v>
      </c>
      <c r="N13" s="14">
        <v>0.0</v>
      </c>
      <c r="O13" s="14">
        <v>1732059.0</v>
      </c>
      <c r="P13" s="14">
        <v>0.0</v>
      </c>
      <c r="Q13" s="14">
        <v>0.0</v>
      </c>
      <c r="R13" s="14">
        <v>0.0</v>
      </c>
      <c r="S13" s="14">
        <v>0.0</v>
      </c>
      <c r="T13" s="14">
        <v>0.0</v>
      </c>
      <c r="U13" s="14">
        <v>0.0</v>
      </c>
      <c r="V13" s="14">
        <v>0.0</v>
      </c>
      <c r="W13" s="14">
        <v>0.0</v>
      </c>
      <c r="X13" s="14">
        <v>0.0</v>
      </c>
      <c r="Y13" s="14">
        <v>0.0</v>
      </c>
      <c r="Z13" s="11"/>
    </row>
    <row r="14">
      <c r="A14" s="14" t="s">
        <v>55</v>
      </c>
      <c r="B14" s="14">
        <v>0.0</v>
      </c>
      <c r="C14" s="14">
        <v>2064007.0</v>
      </c>
      <c r="D14" s="14">
        <v>2064007.0</v>
      </c>
      <c r="E14" s="14">
        <v>2064007.0</v>
      </c>
      <c r="F14" s="14">
        <v>2064007.0</v>
      </c>
      <c r="G14" s="14">
        <v>2064007.0</v>
      </c>
      <c r="H14" s="14">
        <v>2064007.0</v>
      </c>
      <c r="I14" s="14">
        <v>2064007.0</v>
      </c>
      <c r="J14" s="14">
        <v>2064007.0</v>
      </c>
      <c r="K14" s="14">
        <v>2064007.0</v>
      </c>
      <c r="L14" s="14">
        <v>2064007.0</v>
      </c>
      <c r="M14" s="14">
        <v>2064007.0</v>
      </c>
      <c r="N14" s="14">
        <v>2064007.0</v>
      </c>
      <c r="O14" s="14">
        <v>3796066.0</v>
      </c>
      <c r="P14" s="14">
        <v>3796066.0</v>
      </c>
      <c r="Q14" s="14">
        <v>3796066.0</v>
      </c>
      <c r="R14" s="14">
        <v>3796066.0</v>
      </c>
      <c r="S14" s="14">
        <v>3796066.0</v>
      </c>
      <c r="T14" s="14">
        <v>3796066.0</v>
      </c>
      <c r="U14" s="14">
        <v>3796066.0</v>
      </c>
      <c r="V14" s="14">
        <v>3796066.0</v>
      </c>
      <c r="W14" s="14">
        <v>3796066.0</v>
      </c>
      <c r="X14" s="14">
        <v>3796066.0</v>
      </c>
      <c r="Y14" s="14">
        <v>3796066.0</v>
      </c>
      <c r="Z14" s="11"/>
    </row>
    <row r="15">
      <c r="A15" s="12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5" t="s">
        <v>57</v>
      </c>
      <c r="B16" s="14">
        <v>0.0</v>
      </c>
      <c r="C16" s="14">
        <v>0.0</v>
      </c>
      <c r="D16" s="14">
        <v>0.0</v>
      </c>
      <c r="E16" s="14">
        <v>0.0</v>
      </c>
      <c r="F16" s="14">
        <v>0.0</v>
      </c>
      <c r="G16" s="14">
        <v>0.0</v>
      </c>
      <c r="H16" s="14">
        <v>0.0</v>
      </c>
      <c r="I16" s="14">
        <v>0.0</v>
      </c>
      <c r="J16" s="14">
        <v>13.0</v>
      </c>
      <c r="K16" s="14">
        <v>0.0</v>
      </c>
      <c r="L16" s="14">
        <v>0.0</v>
      </c>
      <c r="M16" s="14">
        <v>0.0</v>
      </c>
      <c r="N16" s="14">
        <v>0.0</v>
      </c>
      <c r="O16" s="14">
        <v>0.0</v>
      </c>
      <c r="P16" s="14">
        <v>0.0</v>
      </c>
      <c r="Q16" s="14">
        <v>0.0</v>
      </c>
      <c r="R16" s="14">
        <v>0.0</v>
      </c>
      <c r="S16" s="14">
        <v>13.5</v>
      </c>
      <c r="T16" s="14">
        <v>0.0</v>
      </c>
      <c r="U16" s="14">
        <v>0.0</v>
      </c>
      <c r="V16" s="14">
        <v>0.0</v>
      </c>
      <c r="W16" s="14">
        <v>0.0</v>
      </c>
      <c r="X16" s="14">
        <v>0.0</v>
      </c>
      <c r="Y16" s="14">
        <v>0.0</v>
      </c>
      <c r="Z16" s="11"/>
    </row>
    <row r="17">
      <c r="A17" s="14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4" t="s">
        <v>58</v>
      </c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2439281.0</v>
      </c>
      <c r="K18" s="11">
        <v>0.0</v>
      </c>
      <c r="L18" s="11">
        <v>0.0</v>
      </c>
      <c r="M18" s="11">
        <v>0.0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5131188.0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v>0.0</v>
      </c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6"/>
      <c r="B24" s="14"/>
      <c r="C24" s="14"/>
      <c r="D24" s="11"/>
      <c r="E24" s="14"/>
      <c r="F24" s="14"/>
      <c r="G24" s="11"/>
      <c r="H24" s="14"/>
      <c r="I24" s="14"/>
      <c r="J24" s="11"/>
      <c r="K24" s="14"/>
      <c r="L24" s="14"/>
      <c r="M24" s="11"/>
      <c r="N24" s="14"/>
      <c r="O24" s="14"/>
      <c r="P24" s="11"/>
      <c r="Q24" s="14"/>
      <c r="R24" s="14"/>
      <c r="S24" s="11"/>
      <c r="T24" s="14"/>
      <c r="U24" s="14"/>
      <c r="V24" s="11"/>
      <c r="W24" s="14"/>
      <c r="X24" s="14"/>
      <c r="Y24" s="11"/>
      <c r="Z24" s="11"/>
    </row>
    <row r="25">
      <c r="A25" s="16"/>
      <c r="B25" s="14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6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1.25"/>
  </cols>
  <sheetData>
    <row r="1">
      <c r="A1" s="3" t="s">
        <v>59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7" t="s">
        <v>28</v>
      </c>
    </row>
    <row r="2">
      <c r="A2" s="7" t="s">
        <v>25</v>
      </c>
      <c r="B2" s="2">
        <v>3.096330407E9</v>
      </c>
      <c r="C2" s="2">
        <v>3.1743626462061815E9</v>
      </c>
      <c r="D2" s="2">
        <v>3.2544027838446054E9</v>
      </c>
      <c r="E2" s="2">
        <v>3.336503410121111E9</v>
      </c>
      <c r="F2" s="2">
        <v>3.4207185128656116E9</v>
      </c>
      <c r="G2" s="2">
        <v>3.5071035151089573E9</v>
      </c>
      <c r="H2" s="2">
        <v>3.5957153136792917E9</v>
      </c>
      <c r="I2" s="2">
        <v>3.686612318845742E9</v>
      </c>
      <c r="J2" s="2">
        <v>3.77985449503808E9</v>
      </c>
      <c r="K2" s="2">
        <v>3.8755034026717286E9</v>
      </c>
      <c r="L2" s="2">
        <v>3.973622241108352E9</v>
      </c>
      <c r="M2" s="2">
        <v>4.0742758927830496E9</v>
      </c>
      <c r="N2" s="2">
        <v>4.177530968530058E9</v>
      </c>
      <c r="O2" s="2">
        <v>4.2834558541397247E9</v>
      </c>
      <c r="P2" s="2">
        <v>4.392120758180424E9</v>
      </c>
      <c r="Q2" s="2">
        <v>4.503597761120016E9</v>
      </c>
      <c r="R2" s="2">
        <v>4.61796086578239E9</v>
      </c>
      <c r="S2" s="2">
        <v>4.735286049175606E9</v>
      </c>
      <c r="T2" s="2">
        <v>4.855651315729191E9</v>
      </c>
      <c r="U2" s="2">
        <v>4.979136751979105E9</v>
      </c>
      <c r="V2" s="2">
        <v>5.105824582740039E9</v>
      </c>
      <c r="W2" s="2">
        <v>5.235799228805727E9</v>
      </c>
      <c r="X2" s="2">
        <v>5.3691473662191105E9</v>
      </c>
      <c r="Y2" s="2">
        <v>5.505957987155325E9</v>
      </c>
      <c r="Z2" s="2">
        <f t="shared" ref="Z2:Z12" si="1">SUM(B2:Y2)</f>
        <v>100536474429</v>
      </c>
    </row>
    <row r="3">
      <c r="A3" s="17" t="s">
        <v>60</v>
      </c>
      <c r="B3" s="7">
        <v>1.906449714E9</v>
      </c>
      <c r="C3" s="7">
        <v>1.9403316478545158E9</v>
      </c>
      <c r="D3" s="7">
        <v>1.974818628682816E9</v>
      </c>
      <c r="E3" s="7">
        <v>2.009921510163937E9</v>
      </c>
      <c r="F3" s="7">
        <v>2.045651341505347E9</v>
      </c>
      <c r="G3" s="7">
        <v>2.0820193709793277E9</v>
      </c>
      <c r="H3" s="7">
        <v>2.1190370495235465E9</v>
      </c>
      <c r="I3" s="7">
        <v>2.156716034406995E9</v>
      </c>
      <c r="J3" s="7">
        <v>2.195068192962475E9</v>
      </c>
      <c r="K3" s="7">
        <v>2.234105606386857E9</v>
      </c>
      <c r="L3" s="7">
        <v>2.2738405736103344E9</v>
      </c>
      <c r="M3" s="7">
        <v>2.3142856152359343E9</v>
      </c>
      <c r="N3" s="7">
        <v>2.3554534775505686E9</v>
      </c>
      <c r="O3" s="7">
        <v>2.39735713660892E9</v>
      </c>
      <c r="P3" s="7">
        <v>2.4400098023915024E9</v>
      </c>
      <c r="Q3" s="7">
        <v>2.483424923038231E9</v>
      </c>
      <c r="R3" s="7">
        <v>2.5276161891588974E9</v>
      </c>
      <c r="S3" s="7">
        <v>2.5725975382219324E9</v>
      </c>
      <c r="T3" s="7">
        <v>2.618383159022896E9</v>
      </c>
      <c r="U3" s="7">
        <v>2.664987496234141E9</v>
      </c>
      <c r="V3" s="7">
        <v>2.712425255037135E9</v>
      </c>
      <c r="W3" s="7">
        <v>2.7607114058389425E9</v>
      </c>
      <c r="X3" s="7">
        <v>2.8098611890744014E9</v>
      </c>
      <c r="Y3" s="7">
        <v>2.8598901200955596E9</v>
      </c>
      <c r="Z3" s="2">
        <f t="shared" si="1"/>
        <v>56454962978</v>
      </c>
    </row>
    <row r="4">
      <c r="A4" s="3" t="s">
        <v>61</v>
      </c>
      <c r="B4" s="7">
        <v>1.189880693E9</v>
      </c>
      <c r="C4" s="7">
        <v>1.2340309983516657E9</v>
      </c>
      <c r="D4" s="7">
        <v>1.2795841551617894E9</v>
      </c>
      <c r="E4" s="7">
        <v>1.3265818999571738E9</v>
      </c>
      <c r="F4" s="7">
        <v>1.3750671713602645E9</v>
      </c>
      <c r="G4" s="7">
        <v>1.4250841441296296E9</v>
      </c>
      <c r="H4" s="7">
        <v>1.4766782641557453E9</v>
      </c>
      <c r="I4" s="7">
        <v>1.5298962844387474E9</v>
      </c>
      <c r="J4" s="7">
        <v>1.5847863020756054E9</v>
      </c>
      <c r="K4" s="7">
        <v>1.6413977962848716E9</v>
      </c>
      <c r="L4" s="7">
        <v>1.6997816674980178E9</v>
      </c>
      <c r="M4" s="7">
        <v>1.7599902775471153E9</v>
      </c>
      <c r="N4" s="7">
        <v>1.8220774909794893E9</v>
      </c>
      <c r="O4" s="7">
        <v>1.8860987175308046E9</v>
      </c>
      <c r="P4" s="7">
        <v>1.9521109557889214E9</v>
      </c>
      <c r="Q4" s="7">
        <v>2.0201728380817852E9</v>
      </c>
      <c r="R4" s="7">
        <v>2.0903446766234922E9</v>
      </c>
      <c r="S4" s="7">
        <v>2.1626885109536734E9</v>
      </c>
      <c r="T4" s="7">
        <v>2.237268156706295E9</v>
      </c>
      <c r="U4" s="7">
        <v>2.314149255744964E9</v>
      </c>
      <c r="V4" s="7">
        <v>2.3933993277029037E9</v>
      </c>
      <c r="W4" s="7">
        <v>2.4750878229667845E9</v>
      </c>
      <c r="X4" s="7">
        <v>2.559286177144709E9</v>
      </c>
      <c r="Y4" s="7">
        <v>2.6460678670597653E9</v>
      </c>
      <c r="Z4" s="2">
        <f t="shared" si="1"/>
        <v>44081511451</v>
      </c>
    </row>
    <row r="5">
      <c r="A5" s="7" t="s">
        <v>62</v>
      </c>
      <c r="B5" s="7">
        <v>8628943.0</v>
      </c>
      <c r="C5" s="7">
        <v>8628943.0</v>
      </c>
      <c r="D5" s="7">
        <v>8628943.0</v>
      </c>
      <c r="E5" s="7">
        <v>8628943.0</v>
      </c>
      <c r="F5" s="7">
        <v>8628943.0</v>
      </c>
      <c r="G5" s="7">
        <v>8628943.0</v>
      </c>
      <c r="H5" s="7">
        <v>8628943.0</v>
      </c>
      <c r="I5" s="7">
        <v>8628943.0</v>
      </c>
      <c r="J5" s="7">
        <v>8628943.0</v>
      </c>
      <c r="K5" s="7">
        <v>8628943.0</v>
      </c>
      <c r="L5" s="7">
        <v>8628943.0</v>
      </c>
      <c r="M5" s="7">
        <v>8628943.0</v>
      </c>
      <c r="N5" s="7">
        <v>8628943.0</v>
      </c>
      <c r="O5" s="7">
        <v>8628943.0</v>
      </c>
      <c r="P5" s="7">
        <v>8628943.0</v>
      </c>
      <c r="Q5" s="7">
        <v>8628943.0</v>
      </c>
      <c r="R5" s="7">
        <v>8628943.0</v>
      </c>
      <c r="S5" s="7">
        <v>8628943.0</v>
      </c>
      <c r="T5" s="7">
        <v>8628943.0</v>
      </c>
      <c r="U5" s="7">
        <v>8628943.0</v>
      </c>
      <c r="V5" s="7">
        <v>8628943.0</v>
      </c>
      <c r="W5" s="7">
        <v>8628943.0</v>
      </c>
      <c r="X5" s="7">
        <v>8628943.0</v>
      </c>
      <c r="Y5" s="7">
        <v>8628943.0</v>
      </c>
      <c r="Z5" s="2">
        <f t="shared" si="1"/>
        <v>207094632</v>
      </c>
    </row>
    <row r="6">
      <c r="A6" s="3" t="s">
        <v>63</v>
      </c>
      <c r="B6" s="2">
        <v>1.18125175E9</v>
      </c>
      <c r="C6" s="2">
        <v>1.2254020553516657E9</v>
      </c>
      <c r="D6" s="2">
        <v>1.2709552121617894E9</v>
      </c>
      <c r="E6" s="2">
        <v>1.3179529569571738E9</v>
      </c>
      <c r="F6" s="2">
        <v>1.3664382283602645E9</v>
      </c>
      <c r="G6" s="2">
        <v>1.4164552011296296E9</v>
      </c>
      <c r="H6" s="2">
        <v>1.4680493211557453E9</v>
      </c>
      <c r="I6" s="2">
        <v>1.5212673414387474E9</v>
      </c>
      <c r="J6" s="2">
        <v>1.5761573590756054E9</v>
      </c>
      <c r="K6" s="2">
        <v>1.6327688532848716E9</v>
      </c>
      <c r="L6" s="2">
        <v>1.6911527244980178E9</v>
      </c>
      <c r="M6" s="2">
        <v>1.7513613345471153E9</v>
      </c>
      <c r="N6" s="2">
        <v>1.8134485479794893E9</v>
      </c>
      <c r="O6" s="2">
        <v>1.8774697745308046E9</v>
      </c>
      <c r="P6" s="2">
        <v>1.9434820127889214E9</v>
      </c>
      <c r="Q6" s="2">
        <v>2.0115438950817852E9</v>
      </c>
      <c r="R6" s="2">
        <v>2.0817157336234922E9</v>
      </c>
      <c r="S6" s="2">
        <v>2.1540595679536734E9</v>
      </c>
      <c r="T6" s="2">
        <v>2.228639213706295E9</v>
      </c>
      <c r="U6" s="2">
        <v>2.305520312744964E9</v>
      </c>
      <c r="V6" s="2">
        <v>2.3847703847029037E9</v>
      </c>
      <c r="W6" s="2">
        <v>2.4664588799667845E9</v>
      </c>
      <c r="X6" s="2">
        <v>2.550657234144709E9</v>
      </c>
      <c r="Y6" s="2">
        <v>2.6374389240597653E9</v>
      </c>
      <c r="Z6" s="2">
        <f t="shared" si="1"/>
        <v>43874416819</v>
      </c>
    </row>
    <row r="7">
      <c r="A7" s="4" t="s">
        <v>64</v>
      </c>
      <c r="B7" s="7">
        <v>332013.625</v>
      </c>
      <c r="C7" s="7">
        <v>332013.625</v>
      </c>
      <c r="D7" s="7">
        <v>340236.25</v>
      </c>
      <c r="E7" s="7">
        <v>340236.25</v>
      </c>
      <c r="F7" s="7">
        <v>340236.25</v>
      </c>
      <c r="G7" s="7">
        <v>464754.10714285716</v>
      </c>
      <c r="H7" s="7">
        <v>464754.10714285716</v>
      </c>
      <c r="I7" s="7">
        <v>464754.10714285716</v>
      </c>
      <c r="J7" s="7">
        <v>464754.10714285716</v>
      </c>
      <c r="K7" s="7">
        <v>464754.10714285716</v>
      </c>
      <c r="L7" s="7">
        <v>464754.10714285716</v>
      </c>
      <c r="M7" s="7">
        <v>464754.10714285716</v>
      </c>
      <c r="N7" s="7">
        <v>464754.10714285716</v>
      </c>
      <c r="O7" s="7">
        <v>464754.10714285716</v>
      </c>
      <c r="P7" s="7">
        <v>472976.73214285716</v>
      </c>
      <c r="Q7" s="7">
        <v>472976.73214285716</v>
      </c>
      <c r="R7" s="7">
        <v>464754.10714285716</v>
      </c>
      <c r="S7" s="7">
        <v>472976.73214285716</v>
      </c>
      <c r="T7" s="7">
        <v>464754.10714285716</v>
      </c>
      <c r="U7" s="7">
        <v>788545.1071428572</v>
      </c>
      <c r="V7" s="7">
        <v>464754.10714285716</v>
      </c>
      <c r="W7" s="7">
        <v>464754.10714285716</v>
      </c>
      <c r="X7" s="7">
        <v>589271.9642857143</v>
      </c>
      <c r="Y7" s="7">
        <v>589271.9642857143</v>
      </c>
      <c r="Z7" s="2">
        <f t="shared" si="1"/>
        <v>11112558.63</v>
      </c>
    </row>
    <row r="8">
      <c r="A8" s="5" t="s">
        <v>65</v>
      </c>
      <c r="B8" s="7">
        <v>1.180919736375E9</v>
      </c>
      <c r="C8" s="7">
        <v>1.2250700417266657E9</v>
      </c>
      <c r="D8" s="7">
        <v>1.2706149759117894E9</v>
      </c>
      <c r="E8" s="7">
        <v>1.3176127207071738E9</v>
      </c>
      <c r="F8" s="7">
        <v>1.3660979921102645E9</v>
      </c>
      <c r="G8" s="7">
        <v>1.4159904470224867E9</v>
      </c>
      <c r="H8" s="7">
        <v>1.4675845670486023E9</v>
      </c>
      <c r="I8" s="7">
        <v>1.5208025873316045E9</v>
      </c>
      <c r="J8" s="7">
        <v>1.5756926049684625E9</v>
      </c>
      <c r="K8" s="7">
        <v>1.6323040991777287E9</v>
      </c>
      <c r="L8" s="7">
        <v>1.6906879703908749E9</v>
      </c>
      <c r="M8" s="7">
        <v>1.7508965804399724E9</v>
      </c>
      <c r="N8" s="7">
        <v>1.8129837938723464E9</v>
      </c>
      <c r="O8" s="7">
        <v>1.8770050204236617E9</v>
      </c>
      <c r="P8" s="7">
        <v>1.9430090360567784E9</v>
      </c>
      <c r="Q8" s="7">
        <v>2.0110709183496423E9</v>
      </c>
      <c r="R8" s="7">
        <v>2.0812509795163493E9</v>
      </c>
      <c r="S8" s="7">
        <v>2.1535865912215304E9</v>
      </c>
      <c r="T8" s="7">
        <v>2.228174459599152E9</v>
      </c>
      <c r="U8" s="7">
        <v>2.304731767637821E9</v>
      </c>
      <c r="V8" s="7">
        <v>2.384305630595761E9</v>
      </c>
      <c r="W8" s="7">
        <v>2.4659941258596416E9</v>
      </c>
      <c r="X8" s="7">
        <v>2.5500679621804233E9</v>
      </c>
      <c r="Y8" s="7">
        <v>2.6368496520954795E9</v>
      </c>
      <c r="Z8" s="2">
        <f t="shared" si="1"/>
        <v>43863304261</v>
      </c>
    </row>
    <row r="9">
      <c r="A9" s="7" t="s">
        <v>66</v>
      </c>
      <c r="B9" s="7">
        <v>0.0</v>
      </c>
      <c r="C9" s="7">
        <v>110940.15833333334</v>
      </c>
      <c r="D9" s="7">
        <v>110940.15833333334</v>
      </c>
      <c r="E9" s="7">
        <v>110940.15833333334</v>
      </c>
      <c r="F9" s="7">
        <v>110940.15833333334</v>
      </c>
      <c r="G9" s="7">
        <v>218745.93683333334</v>
      </c>
      <c r="H9" s="7">
        <v>218745.93683333334</v>
      </c>
      <c r="I9" s="7">
        <v>218745.93683333334</v>
      </c>
      <c r="J9" s="7">
        <v>218745.93683333334</v>
      </c>
      <c r="K9" s="7">
        <v>218745.93683333334</v>
      </c>
      <c r="L9" s="7">
        <v>218745.93683333334</v>
      </c>
      <c r="M9" s="7">
        <v>218745.93683333334</v>
      </c>
      <c r="N9" s="7">
        <v>218745.93683333334</v>
      </c>
      <c r="O9" s="7">
        <v>218745.93683333334</v>
      </c>
      <c r="P9" s="7">
        <v>218745.93683333334</v>
      </c>
      <c r="Q9" s="7">
        <v>218745.93683333334</v>
      </c>
      <c r="R9" s="7">
        <v>218745.93683333334</v>
      </c>
      <c r="S9" s="7">
        <v>218745.93683333334</v>
      </c>
      <c r="T9" s="7">
        <v>218745.93683333334</v>
      </c>
      <c r="U9" s="7">
        <v>218745.93683333334</v>
      </c>
      <c r="V9" s="7">
        <v>107805.7785</v>
      </c>
      <c r="W9" s="7">
        <v>107805.7785</v>
      </c>
      <c r="X9" s="7">
        <v>107805.7785</v>
      </c>
      <c r="Y9" s="7">
        <v>0.0</v>
      </c>
      <c r="Z9" s="2">
        <f t="shared" si="1"/>
        <v>4048367.021</v>
      </c>
    </row>
    <row r="10">
      <c r="A10" s="3" t="s">
        <v>67</v>
      </c>
      <c r="B10" s="7">
        <v>1.180919736375E9</v>
      </c>
      <c r="C10" s="7">
        <v>1.2249591015683324E9</v>
      </c>
      <c r="D10" s="7">
        <v>1.270504035753456E9</v>
      </c>
      <c r="E10" s="7">
        <v>1.3175017805488405E9</v>
      </c>
      <c r="F10" s="7">
        <v>1.3659870519519312E9</v>
      </c>
      <c r="G10" s="7">
        <v>1.4157717010856533E9</v>
      </c>
      <c r="H10" s="7">
        <v>1.467365821111769E9</v>
      </c>
      <c r="I10" s="7">
        <v>1.520583841394771E9</v>
      </c>
      <c r="J10" s="7">
        <v>1.575473859031629E9</v>
      </c>
      <c r="K10" s="7">
        <v>1.6320853532408953E9</v>
      </c>
      <c r="L10" s="7">
        <v>1.6904692244540415E9</v>
      </c>
      <c r="M10" s="7">
        <v>1.750677834503139E9</v>
      </c>
      <c r="N10" s="7">
        <v>1.812765047935513E9</v>
      </c>
      <c r="O10" s="7">
        <v>1.8767862744868283E9</v>
      </c>
      <c r="P10" s="7">
        <v>1.942790290119945E9</v>
      </c>
      <c r="Q10" s="7">
        <v>2.010852172412809E9</v>
      </c>
      <c r="R10" s="7">
        <v>2.081032233579516E9</v>
      </c>
      <c r="S10" s="7">
        <v>2.153367845284697E9</v>
      </c>
      <c r="T10" s="7">
        <v>2.2279557136623187E9</v>
      </c>
      <c r="U10" s="7">
        <v>2.304513021700988E9</v>
      </c>
      <c r="V10" s="7">
        <v>2.3841978248172607E9</v>
      </c>
      <c r="W10" s="7">
        <v>2.4658863200811415E9</v>
      </c>
      <c r="X10" s="7">
        <v>2.549960156401923E9</v>
      </c>
      <c r="Y10" s="7">
        <v>2.6368496520954795E9</v>
      </c>
      <c r="Z10" s="2">
        <f t="shared" si="1"/>
        <v>43859255894</v>
      </c>
    </row>
    <row r="11">
      <c r="A11" s="18" t="s">
        <v>68</v>
      </c>
      <c r="B11" s="2">
        <v>3.30657526185E8</v>
      </c>
      <c r="C11" s="2">
        <v>3.429885484391331E8</v>
      </c>
      <c r="D11" s="2">
        <v>3.5574113001096773E8</v>
      </c>
      <c r="E11" s="2">
        <v>3.6890049855367535E8</v>
      </c>
      <c r="F11" s="2">
        <v>3.824763745465408E8</v>
      </c>
      <c r="G11" s="2">
        <v>3.96416076303983E8</v>
      </c>
      <c r="H11" s="2">
        <v>4.1086242991129535E8</v>
      </c>
      <c r="I11" s="2">
        <v>4.2576347559053594E8</v>
      </c>
      <c r="J11" s="2">
        <v>4.4113268052885616E8</v>
      </c>
      <c r="K11" s="2">
        <v>4.5698389890745074E8</v>
      </c>
      <c r="L11" s="2">
        <v>4.7333138284713167E8</v>
      </c>
      <c r="M11" s="2">
        <v>4.9018979366087896E8</v>
      </c>
      <c r="N11" s="2">
        <v>5.0757421342194366E8</v>
      </c>
      <c r="O11" s="2">
        <v>5.25500156856312E8</v>
      </c>
      <c r="P11" s="2">
        <v>5.439812812335846E8</v>
      </c>
      <c r="Q11" s="2">
        <v>5.630386082755865E8</v>
      </c>
      <c r="R11" s="2">
        <v>5.826890254022645E8</v>
      </c>
      <c r="S11" s="2">
        <v>6.029429966797153E8</v>
      </c>
      <c r="T11" s="2">
        <v>6.238275998254493E8</v>
      </c>
      <c r="U11" s="2">
        <v>6.452636460762767E8</v>
      </c>
      <c r="V11" s="2">
        <v>6.675753909488331E8</v>
      </c>
      <c r="W11" s="2">
        <v>6.904481696227196E8</v>
      </c>
      <c r="X11" s="2">
        <v>7.139888437925385E8</v>
      </c>
      <c r="Y11" s="2">
        <v>7.383179025867343E8</v>
      </c>
      <c r="Z11" s="2">
        <f t="shared" si="1"/>
        <v>12280591650</v>
      </c>
    </row>
    <row r="12">
      <c r="A12" s="5" t="s">
        <v>69</v>
      </c>
      <c r="B12" s="7">
        <v>8.5026221019E8</v>
      </c>
      <c r="C12" s="7">
        <v>8.819705531291993E8</v>
      </c>
      <c r="D12" s="7">
        <v>9.147629057424884E8</v>
      </c>
      <c r="E12" s="7">
        <v>9.486012819951651E8</v>
      </c>
      <c r="F12" s="7">
        <v>9.835106774053905E8</v>
      </c>
      <c r="G12" s="7">
        <v>1.0193556247816703E9</v>
      </c>
      <c r="H12" s="7">
        <v>1.0565033912004735E9</v>
      </c>
      <c r="I12" s="7">
        <v>1.0948203658042352E9</v>
      </c>
      <c r="J12" s="7">
        <v>1.1343411785027728E9</v>
      </c>
      <c r="K12" s="7">
        <v>1.1751014543334446E9</v>
      </c>
      <c r="L12" s="7">
        <v>1.2171378416069098E9</v>
      </c>
      <c r="M12" s="7">
        <v>1.2604880408422601E9</v>
      </c>
      <c r="N12" s="7">
        <v>1.3051908345135694E9</v>
      </c>
      <c r="O12" s="7">
        <v>1.3512861176305163E9</v>
      </c>
      <c r="P12" s="7">
        <v>1.3988090088863604E9</v>
      </c>
      <c r="Q12" s="7">
        <v>1.4478135641372223E9</v>
      </c>
      <c r="R12" s="7">
        <v>1.4983432081772513E9</v>
      </c>
      <c r="S12" s="7">
        <v>1.550424848604982E9</v>
      </c>
      <c r="T12" s="7">
        <v>1.6041281138368692E9</v>
      </c>
      <c r="U12" s="7">
        <v>1.659249375624711E9</v>
      </c>
      <c r="V12" s="7">
        <v>1.7166224338684278E9</v>
      </c>
      <c r="W12" s="7">
        <v>1.7754381504584217E9</v>
      </c>
      <c r="X12" s="7">
        <v>1.8359713126093845E9</v>
      </c>
      <c r="Y12" s="7">
        <v>1.8985317495087452E9</v>
      </c>
      <c r="Z12" s="2">
        <f t="shared" si="1"/>
        <v>31578664243</v>
      </c>
    </row>
    <row r="13">
      <c r="A13" s="5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2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2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2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59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28</v>
      </c>
      <c r="K1" s="22"/>
    </row>
    <row r="2">
      <c r="A2" s="20" t="s">
        <v>25</v>
      </c>
      <c r="B2" s="9">
        <f>'Profit &amp; Loss'!B2+'Profit &amp; Loss'!C2+'Profit &amp; Loss'!D2</f>
        <v>9525095837</v>
      </c>
      <c r="C2" s="9">
        <f>'Profit &amp; Loss'!E2+'Profit &amp; Loss'!F2+'Profit &amp; Loss'!G2</f>
        <v>10264325438</v>
      </c>
      <c r="D2" s="9">
        <f>'Profit &amp; Loss'!H2+'Profit &amp; Loss'!I2+'Profit &amp; Loss'!J2</f>
        <v>11062182128</v>
      </c>
      <c r="E2" s="9">
        <f>'Profit &amp; Loss'!K2+'Profit &amp; Loss'!L2+'Profit &amp; Loss'!M2</f>
        <v>11923401537</v>
      </c>
      <c r="F2" s="9">
        <f>'Profit &amp; Loss'!N2+'Profit &amp; Loss'!O2+'Profit &amp; Loss'!P2</f>
        <v>12853107581</v>
      </c>
      <c r="G2" s="9">
        <f>'Profit &amp; Loss'!Q2+'Profit &amp; Loss'!R2+'Profit &amp; Loss'!S2</f>
        <v>13856844676</v>
      </c>
      <c r="H2" s="9">
        <f>'Profit &amp; Loss'!T2+'Profit &amp; Loss'!U2+'Profit &amp; Loss'!V2</f>
        <v>14940612650</v>
      </c>
      <c r="I2" s="9">
        <f>'Profit &amp; Loss'!W2+'Profit &amp; Loss'!X2+'Profit &amp; Loss'!Y2</f>
        <v>16110904582</v>
      </c>
      <c r="J2" s="9">
        <f t="shared" ref="J2:J12" si="1">SUM(B2:I2)</f>
        <v>100536474429</v>
      </c>
      <c r="K2" s="23" t="b">
        <f>EXACT(J2,'Profit &amp; Loss'!Z2)</f>
        <v>1</v>
      </c>
    </row>
    <row r="3">
      <c r="A3" s="20" t="s">
        <v>60</v>
      </c>
      <c r="B3" s="9">
        <f>'Profit &amp; Loss'!B3+'Profit &amp; Loss'!C3+'Profit &amp; Loss'!D3</f>
        <v>5821599991</v>
      </c>
      <c r="C3" s="9">
        <f>'Profit &amp; Loss'!E3+'Profit &amp; Loss'!F3+'Profit &amp; Loss'!G3</f>
        <v>6137592223</v>
      </c>
      <c r="D3" s="9">
        <f>'Profit &amp; Loss'!H3+'Profit &amp; Loss'!I3+'Profit &amp; Loss'!J3</f>
        <v>6470821277</v>
      </c>
      <c r="E3" s="9">
        <f>'Profit &amp; Loss'!K3+'Profit &amp; Loss'!L3+'Profit &amp; Loss'!M3</f>
        <v>6822231795</v>
      </c>
      <c r="F3" s="9">
        <f>'Profit &amp; Loss'!N3+'Profit &amp; Loss'!O3+'Profit &amp; Loss'!P3</f>
        <v>7192820417</v>
      </c>
      <c r="G3" s="9">
        <f>'Profit &amp; Loss'!Q3+'Profit &amp; Loss'!R3+'Profit &amp; Loss'!S3</f>
        <v>7583638650</v>
      </c>
      <c r="H3" s="9">
        <f>'Profit &amp; Loss'!T3+'Profit &amp; Loss'!U3+'Profit &amp; Loss'!V3</f>
        <v>7995795910</v>
      </c>
      <c r="I3" s="9">
        <f>'Profit &amp; Loss'!W3+'Profit &amp; Loss'!X3+'Profit &amp; Loss'!Y3</f>
        <v>8430462715</v>
      </c>
      <c r="J3" s="9">
        <f t="shared" si="1"/>
        <v>56454962978</v>
      </c>
      <c r="K3" s="23" t="b">
        <f>EXACT(J3,'Profit &amp; Loss'!Z3)</f>
        <v>1</v>
      </c>
    </row>
    <row r="4">
      <c r="A4" s="21" t="s">
        <v>61</v>
      </c>
      <c r="B4" s="9">
        <f>'Profit &amp; Loss'!B4+'Profit &amp; Loss'!C4+'Profit &amp; Loss'!D4</f>
        <v>3703495847</v>
      </c>
      <c r="C4" s="9">
        <f>'Profit &amp; Loss'!E4+'Profit &amp; Loss'!F4+'Profit &amp; Loss'!G4</f>
        <v>4126733215</v>
      </c>
      <c r="D4" s="9">
        <f>'Profit &amp; Loss'!H4+'Profit &amp; Loss'!I4+'Profit &amp; Loss'!J4</f>
        <v>4591360851</v>
      </c>
      <c r="E4" s="9">
        <f>'Profit &amp; Loss'!K4+'Profit &amp; Loss'!L4+'Profit &amp; Loss'!M4</f>
        <v>5101169741</v>
      </c>
      <c r="F4" s="9">
        <f>'Profit &amp; Loss'!N4+'Profit &amp; Loss'!O4+'Profit &amp; Loss'!P4</f>
        <v>5660287164</v>
      </c>
      <c r="G4" s="9">
        <f>'Profit &amp; Loss'!Q4+'Profit &amp; Loss'!R4+'Profit &amp; Loss'!S4</f>
        <v>6273206026</v>
      </c>
      <c r="H4" s="9">
        <f>'Profit &amp; Loss'!T4+'Profit &amp; Loss'!U4+'Profit &amp; Loss'!V4</f>
        <v>6944816740</v>
      </c>
      <c r="I4" s="9">
        <f>'Profit &amp; Loss'!W4+'Profit &amp; Loss'!X4+'Profit &amp; Loss'!Y4</f>
        <v>7680441867</v>
      </c>
      <c r="J4" s="9">
        <f t="shared" si="1"/>
        <v>44081511451</v>
      </c>
      <c r="K4" s="23" t="b">
        <f>EXACT(J4,'Profit &amp; Loss'!Z4)</f>
        <v>1</v>
      </c>
    </row>
    <row r="5">
      <c r="A5" s="20" t="s">
        <v>62</v>
      </c>
      <c r="B5" s="9">
        <f>'Profit &amp; Loss'!B5+'Profit &amp; Loss'!C5+'Profit &amp; Loss'!D5</f>
        <v>25886829</v>
      </c>
      <c r="C5" s="9">
        <f>'Profit &amp; Loss'!E5+'Profit &amp; Loss'!F5+'Profit &amp; Loss'!G5</f>
        <v>25886829</v>
      </c>
      <c r="D5" s="9">
        <f>'Profit &amp; Loss'!H5+'Profit &amp; Loss'!I5+'Profit &amp; Loss'!J5</f>
        <v>25886829</v>
      </c>
      <c r="E5" s="9">
        <f>'Profit &amp; Loss'!K5+'Profit &amp; Loss'!L5+'Profit &amp; Loss'!M5</f>
        <v>25886829</v>
      </c>
      <c r="F5" s="9">
        <f>'Profit &amp; Loss'!N5+'Profit &amp; Loss'!O5+'Profit &amp; Loss'!P5</f>
        <v>25886829</v>
      </c>
      <c r="G5" s="9">
        <f>'Profit &amp; Loss'!Q5+'Profit &amp; Loss'!R5+'Profit &amp; Loss'!S5</f>
        <v>25886829</v>
      </c>
      <c r="H5" s="9">
        <f>'Profit &amp; Loss'!T5+'Profit &amp; Loss'!U5+'Profit &amp; Loss'!V5</f>
        <v>25886829</v>
      </c>
      <c r="I5" s="9">
        <f>'Profit &amp; Loss'!W5+'Profit &amp; Loss'!X5+'Profit &amp; Loss'!Y5</f>
        <v>25886829</v>
      </c>
      <c r="J5" s="9">
        <f t="shared" si="1"/>
        <v>207094632</v>
      </c>
      <c r="K5" s="23" t="b">
        <f>EXACT(J5,'Profit &amp; Loss'!Z5)</f>
        <v>1</v>
      </c>
    </row>
    <row r="6">
      <c r="A6" s="21" t="s">
        <v>70</v>
      </c>
      <c r="B6" s="9">
        <f>'Profit &amp; Loss'!B6+'Profit &amp; Loss'!C6+'Profit &amp; Loss'!D6</f>
        <v>3677609018</v>
      </c>
      <c r="C6" s="9">
        <f>'Profit &amp; Loss'!E6+'Profit &amp; Loss'!F6+'Profit &amp; Loss'!G6</f>
        <v>4100846386</v>
      </c>
      <c r="D6" s="9">
        <f>'Profit &amp; Loss'!H6+'Profit &amp; Loss'!I6+'Profit &amp; Loss'!J6</f>
        <v>4565474022</v>
      </c>
      <c r="E6" s="9">
        <f>'Profit &amp; Loss'!K6+'Profit &amp; Loss'!L6+'Profit &amp; Loss'!M6</f>
        <v>5075282912</v>
      </c>
      <c r="F6" s="9">
        <f>'Profit &amp; Loss'!N6+'Profit &amp; Loss'!O6+'Profit &amp; Loss'!P6</f>
        <v>5634400335</v>
      </c>
      <c r="G6" s="9">
        <f>'Profit &amp; Loss'!Q6+'Profit &amp; Loss'!R6+'Profit &amp; Loss'!S6</f>
        <v>6247319197</v>
      </c>
      <c r="H6" s="9">
        <f>'Profit &amp; Loss'!T6+'Profit &amp; Loss'!U6+'Profit &amp; Loss'!V6</f>
        <v>6918929911</v>
      </c>
      <c r="I6" s="9">
        <f>'Profit &amp; Loss'!W6+'Profit &amp; Loss'!X6+'Profit &amp; Loss'!Y6</f>
        <v>7654555038</v>
      </c>
      <c r="J6" s="9">
        <f t="shared" si="1"/>
        <v>43874416819</v>
      </c>
      <c r="K6" s="23" t="b">
        <f>EXACT(J6,'Profit &amp; Loss'!Z6)</f>
        <v>1</v>
      </c>
    </row>
    <row r="7">
      <c r="A7" s="20" t="s">
        <v>64</v>
      </c>
      <c r="B7" s="9">
        <f>'Profit &amp; Loss'!B7+'Profit &amp; Loss'!C7+'Profit &amp; Loss'!D7</f>
        <v>1004263.5</v>
      </c>
      <c r="C7" s="9">
        <f>'Profit &amp; Loss'!E7+'Profit &amp; Loss'!F7+'Profit &amp; Loss'!G7</f>
        <v>1145226.607</v>
      </c>
      <c r="D7" s="9">
        <f>'Profit &amp; Loss'!H7+'Profit &amp; Loss'!I7+'Profit &amp; Loss'!J7</f>
        <v>1394262.321</v>
      </c>
      <c r="E7" s="9">
        <f>'Profit &amp; Loss'!K7+'Profit &amp; Loss'!L7+'Profit &amp; Loss'!M7</f>
        <v>1394262.321</v>
      </c>
      <c r="F7" s="9">
        <f>'Profit &amp; Loss'!N7+'Profit &amp; Loss'!O7+'Profit &amp; Loss'!P7</f>
        <v>1402484.946</v>
      </c>
      <c r="G7" s="9">
        <f>'Profit &amp; Loss'!Q7+'Profit &amp; Loss'!R7+'Profit &amp; Loss'!S7</f>
        <v>1410707.571</v>
      </c>
      <c r="H7" s="9">
        <f>'Profit &amp; Loss'!T7+'Profit &amp; Loss'!U7+'Profit &amp; Loss'!V7</f>
        <v>1718053.321</v>
      </c>
      <c r="I7" s="9">
        <f>'Profit &amp; Loss'!W7+'Profit &amp; Loss'!X7+'Profit &amp; Loss'!Y7</f>
        <v>1643298.036</v>
      </c>
      <c r="J7" s="9">
        <f t="shared" si="1"/>
        <v>11112558.63</v>
      </c>
      <c r="K7" s="23" t="b">
        <f>EXACT(J7,'Profit &amp; Loss'!Z7)</f>
        <v>1</v>
      </c>
    </row>
    <row r="8">
      <c r="A8" s="21" t="s">
        <v>71</v>
      </c>
      <c r="B8" s="9">
        <f>'Profit &amp; Loss'!B8+'Profit &amp; Loss'!C8+'Profit &amp; Loss'!D8</f>
        <v>3676604754</v>
      </c>
      <c r="C8" s="9">
        <f>'Profit &amp; Loss'!E8+'Profit &amp; Loss'!F8+'Profit &amp; Loss'!G8</f>
        <v>4099701160</v>
      </c>
      <c r="D8" s="9">
        <f>'Profit &amp; Loss'!H8+'Profit &amp; Loss'!I8+'Profit &amp; Loss'!J8</f>
        <v>4564079759</v>
      </c>
      <c r="E8" s="9">
        <f>'Profit &amp; Loss'!K8+'Profit &amp; Loss'!L8+'Profit &amp; Loss'!M8</f>
        <v>5073888650</v>
      </c>
      <c r="F8" s="9">
        <f>'Profit &amp; Loss'!N8+'Profit &amp; Loss'!O8+'Profit &amp; Loss'!P8</f>
        <v>5632997850</v>
      </c>
      <c r="G8" s="9">
        <f>'Profit &amp; Loss'!Q8+'Profit &amp; Loss'!R8+'Profit &amp; Loss'!S8</f>
        <v>6245908489</v>
      </c>
      <c r="H8" s="9">
        <f>'Profit &amp; Loss'!T8+'Profit &amp; Loss'!U8+'Profit &amp; Loss'!V8</f>
        <v>6917211858</v>
      </c>
      <c r="I8" s="9">
        <f>'Profit &amp; Loss'!W8+'Profit &amp; Loss'!X8+'Profit &amp; Loss'!Y8</f>
        <v>7652911740</v>
      </c>
      <c r="J8" s="9">
        <f t="shared" si="1"/>
        <v>43863304261</v>
      </c>
      <c r="K8" s="23" t="b">
        <f>EXACT(J8,'Profit &amp; Loss'!Z8)</f>
        <v>1</v>
      </c>
    </row>
    <row r="9">
      <c r="A9" s="20" t="s">
        <v>66</v>
      </c>
      <c r="B9" s="9">
        <f>'Profit &amp; Loss'!B9+'Profit &amp; Loss'!C9+'Profit &amp; Loss'!D9</f>
        <v>221880.3167</v>
      </c>
      <c r="C9" s="9">
        <f>'Profit &amp; Loss'!E9+'Profit &amp; Loss'!F9+'Profit &amp; Loss'!G9</f>
        <v>440626.2535</v>
      </c>
      <c r="D9" s="9">
        <f>'Profit &amp; Loss'!H9+'Profit &amp; Loss'!I9+'Profit &amp; Loss'!J9</f>
        <v>656237.8105</v>
      </c>
      <c r="E9" s="9">
        <f>'Profit &amp; Loss'!K9+'Profit &amp; Loss'!L9+'Profit &amp; Loss'!M9</f>
        <v>656237.8105</v>
      </c>
      <c r="F9" s="9">
        <f>'Profit &amp; Loss'!N9+'Profit &amp; Loss'!O9+'Profit &amp; Loss'!P9</f>
        <v>656237.8105</v>
      </c>
      <c r="G9" s="9">
        <f>'Profit &amp; Loss'!Q9+'Profit &amp; Loss'!R9+'Profit &amp; Loss'!S9</f>
        <v>656237.8105</v>
      </c>
      <c r="H9" s="9">
        <f>'Profit &amp; Loss'!T9+'Profit &amp; Loss'!U9+'Profit &amp; Loss'!V9</f>
        <v>545297.6522</v>
      </c>
      <c r="I9" s="9">
        <f>'Profit &amp; Loss'!W9+'Profit &amp; Loss'!X9+'Profit &amp; Loss'!Y9</f>
        <v>215611.557</v>
      </c>
      <c r="J9" s="9">
        <f t="shared" si="1"/>
        <v>4048367.021</v>
      </c>
      <c r="K9" s="23" t="b">
        <f>EXACT(J9,'Profit &amp; Loss'!Z9)</f>
        <v>1</v>
      </c>
    </row>
    <row r="10">
      <c r="A10" s="21" t="s">
        <v>67</v>
      </c>
      <c r="B10" s="9">
        <f>'Profit &amp; Loss'!B10+'Profit &amp; Loss'!C10+'Profit &amp; Loss'!D10</f>
        <v>3676382874</v>
      </c>
      <c r="C10" s="9">
        <f>'Profit &amp; Loss'!E10+'Profit &amp; Loss'!F10+'Profit &amp; Loss'!G10</f>
        <v>4099260534</v>
      </c>
      <c r="D10" s="9">
        <f>'Profit &amp; Loss'!H10+'Profit &amp; Loss'!I10+'Profit &amp; Loss'!J10</f>
        <v>4563423522</v>
      </c>
      <c r="E10" s="9">
        <f>'Profit &amp; Loss'!K10+'Profit &amp; Loss'!L10+'Profit &amp; Loss'!M10</f>
        <v>5073232412</v>
      </c>
      <c r="F10" s="9">
        <f>'Profit &amp; Loss'!N10+'Profit &amp; Loss'!O10+'Profit &amp; Loss'!P10</f>
        <v>5632341613</v>
      </c>
      <c r="G10" s="9">
        <f>'Profit &amp; Loss'!Q10+'Profit &amp; Loss'!R10+'Profit &amp; Loss'!S10</f>
        <v>6245252251</v>
      </c>
      <c r="H10" s="9">
        <f>'Profit &amp; Loss'!T10+'Profit &amp; Loss'!U10+'Profit &amp; Loss'!V10</f>
        <v>6916666560</v>
      </c>
      <c r="I10" s="9">
        <f>'Profit &amp; Loss'!W10+'Profit &amp; Loss'!X10+'Profit &amp; Loss'!Y10</f>
        <v>7652696129</v>
      </c>
      <c r="J10" s="9">
        <f t="shared" si="1"/>
        <v>43859255894</v>
      </c>
      <c r="K10" s="23" t="b">
        <f>EXACT(J10,'Profit &amp; Loss'!Z10)</f>
        <v>1</v>
      </c>
    </row>
    <row r="11">
      <c r="A11" s="20" t="s">
        <v>68</v>
      </c>
      <c r="B11" s="9">
        <f>'Profit &amp; Loss'!B11+'Profit &amp; Loss'!C11+'Profit &amp; Loss'!D11</f>
        <v>1029387205</v>
      </c>
      <c r="C11" s="9">
        <f>'Profit &amp; Loss'!E11+'Profit &amp; Loss'!F11+'Profit &amp; Loss'!G11</f>
        <v>1147792949</v>
      </c>
      <c r="D11" s="9">
        <f>'Profit &amp; Loss'!H11+'Profit &amp; Loss'!I11+'Profit &amp; Loss'!J11</f>
        <v>1277758586</v>
      </c>
      <c r="E11" s="9">
        <f>'Profit &amp; Loss'!K11+'Profit &amp; Loss'!L11+'Profit &amp; Loss'!M11</f>
        <v>1420505075</v>
      </c>
      <c r="F11" s="9">
        <f>'Profit &amp; Loss'!N11+'Profit &amp; Loss'!O11+'Profit &amp; Loss'!P11</f>
        <v>1577055652</v>
      </c>
      <c r="G11" s="9">
        <f>'Profit &amp; Loss'!Q11+'Profit &amp; Loss'!R11+'Profit &amp; Loss'!S11</f>
        <v>1748670630</v>
      </c>
      <c r="H11" s="9">
        <f>'Profit &amp; Loss'!T11+'Profit &amp; Loss'!U11+'Profit &amp; Loss'!V11</f>
        <v>1936666637</v>
      </c>
      <c r="I11" s="9">
        <f>'Profit &amp; Loss'!W11+'Profit &amp; Loss'!X11+'Profit &amp; Loss'!Y11</f>
        <v>2142754916</v>
      </c>
      <c r="J11" s="9">
        <f t="shared" si="1"/>
        <v>12280591650</v>
      </c>
      <c r="K11" s="23" t="b">
        <f>EXACT(J11,'Profit &amp; Loss'!Z11)</f>
        <v>1</v>
      </c>
    </row>
    <row r="12">
      <c r="A12" s="21" t="s">
        <v>72</v>
      </c>
      <c r="B12" s="9">
        <f>'Profit &amp; Loss'!B12+'Profit &amp; Loss'!C12+'Profit &amp; Loss'!D12</f>
        <v>2646995669</v>
      </c>
      <c r="C12" s="9">
        <f>'Profit &amp; Loss'!E12+'Profit &amp; Loss'!F12+'Profit &amp; Loss'!G12</f>
        <v>2951467584</v>
      </c>
      <c r="D12" s="9">
        <f>'Profit &amp; Loss'!H12+'Profit &amp; Loss'!I12+'Profit &amp; Loss'!J12</f>
        <v>3285664936</v>
      </c>
      <c r="E12" s="9">
        <f>'Profit &amp; Loss'!K12+'Profit &amp; Loss'!L12+'Profit &amp; Loss'!M12</f>
        <v>3652727337</v>
      </c>
      <c r="F12" s="9">
        <f>'Profit &amp; Loss'!N12+'Profit &amp; Loss'!O12+'Profit &amp; Loss'!P12</f>
        <v>4055285961</v>
      </c>
      <c r="G12" s="9">
        <f>'Profit &amp; Loss'!Q12+'Profit &amp; Loss'!R12+'Profit &amp; Loss'!S12</f>
        <v>4496581621</v>
      </c>
      <c r="H12" s="9">
        <f>'Profit &amp; Loss'!T12+'Profit &amp; Loss'!U12+'Profit &amp; Loss'!V12</f>
        <v>4979999923</v>
      </c>
      <c r="I12" s="9">
        <f>'Profit &amp; Loss'!W12+'Profit &amp; Loss'!X12+'Profit &amp; Loss'!Y12</f>
        <v>5509941213</v>
      </c>
      <c r="J12" s="9">
        <f t="shared" si="1"/>
        <v>31578664243</v>
      </c>
      <c r="K12" s="23" t="b">
        <f>EXACT(J12,'Profit &amp; Loss'!Z12)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25"/>
    <col customWidth="1" min="2" max="7" width="10.25"/>
    <col customWidth="1" min="8" max="8" width="11.25"/>
    <col customWidth="1" min="9" max="9" width="10.25"/>
    <col customWidth="1" min="10" max="35" width="11.25"/>
  </cols>
  <sheetData>
    <row r="1">
      <c r="A1" s="3" t="s">
        <v>59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</row>
    <row r="2">
      <c r="A2" s="21" t="s">
        <v>73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21" t="s">
        <v>74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2"/>
    </row>
    <row r="4">
      <c r="A4" s="20" t="s">
        <v>75</v>
      </c>
      <c r="B4" s="7">
        <v>6275368.375</v>
      </c>
      <c r="C4" s="7">
        <v>5943354.75</v>
      </c>
      <c r="D4" s="7">
        <v>5734680.5</v>
      </c>
      <c r="E4" s="7">
        <v>5394444.25</v>
      </c>
      <c r="F4" s="7">
        <v>5054208.0</v>
      </c>
      <c r="G4" s="7">
        <v>6332703.892857143</v>
      </c>
      <c r="H4" s="7">
        <v>5867949.785714285</v>
      </c>
      <c r="I4" s="7">
        <v>5403195.678571429</v>
      </c>
      <c r="J4" s="7">
        <v>4938441.571428571</v>
      </c>
      <c r="K4" s="7">
        <v>4473687.464285715</v>
      </c>
      <c r="L4" s="7">
        <v>4008933.3571428573</v>
      </c>
      <c r="M4" s="7">
        <v>3544179.25</v>
      </c>
      <c r="N4" s="7">
        <v>3079425.1428571427</v>
      </c>
      <c r="O4" s="7">
        <v>2614671.0357142854</v>
      </c>
      <c r="P4" s="7">
        <v>2273256.303571429</v>
      </c>
      <c r="Q4" s="7">
        <v>1800279.5714285718</v>
      </c>
      <c r="R4" s="7">
        <v>1335525.4642857146</v>
      </c>
      <c r="S4" s="7">
        <v>994110.7321428573</v>
      </c>
      <c r="T4" s="7">
        <v>529356.625</v>
      </c>
      <c r="U4" s="7">
        <v>7959881.517857144</v>
      </c>
      <c r="V4" s="7">
        <v>7495127.410714286</v>
      </c>
      <c r="W4" s="7">
        <v>7030373.303571429</v>
      </c>
      <c r="X4" s="7">
        <v>8184351.339285715</v>
      </c>
      <c r="Y4" s="7">
        <v>7595079.375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2"/>
    </row>
    <row r="5">
      <c r="A5" s="21" t="s">
        <v>76</v>
      </c>
      <c r="B5" s="7">
        <v>6275368.375</v>
      </c>
      <c r="C5" s="7">
        <v>5943354.75</v>
      </c>
      <c r="D5" s="7">
        <v>5734680.5</v>
      </c>
      <c r="E5" s="7">
        <v>5394444.25</v>
      </c>
      <c r="F5" s="7">
        <v>5054208.0</v>
      </c>
      <c r="G5" s="7">
        <v>6332703.892857143</v>
      </c>
      <c r="H5" s="7">
        <v>5867949.785714285</v>
      </c>
      <c r="I5" s="7">
        <v>5403195.678571429</v>
      </c>
      <c r="J5" s="7">
        <v>4938441.571428571</v>
      </c>
      <c r="K5" s="7">
        <v>4473687.464285715</v>
      </c>
      <c r="L5" s="7">
        <v>4008933.3571428573</v>
      </c>
      <c r="M5" s="7">
        <v>3544179.25</v>
      </c>
      <c r="N5" s="7">
        <v>3079425.1428571427</v>
      </c>
      <c r="O5" s="7">
        <v>2614671.0357142854</v>
      </c>
      <c r="P5" s="7">
        <v>2273256.303571429</v>
      </c>
      <c r="Q5" s="7">
        <v>1800279.5714285718</v>
      </c>
      <c r="R5" s="7">
        <v>1335525.4642857146</v>
      </c>
      <c r="S5" s="7">
        <v>994110.7321428573</v>
      </c>
      <c r="T5" s="7">
        <v>529356.625</v>
      </c>
      <c r="U5" s="7">
        <v>7959881.517857144</v>
      </c>
      <c r="V5" s="7">
        <v>7495127.410714286</v>
      </c>
      <c r="W5" s="7">
        <v>7030373.303571429</v>
      </c>
      <c r="X5" s="7">
        <v>8184351.339285715</v>
      </c>
      <c r="Y5" s="7">
        <v>7595079.375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2"/>
    </row>
    <row r="6">
      <c r="A6" s="2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>
      <c r="A7" s="21" t="s">
        <v>77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2"/>
    </row>
    <row r="8">
      <c r="A8" s="20" t="s">
        <v>78</v>
      </c>
      <c r="B8" s="7">
        <v>9.7706584E7</v>
      </c>
      <c r="C8" s="7">
        <v>2.052523638066001E8</v>
      </c>
      <c r="D8" s="7">
        <v>3.230200320319915E8</v>
      </c>
      <c r="E8" s="7">
        <v>4.514043653915484E8</v>
      </c>
      <c r="F8" s="7">
        <v>5.908125728847909E8</v>
      </c>
      <c r="G8" s="7">
        <v>7.416646535180955E8</v>
      </c>
      <c r="H8" s="7">
        <v>9.043937638227478E8</v>
      </c>
      <c r="I8" s="7">
        <v>1.079446595428537E9</v>
      </c>
      <c r="J8" s="7">
        <v>1.2672837629598672E9</v>
      </c>
      <c r="K8" s="7">
        <v>1.4683802025283146E9</v>
      </c>
      <c r="L8" s="7">
        <v>1.6832255811026788E9</v>
      </c>
      <c r="M8" s="7">
        <v>1.9123247170449035E9</v>
      </c>
      <c r="N8" s="7">
        <v>2.1561980121077228E9</v>
      </c>
      <c r="O8" s="7">
        <v>2.4153818951975975E9</v>
      </c>
      <c r="P8" s="7">
        <v>2.6904292782143865E9</v>
      </c>
      <c r="Q8" s="7">
        <v>2.9819100242872896E9</v>
      </c>
      <c r="R8" s="7">
        <v>3.2904114287348986E9</v>
      </c>
      <c r="S8" s="7">
        <v>3.616538713085716E9</v>
      </c>
      <c r="T8" s="7">
        <v>3.9609155325042033E9</v>
      </c>
      <c r="U8" s="7">
        <v>4.324184496976414E9</v>
      </c>
      <c r="V8" s="7">
        <v>4.707007706618411E9</v>
      </c>
      <c r="W8" s="7">
        <v>5.110067301480118E9</v>
      </c>
      <c r="X8" s="7">
        <v>5.534066026226888E9</v>
      </c>
      <c r="Y8" s="7">
        <v>5.979727810091007E9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2"/>
    </row>
    <row r="9">
      <c r="A9" s="20" t="s">
        <v>37</v>
      </c>
      <c r="B9" s="7">
        <v>2.2938960386400003E9</v>
      </c>
      <c r="C9" s="7">
        <v>2.32858830853568E9</v>
      </c>
      <c r="D9" s="7">
        <v>1.8255895672238436E9</v>
      </c>
      <c r="E9" s="7">
        <v>1.8615131169291124E9</v>
      </c>
      <c r="F9" s="7">
        <v>3.1325001637182393E9</v>
      </c>
      <c r="G9" s="7">
        <v>1.324353008424222E9</v>
      </c>
      <c r="H9" s="7">
        <v>2.661677456428441E9</v>
      </c>
      <c r="I9" s="7">
        <v>2.7001841083347716E9</v>
      </c>
      <c r="J9" s="7">
        <v>2.1169186181305277E9</v>
      </c>
      <c r="K9" s="7">
        <v>2.1567791770174E9</v>
      </c>
      <c r="L9" s="7">
        <v>3.637543472057458E9</v>
      </c>
      <c r="M9" s="7">
        <v>1.5315998009046376E9</v>
      </c>
      <c r="N9" s="7">
        <v>3.089857057630986E9</v>
      </c>
      <c r="O9" s="7">
        <v>3.132555413124216E9</v>
      </c>
      <c r="P9" s="7">
        <v>2.45589557501966E9</v>
      </c>
      <c r="Q9" s="7">
        <v>2.5000799452330017E9</v>
      </c>
      <c r="R9" s="7">
        <v>4.225926715414119E9</v>
      </c>
      <c r="S9" s="7">
        <v>1.7721562884407E9</v>
      </c>
      <c r="T9" s="7">
        <v>3.5885576374656143E9</v>
      </c>
      <c r="U9" s="7">
        <v>3.635853601153311E9</v>
      </c>
      <c r="V9" s="7">
        <v>2.850479137834534E9</v>
      </c>
      <c r="W9" s="7">
        <v>2.899402810669757E9</v>
      </c>
      <c r="X9" s="7">
        <v>4.911673428524248E9</v>
      </c>
      <c r="Y9" s="7">
        <v>2.051504336600399E9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2"/>
    </row>
    <row r="10">
      <c r="A10" s="20" t="s">
        <v>79</v>
      </c>
      <c r="B10" s="7">
        <v>4.6482294017500013E8</v>
      </c>
      <c r="C10" s="7">
        <v>5.566270344413195E8</v>
      </c>
      <c r="D10" s="7">
        <v>2.60426261621406E9</v>
      </c>
      <c r="E10" s="7">
        <v>2.709054267529118E9</v>
      </c>
      <c r="F10" s="7">
        <v>3.0548251628578024E9</v>
      </c>
      <c r="G10" s="7">
        <v>5.036213377278395E9</v>
      </c>
      <c r="H10" s="7">
        <v>5.391164784235683E9</v>
      </c>
      <c r="I10" s="7">
        <v>5.549403143464632E9</v>
      </c>
      <c r="J10" s="7">
        <v>7.901824595583377E9</v>
      </c>
      <c r="K10" s="7">
        <v>8.090100378794056E9</v>
      </c>
      <c r="L10" s="7">
        <v>8.464207319359168E9</v>
      </c>
      <c r="M10" s="7">
        <v>1.0832115170805779E10</v>
      </c>
      <c r="N10" s="7">
        <v>1.12161705067794E10</v>
      </c>
      <c r="O10" s="7">
        <v>1.1473594348096603E10</v>
      </c>
      <c r="P10" s="7">
        <v>1.4184264490435127E10</v>
      </c>
      <c r="Q10" s="7">
        <v>1.4477668341551477E10</v>
      </c>
      <c r="R10" s="7">
        <v>1.488240611087213E10</v>
      </c>
      <c r="S10" s="7">
        <v>1.7710650023751606E10</v>
      </c>
      <c r="T10" s="7">
        <v>1.8126141413167343E10</v>
      </c>
      <c r="U10" s="7">
        <v>1.8495744987438347E10</v>
      </c>
      <c r="V10" s="7">
        <v>2.161084376362939E10</v>
      </c>
      <c r="W10" s="7">
        <v>2.2035673734318726E10</v>
      </c>
      <c r="X10" s="7">
        <v>2.2471922841612476E10</v>
      </c>
      <c r="Y10" s="7">
        <v>2.5850828052374424E10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</row>
    <row r="11">
      <c r="A11" s="21" t="s">
        <v>80</v>
      </c>
      <c r="B11" s="2">
        <v>2.8564255628150005E9</v>
      </c>
      <c r="C11" s="2">
        <v>3.0904677067835994E9</v>
      </c>
      <c r="D11" s="2">
        <v>4.752872215469894E9</v>
      </c>
      <c r="E11" s="2">
        <v>5.021971749849779E9</v>
      </c>
      <c r="F11" s="2">
        <v>6.778137899460833E9</v>
      </c>
      <c r="G11" s="2">
        <v>7.102231039220713E9</v>
      </c>
      <c r="H11" s="2">
        <v>8.957236004486872E9</v>
      </c>
      <c r="I11" s="2">
        <v>9.32903384722794E9</v>
      </c>
      <c r="J11" s="2">
        <v>1.128602697667377E10</v>
      </c>
      <c r="K11" s="2">
        <v>1.1715259758339771E10</v>
      </c>
      <c r="L11" s="2">
        <v>1.3784976372519306E10</v>
      </c>
      <c r="M11" s="2">
        <v>1.427603968875532E10</v>
      </c>
      <c r="N11" s="2">
        <v>1.6462225576518108E10</v>
      </c>
      <c r="O11" s="2">
        <v>1.7021531656418417E10</v>
      </c>
      <c r="P11" s="2">
        <v>1.9330589343669174E10</v>
      </c>
      <c r="Q11" s="2">
        <v>1.995965831107177E10</v>
      </c>
      <c r="R11" s="2">
        <v>2.239874425502115E10</v>
      </c>
      <c r="S11" s="2">
        <v>2.3099345025278023E10</v>
      </c>
      <c r="T11" s="2">
        <v>2.567561458313716E10</v>
      </c>
      <c r="U11" s="2">
        <v>2.645578308556807E10</v>
      </c>
      <c r="V11" s="2">
        <v>2.9168330608082336E10</v>
      </c>
      <c r="W11" s="2">
        <v>3.00451438464686E10</v>
      </c>
      <c r="X11" s="2">
        <v>3.2917662296363613E10</v>
      </c>
      <c r="Y11" s="2">
        <v>3.388206019906583E10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>
      <c r="A12" s="21" t="s">
        <v>81</v>
      </c>
      <c r="B12" s="7">
        <v>2.8627009311900005E9</v>
      </c>
      <c r="C12" s="7">
        <v>3.0964110615335994E9</v>
      </c>
      <c r="D12" s="7">
        <v>4.758606895969894E9</v>
      </c>
      <c r="E12" s="7">
        <v>5.027366194099779E9</v>
      </c>
      <c r="F12" s="7">
        <v>6.783192107460833E9</v>
      </c>
      <c r="G12" s="7">
        <v>7.10856374311357E9</v>
      </c>
      <c r="H12" s="7">
        <v>8.963103954272587E9</v>
      </c>
      <c r="I12" s="7">
        <v>9.334437042906511E9</v>
      </c>
      <c r="J12" s="7">
        <v>1.12909654182452E10</v>
      </c>
      <c r="K12" s="7">
        <v>1.1719733445804056E10</v>
      </c>
      <c r="L12" s="7">
        <v>1.378898530587645E10</v>
      </c>
      <c r="M12" s="7">
        <v>1.427958386800532E10</v>
      </c>
      <c r="N12" s="7">
        <v>1.6465305001660965E10</v>
      </c>
      <c r="O12" s="7">
        <v>1.7024146327454132E10</v>
      </c>
      <c r="P12" s="7">
        <v>1.9332862599972744E10</v>
      </c>
      <c r="Q12" s="7">
        <v>1.99614585906432E10</v>
      </c>
      <c r="R12" s="7">
        <v>2.2400079780485435E10</v>
      </c>
      <c r="S12" s="7">
        <v>2.3100339136010166E10</v>
      </c>
      <c r="T12" s="7">
        <v>2.567614393976216E10</v>
      </c>
      <c r="U12" s="7">
        <v>2.6463742967085926E10</v>
      </c>
      <c r="V12" s="7">
        <v>2.917582573549305E10</v>
      </c>
      <c r="W12" s="7">
        <v>3.005217421977217E10</v>
      </c>
      <c r="X12" s="7">
        <v>3.29258466477029E10</v>
      </c>
      <c r="Y12" s="7">
        <v>3.388965527844083E10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2"/>
    </row>
    <row r="13">
      <c r="A13" s="20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2"/>
    </row>
    <row r="14">
      <c r="A14" s="21" t="s">
        <v>82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"/>
    </row>
    <row r="15">
      <c r="A15" s="20" t="s">
        <v>83</v>
      </c>
      <c r="B15" s="7">
        <v>0.0</v>
      </c>
      <c r="C15" s="7">
        <v>2064007.0</v>
      </c>
      <c r="D15" s="7">
        <v>2064007.0</v>
      </c>
      <c r="E15" s="7">
        <v>2064007.0</v>
      </c>
      <c r="F15" s="7">
        <v>2064007.0</v>
      </c>
      <c r="G15" s="7">
        <v>2064007.0</v>
      </c>
      <c r="H15" s="7">
        <v>2064007.0</v>
      </c>
      <c r="I15" s="7">
        <v>2064007.0</v>
      </c>
      <c r="J15" s="7">
        <v>2064007.0</v>
      </c>
      <c r="K15" s="7">
        <v>2064007.0</v>
      </c>
      <c r="L15" s="7">
        <v>2064007.0</v>
      </c>
      <c r="M15" s="7">
        <v>2064007.0</v>
      </c>
      <c r="N15" s="7">
        <v>2064007.0</v>
      </c>
      <c r="O15" s="7">
        <v>3796066.0</v>
      </c>
      <c r="P15" s="7">
        <v>3796066.0</v>
      </c>
      <c r="Q15" s="7">
        <v>3796066.0</v>
      </c>
      <c r="R15" s="7">
        <v>3796066.0</v>
      </c>
      <c r="S15" s="7">
        <v>3796066.0</v>
      </c>
      <c r="T15" s="7">
        <v>3796066.0</v>
      </c>
      <c r="U15" s="7">
        <v>3796066.0</v>
      </c>
      <c r="V15" s="7">
        <v>3796066.0</v>
      </c>
      <c r="W15" s="7">
        <v>3796066.0</v>
      </c>
      <c r="X15" s="7">
        <v>3796066.0</v>
      </c>
      <c r="Y15" s="7">
        <v>3796066.0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"/>
    </row>
    <row r="16">
      <c r="A16" s="21" t="s">
        <v>84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>
      <c r="A17" s="20" t="s">
        <v>85</v>
      </c>
      <c r="B17" s="7">
        <v>0.0</v>
      </c>
      <c r="C17" s="2">
        <v>8.5026221019E8</v>
      </c>
      <c r="D17" s="2">
        <v>1.7322327633191993E9</v>
      </c>
      <c r="E17" s="2">
        <v>2.6469956690616875E9</v>
      </c>
      <c r="F17" s="2">
        <v>3.5955969510568523E9</v>
      </c>
      <c r="G17" s="2">
        <v>4.579107628462243E9</v>
      </c>
      <c r="H17" s="2">
        <v>5.598463253243914E9</v>
      </c>
      <c r="I17" s="2">
        <v>6.654966644444387E9</v>
      </c>
      <c r="J17" s="2">
        <v>7.749787010248623E9</v>
      </c>
      <c r="K17" s="2">
        <v>8.881688907751396E9</v>
      </c>
      <c r="L17" s="2">
        <v>1.005679036208484E10</v>
      </c>
      <c r="M17" s="2">
        <v>1.127392820369175E10</v>
      </c>
      <c r="N17" s="2">
        <v>1.253441624453401E10</v>
      </c>
      <c r="O17" s="2">
        <v>1.3839607079047579E10</v>
      </c>
      <c r="P17" s="2">
        <v>1.5190893196678095E10</v>
      </c>
      <c r="Q17" s="2">
        <v>1.6589702205564455E10</v>
      </c>
      <c r="R17" s="2">
        <v>1.8037515769701675E10</v>
      </c>
      <c r="S17" s="2">
        <v>1.9535858977878925E10</v>
      </c>
      <c r="T17" s="2">
        <v>2.1081152638483906E10</v>
      </c>
      <c r="U17" s="2">
        <v>2.2685280752320774E10</v>
      </c>
      <c r="V17" s="2">
        <v>2.4344530127945484E10</v>
      </c>
      <c r="W17" s="2">
        <v>2.606115256181391E10</v>
      </c>
      <c r="X17" s="2">
        <v>2.783659071227233E10</v>
      </c>
      <c r="Y17" s="2">
        <v>2.9672562024881714E10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>
      <c r="A18" s="20" t="s">
        <v>86</v>
      </c>
      <c r="B18" s="2">
        <v>8.5026221019E8</v>
      </c>
      <c r="C18" s="2">
        <v>8.819705531291993E8</v>
      </c>
      <c r="D18" s="2">
        <v>9.147629057424884E8</v>
      </c>
      <c r="E18" s="2">
        <v>9.486012819951651E8</v>
      </c>
      <c r="F18" s="2">
        <v>9.835106774053905E8</v>
      </c>
      <c r="G18" s="2">
        <v>1.0193556247816703E9</v>
      </c>
      <c r="H18" s="2">
        <v>1.0565033912004735E9</v>
      </c>
      <c r="I18" s="2">
        <v>1.0948203658042352E9</v>
      </c>
      <c r="J18" s="2">
        <v>1.1343411785027728E9</v>
      </c>
      <c r="K18" s="2">
        <v>1.1751014543334446E9</v>
      </c>
      <c r="L18" s="2">
        <v>1.2171378416069098E9</v>
      </c>
      <c r="M18" s="2">
        <v>1.2604880408422601E9</v>
      </c>
      <c r="N18" s="2">
        <v>1.3051908345135694E9</v>
      </c>
      <c r="O18" s="2">
        <v>1.3512861176305163E9</v>
      </c>
      <c r="P18" s="2">
        <v>1.3988090088863604E9</v>
      </c>
      <c r="Q18" s="2">
        <v>1.4478135641372223E9</v>
      </c>
      <c r="R18" s="2">
        <v>1.4983432081772513E9</v>
      </c>
      <c r="S18" s="2">
        <v>1.550424848604982E9</v>
      </c>
      <c r="T18" s="2">
        <v>1.6041281138368692E9</v>
      </c>
      <c r="U18" s="2">
        <v>1.659249375624711E9</v>
      </c>
      <c r="V18" s="2">
        <v>1.7166224338684278E9</v>
      </c>
      <c r="W18" s="2">
        <v>1.7754381504584217E9</v>
      </c>
      <c r="X18" s="2">
        <v>1.8359713126093845E9</v>
      </c>
      <c r="Y18" s="2">
        <v>1.8985317495087452E9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>
      <c r="A19" s="20" t="s">
        <v>87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2439281.0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5131188.0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>
      <c r="A20" s="21" t="s">
        <v>88</v>
      </c>
      <c r="B20" s="2">
        <v>8.5026221019E8</v>
      </c>
      <c r="C20" s="2">
        <v>1.7322327633191993E9</v>
      </c>
      <c r="D20" s="2">
        <v>2.6469956690616875E9</v>
      </c>
      <c r="E20" s="2">
        <v>3.5955969510568523E9</v>
      </c>
      <c r="F20" s="2">
        <v>4.579107628462243E9</v>
      </c>
      <c r="G20" s="2">
        <v>5.598463253243914E9</v>
      </c>
      <c r="H20" s="2">
        <v>6.654966644444387E9</v>
      </c>
      <c r="I20" s="2">
        <v>7.749787010248623E9</v>
      </c>
      <c r="J20" s="2">
        <v>8.881688907751396E9</v>
      </c>
      <c r="K20" s="2">
        <v>1.005679036208484E10</v>
      </c>
      <c r="L20" s="2">
        <v>1.127392820369175E10</v>
      </c>
      <c r="M20" s="2">
        <v>1.253441624453401E10</v>
      </c>
      <c r="N20" s="2">
        <v>1.3839607079047579E10</v>
      </c>
      <c r="O20" s="2">
        <v>1.5190893196678095E10</v>
      </c>
      <c r="P20" s="2">
        <v>1.6589702205564455E10</v>
      </c>
      <c r="Q20" s="2">
        <v>1.8037515769701675E10</v>
      </c>
      <c r="R20" s="2">
        <v>1.9535858977878925E10</v>
      </c>
      <c r="S20" s="2">
        <v>2.1081152638483906E10</v>
      </c>
      <c r="T20" s="2">
        <v>2.2685280752320774E10</v>
      </c>
      <c r="U20" s="2">
        <v>2.4344530127945484E10</v>
      </c>
      <c r="V20" s="2">
        <v>2.606115256181391E10</v>
      </c>
      <c r="W20" s="2">
        <v>2.783659071227233E10</v>
      </c>
      <c r="X20" s="2">
        <v>2.9672562024881714E10</v>
      </c>
      <c r="Y20" s="2">
        <v>3.1571093774390457E10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>
      <c r="A21" s="21" t="s">
        <v>89</v>
      </c>
      <c r="B21" s="7">
        <v>8.5026221019E8</v>
      </c>
      <c r="C21" s="7">
        <v>1.7342967703191993E9</v>
      </c>
      <c r="D21" s="7">
        <v>2.6490596760616875E9</v>
      </c>
      <c r="E21" s="7">
        <v>3.5976609580568523E9</v>
      </c>
      <c r="F21" s="7">
        <v>4.581171635462243E9</v>
      </c>
      <c r="G21" s="7">
        <v>5.600527260243914E9</v>
      </c>
      <c r="H21" s="7">
        <v>6.657030651444387E9</v>
      </c>
      <c r="I21" s="7">
        <v>7.751851017248623E9</v>
      </c>
      <c r="J21" s="7">
        <v>8.883752914751396E9</v>
      </c>
      <c r="K21" s="7">
        <v>1.005885436908484E10</v>
      </c>
      <c r="L21" s="7">
        <v>1.127599221069175E10</v>
      </c>
      <c r="M21" s="7">
        <v>1.253648025153401E10</v>
      </c>
      <c r="N21" s="7">
        <v>1.3841671086047579E10</v>
      </c>
      <c r="O21" s="7">
        <v>1.5194689262678095E10</v>
      </c>
      <c r="P21" s="7">
        <v>1.6593498271564455E10</v>
      </c>
      <c r="Q21" s="7">
        <v>1.8041311835701675E10</v>
      </c>
      <c r="R21" s="7">
        <v>1.9539655043878925E10</v>
      </c>
      <c r="S21" s="7">
        <v>2.1084948704483906E10</v>
      </c>
      <c r="T21" s="7">
        <v>2.2689076818320774E10</v>
      </c>
      <c r="U21" s="7">
        <v>2.4348326193945484E10</v>
      </c>
      <c r="V21" s="7">
        <v>2.606494862781391E10</v>
      </c>
      <c r="W21" s="7">
        <v>2.784038677827233E10</v>
      </c>
      <c r="X21" s="7">
        <v>2.9676358090881714E10</v>
      </c>
      <c r="Y21" s="7">
        <v>3.1574889840390457E10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2"/>
    </row>
    <row r="22">
      <c r="A22" s="20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>
      <c r="A23" s="21" t="s">
        <v>90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>
      <c r="A24" s="21" t="s">
        <v>91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2"/>
    </row>
    <row r="25">
      <c r="A25" s="20" t="s">
        <v>92</v>
      </c>
      <c r="B25" s="7">
        <v>0.0</v>
      </c>
      <c r="C25" s="7">
        <v>8678500.0</v>
      </c>
      <c r="D25" s="7">
        <v>8678500.0</v>
      </c>
      <c r="E25" s="7">
        <v>8678500.0</v>
      </c>
      <c r="F25" s="7">
        <v>8678500.0</v>
      </c>
      <c r="G25" s="7">
        <v>1.602472E7</v>
      </c>
      <c r="H25" s="7">
        <v>1.602472E7</v>
      </c>
      <c r="I25" s="7">
        <v>1.602472E7</v>
      </c>
      <c r="J25" s="7">
        <v>1.602472E7</v>
      </c>
      <c r="K25" s="7">
        <v>1.602472E7</v>
      </c>
      <c r="L25" s="7">
        <v>1.602472E7</v>
      </c>
      <c r="M25" s="7">
        <v>1.602472E7</v>
      </c>
      <c r="N25" s="7">
        <v>1.602472E7</v>
      </c>
      <c r="O25" s="7">
        <v>1.602472E7</v>
      </c>
      <c r="P25" s="7">
        <v>1.602472E7</v>
      </c>
      <c r="Q25" s="7">
        <v>1.602472E7</v>
      </c>
      <c r="R25" s="7">
        <v>1.602472E7</v>
      </c>
      <c r="S25" s="7">
        <v>1.602472E7</v>
      </c>
      <c r="T25" s="7">
        <v>1.602472E7</v>
      </c>
      <c r="U25" s="7">
        <v>1.602472E7</v>
      </c>
      <c r="V25" s="7">
        <v>7346220.0</v>
      </c>
      <c r="W25" s="7">
        <v>7346220.0</v>
      </c>
      <c r="X25" s="7">
        <v>7346220.0</v>
      </c>
      <c r="Y25" s="7">
        <v>0.0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2"/>
    </row>
    <row r="26">
      <c r="A26" s="21" t="s">
        <v>93</v>
      </c>
      <c r="B26" s="7">
        <v>0.0</v>
      </c>
      <c r="C26" s="7">
        <v>8678500.0</v>
      </c>
      <c r="D26" s="7">
        <v>8678500.0</v>
      </c>
      <c r="E26" s="7">
        <v>8678500.0</v>
      </c>
      <c r="F26" s="7">
        <v>8678500.0</v>
      </c>
      <c r="G26" s="7">
        <v>1.602472E7</v>
      </c>
      <c r="H26" s="7">
        <v>1.602472E7</v>
      </c>
      <c r="I26" s="7">
        <v>1.602472E7</v>
      </c>
      <c r="J26" s="7">
        <v>1.602472E7</v>
      </c>
      <c r="K26" s="7">
        <v>1.602472E7</v>
      </c>
      <c r="L26" s="7">
        <v>1.602472E7</v>
      </c>
      <c r="M26" s="7">
        <v>1.602472E7</v>
      </c>
      <c r="N26" s="7">
        <v>1.602472E7</v>
      </c>
      <c r="O26" s="7">
        <v>1.602472E7</v>
      </c>
      <c r="P26" s="7">
        <v>1.602472E7</v>
      </c>
      <c r="Q26" s="7">
        <v>1.602472E7</v>
      </c>
      <c r="R26" s="7">
        <v>1.602472E7</v>
      </c>
      <c r="S26" s="7">
        <v>1.602472E7</v>
      </c>
      <c r="T26" s="7">
        <v>1.602472E7</v>
      </c>
      <c r="U26" s="7">
        <v>1.602472E7</v>
      </c>
      <c r="V26" s="7">
        <v>7346220.0</v>
      </c>
      <c r="W26" s="7">
        <v>7346220.0</v>
      </c>
      <c r="X26" s="7">
        <v>7346220.0</v>
      </c>
      <c r="Y26" s="7">
        <v>0.0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2"/>
    </row>
    <row r="27">
      <c r="A27" s="2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>
      <c r="A28" s="21" t="s">
        <v>94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>
      <c r="A29" s="20" t="s">
        <v>48</v>
      </c>
      <c r="B29" s="2">
        <v>2.004156298E9</v>
      </c>
      <c r="C29" s="2">
        <v>1.3460298912144003E9</v>
      </c>
      <c r="D29" s="2">
        <v>2.0925862969082074E9</v>
      </c>
      <c r="E29" s="2">
        <v>1.4136208360429265E9</v>
      </c>
      <c r="F29" s="2">
        <v>2.1850595489985895E9</v>
      </c>
      <c r="G29" s="2">
        <v>1.4846058628696551E9</v>
      </c>
      <c r="H29" s="2">
        <v>2.2817661598281984E9</v>
      </c>
      <c r="I29" s="2">
        <v>1.5591554056578894E9</v>
      </c>
      <c r="J29" s="2">
        <v>2.3829053604938054E9</v>
      </c>
      <c r="K29" s="2">
        <v>1.6374484567192163E9</v>
      </c>
      <c r="L29" s="2">
        <v>2.4886859521846986E9</v>
      </c>
      <c r="M29" s="2">
        <v>1.7196729964713097E9</v>
      </c>
      <c r="N29" s="2">
        <v>2.599326772613387E9</v>
      </c>
      <c r="O29" s="2">
        <v>1.8060264447760358E9</v>
      </c>
      <c r="P29" s="2">
        <v>2.715057185408291E9</v>
      </c>
      <c r="Q29" s="2">
        <v>1.896716134941522E9</v>
      </c>
      <c r="R29" s="2">
        <v>2.8361175936065063E9</v>
      </c>
      <c r="S29" s="2">
        <v>1.9919598115262558E9</v>
      </c>
      <c r="T29" s="2">
        <v>2.962759978441383E9</v>
      </c>
      <c r="U29" s="2">
        <v>2.091986153140439E9</v>
      </c>
      <c r="V29" s="2">
        <v>3.095248464679133E9</v>
      </c>
      <c r="W29" s="2">
        <v>2.197035321499832E9</v>
      </c>
      <c r="X29" s="2">
        <v>3.233859913821172E9</v>
      </c>
      <c r="Y29" s="2">
        <v>2.30735953805036E9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>
      <c r="A30" s="20" t="s">
        <v>95</v>
      </c>
      <c r="B30" s="2">
        <v>8282423.0</v>
      </c>
      <c r="C30" s="2">
        <v>7405900.0</v>
      </c>
      <c r="D30" s="2">
        <v>8282423.0</v>
      </c>
      <c r="E30" s="2">
        <v>7405900.0</v>
      </c>
      <c r="F30" s="2">
        <v>8282423.0</v>
      </c>
      <c r="G30" s="2">
        <v>7405900.0</v>
      </c>
      <c r="H30" s="2">
        <v>8282423.0</v>
      </c>
      <c r="I30" s="2">
        <v>7405900.0</v>
      </c>
      <c r="J30" s="2">
        <v>8282423.0</v>
      </c>
      <c r="K30" s="2">
        <v>7405900.0</v>
      </c>
      <c r="L30" s="2">
        <v>8282423.0</v>
      </c>
      <c r="M30" s="2">
        <v>7405900.0</v>
      </c>
      <c r="N30" s="2">
        <v>8282423.0</v>
      </c>
      <c r="O30" s="2">
        <v>7405900.0</v>
      </c>
      <c r="P30" s="2">
        <v>8282423.0</v>
      </c>
      <c r="Q30" s="2">
        <v>7405900.0</v>
      </c>
      <c r="R30" s="2">
        <v>8282423.0</v>
      </c>
      <c r="S30" s="2">
        <v>7405900.0</v>
      </c>
      <c r="T30" s="2">
        <v>8282423.0</v>
      </c>
      <c r="U30" s="2">
        <v>7405900.0</v>
      </c>
      <c r="V30" s="2">
        <v>8282423.0</v>
      </c>
      <c r="W30" s="2">
        <v>7405900.0</v>
      </c>
      <c r="X30" s="2">
        <v>8282423.0</v>
      </c>
      <c r="Y30" s="2">
        <v>7405900.0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>
      <c r="A31" s="21" t="s">
        <v>96</v>
      </c>
      <c r="B31" s="2">
        <v>2.012438721E9</v>
      </c>
      <c r="C31" s="2">
        <v>1.3534357912144003E9</v>
      </c>
      <c r="D31" s="2">
        <v>2.1008687199082074E9</v>
      </c>
      <c r="E31" s="2">
        <v>1.4210267360429265E9</v>
      </c>
      <c r="F31" s="2">
        <v>2.1933419719985895E9</v>
      </c>
      <c r="G31" s="2">
        <v>1.4920117628696551E9</v>
      </c>
      <c r="H31" s="2">
        <v>2.2900485828281984E9</v>
      </c>
      <c r="I31" s="2">
        <v>1.5665613056578894E9</v>
      </c>
      <c r="J31" s="2">
        <v>2.3911877834938054E9</v>
      </c>
      <c r="K31" s="2">
        <v>1.6448543567192163E9</v>
      </c>
      <c r="L31" s="2">
        <v>2.4969683751846986E9</v>
      </c>
      <c r="M31" s="2">
        <v>1.7270788964713097E9</v>
      </c>
      <c r="N31" s="2">
        <v>2.607609195613387E9</v>
      </c>
      <c r="O31" s="2">
        <v>1.8134323447760358E9</v>
      </c>
      <c r="P31" s="2">
        <v>2.723339608408291E9</v>
      </c>
      <c r="Q31" s="2">
        <v>1.904122034941522E9</v>
      </c>
      <c r="R31" s="2">
        <v>2.8444000166065063E9</v>
      </c>
      <c r="S31" s="2">
        <v>1.9993657115262558E9</v>
      </c>
      <c r="T31" s="2">
        <v>2.971042401441383E9</v>
      </c>
      <c r="U31" s="2">
        <v>2.099392053140439E9</v>
      </c>
      <c r="V31" s="2">
        <v>3.103530887679133E9</v>
      </c>
      <c r="W31" s="2">
        <v>2.204441221499832E9</v>
      </c>
      <c r="X31" s="2">
        <v>3.242142336821172E9</v>
      </c>
      <c r="Y31" s="2">
        <v>2.31476543805036E9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>
      <c r="A32" s="21" t="s">
        <v>97</v>
      </c>
      <c r="B32" s="2">
        <v>2.012438721E9</v>
      </c>
      <c r="C32" s="2">
        <v>1.3621142912144003E9</v>
      </c>
      <c r="D32" s="2">
        <v>2.1095472199082074E9</v>
      </c>
      <c r="E32" s="2">
        <v>1.4297052360429265E9</v>
      </c>
      <c r="F32" s="2">
        <v>2.2020204719985895E9</v>
      </c>
      <c r="G32" s="2">
        <v>1.5080364828696551E9</v>
      </c>
      <c r="H32" s="2">
        <v>2.3060733028281984E9</v>
      </c>
      <c r="I32" s="2">
        <v>1.5825860256578894E9</v>
      </c>
      <c r="J32" s="2">
        <v>2.4072125034938054E9</v>
      </c>
      <c r="K32" s="2">
        <v>1.6608790767192163E9</v>
      </c>
      <c r="L32" s="2">
        <v>2.5129930951846986E9</v>
      </c>
      <c r="M32" s="2">
        <v>1.7431036164713097E9</v>
      </c>
      <c r="N32" s="2">
        <v>2.623633915613387E9</v>
      </c>
      <c r="O32" s="2">
        <v>1.8294570647760358E9</v>
      </c>
      <c r="P32" s="2">
        <v>2.739364328408291E9</v>
      </c>
      <c r="Q32" s="2">
        <v>1.920146754941522E9</v>
      </c>
      <c r="R32" s="2">
        <v>2.8604247366065063E9</v>
      </c>
      <c r="S32" s="2">
        <v>2.0153904315262558E9</v>
      </c>
      <c r="T32" s="2">
        <v>2.987067121441383E9</v>
      </c>
      <c r="U32" s="2">
        <v>2.115416773140439E9</v>
      </c>
      <c r="V32" s="2">
        <v>3.110877107679133E9</v>
      </c>
      <c r="W32" s="2">
        <v>2.211787441499832E9</v>
      </c>
      <c r="X32" s="2">
        <v>3.249488556821172E9</v>
      </c>
      <c r="Y32" s="2">
        <v>2.31476543805036E9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>
      <c r="A33" s="2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>
      <c r="A34" s="21" t="s">
        <v>98</v>
      </c>
      <c r="B34" s="2">
        <v>2.86270093119E9</v>
      </c>
      <c r="C34" s="2">
        <v>3.0964110615336E9</v>
      </c>
      <c r="D34" s="2">
        <v>4.758606895969894E9</v>
      </c>
      <c r="E34" s="2">
        <v>5.027366194099779E9</v>
      </c>
      <c r="F34" s="2">
        <v>6.783192107460833E9</v>
      </c>
      <c r="G34" s="2">
        <v>7.108563743113569E9</v>
      </c>
      <c r="H34" s="2">
        <v>8.963103954272587E9</v>
      </c>
      <c r="I34" s="2">
        <v>9.334437042906513E9</v>
      </c>
      <c r="J34" s="2">
        <v>1.1290965418245201E10</v>
      </c>
      <c r="K34" s="2">
        <v>1.1719733445804058E10</v>
      </c>
      <c r="L34" s="2">
        <v>1.3788985305876448E10</v>
      </c>
      <c r="M34" s="2">
        <v>1.427958386800532E10</v>
      </c>
      <c r="N34" s="2">
        <v>1.6465305001660965E10</v>
      </c>
      <c r="O34" s="2">
        <v>1.702414632745413E10</v>
      </c>
      <c r="P34" s="2">
        <v>1.9332862599972748E10</v>
      </c>
      <c r="Q34" s="2">
        <v>1.9961458590643196E10</v>
      </c>
      <c r="R34" s="2">
        <v>2.240007978048543E10</v>
      </c>
      <c r="S34" s="2">
        <v>2.3100339136010162E10</v>
      </c>
      <c r="T34" s="2">
        <v>2.5676143939762157E10</v>
      </c>
      <c r="U34" s="2">
        <v>2.6463742967085922E10</v>
      </c>
      <c r="V34" s="2">
        <v>2.9175825735493046E10</v>
      </c>
      <c r="W34" s="2">
        <v>3.0052174219772163E10</v>
      </c>
      <c r="X34" s="2">
        <v>3.2925846647702885E10</v>
      </c>
      <c r="Y34" s="2">
        <v>3.388965527844082E10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>
      <c r="A35" s="2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>
      <c r="A36" s="21" t="s">
        <v>99</v>
      </c>
      <c r="B36" s="2">
        <v>4.76837158203125E-7</v>
      </c>
      <c r="C36" s="2">
        <v>-4.76837158203125E-7</v>
      </c>
      <c r="D36" s="2">
        <v>0.0</v>
      </c>
      <c r="E36" s="2">
        <v>0.0</v>
      </c>
      <c r="F36" s="2">
        <v>0.0</v>
      </c>
      <c r="G36" s="2">
        <v>9.5367431640625E-7</v>
      </c>
      <c r="H36" s="2">
        <v>0.0</v>
      </c>
      <c r="I36" s="2">
        <v>-1.9073486328125E-6</v>
      </c>
      <c r="J36" s="2">
        <v>-1.9073486328125E-6</v>
      </c>
      <c r="K36" s="2">
        <v>-1.9073486328125E-6</v>
      </c>
      <c r="L36" s="2">
        <v>1.9073486328125E-6</v>
      </c>
      <c r="M36" s="2">
        <v>0.0</v>
      </c>
      <c r="N36" s="2">
        <v>0.0</v>
      </c>
      <c r="O36" s="2">
        <v>1.9073486328125E-6</v>
      </c>
      <c r="P36" s="2">
        <v>-3.814697265625E-6</v>
      </c>
      <c r="Q36" s="2">
        <v>3.814697265625E-6</v>
      </c>
      <c r="R36" s="2">
        <v>3.814697265625E-6</v>
      </c>
      <c r="S36" s="2">
        <v>3.814697265625E-6</v>
      </c>
      <c r="T36" s="2">
        <v>3.814697265625E-6</v>
      </c>
      <c r="U36" s="2">
        <v>3.814697265625E-6</v>
      </c>
      <c r="V36" s="2">
        <v>3.814697265625E-6</v>
      </c>
      <c r="W36" s="2">
        <v>7.62939453125E-6</v>
      </c>
      <c r="X36" s="2">
        <v>1.52587890625E-5</v>
      </c>
      <c r="Y36" s="2">
        <v>1.1444091796875E-5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</cols>
  <sheetData>
    <row r="1">
      <c r="A1" s="21" t="s">
        <v>59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</row>
    <row r="2">
      <c r="A2" s="21" t="s">
        <v>73</v>
      </c>
      <c r="B2" s="20"/>
      <c r="C2" s="20"/>
      <c r="D2" s="20"/>
      <c r="E2" s="20"/>
      <c r="F2" s="20"/>
      <c r="G2" s="20"/>
      <c r="H2" s="20"/>
      <c r="I2" s="20"/>
    </row>
    <row r="3">
      <c r="A3" s="24" t="s">
        <v>74</v>
      </c>
      <c r="B3" s="20"/>
      <c r="C3" s="20"/>
      <c r="D3" s="20"/>
      <c r="E3" s="20"/>
      <c r="F3" s="20"/>
      <c r="G3" s="20"/>
      <c r="H3" s="20"/>
      <c r="I3" s="20"/>
    </row>
    <row r="4">
      <c r="A4" s="20" t="s">
        <v>75</v>
      </c>
      <c r="B4" s="9">
        <f>'Balance Sheet'!D4</f>
        <v>5734680.5</v>
      </c>
      <c r="C4" s="9">
        <f>'Balance Sheet'!G4</f>
        <v>6332703.893</v>
      </c>
      <c r="D4" s="9">
        <f>'Balance Sheet'!J4</f>
        <v>4938441.571</v>
      </c>
      <c r="E4" s="9">
        <f>'Balance Sheet'!M4</f>
        <v>3544179.25</v>
      </c>
      <c r="F4" s="9">
        <f>'Balance Sheet'!P4</f>
        <v>2273256.304</v>
      </c>
      <c r="G4" s="9">
        <f>'Balance Sheet'!S4</f>
        <v>994110.7321</v>
      </c>
      <c r="H4" s="9">
        <f>'Balance Sheet'!V4</f>
        <v>7495127.411</v>
      </c>
      <c r="I4" s="9">
        <f>'Balance Sheet'!Y4</f>
        <v>7595079.375</v>
      </c>
    </row>
    <row r="5">
      <c r="A5" s="21" t="s">
        <v>76</v>
      </c>
      <c r="B5" s="9">
        <f t="shared" ref="B5:I5" si="1">SUM(B4)</f>
        <v>5734680.5</v>
      </c>
      <c r="C5" s="9">
        <f t="shared" si="1"/>
        <v>6332703.893</v>
      </c>
      <c r="D5" s="9">
        <f t="shared" si="1"/>
        <v>4938441.571</v>
      </c>
      <c r="E5" s="9">
        <f t="shared" si="1"/>
        <v>3544179.25</v>
      </c>
      <c r="F5" s="9">
        <f t="shared" si="1"/>
        <v>2273256.304</v>
      </c>
      <c r="G5" s="9">
        <f t="shared" si="1"/>
        <v>994110.7321</v>
      </c>
      <c r="H5" s="9">
        <f t="shared" si="1"/>
        <v>7495127.411</v>
      </c>
      <c r="I5" s="9">
        <f t="shared" si="1"/>
        <v>7595079.375</v>
      </c>
    </row>
    <row r="6">
      <c r="A6" s="25" t="s">
        <v>100</v>
      </c>
      <c r="B6" s="20"/>
      <c r="C6" s="20"/>
      <c r="D6" s="20"/>
      <c r="E6" s="20"/>
      <c r="F6" s="20"/>
      <c r="G6" s="20"/>
      <c r="H6" s="20"/>
      <c r="I6" s="20"/>
    </row>
    <row r="7">
      <c r="A7" s="21" t="s">
        <v>77</v>
      </c>
      <c r="B7" s="20"/>
      <c r="C7" s="20"/>
      <c r="D7" s="20"/>
      <c r="E7" s="20"/>
      <c r="F7" s="20"/>
      <c r="G7" s="20"/>
      <c r="H7" s="20"/>
      <c r="I7" s="20"/>
    </row>
    <row r="8">
      <c r="A8" s="20" t="s">
        <v>78</v>
      </c>
      <c r="B8" s="9">
        <f>'Balance Sheet'!D8</f>
        <v>323020032</v>
      </c>
      <c r="C8" s="9">
        <f>'Balance Sheet'!G8</f>
        <v>741664653.5</v>
      </c>
      <c r="D8" s="9">
        <f>'Balance Sheet'!J8</f>
        <v>1267283763</v>
      </c>
      <c r="E8" s="9">
        <f>'Balance Sheet'!M8</f>
        <v>1912324717</v>
      </c>
      <c r="F8" s="9">
        <f>'Balance Sheet'!P8</f>
        <v>2690429278</v>
      </c>
      <c r="G8" s="9">
        <f>'Balance Sheet'!S8</f>
        <v>3616538713</v>
      </c>
      <c r="H8" s="9">
        <f>'Balance Sheet'!V8</f>
        <v>4707007707</v>
      </c>
      <c r="I8" s="9">
        <f>'Balance Sheet'!Y8</f>
        <v>5979727810</v>
      </c>
    </row>
    <row r="9">
      <c r="A9" s="20" t="s">
        <v>37</v>
      </c>
      <c r="B9" s="9">
        <f>'Balance Sheet'!D9</f>
        <v>1825589567</v>
      </c>
      <c r="C9" s="9">
        <f>'Balance Sheet'!G9</f>
        <v>1324353008</v>
      </c>
      <c r="D9" s="9">
        <f>'Balance Sheet'!J9</f>
        <v>2116918618</v>
      </c>
      <c r="E9" s="9">
        <f>'Balance Sheet'!M9</f>
        <v>1531599801</v>
      </c>
      <c r="F9" s="9">
        <f>'Balance Sheet'!P9</f>
        <v>2455895575</v>
      </c>
      <c r="G9" s="9">
        <f>'Balance Sheet'!S9</f>
        <v>1772156288</v>
      </c>
      <c r="H9" s="9">
        <f>'Balance Sheet'!V9</f>
        <v>2850479138</v>
      </c>
      <c r="I9" s="9">
        <f>'Balance Sheet'!Y9</f>
        <v>2051504337</v>
      </c>
    </row>
    <row r="10">
      <c r="A10" s="20" t="s">
        <v>79</v>
      </c>
      <c r="B10" s="9">
        <f>'Balance Sheet'!D10</f>
        <v>2604262616</v>
      </c>
      <c r="C10" s="9">
        <f>'Balance Sheet'!G10</f>
        <v>5036213377</v>
      </c>
      <c r="D10" s="9">
        <f>'Balance Sheet'!J10</f>
        <v>7901824596</v>
      </c>
      <c r="E10" s="9">
        <f>'Balance Sheet'!M10</f>
        <v>10832115171</v>
      </c>
      <c r="F10" s="9">
        <f>'Balance Sheet'!P10</f>
        <v>14184264490</v>
      </c>
      <c r="G10" s="9">
        <f>'Balance Sheet'!S10</f>
        <v>17710650024</v>
      </c>
      <c r="H10" s="9">
        <f>'Balance Sheet'!V10</f>
        <v>21610843764</v>
      </c>
      <c r="I10" s="9">
        <f>'Balance Sheet'!Y10</f>
        <v>25850828052</v>
      </c>
    </row>
    <row r="11">
      <c r="A11" s="21" t="s">
        <v>80</v>
      </c>
      <c r="B11" s="9">
        <f t="shared" ref="B11:I11" si="2">SUM(B8:B10)</f>
        <v>4752872215</v>
      </c>
      <c r="C11" s="9">
        <f t="shared" si="2"/>
        <v>7102231039</v>
      </c>
      <c r="D11" s="9">
        <f t="shared" si="2"/>
        <v>11286026977</v>
      </c>
      <c r="E11" s="9">
        <f t="shared" si="2"/>
        <v>14276039689</v>
      </c>
      <c r="F11" s="9">
        <f t="shared" si="2"/>
        <v>19330589344</v>
      </c>
      <c r="G11" s="9">
        <f t="shared" si="2"/>
        <v>23099345025</v>
      </c>
      <c r="H11" s="9">
        <f t="shared" si="2"/>
        <v>29168330608</v>
      </c>
      <c r="I11" s="9">
        <f t="shared" si="2"/>
        <v>33882060199</v>
      </c>
    </row>
    <row r="12">
      <c r="A12" s="21" t="s">
        <v>81</v>
      </c>
      <c r="B12" s="9">
        <f t="shared" ref="B12:I12" si="3">B5+B11</f>
        <v>4758606896</v>
      </c>
      <c r="C12" s="9">
        <f t="shared" si="3"/>
        <v>7108563743</v>
      </c>
      <c r="D12" s="9">
        <f t="shared" si="3"/>
        <v>11290965418</v>
      </c>
      <c r="E12" s="9">
        <f t="shared" si="3"/>
        <v>14279583868</v>
      </c>
      <c r="F12" s="9">
        <f t="shared" si="3"/>
        <v>19332862600</v>
      </c>
      <c r="G12" s="9">
        <f t="shared" si="3"/>
        <v>23100339136</v>
      </c>
      <c r="H12" s="9">
        <f t="shared" si="3"/>
        <v>29175825735</v>
      </c>
      <c r="I12" s="9">
        <f t="shared" si="3"/>
        <v>33889655278</v>
      </c>
    </row>
    <row r="13">
      <c r="A13" s="20"/>
      <c r="B13" s="20"/>
      <c r="C13" s="20"/>
      <c r="D13" s="20"/>
      <c r="E13" s="20"/>
      <c r="F13" s="20"/>
      <c r="G13" s="20"/>
      <c r="H13" s="20"/>
      <c r="I13" s="20"/>
    </row>
    <row r="14">
      <c r="A14" s="21" t="s">
        <v>82</v>
      </c>
      <c r="B14" s="20"/>
      <c r="C14" s="20"/>
      <c r="D14" s="20"/>
      <c r="E14" s="20"/>
      <c r="F14" s="20"/>
      <c r="G14" s="20"/>
      <c r="H14" s="20"/>
      <c r="I14" s="20"/>
    </row>
    <row r="15">
      <c r="A15" s="20" t="s">
        <v>83</v>
      </c>
      <c r="B15" s="9">
        <f>'Balance Sheet'!D15</f>
        <v>2064007</v>
      </c>
      <c r="C15" s="9">
        <f>'Balance Sheet'!G15</f>
        <v>2064007</v>
      </c>
      <c r="D15" s="9">
        <f>'Balance Sheet'!J15</f>
        <v>2064007</v>
      </c>
      <c r="E15" s="9">
        <f>'Balance Sheet'!M15</f>
        <v>2064007</v>
      </c>
      <c r="F15" s="9">
        <f>'Balance Sheet'!P15</f>
        <v>3796066</v>
      </c>
      <c r="G15" s="9">
        <f>'Balance Sheet'!S15</f>
        <v>3796066</v>
      </c>
      <c r="H15" s="9">
        <f>'Balance Sheet'!V15</f>
        <v>3796066</v>
      </c>
      <c r="I15" s="9">
        <f>'Balance Sheet'!Y15</f>
        <v>3796066</v>
      </c>
    </row>
    <row r="16">
      <c r="A16" s="21" t="s">
        <v>84</v>
      </c>
      <c r="B16" s="20" t="str">
        <f>'Balance Sheet'!D16</f>
        <v/>
      </c>
      <c r="C16" s="20" t="str">
        <f>'Balance Sheet'!G16</f>
        <v/>
      </c>
      <c r="D16" s="20" t="str">
        <f>'Balance Sheet'!J16</f>
        <v/>
      </c>
      <c r="E16" s="20" t="str">
        <f>'Balance Sheet'!M16</f>
        <v/>
      </c>
      <c r="F16" s="20" t="str">
        <f>'Balance Sheet'!P16</f>
        <v/>
      </c>
      <c r="G16" s="20" t="str">
        <f>'Balance Sheet'!S16</f>
        <v/>
      </c>
      <c r="H16" s="20" t="str">
        <f>'Balance Sheet'!V16</f>
        <v/>
      </c>
      <c r="I16" s="20" t="str">
        <f>'Balance Sheet'!Y16</f>
        <v/>
      </c>
    </row>
    <row r="17">
      <c r="A17" s="20" t="s">
        <v>85</v>
      </c>
      <c r="B17" s="9">
        <f>'Balance Sheet'!D17</f>
        <v>1732232763</v>
      </c>
      <c r="C17" s="9">
        <f>'Balance Sheet'!G17</f>
        <v>4579107628</v>
      </c>
      <c r="D17" s="9">
        <f>'Balance Sheet'!J17</f>
        <v>7749787010</v>
      </c>
      <c r="E17" s="9">
        <f>'Balance Sheet'!M17</f>
        <v>11273928204</v>
      </c>
      <c r="F17" s="9">
        <f>'Balance Sheet'!P17</f>
        <v>15190893197</v>
      </c>
      <c r="G17" s="9">
        <f>'Balance Sheet'!S17</f>
        <v>19535858978</v>
      </c>
      <c r="H17" s="9">
        <f>'Balance Sheet'!V17</f>
        <v>24344530128</v>
      </c>
      <c r="I17" s="9">
        <f>'Balance Sheet'!Y17</f>
        <v>29672562025</v>
      </c>
    </row>
    <row r="18">
      <c r="A18" s="20" t="s">
        <v>86</v>
      </c>
      <c r="B18" s="9">
        <f>'Balance Sheet'!D18</f>
        <v>914762905.7</v>
      </c>
      <c r="C18" s="9">
        <f>'Balance Sheet'!G18</f>
        <v>1019355625</v>
      </c>
      <c r="D18" s="9">
        <f>'Balance Sheet'!J18</f>
        <v>1134341179</v>
      </c>
      <c r="E18" s="9">
        <f>'Balance Sheet'!M18</f>
        <v>1260488041</v>
      </c>
      <c r="F18" s="9">
        <f>'Balance Sheet'!P18</f>
        <v>1398809009</v>
      </c>
      <c r="G18" s="9">
        <f>'Balance Sheet'!S18</f>
        <v>1550424849</v>
      </c>
      <c r="H18" s="9">
        <f>'Balance Sheet'!V18</f>
        <v>1716622434</v>
      </c>
      <c r="I18" s="9">
        <f>'Balance Sheet'!Y18</f>
        <v>1898531750</v>
      </c>
    </row>
    <row r="19">
      <c r="A19" s="20" t="s">
        <v>87</v>
      </c>
      <c r="B19" s="9">
        <f>'Balance Sheet'!D19</f>
        <v>0</v>
      </c>
      <c r="C19" s="9">
        <f>'Balance Sheet'!G19</f>
        <v>0</v>
      </c>
      <c r="D19" s="9">
        <f>'Balance Sheet'!J19</f>
        <v>2439281</v>
      </c>
      <c r="E19" s="9">
        <f>'Balance Sheet'!M19</f>
        <v>0</v>
      </c>
      <c r="F19" s="9">
        <f>'Balance Sheet'!P19</f>
        <v>0</v>
      </c>
      <c r="G19" s="9">
        <f>'Balance Sheet'!S19</f>
        <v>5131188</v>
      </c>
      <c r="H19" s="9">
        <f>'Balance Sheet'!V19</f>
        <v>0</v>
      </c>
      <c r="I19" s="9">
        <f>'Balance Sheet'!Y19</f>
        <v>0</v>
      </c>
    </row>
    <row r="20">
      <c r="A20" s="21" t="s">
        <v>88</v>
      </c>
      <c r="B20" s="9">
        <f t="shared" ref="B20:I20" si="4">B17+B18-B19</f>
        <v>2646995669</v>
      </c>
      <c r="C20" s="9">
        <f t="shared" si="4"/>
        <v>5598463253</v>
      </c>
      <c r="D20" s="9">
        <f t="shared" si="4"/>
        <v>8881688908</v>
      </c>
      <c r="E20" s="9">
        <f t="shared" si="4"/>
        <v>12534416245</v>
      </c>
      <c r="F20" s="9">
        <f t="shared" si="4"/>
        <v>16589702206</v>
      </c>
      <c r="G20" s="9">
        <f t="shared" si="4"/>
        <v>21081152638</v>
      </c>
      <c r="H20" s="9">
        <f t="shared" si="4"/>
        <v>26061152562</v>
      </c>
      <c r="I20" s="9">
        <f t="shared" si="4"/>
        <v>31571093774</v>
      </c>
    </row>
    <row r="21">
      <c r="A21" s="21" t="s">
        <v>89</v>
      </c>
      <c r="B21" s="9">
        <f t="shared" ref="B21:I21" si="5">B20+B15</f>
        <v>2649059676</v>
      </c>
      <c r="C21" s="9">
        <f t="shared" si="5"/>
        <v>5600527260</v>
      </c>
      <c r="D21" s="9">
        <f t="shared" si="5"/>
        <v>8883752915</v>
      </c>
      <c r="E21" s="9">
        <f t="shared" si="5"/>
        <v>12536480252</v>
      </c>
      <c r="F21" s="9">
        <f t="shared" si="5"/>
        <v>16593498272</v>
      </c>
      <c r="G21" s="9">
        <f t="shared" si="5"/>
        <v>21084948704</v>
      </c>
      <c r="H21" s="9">
        <f t="shared" si="5"/>
        <v>26064948628</v>
      </c>
      <c r="I21" s="9">
        <f t="shared" si="5"/>
        <v>31574889840</v>
      </c>
    </row>
    <row r="22">
      <c r="A22" s="20"/>
      <c r="B22" s="20"/>
      <c r="C22" s="20"/>
      <c r="D22" s="20"/>
      <c r="E22" s="20"/>
      <c r="F22" s="20"/>
      <c r="G22" s="20"/>
      <c r="H22" s="20"/>
      <c r="I22" s="20"/>
    </row>
    <row r="23">
      <c r="A23" s="21" t="s">
        <v>90</v>
      </c>
      <c r="B23" s="20"/>
      <c r="C23" s="20"/>
      <c r="D23" s="20"/>
      <c r="E23" s="20"/>
      <c r="F23" s="20"/>
      <c r="G23" s="20"/>
      <c r="H23" s="20"/>
      <c r="I23" s="20"/>
    </row>
    <row r="24">
      <c r="A24" s="24" t="s">
        <v>91</v>
      </c>
      <c r="B24" s="20"/>
      <c r="C24" s="20"/>
      <c r="D24" s="20"/>
      <c r="E24" s="20"/>
      <c r="F24" s="20"/>
      <c r="G24" s="20"/>
      <c r="H24" s="20"/>
      <c r="I24" s="20"/>
    </row>
    <row r="25">
      <c r="A25" s="20" t="s">
        <v>92</v>
      </c>
      <c r="B25" s="9">
        <f>'Balance Sheet'!D25</f>
        <v>8678500</v>
      </c>
      <c r="C25" s="9">
        <f>'Balance Sheet'!G25</f>
        <v>16024720</v>
      </c>
      <c r="D25" s="9">
        <f>'Balance Sheet'!J25</f>
        <v>16024720</v>
      </c>
      <c r="E25" s="9">
        <f>'Balance Sheet'!M25</f>
        <v>16024720</v>
      </c>
      <c r="F25" s="9">
        <f>'Balance Sheet'!P25</f>
        <v>16024720</v>
      </c>
      <c r="G25" s="9">
        <f>'Balance Sheet'!S25</f>
        <v>16024720</v>
      </c>
      <c r="H25" s="9">
        <f>'Balance Sheet'!V25</f>
        <v>7346220</v>
      </c>
      <c r="I25" s="9">
        <f>'Balance Sheet'!Y25</f>
        <v>0</v>
      </c>
    </row>
    <row r="26">
      <c r="A26" s="21" t="s">
        <v>93</v>
      </c>
      <c r="B26" s="9">
        <f t="shared" ref="B26:I26" si="6">SUM(B25)</f>
        <v>8678500</v>
      </c>
      <c r="C26" s="9">
        <f t="shared" si="6"/>
        <v>16024720</v>
      </c>
      <c r="D26" s="9">
        <f t="shared" si="6"/>
        <v>16024720</v>
      </c>
      <c r="E26" s="9">
        <f t="shared" si="6"/>
        <v>16024720</v>
      </c>
      <c r="F26" s="9">
        <f t="shared" si="6"/>
        <v>16024720</v>
      </c>
      <c r="G26" s="9">
        <f t="shared" si="6"/>
        <v>16024720</v>
      </c>
      <c r="H26" s="9">
        <f t="shared" si="6"/>
        <v>7346220</v>
      </c>
      <c r="I26" s="9">
        <f t="shared" si="6"/>
        <v>0</v>
      </c>
    </row>
    <row r="27">
      <c r="A27" s="20"/>
      <c r="B27" s="20"/>
      <c r="C27" s="20"/>
      <c r="D27" s="20"/>
      <c r="E27" s="20"/>
      <c r="F27" s="20"/>
      <c r="G27" s="20"/>
      <c r="H27" s="20"/>
      <c r="I27" s="20"/>
    </row>
    <row r="28">
      <c r="A28" s="24" t="s">
        <v>94</v>
      </c>
      <c r="B28" s="20"/>
      <c r="C28" s="20"/>
      <c r="D28" s="20"/>
      <c r="E28" s="20"/>
      <c r="F28" s="20"/>
      <c r="G28" s="20"/>
      <c r="H28" s="20"/>
      <c r="I28" s="20"/>
    </row>
    <row r="29">
      <c r="A29" s="20" t="s">
        <v>48</v>
      </c>
      <c r="B29" s="9">
        <f>'Balance Sheet'!D29</f>
        <v>2092586297</v>
      </c>
      <c r="C29" s="9">
        <f>'Balance Sheet'!G29</f>
        <v>1484605863</v>
      </c>
      <c r="D29" s="9">
        <f>'Balance Sheet'!J29</f>
        <v>2382905360</v>
      </c>
      <c r="E29" s="9">
        <f>'Balance Sheet'!M29</f>
        <v>1719672996</v>
      </c>
      <c r="F29" s="9">
        <f>'Balance Sheet'!P29</f>
        <v>2715057185</v>
      </c>
      <c r="G29" s="9">
        <f>'Balance Sheet'!S29</f>
        <v>1991959812</v>
      </c>
      <c r="H29" s="9">
        <f>'Balance Sheet'!V29</f>
        <v>3095248465</v>
      </c>
      <c r="I29" s="9">
        <f>'Balance Sheet'!Y29</f>
        <v>2307359538</v>
      </c>
    </row>
    <row r="30">
      <c r="A30" s="20" t="s">
        <v>95</v>
      </c>
      <c r="B30" s="9">
        <f>'Balance Sheet'!D30</f>
        <v>8282423</v>
      </c>
      <c r="C30" s="9">
        <f>'Balance Sheet'!G30</f>
        <v>7405900</v>
      </c>
      <c r="D30" s="9">
        <f>'Balance Sheet'!J30</f>
        <v>8282423</v>
      </c>
      <c r="E30" s="9">
        <f>'Balance Sheet'!M30</f>
        <v>7405900</v>
      </c>
      <c r="F30" s="9">
        <f>'Balance Sheet'!P30</f>
        <v>8282423</v>
      </c>
      <c r="G30" s="9">
        <f>'Balance Sheet'!S30</f>
        <v>7405900</v>
      </c>
      <c r="H30" s="9">
        <f>'Balance Sheet'!V30</f>
        <v>8282423</v>
      </c>
      <c r="I30" s="9">
        <f>'Balance Sheet'!Y30</f>
        <v>7405900</v>
      </c>
    </row>
    <row r="31">
      <c r="A31" s="21" t="s">
        <v>96</v>
      </c>
      <c r="B31" s="9">
        <f t="shared" ref="B31:I31" si="7">SUM(B29:B30)</f>
        <v>2100868720</v>
      </c>
      <c r="C31" s="9">
        <f t="shared" si="7"/>
        <v>1492011763</v>
      </c>
      <c r="D31" s="9">
        <f t="shared" si="7"/>
        <v>2391187783</v>
      </c>
      <c r="E31" s="9">
        <f t="shared" si="7"/>
        <v>1727078896</v>
      </c>
      <c r="F31" s="9">
        <f t="shared" si="7"/>
        <v>2723339608</v>
      </c>
      <c r="G31" s="9">
        <f t="shared" si="7"/>
        <v>1999365712</v>
      </c>
      <c r="H31" s="9">
        <f t="shared" si="7"/>
        <v>3103530888</v>
      </c>
      <c r="I31" s="9">
        <f t="shared" si="7"/>
        <v>2314765438</v>
      </c>
    </row>
    <row r="32">
      <c r="A32" s="21" t="s">
        <v>97</v>
      </c>
      <c r="B32" s="9">
        <f t="shared" ref="B32:I32" si="8">B31+B26</f>
        <v>2109547220</v>
      </c>
      <c r="C32" s="9">
        <f t="shared" si="8"/>
        <v>1508036483</v>
      </c>
      <c r="D32" s="9">
        <f t="shared" si="8"/>
        <v>2407212503</v>
      </c>
      <c r="E32" s="9">
        <f t="shared" si="8"/>
        <v>1743103616</v>
      </c>
      <c r="F32" s="9">
        <f t="shared" si="8"/>
        <v>2739364328</v>
      </c>
      <c r="G32" s="9">
        <f t="shared" si="8"/>
        <v>2015390432</v>
      </c>
      <c r="H32" s="9">
        <f t="shared" si="8"/>
        <v>3110877108</v>
      </c>
      <c r="I32" s="9">
        <f t="shared" si="8"/>
        <v>2314765438</v>
      </c>
    </row>
    <row r="33">
      <c r="A33" s="20"/>
      <c r="B33" s="20"/>
      <c r="C33" s="20"/>
      <c r="D33" s="20"/>
      <c r="E33" s="20"/>
      <c r="F33" s="20"/>
      <c r="G33" s="20"/>
      <c r="H33" s="20"/>
      <c r="I33" s="20"/>
    </row>
    <row r="34">
      <c r="A34" s="21" t="s">
        <v>98</v>
      </c>
      <c r="B34" s="9">
        <f t="shared" ref="B34:I34" si="9">B32+B21</f>
        <v>4758606896</v>
      </c>
      <c r="C34" s="9">
        <f t="shared" si="9"/>
        <v>7108563743</v>
      </c>
      <c r="D34" s="9">
        <f t="shared" si="9"/>
        <v>11290965418</v>
      </c>
      <c r="E34" s="9">
        <f t="shared" si="9"/>
        <v>14279583868</v>
      </c>
      <c r="F34" s="9">
        <f t="shared" si="9"/>
        <v>19332862600</v>
      </c>
      <c r="G34" s="9">
        <f t="shared" si="9"/>
        <v>23100339136</v>
      </c>
      <c r="H34" s="9">
        <f t="shared" si="9"/>
        <v>29175825735</v>
      </c>
      <c r="I34" s="9">
        <f t="shared" si="9"/>
        <v>33889655278</v>
      </c>
    </row>
    <row r="35">
      <c r="A35" s="20"/>
      <c r="B35" s="20"/>
      <c r="C35" s="20"/>
      <c r="D35" s="20"/>
      <c r="E35" s="20"/>
      <c r="F35" s="20"/>
      <c r="G35" s="20"/>
      <c r="H35" s="20"/>
      <c r="I35" s="20"/>
    </row>
    <row r="36">
      <c r="A36" s="21" t="s">
        <v>99</v>
      </c>
      <c r="B36" s="9">
        <f t="shared" ref="B36:I36" si="10">B34-B12</f>
        <v>0</v>
      </c>
      <c r="C36" s="9">
        <f t="shared" si="10"/>
        <v>-0.0000009536743164</v>
      </c>
      <c r="D36" s="9">
        <f t="shared" si="10"/>
        <v>0.000001907348633</v>
      </c>
      <c r="E36" s="9">
        <f t="shared" si="10"/>
        <v>0</v>
      </c>
      <c r="F36" s="9">
        <f t="shared" si="10"/>
        <v>0.000003814697266</v>
      </c>
      <c r="G36" s="9">
        <f t="shared" si="10"/>
        <v>-0.000003814697266</v>
      </c>
      <c r="H36" s="9">
        <f t="shared" si="10"/>
        <v>-0.000003814697266</v>
      </c>
      <c r="I36" s="9">
        <f t="shared" si="10"/>
        <v>-0.0000114440918</v>
      </c>
    </row>
    <row r="37">
      <c r="A37" s="6"/>
      <c r="B37" s="6"/>
      <c r="C37" s="6"/>
      <c r="D37" s="6"/>
      <c r="E37" s="6"/>
      <c r="F37" s="6"/>
      <c r="G37" s="6"/>
      <c r="H37" s="6"/>
      <c r="I37" s="6"/>
    </row>
  </sheetData>
  <drawing r:id="rId1"/>
</worksheet>
</file>