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Quaterly-Sales" sheetId="2" r:id="rId5"/>
    <sheet state="visible" name="Purchases" sheetId="3" r:id="rId6"/>
    <sheet state="visible" name="Quaterly-Purchases" sheetId="4" r:id="rId7"/>
    <sheet state="visible" name="Equity" sheetId="5" r:id="rId8"/>
    <sheet state="visible" name="Profit &amp; Loss" sheetId="6" r:id="rId9"/>
    <sheet state="visible" name="Quaterly-Profit &amp; Loss" sheetId="7" r:id="rId10"/>
    <sheet state="visible" name="Balance Sheet" sheetId="8" r:id="rId11"/>
    <sheet state="visible" name="Quaterly-Balance Sheet" sheetId="9" r:id="rId12"/>
    <sheet state="visible" name="Liquidity Ratios" sheetId="10" r:id="rId13"/>
    <sheet state="visible" name="Turnover Ratios" sheetId="11" r:id="rId14"/>
    <sheet state="visible" name="Profitability Ratios" sheetId="12" r:id="rId15"/>
    <sheet state="visible" name="Risk Ratios" sheetId="13" r:id="rId16"/>
    <sheet state="visible" name="DuPont Analysis" sheetId="14" r:id="rId17"/>
  </sheets>
  <definedNames/>
  <calcPr/>
</workbook>
</file>

<file path=xl/sharedStrings.xml><?xml version="1.0" encoding="utf-8"?>
<sst xmlns="http://schemas.openxmlformats.org/spreadsheetml/2006/main" count="499" uniqueCount="188">
  <si>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</si>
  <si>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</si>
  <si>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</si>
  <si>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</si>
  <si>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</si>
  <si>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</si>
  <si>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</si>
  <si>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</si>
  <si>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</si>
  <si>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</si>
  <si>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</si>
  <si>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</si>
  <si>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</si>
  <si>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</si>
  <si>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</si>
  <si>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</si>
  <si>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</si>
  <si>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</si>
  <si>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</si>
  <si>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</si>
  <si>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</si>
  <si>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</si>
  <si>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</si>
  <si>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</si>
  <si>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</si>
  <si>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Mat</t>
  </si>
  <si>
    <t>Foam Block</t>
  </si>
  <si>
    <t>Total</t>
  </si>
  <si>
    <t>Sales-Mat</t>
  </si>
  <si>
    <t>Customer1</t>
  </si>
  <si>
    <t>Customer2</t>
  </si>
  <si>
    <t>Sales-Foam Block</t>
  </si>
  <si>
    <t>Total Sales</t>
  </si>
  <si>
    <t>Collections</t>
  </si>
  <si>
    <t>Receivables</t>
  </si>
  <si>
    <t>Amount in Rs.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</si>
  <si>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</si>
  <si>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</si>
  <si>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</si>
  <si>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</si>
  <si>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</si>
  <si>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</si>
  <si>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</si>
  <si>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</si>
  <si>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</si>
  <si>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</si>
  <si>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</si>
  <si>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</si>
  <si>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</si>
  <si>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</si>
  <si>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</si>
  <si>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</si>
  <si>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</si>
  <si>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</si>
  <si>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</si>
  <si>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</si>
  <si>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</si>
  <si>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</si>
  <si>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</si>
  <si>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</si>
  <si>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</si>
  <si>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</si>
  <si>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</si>
  <si>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</si>
  <si>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</si>
  <si>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</si>
  <si>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</si>
  <si>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</si>
  <si>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EBITDA (Earning Before Interest,Tax and Depreciation)</t>
  </si>
  <si>
    <t>EBIT(Earning Before Interest and Tax) - Operating Profit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</si>
  <si>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</si>
  <si>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</si>
  <si>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</si>
  <si>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</si>
  <si>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</si>
  <si>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</si>
  <si>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</si>
  <si>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</si>
  <si>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</si>
  <si>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</si>
  <si>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</si>
  <si>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</si>
  <si>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</si>
  <si>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</si>
  <si>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</si>
  <si>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</si>
  <si>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</si>
  <si>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</si>
  <si>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</si>
  <si>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</si>
  <si>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</si>
  <si>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</si>
  <si>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</si>
  <si>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</si>
  <si>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</si>
  <si>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</si>
  <si>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</si>
  <si>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</si>
  <si>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Quarterly Fixed Assets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</si>
  <si>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</si>
  <si>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</si>
  <si>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</si>
  <si>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</si>
  <si>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</si>
  <si>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</si>
  <si>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</si>
  <si>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</si>
  <si>
    <t>Turnover Ratios</t>
  </si>
  <si>
    <t>Receivables Turnover(Credit Sales for the period/Average Receivables)</t>
  </si>
  <si>
    <t>Credit Sales</t>
  </si>
  <si>
    <t>Total Credit Sales</t>
  </si>
  <si>
    <t>Average Receivables</t>
  </si>
  <si>
    <t>Opening Receivables</t>
  </si>
  <si>
    <t>Closing Receivables</t>
  </si>
  <si>
    <t>Receivables Turnover(in times)</t>
  </si>
  <si>
    <t>Day's Receivables (No.of Days in given Period/Recivables Turnover Ratio)</t>
  </si>
  <si>
    <t>Days in Quater</t>
  </si>
  <si>
    <t>Day's Receivables</t>
  </si>
  <si>
    <t>Payables Turnover Ratio ( Credit Purchases for Period/Average Payables)</t>
  </si>
  <si>
    <t>Credit Purchases</t>
  </si>
  <si>
    <t>Credit Purchases of Mat</t>
  </si>
  <si>
    <t>Credit Purchases of Foam Block</t>
  </si>
  <si>
    <t>Total Credit Purchases</t>
  </si>
  <si>
    <t>Average Payables</t>
  </si>
  <si>
    <t>Opening Payables</t>
  </si>
  <si>
    <t>Closing Payables</t>
  </si>
  <si>
    <t>Payables Turnover Ratio (in times)</t>
  </si>
  <si>
    <t>Day's Payables (No.of Days in given Period/Payables Turnover Ratio)</t>
  </si>
  <si>
    <t>Payables Turnover(in times)</t>
  </si>
  <si>
    <t>Day's Payables</t>
  </si>
  <si>
    <t>Stock Turnover Ratio (COGS/Average Sales)</t>
  </si>
  <si>
    <t>COGS</t>
  </si>
  <si>
    <t>Average Stock</t>
  </si>
  <si>
    <t>Opening Stock</t>
  </si>
  <si>
    <t>Closing Stock</t>
  </si>
  <si>
    <t>Stock Turnover Ratio</t>
  </si>
  <si>
    <t>Day's Stock (No.of Days in a given Period/Stock Turnover Ratio)</t>
  </si>
  <si>
    <t>Day's Stock</t>
  </si>
  <si>
    <t>Total Asset Turnover Ratio ( Sales/Average of Total Assets)</t>
  </si>
  <si>
    <t>Average Total Assets</t>
  </si>
  <si>
    <t>Opening  Assets</t>
  </si>
  <si>
    <t>Closing Assets</t>
  </si>
  <si>
    <t>Total Asset Turnover Ratio</t>
  </si>
  <si>
    <t>Fixed Asset Turnover Ratio ( Sales/Average of Fixed Assets)</t>
  </si>
  <si>
    <t>Average Fixed Assets</t>
  </si>
  <si>
    <t>Fixed Asset Turnover Ratio</t>
  </si>
  <si>
    <t>Profitability Ratios</t>
  </si>
  <si>
    <t>Gross Profit Margin (Gross Profit/Sales)</t>
  </si>
  <si>
    <t>Gross Profit Margin</t>
  </si>
  <si>
    <t>Net Profit Margin (Net Profit/Sales)</t>
  </si>
  <si>
    <t>Net Profit</t>
  </si>
  <si>
    <t>Net Profit Margin</t>
  </si>
  <si>
    <t>Operating Profit Margin(Operating Profit/Sales)</t>
  </si>
  <si>
    <t>Operating Profit</t>
  </si>
  <si>
    <t>Operating Profit Margin</t>
  </si>
  <si>
    <t>Return on Investment (Operating Profit/Average Total Assets)</t>
  </si>
  <si>
    <t>Opening Total Assets</t>
  </si>
  <si>
    <t>Closing Total Assets</t>
  </si>
  <si>
    <t>Return on Investment  (in Percentage)(ROI)</t>
  </si>
  <si>
    <t>Return on Equity(Net Profit/Average Total Equity)</t>
  </si>
  <si>
    <t>Average Total Equity</t>
  </si>
  <si>
    <t>Opening Total Equity</t>
  </si>
  <si>
    <t>Closing Total Equity</t>
  </si>
  <si>
    <t>Return on Equity (in Percentage)(ROE)</t>
  </si>
  <si>
    <t>Earnings Per Share(Net Profit available for Equity Share Holders/Number of Equity Shares)</t>
  </si>
  <si>
    <t>Number of Equity Shares</t>
  </si>
  <si>
    <t>Earnings Per Share(in Rs) (EPS)</t>
  </si>
  <si>
    <t>Risk Ratios</t>
  </si>
  <si>
    <t>Debt to Captial Ratio(Total Liabilities/(Total Liabilities + Total Equity)</t>
  </si>
  <si>
    <t>Debt (Total Liabilities)</t>
  </si>
  <si>
    <t>Total Liabilities+Total Equity</t>
  </si>
  <si>
    <t>Debt to Captial Ratio (in Times)</t>
  </si>
  <si>
    <t>Debt to Equity Ratio( Total Liabilities/Total Equity)</t>
  </si>
  <si>
    <t>Debt to Equity Ratio (in Times)</t>
  </si>
  <si>
    <t>Interest Coverage Ratio (Operating Profit/Interest)</t>
  </si>
  <si>
    <t>Interest</t>
  </si>
  <si>
    <t>Interest Coverage Ratio</t>
  </si>
  <si>
    <t>Total Asset to Equity Ratio( Total Assets/Total Equity)</t>
  </si>
  <si>
    <t>Total Asset</t>
  </si>
  <si>
    <t>Total Asset to Equity Ratio</t>
  </si>
  <si>
    <t>Equity Multiplier (Average Total Asset/Average Total Equity)</t>
  </si>
  <si>
    <t>Average Total Asset</t>
  </si>
  <si>
    <t xml:space="preserve">Opening Total Asset </t>
  </si>
  <si>
    <t>Closing Total Asset</t>
  </si>
  <si>
    <t>Equity Multiplier</t>
  </si>
  <si>
    <t>DuPont Analysis</t>
  </si>
  <si>
    <t>ROE(Net Profit Margin*Asset Turnover Ratio*Equity Multiplier)</t>
  </si>
  <si>
    <t>ROE(in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</si>
</sst>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1" xfId="0" applyAlignment="1" applyFont="1" applyNumberForma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readingOrder="0" vertical="bottom"/>
    </xf>
    <xf borderId="0" fillId="0" fontId="4" numFmtId="1" xfId="0" applyAlignment="1" applyFont="1" applyNumberFormat="1">
      <alignment vertical="bottom"/>
    </xf>
    <xf borderId="0" fillId="3" fontId="4" numFmtId="1" xfId="0" applyAlignment="1" applyFill="1" applyFont="1" applyNumberFormat="1">
      <alignment vertical="bottom"/>
    </xf>
    <xf borderId="0" fillId="0" fontId="2" numFmtId="1" xfId="0" applyAlignment="1" applyFont="1" applyNumberFormat="1">
      <alignment readingOrder="0"/>
    </xf>
    <xf borderId="0" fillId="0" fontId="2" numFmtId="0" xfId="0" applyFont="1"/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3" fontId="4" numFmtId="2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3" fontId="4" numFmtId="4" xfId="0" applyAlignment="1" applyFont="1" applyNumberFormat="1">
      <alignment vertical="bottom"/>
    </xf>
    <xf borderId="0" fillId="0" fontId="2" numFmtId="4" xfId="0" applyFont="1" applyNumberFormat="1"/>
    <xf borderId="0" fillId="3" fontId="1" numFmtId="2" xfId="0" applyFont="1" applyNumberFormat="1"/>
    <xf borderId="0" fillId="0" fontId="3" numFmtId="0" xfId="0" applyAlignment="1" applyFont="1">
      <alignment readingOrder="0" vertical="bottom"/>
    </xf>
    <xf borderId="0" fillId="0" fontId="2" numFmtId="2" xfId="0" applyFont="1" applyNumberFormat="1"/>
    <xf borderId="0" fillId="3" fontId="4" numFmtId="10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3" fontId="4" numFmtId="4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38"/>
    <col customWidth="1" min="2" max="20" width="10.25"/>
    <col customWidth="1" min="21" max="25" width="11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/>
    </row>
    <row r="2">
      <c r="A2" s="3" t="s">
        <v>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25</v>
      </c>
      <c r="B3" s="2">
        <v>1.19005546E8</v>
      </c>
      <c r="C3" s="2">
        <v>1.2119327493444732E8</v>
      </c>
      <c r="D3" s="2">
        <v>1.2342122180874273E8</v>
      </c>
      <c r="E3" s="2">
        <v>1.2569012596616602E8</v>
      </c>
      <c r="F3" s="2">
        <v>1.2800074034165496E8</v>
      </c>
      <c r="G3" s="2">
        <v>1.3035383171166655E8</v>
      </c>
      <c r="H3" s="2">
        <v>1.3275018094863145E8</v>
      </c>
      <c r="I3" s="2">
        <v>1.3519058328008616E8</v>
      </c>
      <c r="J3" s="2">
        <v>1.3767584855256894E8</v>
      </c>
      <c r="K3" s="2">
        <v>1.402068015003672E8</v>
      </c>
      <c r="L3" s="2">
        <v>1.4278428201920506E8</v>
      </c>
      <c r="M3" s="2">
        <v>1.4540914544496256E8</v>
      </c>
      <c r="N3" s="2">
        <v>1.4808226283751842E8</v>
      </c>
      <c r="O3" s="2">
        <v>1.508045212698109E8</v>
      </c>
      <c r="P3" s="2">
        <v>1.5357682412221277E8</v>
      </c>
      <c r="Q3" s="2">
        <v>1.5640009138231754E8</v>
      </c>
      <c r="R3" s="2">
        <v>1.5927525995023707E8</v>
      </c>
      <c r="S3" s="2">
        <v>1.6220328394951147E8</v>
      </c>
      <c r="T3" s="2">
        <v>1.6518513504373458E8</v>
      </c>
      <c r="U3" s="2">
        <v>1.6822180275900024E8</v>
      </c>
      <c r="V3" s="2">
        <v>1.7131429481227612E8</v>
      </c>
      <c r="W3" s="2">
        <v>1.7446363744581404E8</v>
      </c>
      <c r="X3" s="2">
        <v>1.7767087576770812E8</v>
      </c>
      <c r="Y3" s="2">
        <v>1.8093707409871373E8</v>
      </c>
      <c r="Z3" s="2"/>
    </row>
    <row r="4">
      <c r="A4" s="4" t="s">
        <v>26</v>
      </c>
      <c r="B4" s="2">
        <v>2.2295533E7</v>
      </c>
      <c r="C4" s="2">
        <v>2.2568029004326E7</v>
      </c>
      <c r="D4" s="2">
        <v>2.284385545481687E7</v>
      </c>
      <c r="E4" s="2">
        <v>2.3123053056185644E7</v>
      </c>
      <c r="F4" s="2">
        <v>2.340566301063835E7</v>
      </c>
      <c r="G4" s="2">
        <v>2.3691727023954373E7</v>
      </c>
      <c r="H4" s="2">
        <v>2.398128731164114E7</v>
      </c>
      <c r="I4" s="2">
        <v>2.4274386605164018E7</v>
      </c>
      <c r="J4" s="2">
        <v>2.457106815825233E7</v>
      </c>
      <c r="K4" s="2">
        <v>2.4871375753282495E7</v>
      </c>
      <c r="L4" s="2">
        <v>2.517535370773911E7</v>
      </c>
      <c r="M4" s="2">
        <v>2.5483046880755097E7</v>
      </c>
      <c r="N4" s="2">
        <v>2.5794500679731686E7</v>
      </c>
      <c r="O4" s="2">
        <v>2.6109761067039367E7</v>
      </c>
      <c r="P4" s="2">
        <v>2.642887456680072E7</v>
      </c>
      <c r="Q4" s="2">
        <v>2.6751888271756157E7</v>
      </c>
      <c r="R4" s="2">
        <v>2.707884985021356E7</v>
      </c>
      <c r="S4" s="2">
        <v>2.7409807553082872E7</v>
      </c>
      <c r="T4" s="2">
        <v>2.774481022099665E7</v>
      </c>
      <c r="U4" s="2">
        <v>2.8083907291517675E7</v>
      </c>
      <c r="V4" s="2">
        <v>2.84271488064346E7</v>
      </c>
      <c r="W4" s="2">
        <v>2.8774585419146847E7</v>
      </c>
      <c r="X4" s="2">
        <v>2.9126268402139656E7</v>
      </c>
      <c r="Y4" s="2">
        <v>2.948224965455061E7</v>
      </c>
      <c r="Z4" s="2"/>
    </row>
    <row r="5">
      <c r="A5" s="3" t="s">
        <v>27</v>
      </c>
      <c r="B5" s="2">
        <v>1.41301079E8</v>
      </c>
      <c r="C5" s="2">
        <v>1.4376130393877333E8</v>
      </c>
      <c r="D5" s="2">
        <v>1.462650772635596E8</v>
      </c>
      <c r="E5" s="2">
        <v>1.4881317902235165E8</v>
      </c>
      <c r="F5" s="2">
        <v>1.514064033522933E8</v>
      </c>
      <c r="G5" s="2">
        <v>1.5404555873562092E8</v>
      </c>
      <c r="H5" s="2">
        <v>1.567314682602726E8</v>
      </c>
      <c r="I5" s="2">
        <v>1.5946496988525018E8</v>
      </c>
      <c r="J5" s="2">
        <v>1.6224691671082127E8</v>
      </c>
      <c r="K5" s="2">
        <v>1.6507817725364968E8</v>
      </c>
      <c r="L5" s="2">
        <v>1.6795963572694418E8</v>
      </c>
      <c r="M5" s="2">
        <v>1.7089219232571766E8</v>
      </c>
      <c r="N5" s="2">
        <v>1.7387676351725012E8</v>
      </c>
      <c r="O5" s="2">
        <v>1.7691428233685026E8</v>
      </c>
      <c r="P5" s="2">
        <v>1.8000569868901348E8</v>
      </c>
      <c r="Q5" s="2">
        <v>1.8315197965407372E8</v>
      </c>
      <c r="R5" s="2">
        <v>1.8635410980045062E8</v>
      </c>
      <c r="S5" s="2">
        <v>1.8961309150259435E8</v>
      </c>
      <c r="T5" s="2">
        <v>1.9292994526473123E8</v>
      </c>
      <c r="U5" s="2">
        <v>1.9630571005051792E8</v>
      </c>
      <c r="V5" s="2">
        <v>1.9974144361871073E8</v>
      </c>
      <c r="W5" s="2">
        <v>2.0323822286496088E8</v>
      </c>
      <c r="X5" s="2">
        <v>2.067971441698478E8</v>
      </c>
      <c r="Y5" s="2">
        <v>2.1041932375326434E8</v>
      </c>
      <c r="Z5" s="2"/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29</v>
      </c>
      <c r="B8" s="2">
        <v>5.712266208E7</v>
      </c>
      <c r="C8" s="2">
        <v>5.817277196853471E7</v>
      </c>
      <c r="D8" s="2">
        <v>5.924218646819651E7</v>
      </c>
      <c r="E8" s="2">
        <v>6.033126046375969E7</v>
      </c>
      <c r="F8" s="2">
        <v>6.1440355363994375E7</v>
      </c>
      <c r="G8" s="2">
        <v>6.2569839221599944E7</v>
      </c>
      <c r="H8" s="2">
        <v>6.3720086855343096E7</v>
      </c>
      <c r="I8" s="2">
        <v>6.489147997444136E7</v>
      </c>
      <c r="J8" s="2">
        <v>6.608440730523309E7</v>
      </c>
      <c r="K8" s="2">
        <v>6.729926472017625E7</v>
      </c>
      <c r="L8" s="2">
        <v>6.853645536921842E7</v>
      </c>
      <c r="M8" s="2">
        <v>6.979638981358203E7</v>
      </c>
      <c r="N8" s="2">
        <v>7.107948616200884E7</v>
      </c>
      <c r="O8" s="2">
        <v>7.238617020950922E7</v>
      </c>
      <c r="P8" s="2">
        <v>7.371687557866213E7</v>
      </c>
      <c r="Q8" s="2">
        <v>7.507204386351241E7</v>
      </c>
      <c r="R8" s="2">
        <v>7.64521247761138E7</v>
      </c>
      <c r="S8" s="2">
        <v>7.78575762957655E7</v>
      </c>
      <c r="T8" s="2">
        <v>7.928886482099259E7</v>
      </c>
      <c r="U8" s="2">
        <v>8.074646532432011E7</v>
      </c>
      <c r="V8" s="2">
        <v>8.223086150989254E7</v>
      </c>
      <c r="W8" s="2">
        <v>8.374254597399074E7</v>
      </c>
      <c r="X8" s="2">
        <v>8.528202036849989E7</v>
      </c>
      <c r="Y8" s="2">
        <v>8.684979556738259E7</v>
      </c>
      <c r="Z8" s="2"/>
    </row>
    <row r="9">
      <c r="A9" s="6" t="s">
        <v>30</v>
      </c>
      <c r="B9" s="2">
        <v>6.188288392E7</v>
      </c>
      <c r="C9" s="2">
        <v>6.302050296591261E7</v>
      </c>
      <c r="D9" s="2">
        <v>6.417903534054622E7</v>
      </c>
      <c r="E9" s="2">
        <v>6.535886550240633E7</v>
      </c>
      <c r="F9" s="2">
        <v>6.656038497766058E7</v>
      </c>
      <c r="G9" s="2">
        <v>6.778399249006662E7</v>
      </c>
      <c r="H9" s="2">
        <v>6.903009409328836E7</v>
      </c>
      <c r="I9" s="2">
        <v>7.029910330564481E7</v>
      </c>
      <c r="J9" s="2">
        <v>7.159144124733585E7</v>
      </c>
      <c r="K9" s="2">
        <v>7.290753678019094E7</v>
      </c>
      <c r="L9" s="2">
        <v>7.424782664998664E7</v>
      </c>
      <c r="M9" s="2">
        <v>7.561275563138053E7</v>
      </c>
      <c r="N9" s="2">
        <v>7.700277667550959E7</v>
      </c>
      <c r="O9" s="2">
        <v>7.841835106030166E7</v>
      </c>
      <c r="P9" s="2">
        <v>7.985994854355064E7</v>
      </c>
      <c r="Q9" s="2">
        <v>8.132804751880513E7</v>
      </c>
      <c r="R9" s="2">
        <v>8.282313517412327E7</v>
      </c>
      <c r="S9" s="2">
        <v>8.434570765374596E7</v>
      </c>
      <c r="T9" s="2">
        <v>8.589627022274199E7</v>
      </c>
      <c r="U9" s="2">
        <v>8.747533743468013E7</v>
      </c>
      <c r="V9" s="2">
        <v>8.908343330238359E7</v>
      </c>
      <c r="W9" s="2">
        <v>9.07210914718233E7</v>
      </c>
      <c r="X9" s="2">
        <v>9.238885539920823E7</v>
      </c>
      <c r="Y9" s="2">
        <v>9.408727853133114E7</v>
      </c>
      <c r="Z9" s="2"/>
    </row>
    <row r="10">
      <c r="A10" s="3" t="s">
        <v>27</v>
      </c>
      <c r="B10" s="2">
        <v>1.19005546E8</v>
      </c>
      <c r="C10" s="2">
        <v>1.2119327493444732E8</v>
      </c>
      <c r="D10" s="2">
        <v>1.2342122180874273E8</v>
      </c>
      <c r="E10" s="2">
        <v>1.2569012596616602E8</v>
      </c>
      <c r="F10" s="2">
        <v>1.2800074034165496E8</v>
      </c>
      <c r="G10" s="2">
        <v>1.3035383171166655E8</v>
      </c>
      <c r="H10" s="2">
        <v>1.3275018094863147E8</v>
      </c>
      <c r="I10" s="2">
        <v>1.3519058328008616E8</v>
      </c>
      <c r="J10" s="2">
        <v>1.3767584855256894E8</v>
      </c>
      <c r="K10" s="2">
        <v>1.402068015003672E8</v>
      </c>
      <c r="L10" s="2">
        <v>1.4278428201920506E8</v>
      </c>
      <c r="M10" s="2">
        <v>1.4540914544496256E8</v>
      </c>
      <c r="N10" s="2">
        <v>1.4808226283751842E8</v>
      </c>
      <c r="O10" s="2">
        <v>1.508045212698109E8</v>
      </c>
      <c r="P10" s="2">
        <v>1.5357682412221277E8</v>
      </c>
      <c r="Q10" s="2">
        <v>1.5640009138231754E8</v>
      </c>
      <c r="R10" s="2">
        <v>1.5927525995023707E8</v>
      </c>
      <c r="S10" s="2">
        <v>1.6220328394951147E8</v>
      </c>
      <c r="T10" s="2">
        <v>1.6518513504373458E8</v>
      </c>
      <c r="U10" s="2">
        <v>1.6822180275900024E8</v>
      </c>
      <c r="V10" s="2">
        <v>1.7131429481227612E8</v>
      </c>
      <c r="W10" s="2">
        <v>1.7446363744581404E8</v>
      </c>
      <c r="X10" s="2">
        <v>1.7767087576770812E8</v>
      </c>
      <c r="Y10" s="2">
        <v>1.8093707409871373E8</v>
      </c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31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29</v>
      </c>
      <c r="B13" s="2">
        <v>6019793.91</v>
      </c>
      <c r="C13" s="2">
        <v>6093367.831168021</v>
      </c>
      <c r="D13" s="2">
        <v>6167840.972800556</v>
      </c>
      <c r="E13" s="2">
        <v>6243224.325170124</v>
      </c>
      <c r="F13" s="2">
        <v>6319529.012872354</v>
      </c>
      <c r="G13" s="2">
        <v>6396766.296467681</v>
      </c>
      <c r="H13" s="2">
        <v>6474947.574143109</v>
      </c>
      <c r="I13" s="2">
        <v>6554084.383394285</v>
      </c>
      <c r="J13" s="2">
        <v>6634188.402728129</v>
      </c>
      <c r="K13" s="2">
        <v>6715271.453386274</v>
      </c>
      <c r="L13" s="2">
        <v>6797345.501089561</v>
      </c>
      <c r="M13" s="2">
        <v>6880422.657803876</v>
      </c>
      <c r="N13" s="2">
        <v>6964515.183527555</v>
      </c>
      <c r="O13" s="2">
        <v>7049635.488100629</v>
      </c>
      <c r="P13" s="2">
        <v>7135796.133036195</v>
      </c>
      <c r="Q13" s="2">
        <v>7223009.833374163</v>
      </c>
      <c r="R13" s="2">
        <v>7311289.459557662</v>
      </c>
      <c r="S13" s="2">
        <v>7400648.039332376</v>
      </c>
      <c r="T13" s="2">
        <v>7491098.759669096</v>
      </c>
      <c r="U13" s="2">
        <v>7582654.968709772</v>
      </c>
      <c r="V13" s="2">
        <v>7675330.177737343</v>
      </c>
      <c r="W13" s="2">
        <v>7769138.063169649</v>
      </c>
      <c r="X13" s="2">
        <v>7864092.468577708</v>
      </c>
      <c r="Y13" s="2">
        <v>7960207.406728664</v>
      </c>
      <c r="Z13" s="2"/>
    </row>
    <row r="14">
      <c r="A14" s="6" t="s">
        <v>30</v>
      </c>
      <c r="B14" s="2">
        <v>1.627573909E7</v>
      </c>
      <c r="C14" s="2">
        <v>1.647466117315798E7</v>
      </c>
      <c r="D14" s="2">
        <v>1.6676014482016316E7</v>
      </c>
      <c r="E14" s="2">
        <v>1.687982873101552E7</v>
      </c>
      <c r="F14" s="2">
        <v>1.7086133997765996E7</v>
      </c>
      <c r="G14" s="2">
        <v>1.7294960727486692E7</v>
      </c>
      <c r="H14" s="2">
        <v>1.7506339737498034E7</v>
      </c>
      <c r="I14" s="2">
        <v>1.772030222176973E7</v>
      </c>
      <c r="J14" s="2">
        <v>1.79368797555242E7</v>
      </c>
      <c r="K14" s="2">
        <v>1.815610429989622E7</v>
      </c>
      <c r="L14" s="2">
        <v>1.837800820664955E7</v>
      </c>
      <c r="M14" s="2">
        <v>1.860262422295122E7</v>
      </c>
      <c r="N14" s="2">
        <v>1.882998549620413E7</v>
      </c>
      <c r="O14" s="2">
        <v>1.9060125578938738E7</v>
      </c>
      <c r="P14" s="2">
        <v>1.9293078433764525E7</v>
      </c>
      <c r="Q14" s="2">
        <v>1.9528878438381996E7</v>
      </c>
      <c r="R14" s="2">
        <v>1.9767560390655898E7</v>
      </c>
      <c r="S14" s="2">
        <v>2.0009159513750497E7</v>
      </c>
      <c r="T14" s="2">
        <v>2.0253711461327557E7</v>
      </c>
      <c r="U14" s="2">
        <v>2.05012523228079E7</v>
      </c>
      <c r="V14" s="2">
        <v>2.0751818628697257E7</v>
      </c>
      <c r="W14" s="2">
        <v>2.1005447355977196E7</v>
      </c>
      <c r="X14" s="2">
        <v>2.1262175933561947E7</v>
      </c>
      <c r="Y14" s="2">
        <v>2.1522042247821942E7</v>
      </c>
      <c r="Z14" s="2"/>
    </row>
    <row r="15">
      <c r="A15" s="3" t="s">
        <v>27</v>
      </c>
      <c r="B15" s="2">
        <v>2.2295533E7</v>
      </c>
      <c r="C15" s="2">
        <v>2.2568029004326E7</v>
      </c>
      <c r="D15" s="2">
        <v>2.284385545481687E7</v>
      </c>
      <c r="E15" s="2">
        <v>2.312305305618564E7</v>
      </c>
      <c r="F15" s="2">
        <v>2.340566301063835E7</v>
      </c>
      <c r="G15" s="2">
        <v>2.3691727023954373E7</v>
      </c>
      <c r="H15" s="2">
        <v>2.398128731164114E7</v>
      </c>
      <c r="I15" s="2">
        <v>2.4274386605164018E7</v>
      </c>
      <c r="J15" s="2">
        <v>2.457106815825233E7</v>
      </c>
      <c r="K15" s="2">
        <v>2.4871375753282495E7</v>
      </c>
      <c r="L15" s="2">
        <v>2.517535370773911E7</v>
      </c>
      <c r="M15" s="2">
        <v>2.5483046880755097E7</v>
      </c>
      <c r="N15" s="2">
        <v>2.5794500679731686E7</v>
      </c>
      <c r="O15" s="2">
        <v>2.6109761067039367E7</v>
      </c>
      <c r="P15" s="2">
        <v>2.642887456680072E7</v>
      </c>
      <c r="Q15" s="2">
        <v>2.6751888271756157E7</v>
      </c>
      <c r="R15" s="2">
        <v>2.7078849850213557E7</v>
      </c>
      <c r="S15" s="2">
        <v>2.7409807553082872E7</v>
      </c>
      <c r="T15" s="2">
        <v>2.774481022099665E7</v>
      </c>
      <c r="U15" s="2">
        <v>2.8083907291517675E7</v>
      </c>
      <c r="V15" s="2">
        <v>2.84271488064346E7</v>
      </c>
      <c r="W15" s="2">
        <v>2.8774585419146843E7</v>
      </c>
      <c r="X15" s="2">
        <v>2.9126268402139656E7</v>
      </c>
      <c r="Y15" s="2">
        <v>2.9482249654550605E7</v>
      </c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32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 t="s">
        <v>29</v>
      </c>
      <c r="B18" s="2">
        <v>6.3142455989999995E7</v>
      </c>
      <c r="C18" s="2">
        <v>6.426613979970273E7</v>
      </c>
      <c r="D18" s="2">
        <v>6.5410027440997064E7</v>
      </c>
      <c r="E18" s="2">
        <v>6.657448478892981E7</v>
      </c>
      <c r="F18" s="2">
        <v>6.775988437686673E7</v>
      </c>
      <c r="G18" s="2">
        <v>6.896660551806763E7</v>
      </c>
      <c r="H18" s="2">
        <v>7.01950344294862E7</v>
      </c>
      <c r="I18" s="2">
        <v>7.144556435783564E7</v>
      </c>
      <c r="J18" s="2">
        <v>7.271859570796122E7</v>
      </c>
      <c r="K18" s="2">
        <v>7.401453617356253E7</v>
      </c>
      <c r="L18" s="2">
        <v>7.533380087030798E7</v>
      </c>
      <c r="M18" s="2">
        <v>7.667681247138591E7</v>
      </c>
      <c r="N18" s="2">
        <v>7.80440013455364E7</v>
      </c>
      <c r="O18" s="2">
        <v>7.943580569760986E7</v>
      </c>
      <c r="P18" s="2">
        <v>8.085267171169832E7</v>
      </c>
      <c r="Q18" s="2">
        <v>8.229505369688657E7</v>
      </c>
      <c r="R18" s="2">
        <v>8.376341423567146E7</v>
      </c>
      <c r="S18" s="2">
        <v>8.525822433509788E7</v>
      </c>
      <c r="T18" s="2">
        <v>8.677996358066168E7</v>
      </c>
      <c r="U18" s="2">
        <v>8.832912029302987E7</v>
      </c>
      <c r="V18" s="2">
        <v>8.990619168762988E7</v>
      </c>
      <c r="W18" s="2">
        <v>9.151168403716038E7</v>
      </c>
      <c r="X18" s="2">
        <v>9.31461128370776E7</v>
      </c>
      <c r="Y18" s="2">
        <v>9.481000297411126E7</v>
      </c>
      <c r="Z18" s="2"/>
    </row>
    <row r="19">
      <c r="A19" s="6" t="s">
        <v>30</v>
      </c>
      <c r="B19" s="2">
        <v>7.815862301E7</v>
      </c>
      <c r="C19" s="2">
        <v>7.949516413907059E7</v>
      </c>
      <c r="D19" s="2">
        <v>8.085504982256253E7</v>
      </c>
      <c r="E19" s="2">
        <v>8.223869423342185E7</v>
      </c>
      <c r="F19" s="2">
        <v>8.364651897542658E7</v>
      </c>
      <c r="G19" s="2">
        <v>8.507895321755332E7</v>
      </c>
      <c r="H19" s="2">
        <v>8.653643383078639E7</v>
      </c>
      <c r="I19" s="2">
        <v>8.801940552741455E7</v>
      </c>
      <c r="J19" s="2">
        <v>8.952832100286005E7</v>
      </c>
      <c r="K19" s="2">
        <v>9.106364108008717E7</v>
      </c>
      <c r="L19" s="2">
        <v>9.26258348566362E7</v>
      </c>
      <c r="M19" s="2">
        <v>9.421537985433175E7</v>
      </c>
      <c r="N19" s="2">
        <v>9.583276217171371E7</v>
      </c>
      <c r="O19" s="2">
        <v>9.74784766392404E7</v>
      </c>
      <c r="P19" s="2">
        <v>9.915302697731516E7</v>
      </c>
      <c r="Q19" s="2">
        <v>1.0085692595718713E8</v>
      </c>
      <c r="R19" s="2">
        <v>1.0259069556477916E8</v>
      </c>
      <c r="S19" s="2">
        <v>1.0435486716749646E8</v>
      </c>
      <c r="T19" s="2">
        <v>1.0614998168406954E8</v>
      </c>
      <c r="U19" s="2">
        <v>1.0797658975748804E8</v>
      </c>
      <c r="V19" s="2">
        <v>1.0983525193108085E8</v>
      </c>
      <c r="W19" s="2">
        <v>1.117265388278005E8</v>
      </c>
      <c r="X19" s="2">
        <v>1.1365103133277018E8</v>
      </c>
      <c r="Y19" s="2">
        <v>1.1560932077915308E8</v>
      </c>
      <c r="Z19" s="2"/>
    </row>
    <row r="20">
      <c r="A20" s="3" t="s">
        <v>27</v>
      </c>
      <c r="B20" s="2">
        <v>1.41301079E8</v>
      </c>
      <c r="C20" s="2">
        <v>1.437613039387733E8</v>
      </c>
      <c r="D20" s="2">
        <v>1.4626507726355958E8</v>
      </c>
      <c r="E20" s="2">
        <v>1.4881317902235165E8</v>
      </c>
      <c r="F20" s="2">
        <v>1.514064033522933E8</v>
      </c>
      <c r="G20" s="2">
        <v>1.5404555873562095E8</v>
      </c>
      <c r="H20" s="2">
        <v>1.567314682602726E8</v>
      </c>
      <c r="I20" s="2">
        <v>1.5946496988525018E8</v>
      </c>
      <c r="J20" s="2">
        <v>1.6224691671082127E8</v>
      </c>
      <c r="K20" s="2">
        <v>1.650781772536497E8</v>
      </c>
      <c r="L20" s="2">
        <v>1.6795963572694418E8</v>
      </c>
      <c r="M20" s="2">
        <v>1.7089219232571766E8</v>
      </c>
      <c r="N20" s="2">
        <v>1.7387676351725012E8</v>
      </c>
      <c r="O20" s="2">
        <v>1.7691428233685026E8</v>
      </c>
      <c r="P20" s="2">
        <v>1.8000569868901348E8</v>
      </c>
      <c r="Q20" s="2">
        <v>1.8315197965407372E8</v>
      </c>
      <c r="R20" s="2">
        <v>1.8635410980045062E8</v>
      </c>
      <c r="S20" s="2">
        <v>1.8961309150259435E8</v>
      </c>
      <c r="T20" s="2">
        <v>1.9292994526473123E8</v>
      </c>
      <c r="U20" s="2">
        <v>1.9630571005051792E8</v>
      </c>
      <c r="V20" s="2">
        <v>1.9974144361871073E8</v>
      </c>
      <c r="W20" s="2">
        <v>2.0323822286496088E8</v>
      </c>
      <c r="X20" s="2">
        <v>2.067971441698478E8</v>
      </c>
      <c r="Y20" s="2">
        <v>2.1041932375326434E8</v>
      </c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29</v>
      </c>
      <c r="B23" s="7">
        <v>0.0</v>
      </c>
      <c r="C23" s="8">
        <v>0.0</v>
      </c>
      <c r="D23" s="7">
        <v>6.3142455989999995E7</v>
      </c>
      <c r="E23" s="7">
        <v>6.426613979970273E7</v>
      </c>
      <c r="F23" s="7">
        <v>6.5410027440997064E7</v>
      </c>
      <c r="G23" s="7">
        <v>6.657448478892981E7</v>
      </c>
      <c r="H23" s="7">
        <v>6.775988437686673E7</v>
      </c>
      <c r="I23" s="7">
        <v>6.896660551806763E7</v>
      </c>
      <c r="J23" s="7">
        <v>7.01950344294862E7</v>
      </c>
      <c r="K23" s="7">
        <v>7.144556435783564E7</v>
      </c>
      <c r="L23" s="7">
        <v>7.271859570796122E7</v>
      </c>
      <c r="M23" s="7">
        <v>7.401453617356253E7</v>
      </c>
      <c r="N23" s="7">
        <v>7.533380087030798E7</v>
      </c>
      <c r="O23" s="7">
        <v>7.667681247138591E7</v>
      </c>
      <c r="P23" s="7">
        <v>7.80440013455364E7</v>
      </c>
      <c r="Q23" s="7">
        <v>7.943580569760986E7</v>
      </c>
      <c r="R23" s="7">
        <v>8.085267171169832E7</v>
      </c>
      <c r="S23" s="7">
        <v>8.229505369688657E7</v>
      </c>
      <c r="T23" s="7">
        <v>8.376341423567146E7</v>
      </c>
      <c r="U23" s="7">
        <v>8.525822433509788E7</v>
      </c>
      <c r="V23" s="7">
        <v>8.677996358066168E7</v>
      </c>
      <c r="W23" s="7">
        <v>8.832912029302987E7</v>
      </c>
      <c r="X23" s="7">
        <v>8.990619168762988E7</v>
      </c>
      <c r="Y23" s="7">
        <v>9.151168403716038E7</v>
      </c>
      <c r="Z23" s="2"/>
    </row>
    <row r="24">
      <c r="A24" s="6" t="s">
        <v>30</v>
      </c>
      <c r="B24" s="7">
        <v>7.815862301E7</v>
      </c>
      <c r="C24" s="7">
        <v>7.949516413907059E7</v>
      </c>
      <c r="D24" s="7">
        <v>8.085504982256253E7</v>
      </c>
      <c r="E24" s="7">
        <v>8.223869423342185E7</v>
      </c>
      <c r="F24" s="7">
        <v>8.364651897542658E7</v>
      </c>
      <c r="G24" s="7">
        <v>8.507895321755332E7</v>
      </c>
      <c r="H24" s="7">
        <v>8.653643383078639E7</v>
      </c>
      <c r="I24" s="7">
        <v>8.801940552741455E7</v>
      </c>
      <c r="J24" s="7">
        <v>8.952832100286005E7</v>
      </c>
      <c r="K24" s="7">
        <v>9.106364108008717E7</v>
      </c>
      <c r="L24" s="7">
        <v>9.26258348566362E7</v>
      </c>
      <c r="M24" s="7">
        <v>9.421537985433175E7</v>
      </c>
      <c r="N24" s="7">
        <v>9.583276217171371E7</v>
      </c>
      <c r="O24" s="7">
        <v>9.74784766392404E7</v>
      </c>
      <c r="P24" s="7">
        <v>9.915302697731516E7</v>
      </c>
      <c r="Q24" s="7">
        <v>1.0085692595718713E8</v>
      </c>
      <c r="R24" s="7">
        <v>1.0259069556477916E8</v>
      </c>
      <c r="S24" s="7">
        <v>1.0435486716749646E8</v>
      </c>
      <c r="T24" s="7">
        <v>1.0614998168406954E8</v>
      </c>
      <c r="U24" s="7">
        <v>1.0797658975748804E8</v>
      </c>
      <c r="V24" s="7">
        <v>1.0983525193108085E8</v>
      </c>
      <c r="W24" s="7">
        <v>1.117265388278005E8</v>
      </c>
      <c r="X24" s="7">
        <v>1.1365103133277018E8</v>
      </c>
      <c r="Y24" s="7">
        <v>1.1560932077915308E8</v>
      </c>
      <c r="Z24" s="2"/>
    </row>
    <row r="25">
      <c r="A25" s="3" t="s">
        <v>27</v>
      </c>
      <c r="B25" s="2">
        <v>7.815862301E7</v>
      </c>
      <c r="C25" s="2">
        <v>7.949516413907059E7</v>
      </c>
      <c r="D25" s="2">
        <v>1.4399750581256253E8</v>
      </c>
      <c r="E25" s="2">
        <v>1.4650483403312457E8</v>
      </c>
      <c r="F25" s="2">
        <v>1.4905654641642365E8</v>
      </c>
      <c r="G25" s="2">
        <v>1.5165343800648314E8</v>
      </c>
      <c r="H25" s="2">
        <v>1.542963182076531E8</v>
      </c>
      <c r="I25" s="2">
        <v>1.5698601104548216E8</v>
      </c>
      <c r="J25" s="2">
        <v>1.5972335543234625E8</v>
      </c>
      <c r="K25" s="2">
        <v>1.625092054379228E8</v>
      </c>
      <c r="L25" s="2">
        <v>1.6534443056459743E8</v>
      </c>
      <c r="M25" s="2">
        <v>1.6822991602789426E8</v>
      </c>
      <c r="N25" s="2">
        <v>1.711665630420217E8</v>
      </c>
      <c r="O25" s="2">
        <v>1.741552891106263E8</v>
      </c>
      <c r="P25" s="2">
        <v>1.7719702832285154E8</v>
      </c>
      <c r="Q25" s="2">
        <v>1.80292731654797E8</v>
      </c>
      <c r="R25" s="2">
        <v>1.834433672764775E8</v>
      </c>
      <c r="S25" s="2">
        <v>1.8664992086438304E8</v>
      </c>
      <c r="T25" s="2">
        <v>1.89913395919741E8</v>
      </c>
      <c r="U25" s="2">
        <v>1.9323481409258592E8</v>
      </c>
      <c r="V25" s="2">
        <v>1.9661521551174253E8</v>
      </c>
      <c r="W25" s="2">
        <v>2.0005565912083036E8</v>
      </c>
      <c r="X25" s="2">
        <v>2.0355722302040005E8</v>
      </c>
      <c r="Y25" s="2">
        <v>2.0712100481631345E8</v>
      </c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 t="s">
        <v>29</v>
      </c>
      <c r="B28" s="2">
        <v>6.3142455989999995E7</v>
      </c>
      <c r="C28" s="2">
        <v>1.2740859578970271E8</v>
      </c>
      <c r="D28" s="2">
        <v>1.2967616724069978E8</v>
      </c>
      <c r="E28" s="2">
        <v>1.3198451222992685E8</v>
      </c>
      <c r="F28" s="2">
        <v>1.3433436916579652E8</v>
      </c>
      <c r="G28" s="2">
        <v>1.3672648989493433E8</v>
      </c>
      <c r="H28" s="2">
        <v>1.3916163994755378E8</v>
      </c>
      <c r="I28" s="2">
        <v>1.4164059878732178E8</v>
      </c>
      <c r="J28" s="2">
        <v>1.441641600657968E8</v>
      </c>
      <c r="K28" s="2">
        <v>1.4673313188152367E8</v>
      </c>
      <c r="L28" s="2">
        <v>1.4934833704387045E8</v>
      </c>
      <c r="M28" s="2">
        <v>1.5201061334169382E8</v>
      </c>
      <c r="N28" s="2">
        <v>1.5472081381692225E8</v>
      </c>
      <c r="O28" s="2">
        <v>1.574798070431462E8</v>
      </c>
      <c r="P28" s="2">
        <v>1.6028847740930814E8</v>
      </c>
      <c r="Q28" s="2">
        <v>1.6314772540858483E8</v>
      </c>
      <c r="R28" s="2">
        <v>1.6605846793255797E8</v>
      </c>
      <c r="S28" s="2">
        <v>1.6902163857076928E8</v>
      </c>
      <c r="T28" s="2">
        <v>1.720381879157595E8</v>
      </c>
      <c r="U28" s="2">
        <v>1.751090838736915E8</v>
      </c>
      <c r="V28" s="2">
        <v>1.782353119806597E8</v>
      </c>
      <c r="W28" s="2">
        <v>1.814178757247902E8</v>
      </c>
      <c r="X28" s="2">
        <v>1.846577968742379E8</v>
      </c>
      <c r="Y28" s="2">
        <v>1.8795611581118876E8</v>
      </c>
      <c r="Z28" s="2"/>
    </row>
    <row r="29">
      <c r="A29" s="6" t="s">
        <v>30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/>
    </row>
    <row r="30">
      <c r="A30" s="3" t="s">
        <v>27</v>
      </c>
      <c r="B30" s="2">
        <v>6.3142455989999995E7</v>
      </c>
      <c r="C30" s="2">
        <v>1.2740859578970271E8</v>
      </c>
      <c r="D30" s="2">
        <v>1.2967616724069978E8</v>
      </c>
      <c r="E30" s="2">
        <v>1.3198451222992685E8</v>
      </c>
      <c r="F30" s="2">
        <v>1.3433436916579652E8</v>
      </c>
      <c r="G30" s="2">
        <v>1.3672648989493433E8</v>
      </c>
      <c r="H30" s="2">
        <v>1.3916163994755378E8</v>
      </c>
      <c r="I30" s="2">
        <v>1.4164059878732178E8</v>
      </c>
      <c r="J30" s="2">
        <v>1.441641600657968E8</v>
      </c>
      <c r="K30" s="2">
        <v>1.4673313188152367E8</v>
      </c>
      <c r="L30" s="2">
        <v>1.4934833704387045E8</v>
      </c>
      <c r="M30" s="2">
        <v>1.5201061334169382E8</v>
      </c>
      <c r="N30" s="2">
        <v>1.5472081381692225E8</v>
      </c>
      <c r="O30" s="2">
        <v>1.574798070431462E8</v>
      </c>
      <c r="P30" s="2">
        <v>1.6028847740930814E8</v>
      </c>
      <c r="Q30" s="2">
        <v>1.6314772540858483E8</v>
      </c>
      <c r="R30" s="2">
        <v>1.6605846793255797E8</v>
      </c>
      <c r="S30" s="2">
        <v>1.6902163857076928E8</v>
      </c>
      <c r="T30" s="2">
        <v>1.720381879157595E8</v>
      </c>
      <c r="U30" s="2">
        <v>1.751090838736915E8</v>
      </c>
      <c r="V30" s="2">
        <v>1.782353119806597E8</v>
      </c>
      <c r="W30" s="2">
        <v>1.814178757247902E8</v>
      </c>
      <c r="X30" s="2">
        <v>1.846577968742379E8</v>
      </c>
      <c r="Y30" s="2">
        <v>1.8795611581118876E8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</row>
    <row r="2">
      <c r="A2" s="25" t="s">
        <v>99</v>
      </c>
      <c r="B2" s="6"/>
      <c r="C2" s="6"/>
      <c r="D2" s="6"/>
      <c r="E2" s="6"/>
      <c r="F2" s="6"/>
      <c r="G2" s="6"/>
      <c r="H2" s="6"/>
      <c r="I2" s="6"/>
    </row>
    <row r="3">
      <c r="A3" s="25" t="s">
        <v>100</v>
      </c>
      <c r="B3" s="6"/>
      <c r="C3" s="6"/>
      <c r="D3" s="6"/>
      <c r="E3" s="6"/>
      <c r="F3" s="6"/>
      <c r="G3" s="6"/>
      <c r="H3" s="6"/>
      <c r="I3" s="6"/>
    </row>
    <row r="4">
      <c r="A4" s="26" t="s">
        <v>75</v>
      </c>
      <c r="B4" s="6"/>
      <c r="C4" s="6"/>
      <c r="D4" s="6"/>
      <c r="E4" s="6"/>
      <c r="F4" s="6"/>
      <c r="G4" s="6"/>
      <c r="H4" s="6"/>
      <c r="I4" s="6"/>
    </row>
    <row r="5">
      <c r="A5" s="21" t="s">
        <v>76</v>
      </c>
      <c r="B5" s="7">
        <f>'Quaterly-Balance Sheet'!B8</f>
        <v>52938260.13</v>
      </c>
      <c r="C5" s="7">
        <f>'Quaterly-Balance Sheet'!C8</f>
        <v>112019930.8</v>
      </c>
      <c r="D5" s="7">
        <f>'Quaterly-Balance Sheet'!D8</f>
        <v>177609329.1</v>
      </c>
      <c r="E5" s="7">
        <f>'Quaterly-Balance Sheet'!E8</f>
        <v>250089023.6</v>
      </c>
      <c r="F5" s="7">
        <f>'Quaterly-Balance Sheet'!F8</f>
        <v>329860684.9</v>
      </c>
      <c r="G5" s="7">
        <f>'Quaterly-Balance Sheet'!G8</f>
        <v>417345975.8</v>
      </c>
      <c r="H5" s="7">
        <f>'Quaterly-Balance Sheet'!H8</f>
        <v>512987480.3</v>
      </c>
      <c r="I5" s="7">
        <f>'Quaterly-Balance Sheet'!I8</f>
        <v>617249675.2</v>
      </c>
    </row>
    <row r="6">
      <c r="A6" s="21" t="s">
        <v>34</v>
      </c>
      <c r="B6" s="7">
        <f>'Quaterly-Balance Sheet'!B9</f>
        <v>129676167.2</v>
      </c>
      <c r="C6" s="7">
        <f>'Quaterly-Balance Sheet'!C9</f>
        <v>136726489.9</v>
      </c>
      <c r="D6" s="7">
        <f>'Quaterly-Balance Sheet'!D9</f>
        <v>144164160.1</v>
      </c>
      <c r="E6" s="7">
        <f>'Quaterly-Balance Sheet'!E9</f>
        <v>152010613.3</v>
      </c>
      <c r="F6" s="7">
        <f>'Quaterly-Balance Sheet'!F9</f>
        <v>160288477.4</v>
      </c>
      <c r="G6" s="7">
        <f>'Quaterly-Balance Sheet'!G9</f>
        <v>169021638.6</v>
      </c>
      <c r="H6" s="7">
        <f>'Quaterly-Balance Sheet'!H9</f>
        <v>178235312</v>
      </c>
      <c r="I6" s="7">
        <f>'Quaterly-Balance Sheet'!I9</f>
        <v>187956115.8</v>
      </c>
    </row>
    <row r="7">
      <c r="A7" s="21" t="s">
        <v>77</v>
      </c>
      <c r="B7" s="7">
        <f>'Quaterly-Balance Sheet'!B10</f>
        <v>63464770.69</v>
      </c>
      <c r="C7" s="7">
        <f>'Quaterly-Balance Sheet'!C10</f>
        <v>163407461.8</v>
      </c>
      <c r="D7" s="7">
        <f>'Quaterly-Balance Sheet'!D10</f>
        <v>263965153</v>
      </c>
      <c r="E7" s="7">
        <f>'Quaterly-Balance Sheet'!E10</f>
        <v>371401889.7</v>
      </c>
      <c r="F7" s="7">
        <f>'Quaterly-Balance Sheet'!F10</f>
        <v>486223641.5</v>
      </c>
      <c r="G7" s="7">
        <f>'Quaterly-Balance Sheet'!G10</f>
        <v>601899474.4</v>
      </c>
      <c r="H7" s="7">
        <f>'Quaterly-Balance Sheet'!H10</f>
        <v>726498383.5</v>
      </c>
      <c r="I7" s="7">
        <f>'Quaterly-Balance Sheet'!I10</f>
        <v>865661503.6</v>
      </c>
    </row>
    <row r="8">
      <c r="A8" s="9" t="s">
        <v>78</v>
      </c>
      <c r="B8" s="7">
        <f t="shared" ref="B8:I8" si="1">SUM(B5:B7)</f>
        <v>246079198.1</v>
      </c>
      <c r="C8" s="7">
        <f t="shared" si="1"/>
        <v>412153882.5</v>
      </c>
      <c r="D8" s="7">
        <f t="shared" si="1"/>
        <v>585738642.2</v>
      </c>
      <c r="E8" s="7">
        <f t="shared" si="1"/>
        <v>773501526.6</v>
      </c>
      <c r="F8" s="7">
        <f t="shared" si="1"/>
        <v>976372803.8</v>
      </c>
      <c r="G8" s="7">
        <f t="shared" si="1"/>
        <v>1188267089</v>
      </c>
      <c r="H8" s="7">
        <f t="shared" si="1"/>
        <v>1417721176</v>
      </c>
      <c r="I8" s="7">
        <f t="shared" si="1"/>
        <v>1670867295</v>
      </c>
    </row>
    <row r="9">
      <c r="A9" s="25" t="s">
        <v>92</v>
      </c>
      <c r="B9" s="6"/>
      <c r="C9" s="6"/>
      <c r="D9" s="6"/>
      <c r="E9" s="6"/>
      <c r="F9" s="6"/>
      <c r="G9" s="6"/>
      <c r="H9" s="6"/>
      <c r="I9" s="6"/>
    </row>
    <row r="10">
      <c r="A10" s="21" t="s">
        <v>46</v>
      </c>
      <c r="B10" s="7">
        <f>'Quaterly-Balance Sheet'!B29</f>
        <v>95451148.18</v>
      </c>
      <c r="C10" s="7">
        <f>'Quaterly-Balance Sheet'!C29</f>
        <v>99545929.25</v>
      </c>
      <c r="D10" s="7">
        <f>'Quaterly-Balance Sheet'!D29</f>
        <v>103816373.3</v>
      </c>
      <c r="E10" s="7">
        <f>'Quaterly-Balance Sheet'!E29</f>
        <v>108270016.1</v>
      </c>
      <c r="F10" s="7">
        <f>'Quaterly-Balance Sheet'!F29</f>
        <v>112914716.8</v>
      </c>
      <c r="G10" s="7">
        <f>'Quaterly-Balance Sheet'!G29</f>
        <v>117758671.5</v>
      </c>
      <c r="H10" s="7">
        <f>'Quaterly-Balance Sheet'!H29</f>
        <v>122810428.2</v>
      </c>
      <c r="I10" s="7">
        <f>'Quaterly-Balance Sheet'!I29</f>
        <v>128078901.5</v>
      </c>
    </row>
    <row r="11">
      <c r="A11" s="21" t="s">
        <v>93</v>
      </c>
      <c r="B11" s="7">
        <f>'Quaterly-Balance Sheet'!B30</f>
        <v>157215</v>
      </c>
      <c r="C11" s="7">
        <f>'Quaterly-Balance Sheet'!C30</f>
        <v>124870</v>
      </c>
      <c r="D11" s="7">
        <f>'Quaterly-Balance Sheet'!D30</f>
        <v>157215</v>
      </c>
      <c r="E11" s="7">
        <f>'Quaterly-Balance Sheet'!E30</f>
        <v>124870</v>
      </c>
      <c r="F11" s="7">
        <f>'Quaterly-Balance Sheet'!F30</f>
        <v>157215</v>
      </c>
      <c r="G11" s="7">
        <f>'Quaterly-Balance Sheet'!G30</f>
        <v>124870</v>
      </c>
      <c r="H11" s="7">
        <f>'Quaterly-Balance Sheet'!H30</f>
        <v>157215</v>
      </c>
      <c r="I11" s="7">
        <f>'Quaterly-Balance Sheet'!I30</f>
        <v>124870</v>
      </c>
    </row>
    <row r="12">
      <c r="A12" s="9" t="s">
        <v>94</v>
      </c>
      <c r="B12" s="7">
        <f t="shared" ref="B12:I12" si="2">SUM(B10:B11)</f>
        <v>95608363.18</v>
      </c>
      <c r="C12" s="7">
        <f t="shared" si="2"/>
        <v>99670799.25</v>
      </c>
      <c r="D12" s="7">
        <f t="shared" si="2"/>
        <v>103973588.3</v>
      </c>
      <c r="E12" s="7">
        <f t="shared" si="2"/>
        <v>108394886.1</v>
      </c>
      <c r="F12" s="7">
        <f t="shared" si="2"/>
        <v>113071931.8</v>
      </c>
      <c r="G12" s="7">
        <f t="shared" si="2"/>
        <v>117883541.5</v>
      </c>
      <c r="H12" s="7">
        <f t="shared" si="2"/>
        <v>122967643.2</v>
      </c>
      <c r="I12" s="7">
        <f t="shared" si="2"/>
        <v>128203771.5</v>
      </c>
    </row>
    <row r="13">
      <c r="A13" s="10" t="s">
        <v>101</v>
      </c>
      <c r="B13" s="27">
        <f t="shared" ref="B13:I13" si="3">B8/B12</f>
        <v>2.573825028</v>
      </c>
      <c r="C13" s="27">
        <f t="shared" si="3"/>
        <v>4.135151776</v>
      </c>
      <c r="D13" s="27">
        <f t="shared" si="3"/>
        <v>5.633533014</v>
      </c>
      <c r="E13" s="27">
        <f t="shared" si="3"/>
        <v>7.135959587</v>
      </c>
      <c r="F13" s="27">
        <f t="shared" si="3"/>
        <v>8.634970576</v>
      </c>
      <c r="G13" s="27">
        <f t="shared" si="3"/>
        <v>10.0800084</v>
      </c>
      <c r="H13" s="27">
        <f t="shared" si="3"/>
        <v>11.52922133</v>
      </c>
      <c r="I13" s="27">
        <f t="shared" si="3"/>
        <v>13.03290282</v>
      </c>
    </row>
    <row r="14">
      <c r="A14" s="6"/>
      <c r="B14" s="6"/>
      <c r="C14" s="6"/>
      <c r="D14" s="6"/>
      <c r="E14" s="6"/>
      <c r="F14" s="6"/>
      <c r="G14" s="6"/>
      <c r="H14" s="6"/>
      <c r="I14" s="6"/>
    </row>
    <row r="15">
      <c r="A15" s="25" t="s">
        <v>102</v>
      </c>
      <c r="B15" s="6"/>
      <c r="C15" s="6"/>
      <c r="D15" s="6"/>
      <c r="E15" s="6"/>
      <c r="F15" s="6"/>
      <c r="G15" s="6"/>
      <c r="H15" s="6"/>
      <c r="I15" s="6"/>
    </row>
    <row r="16">
      <c r="A16" s="21" t="s">
        <v>34</v>
      </c>
      <c r="B16" s="7">
        <f t="shared" ref="B16:I16" si="4">B6</f>
        <v>129676167.2</v>
      </c>
      <c r="C16" s="7">
        <f t="shared" si="4"/>
        <v>136726489.9</v>
      </c>
      <c r="D16" s="7">
        <f t="shared" si="4"/>
        <v>144164160.1</v>
      </c>
      <c r="E16" s="7">
        <f t="shared" si="4"/>
        <v>152010613.3</v>
      </c>
      <c r="F16" s="7">
        <f t="shared" si="4"/>
        <v>160288477.4</v>
      </c>
      <c r="G16" s="7">
        <f t="shared" si="4"/>
        <v>169021638.6</v>
      </c>
      <c r="H16" s="7">
        <f t="shared" si="4"/>
        <v>178235312</v>
      </c>
      <c r="I16" s="7">
        <f t="shared" si="4"/>
        <v>187956115.8</v>
      </c>
    </row>
    <row r="17">
      <c r="A17" s="21" t="s">
        <v>77</v>
      </c>
      <c r="B17" s="7">
        <f t="shared" ref="B17:I17" si="5">B7</f>
        <v>63464770.69</v>
      </c>
      <c r="C17" s="7">
        <f t="shared" si="5"/>
        <v>163407461.8</v>
      </c>
      <c r="D17" s="7">
        <f t="shared" si="5"/>
        <v>263965153</v>
      </c>
      <c r="E17" s="7">
        <f t="shared" si="5"/>
        <v>371401889.7</v>
      </c>
      <c r="F17" s="7">
        <f t="shared" si="5"/>
        <v>486223641.5</v>
      </c>
      <c r="G17" s="7">
        <f t="shared" si="5"/>
        <v>601899474.4</v>
      </c>
      <c r="H17" s="7">
        <f t="shared" si="5"/>
        <v>726498383.5</v>
      </c>
      <c r="I17" s="7">
        <f t="shared" si="5"/>
        <v>865661503.6</v>
      </c>
    </row>
    <row r="18">
      <c r="A18" s="26" t="s">
        <v>103</v>
      </c>
      <c r="B18" s="7">
        <f t="shared" ref="B18:I18" si="6">SUM(B16:B17)</f>
        <v>193140937.9</v>
      </c>
      <c r="C18" s="7">
        <f t="shared" si="6"/>
        <v>300133951.7</v>
      </c>
      <c r="D18" s="7">
        <f t="shared" si="6"/>
        <v>408129313.1</v>
      </c>
      <c r="E18" s="7">
        <f t="shared" si="6"/>
        <v>523412503.1</v>
      </c>
      <c r="F18" s="7">
        <f t="shared" si="6"/>
        <v>646512118.9</v>
      </c>
      <c r="G18" s="7">
        <f t="shared" si="6"/>
        <v>770921113</v>
      </c>
      <c r="H18" s="7">
        <f t="shared" si="6"/>
        <v>904733695.5</v>
      </c>
      <c r="I18" s="7">
        <f t="shared" si="6"/>
        <v>1053617619</v>
      </c>
    </row>
    <row r="19">
      <c r="A19" s="25" t="s">
        <v>92</v>
      </c>
      <c r="B19" s="6"/>
      <c r="C19" s="6"/>
      <c r="D19" s="6"/>
      <c r="E19" s="6"/>
      <c r="F19" s="6"/>
      <c r="G19" s="6"/>
      <c r="H19" s="6"/>
      <c r="I19" s="6"/>
    </row>
    <row r="20">
      <c r="A20" s="21" t="s">
        <v>46</v>
      </c>
      <c r="B20" s="7">
        <f t="shared" ref="B20:I20" si="7">B10</f>
        <v>95451148.18</v>
      </c>
      <c r="C20" s="7">
        <f t="shared" si="7"/>
        <v>99545929.25</v>
      </c>
      <c r="D20" s="7">
        <f t="shared" si="7"/>
        <v>103816373.3</v>
      </c>
      <c r="E20" s="7">
        <f t="shared" si="7"/>
        <v>108270016.1</v>
      </c>
      <c r="F20" s="7">
        <f t="shared" si="7"/>
        <v>112914716.8</v>
      </c>
      <c r="G20" s="7">
        <f t="shared" si="7"/>
        <v>117758671.5</v>
      </c>
      <c r="H20" s="7">
        <f t="shared" si="7"/>
        <v>122810428.2</v>
      </c>
      <c r="I20" s="7">
        <f t="shared" si="7"/>
        <v>128078901.5</v>
      </c>
    </row>
    <row r="21">
      <c r="A21" s="21" t="s">
        <v>93</v>
      </c>
      <c r="B21" s="7">
        <f t="shared" ref="B21:I21" si="8">B11</f>
        <v>157215</v>
      </c>
      <c r="C21" s="7">
        <f t="shared" si="8"/>
        <v>124870</v>
      </c>
      <c r="D21" s="7">
        <f t="shared" si="8"/>
        <v>157215</v>
      </c>
      <c r="E21" s="7">
        <f t="shared" si="8"/>
        <v>124870</v>
      </c>
      <c r="F21" s="7">
        <f t="shared" si="8"/>
        <v>157215</v>
      </c>
      <c r="G21" s="7">
        <f t="shared" si="8"/>
        <v>124870</v>
      </c>
      <c r="H21" s="7">
        <f t="shared" si="8"/>
        <v>157215</v>
      </c>
      <c r="I21" s="7">
        <f t="shared" si="8"/>
        <v>124870</v>
      </c>
    </row>
    <row r="22">
      <c r="A22" s="9" t="s">
        <v>94</v>
      </c>
      <c r="B22" s="7">
        <f t="shared" ref="B22:I22" si="9">SUM(B20:B21)</f>
        <v>95608363.18</v>
      </c>
      <c r="C22" s="7">
        <f t="shared" si="9"/>
        <v>99670799.25</v>
      </c>
      <c r="D22" s="7">
        <f t="shared" si="9"/>
        <v>103973588.3</v>
      </c>
      <c r="E22" s="7">
        <f t="shared" si="9"/>
        <v>108394886.1</v>
      </c>
      <c r="F22" s="7">
        <f t="shared" si="9"/>
        <v>113071931.8</v>
      </c>
      <c r="G22" s="7">
        <f t="shared" si="9"/>
        <v>117883541.5</v>
      </c>
      <c r="H22" s="7">
        <f t="shared" si="9"/>
        <v>122967643.2</v>
      </c>
      <c r="I22" s="7">
        <f t="shared" si="9"/>
        <v>128203771.5</v>
      </c>
    </row>
    <row r="23">
      <c r="A23" s="10" t="s">
        <v>104</v>
      </c>
      <c r="B23" s="27">
        <f t="shared" ref="B23:I23" si="10">B18/B22</f>
        <v>2.020125975</v>
      </c>
      <c r="C23" s="27">
        <f t="shared" si="10"/>
        <v>3.011252583</v>
      </c>
      <c r="D23" s="27">
        <f t="shared" si="10"/>
        <v>3.925317187</v>
      </c>
      <c r="E23" s="27">
        <f t="shared" si="10"/>
        <v>4.828756429</v>
      </c>
      <c r="F23" s="27">
        <f t="shared" si="10"/>
        <v>5.717706497</v>
      </c>
      <c r="G23" s="27">
        <f t="shared" si="10"/>
        <v>6.539684021</v>
      </c>
      <c r="H23" s="27">
        <f t="shared" si="10"/>
        <v>7.357493985</v>
      </c>
      <c r="I23" s="27">
        <f t="shared" si="10"/>
        <v>8.218304403</v>
      </c>
    </row>
    <row r="24">
      <c r="A24" s="6"/>
      <c r="B24" s="6"/>
      <c r="C24" s="6"/>
      <c r="D24" s="6"/>
      <c r="E24" s="6"/>
      <c r="F24" s="6"/>
      <c r="G24" s="6"/>
      <c r="H24" s="6"/>
      <c r="I24" s="6"/>
    </row>
    <row r="25">
      <c r="A25" s="25" t="s">
        <v>105</v>
      </c>
      <c r="B25" s="6"/>
      <c r="C25" s="6"/>
      <c r="D25" s="6"/>
      <c r="E25" s="6"/>
      <c r="F25" s="6"/>
      <c r="G25" s="6"/>
      <c r="H25" s="6"/>
      <c r="I25" s="6"/>
    </row>
    <row r="26">
      <c r="A26" s="21" t="s">
        <v>77</v>
      </c>
      <c r="B26" s="7">
        <f t="shared" ref="B26:I26" si="11">B7</f>
        <v>63464770.69</v>
      </c>
      <c r="C26" s="7">
        <f t="shared" si="11"/>
        <v>163407461.8</v>
      </c>
      <c r="D26" s="7">
        <f t="shared" si="11"/>
        <v>263965153</v>
      </c>
      <c r="E26" s="7">
        <f t="shared" si="11"/>
        <v>371401889.7</v>
      </c>
      <c r="F26" s="7">
        <f t="shared" si="11"/>
        <v>486223641.5</v>
      </c>
      <c r="G26" s="7">
        <f t="shared" si="11"/>
        <v>601899474.4</v>
      </c>
      <c r="H26" s="7">
        <f t="shared" si="11"/>
        <v>726498383.5</v>
      </c>
      <c r="I26" s="7">
        <f t="shared" si="11"/>
        <v>865661503.6</v>
      </c>
    </row>
    <row r="27">
      <c r="A27" s="25" t="s">
        <v>92</v>
      </c>
      <c r="B27" s="6"/>
      <c r="C27" s="6"/>
      <c r="D27" s="6"/>
      <c r="E27" s="6"/>
      <c r="F27" s="6"/>
      <c r="G27" s="6"/>
      <c r="H27" s="6"/>
      <c r="I27" s="6"/>
    </row>
    <row r="28">
      <c r="A28" s="21" t="s">
        <v>46</v>
      </c>
      <c r="B28" s="7">
        <f t="shared" ref="B28:I28" si="12">B10</f>
        <v>95451148.18</v>
      </c>
      <c r="C28" s="7">
        <f t="shared" si="12"/>
        <v>99545929.25</v>
      </c>
      <c r="D28" s="7">
        <f t="shared" si="12"/>
        <v>103816373.3</v>
      </c>
      <c r="E28" s="7">
        <f t="shared" si="12"/>
        <v>108270016.1</v>
      </c>
      <c r="F28" s="7">
        <f t="shared" si="12"/>
        <v>112914716.8</v>
      </c>
      <c r="G28" s="7">
        <f t="shared" si="12"/>
        <v>117758671.5</v>
      </c>
      <c r="H28" s="7">
        <f t="shared" si="12"/>
        <v>122810428.2</v>
      </c>
      <c r="I28" s="7">
        <f t="shared" si="12"/>
        <v>128078901.5</v>
      </c>
    </row>
    <row r="29">
      <c r="A29" s="21" t="s">
        <v>93</v>
      </c>
      <c r="B29" s="7">
        <f t="shared" ref="B29:I29" si="13">B11</f>
        <v>157215</v>
      </c>
      <c r="C29" s="7">
        <f t="shared" si="13"/>
        <v>124870</v>
      </c>
      <c r="D29" s="7">
        <f t="shared" si="13"/>
        <v>157215</v>
      </c>
      <c r="E29" s="7">
        <f t="shared" si="13"/>
        <v>124870</v>
      </c>
      <c r="F29" s="7">
        <f t="shared" si="13"/>
        <v>157215</v>
      </c>
      <c r="G29" s="7">
        <f t="shared" si="13"/>
        <v>124870</v>
      </c>
      <c r="H29" s="7">
        <f t="shared" si="13"/>
        <v>157215</v>
      </c>
      <c r="I29" s="7">
        <f t="shared" si="13"/>
        <v>124870</v>
      </c>
    </row>
    <row r="30">
      <c r="A30" s="9" t="s">
        <v>94</v>
      </c>
      <c r="B30" s="7">
        <f t="shared" ref="B30:I30" si="14">SUM(B28:B29)</f>
        <v>95608363.18</v>
      </c>
      <c r="C30" s="7">
        <f t="shared" si="14"/>
        <v>99670799.25</v>
      </c>
      <c r="D30" s="7">
        <f t="shared" si="14"/>
        <v>103973588.3</v>
      </c>
      <c r="E30" s="7">
        <f t="shared" si="14"/>
        <v>108394886.1</v>
      </c>
      <c r="F30" s="7">
        <f t="shared" si="14"/>
        <v>113071931.8</v>
      </c>
      <c r="G30" s="7">
        <f t="shared" si="14"/>
        <v>117883541.5</v>
      </c>
      <c r="H30" s="7">
        <f t="shared" si="14"/>
        <v>122967643.2</v>
      </c>
      <c r="I30" s="7">
        <f t="shared" si="14"/>
        <v>128203771.5</v>
      </c>
    </row>
    <row r="31">
      <c r="A31" s="10" t="s">
        <v>106</v>
      </c>
      <c r="B31" s="27">
        <f t="shared" ref="B31:I31" si="15">B26/B30</f>
        <v>0.6637993641</v>
      </c>
      <c r="C31" s="27">
        <f t="shared" si="15"/>
        <v>1.639471772</v>
      </c>
      <c r="D31" s="27">
        <f t="shared" si="15"/>
        <v>2.538771215</v>
      </c>
      <c r="E31" s="27">
        <f t="shared" si="15"/>
        <v>3.426378339</v>
      </c>
      <c r="F31" s="27">
        <f t="shared" si="15"/>
        <v>4.300126777</v>
      </c>
      <c r="G31" s="27">
        <f t="shared" si="15"/>
        <v>5.105882183</v>
      </c>
      <c r="H31" s="27">
        <f t="shared" si="15"/>
        <v>5.908045111</v>
      </c>
      <c r="I31" s="27">
        <f t="shared" si="15"/>
        <v>6.752231185</v>
      </c>
    </row>
    <row r="32">
      <c r="A32" s="6"/>
      <c r="B32" s="6"/>
      <c r="C32" s="6"/>
      <c r="D32" s="6"/>
      <c r="E32" s="6"/>
      <c r="F32" s="6"/>
      <c r="G32" s="6"/>
      <c r="H32" s="6"/>
      <c r="I32" s="6"/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13"/>
  </cols>
  <sheetData>
    <row r="1">
      <c r="A1" s="6"/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</row>
    <row r="2">
      <c r="A2" s="26" t="s">
        <v>107</v>
      </c>
    </row>
    <row r="3">
      <c r="A3" s="26" t="s">
        <v>108</v>
      </c>
    </row>
    <row r="4">
      <c r="A4" s="26" t="s">
        <v>109</v>
      </c>
    </row>
    <row r="5">
      <c r="A5" s="6" t="s">
        <v>29</v>
      </c>
      <c r="B5" s="2">
        <f>'Quaterly-Sales'!B18</f>
        <v>192818623.2</v>
      </c>
      <c r="C5" s="2">
        <f>'Quaterly-Sales'!C18</f>
        <v>203300974.7</v>
      </c>
      <c r="D5" s="2">
        <f>'Quaterly-Sales'!D18</f>
        <v>214359194.5</v>
      </c>
      <c r="E5" s="2">
        <f>'Quaterly-Sales'!E18</f>
        <v>226025149.5</v>
      </c>
      <c r="F5" s="2">
        <f>'Quaterly-Sales'!F18</f>
        <v>238332478.8</v>
      </c>
      <c r="G5" s="2">
        <f>'Quaterly-Sales'!G18</f>
        <v>251316692.3</v>
      </c>
      <c r="H5" s="2">
        <f>'Quaterly-Sales'!H18</f>
        <v>265015275.6</v>
      </c>
      <c r="I5" s="2">
        <f>'Quaterly-Sales'!I18</f>
        <v>279467799.8</v>
      </c>
    </row>
    <row r="6">
      <c r="A6" s="26" t="s">
        <v>110</v>
      </c>
      <c r="B6" s="2">
        <f t="shared" ref="B6:I6" si="1">B5</f>
        <v>192818623.2</v>
      </c>
      <c r="C6" s="2">
        <f t="shared" si="1"/>
        <v>203300974.7</v>
      </c>
      <c r="D6" s="2">
        <f t="shared" si="1"/>
        <v>214359194.5</v>
      </c>
      <c r="E6" s="2">
        <f t="shared" si="1"/>
        <v>226025149.5</v>
      </c>
      <c r="F6" s="2">
        <f t="shared" si="1"/>
        <v>238332478.8</v>
      </c>
      <c r="G6" s="2">
        <f t="shared" si="1"/>
        <v>251316692.3</v>
      </c>
      <c r="H6" s="2">
        <f t="shared" si="1"/>
        <v>265015275.6</v>
      </c>
      <c r="I6" s="2">
        <f t="shared" si="1"/>
        <v>279467799.8</v>
      </c>
    </row>
    <row r="7">
      <c r="A7" s="26" t="s">
        <v>111</v>
      </c>
    </row>
    <row r="8">
      <c r="A8" s="6" t="s">
        <v>112</v>
      </c>
      <c r="B8" s="28">
        <v>0.0</v>
      </c>
      <c r="C8" s="2">
        <f t="shared" ref="C8:I8" si="2">B9</f>
        <v>129676167.2</v>
      </c>
      <c r="D8" s="2">
        <f t="shared" si="2"/>
        <v>136726489.9</v>
      </c>
      <c r="E8" s="2">
        <f t="shared" si="2"/>
        <v>144164160.1</v>
      </c>
      <c r="F8" s="2">
        <f t="shared" si="2"/>
        <v>152010613.3</v>
      </c>
      <c r="G8" s="2">
        <f t="shared" si="2"/>
        <v>160288477.4</v>
      </c>
      <c r="H8" s="2">
        <f t="shared" si="2"/>
        <v>169021638.6</v>
      </c>
      <c r="I8" s="2">
        <f t="shared" si="2"/>
        <v>178235312</v>
      </c>
    </row>
    <row r="9">
      <c r="A9" s="6" t="s">
        <v>113</v>
      </c>
      <c r="B9" s="2">
        <f>'Quaterly-Balance Sheet'!B9</f>
        <v>129676167.2</v>
      </c>
      <c r="C9" s="2">
        <f>'Quaterly-Balance Sheet'!C9</f>
        <v>136726489.9</v>
      </c>
      <c r="D9" s="2">
        <f>'Quaterly-Balance Sheet'!D9</f>
        <v>144164160.1</v>
      </c>
      <c r="E9" s="2">
        <f>'Quaterly-Balance Sheet'!E9</f>
        <v>152010613.3</v>
      </c>
      <c r="F9" s="2">
        <f>'Quaterly-Balance Sheet'!F9</f>
        <v>160288477.4</v>
      </c>
      <c r="G9" s="2">
        <f>'Quaterly-Balance Sheet'!G9</f>
        <v>169021638.6</v>
      </c>
      <c r="H9" s="2">
        <f>'Quaterly-Balance Sheet'!H9</f>
        <v>178235312</v>
      </c>
      <c r="I9" s="2">
        <f>'Quaterly-Balance Sheet'!I9</f>
        <v>187956115.8</v>
      </c>
    </row>
    <row r="10">
      <c r="A10" s="26" t="s">
        <v>111</v>
      </c>
      <c r="B10" s="29">
        <f t="shared" ref="B10:I10" si="3">SUM(B8:B9)/2</f>
        <v>64838083.62</v>
      </c>
      <c r="C10" s="29">
        <f t="shared" si="3"/>
        <v>133201328.6</v>
      </c>
      <c r="D10" s="29">
        <f t="shared" si="3"/>
        <v>140445325</v>
      </c>
      <c r="E10" s="29">
        <f t="shared" si="3"/>
        <v>148087386.7</v>
      </c>
      <c r="F10" s="29">
        <f t="shared" si="3"/>
        <v>156149545.4</v>
      </c>
      <c r="G10" s="29">
        <f t="shared" si="3"/>
        <v>164655058</v>
      </c>
      <c r="H10" s="29">
        <f t="shared" si="3"/>
        <v>173628475.3</v>
      </c>
      <c r="I10" s="29">
        <f t="shared" si="3"/>
        <v>183095713.9</v>
      </c>
    </row>
    <row r="11">
      <c r="A11" s="26" t="s">
        <v>114</v>
      </c>
      <c r="B11" s="30">
        <f t="shared" ref="B11:I11" si="4">B6/B10</f>
        <v>2.973848277</v>
      </c>
      <c r="C11" s="30">
        <f t="shared" si="4"/>
        <v>1.52626837</v>
      </c>
      <c r="D11" s="30">
        <f t="shared" si="4"/>
        <v>1.526282164</v>
      </c>
      <c r="E11" s="30">
        <f t="shared" si="4"/>
        <v>1.526295754</v>
      </c>
      <c r="F11" s="30">
        <f t="shared" si="4"/>
        <v>1.526309143</v>
      </c>
      <c r="G11" s="30">
        <f t="shared" si="4"/>
        <v>1.526322333</v>
      </c>
      <c r="H11" s="30">
        <f t="shared" si="4"/>
        <v>1.526335327</v>
      </c>
      <c r="I11" s="30">
        <f t="shared" si="4"/>
        <v>1.526348126</v>
      </c>
    </row>
    <row r="12">
      <c r="A12" s="6"/>
    </row>
    <row r="13">
      <c r="A13" s="25" t="s">
        <v>115</v>
      </c>
    </row>
    <row r="14">
      <c r="A14" s="6" t="s">
        <v>116</v>
      </c>
      <c r="B14" s="28">
        <v>90.0</v>
      </c>
      <c r="C14" s="28">
        <v>90.0</v>
      </c>
      <c r="D14" s="28">
        <v>90.0</v>
      </c>
      <c r="E14" s="28">
        <v>90.0</v>
      </c>
      <c r="F14" s="28">
        <v>90.0</v>
      </c>
      <c r="G14" s="28">
        <v>90.0</v>
      </c>
      <c r="H14" s="28">
        <v>90.0</v>
      </c>
      <c r="I14" s="28">
        <v>90.0</v>
      </c>
    </row>
    <row r="15">
      <c r="A15" s="6" t="s">
        <v>114</v>
      </c>
      <c r="B15" s="31">
        <f t="shared" ref="B15:I15" si="5">B11</f>
        <v>2.973848277</v>
      </c>
      <c r="C15" s="31">
        <f t="shared" si="5"/>
        <v>1.52626837</v>
      </c>
      <c r="D15" s="31">
        <f t="shared" si="5"/>
        <v>1.526282164</v>
      </c>
      <c r="E15" s="31">
        <f t="shared" si="5"/>
        <v>1.526295754</v>
      </c>
      <c r="F15" s="31">
        <f t="shared" si="5"/>
        <v>1.526309143</v>
      </c>
      <c r="G15" s="31">
        <f t="shared" si="5"/>
        <v>1.526322333</v>
      </c>
      <c r="H15" s="31">
        <f t="shared" si="5"/>
        <v>1.526335327</v>
      </c>
      <c r="I15" s="31">
        <f t="shared" si="5"/>
        <v>1.526348126</v>
      </c>
    </row>
    <row r="16">
      <c r="A16" s="26" t="s">
        <v>117</v>
      </c>
      <c r="B16" s="32">
        <f t="shared" ref="B16:I16" si="6">B14/B15</f>
        <v>30.26381699</v>
      </c>
      <c r="C16" s="32">
        <f t="shared" si="6"/>
        <v>58.96734922</v>
      </c>
      <c r="D16" s="32">
        <f t="shared" si="6"/>
        <v>58.96681632</v>
      </c>
      <c r="E16" s="32">
        <f t="shared" si="6"/>
        <v>58.96629128</v>
      </c>
      <c r="F16" s="32">
        <f t="shared" si="6"/>
        <v>58.96577402</v>
      </c>
      <c r="G16" s="32">
        <f t="shared" si="6"/>
        <v>58.96526445</v>
      </c>
      <c r="H16" s="32">
        <f t="shared" si="6"/>
        <v>58.96476247</v>
      </c>
      <c r="I16" s="32">
        <f t="shared" si="6"/>
        <v>58.96426801</v>
      </c>
    </row>
    <row r="17">
      <c r="A17" s="6"/>
    </row>
    <row r="18">
      <c r="A18" s="25" t="s">
        <v>118</v>
      </c>
    </row>
    <row r="19">
      <c r="A19" s="26" t="s">
        <v>119</v>
      </c>
    </row>
    <row r="20">
      <c r="A20" s="33" t="s">
        <v>120</v>
      </c>
      <c r="B20" s="2">
        <f>'Quaterly-Purchases'!B3</f>
        <v>282390452</v>
      </c>
      <c r="C20" s="2">
        <f>'Quaterly-Purchases'!C3</f>
        <v>294504785.8</v>
      </c>
      <c r="D20" s="2">
        <f>'Quaterly-Purchases'!D3</f>
        <v>307138815.3</v>
      </c>
      <c r="E20" s="2">
        <f>'Quaterly-Purchases'!E3</f>
        <v>320314835</v>
      </c>
      <c r="F20" s="2">
        <f>'Quaterly-Purchases'!F3</f>
        <v>334056095.8</v>
      </c>
      <c r="G20" s="2">
        <f>'Quaterly-Purchases'!G3</f>
        <v>348386846.2</v>
      </c>
      <c r="H20" s="2">
        <f>'Quaterly-Purchases'!H3</f>
        <v>363332374.7</v>
      </c>
      <c r="I20" s="2">
        <f>'Quaterly-Purchases'!I3</f>
        <v>378919055</v>
      </c>
    </row>
    <row r="21">
      <c r="A21" s="33" t="s">
        <v>121</v>
      </c>
      <c r="B21" s="2">
        <f>'Quaterly-Purchases'!B4</f>
        <v>23190008.82</v>
      </c>
      <c r="C21" s="2">
        <f>'Quaterly-Purchases'!C4</f>
        <v>25057985.82</v>
      </c>
      <c r="D21" s="2">
        <f>'Quaterly-Purchases'!D4</f>
        <v>27076430.11</v>
      </c>
      <c r="E21" s="2">
        <f>'Quaterly-Purchases'!E4</f>
        <v>29257461.99</v>
      </c>
      <c r="F21" s="2">
        <f>'Quaterly-Purchases'!F4</f>
        <v>31614178.03</v>
      </c>
      <c r="G21" s="2">
        <f>'Quaterly-Purchases'!G4</f>
        <v>34160729.77</v>
      </c>
      <c r="H21" s="2">
        <f>'Quaterly-Purchases'!H4</f>
        <v>36912408.64</v>
      </c>
      <c r="I21" s="2">
        <f>'Quaterly-Purchases'!I4</f>
        <v>39885737.82</v>
      </c>
    </row>
    <row r="22">
      <c r="A22" s="26" t="s">
        <v>122</v>
      </c>
      <c r="B22" s="2">
        <f t="shared" ref="B22:I22" si="7">SUM(B20:B21)</f>
        <v>305580460.8</v>
      </c>
      <c r="C22" s="2">
        <f t="shared" si="7"/>
        <v>319562771.6</v>
      </c>
      <c r="D22" s="2">
        <f t="shared" si="7"/>
        <v>334215245.4</v>
      </c>
      <c r="E22" s="2">
        <f t="shared" si="7"/>
        <v>349572297</v>
      </c>
      <c r="F22" s="2">
        <f t="shared" si="7"/>
        <v>365670273.8</v>
      </c>
      <c r="G22" s="2">
        <f t="shared" si="7"/>
        <v>382547575.9</v>
      </c>
      <c r="H22" s="2">
        <f t="shared" si="7"/>
        <v>400244783.4</v>
      </c>
      <c r="I22" s="2">
        <f t="shared" si="7"/>
        <v>418804792.8</v>
      </c>
    </row>
    <row r="23">
      <c r="A23" s="6"/>
    </row>
    <row r="24">
      <c r="A24" s="26" t="s">
        <v>123</v>
      </c>
    </row>
    <row r="25">
      <c r="A25" s="6" t="s">
        <v>124</v>
      </c>
      <c r="B25" s="11">
        <v>0.0</v>
      </c>
      <c r="C25" s="2">
        <f t="shared" ref="C25:I25" si="8">B26</f>
        <v>95451148.18</v>
      </c>
      <c r="D25" s="2">
        <f t="shared" si="8"/>
        <v>99545929.25</v>
      </c>
      <c r="E25" s="2">
        <f t="shared" si="8"/>
        <v>103816373.3</v>
      </c>
      <c r="F25" s="2">
        <f t="shared" si="8"/>
        <v>108270016.1</v>
      </c>
      <c r="G25" s="2">
        <f t="shared" si="8"/>
        <v>112914716.8</v>
      </c>
      <c r="H25" s="2">
        <f t="shared" si="8"/>
        <v>117758671.5</v>
      </c>
      <c r="I25" s="2">
        <f t="shared" si="8"/>
        <v>122810428.2</v>
      </c>
    </row>
    <row r="26">
      <c r="A26" s="6" t="s">
        <v>125</v>
      </c>
      <c r="B26" s="2">
        <f>'Quaterly-Balance Sheet'!B29</f>
        <v>95451148.18</v>
      </c>
      <c r="C26" s="2">
        <f>'Quaterly-Balance Sheet'!C29</f>
        <v>99545929.25</v>
      </c>
      <c r="D26" s="2">
        <f>'Quaterly-Balance Sheet'!D29</f>
        <v>103816373.3</v>
      </c>
      <c r="E26" s="2">
        <f>'Quaterly-Balance Sheet'!E29</f>
        <v>108270016.1</v>
      </c>
      <c r="F26" s="2">
        <f>'Quaterly-Balance Sheet'!F29</f>
        <v>112914716.8</v>
      </c>
      <c r="G26" s="2">
        <f>'Quaterly-Balance Sheet'!G29</f>
        <v>117758671.5</v>
      </c>
      <c r="H26" s="2">
        <f>'Quaterly-Balance Sheet'!H29</f>
        <v>122810428.2</v>
      </c>
      <c r="I26" s="2">
        <f>'Quaterly-Balance Sheet'!I29</f>
        <v>128078901.5</v>
      </c>
    </row>
    <row r="27">
      <c r="A27" s="26" t="s">
        <v>123</v>
      </c>
      <c r="B27" s="2">
        <f t="shared" ref="B27:I27" si="9">SUM(B25:B26)/2</f>
        <v>47725574.09</v>
      </c>
      <c r="C27" s="2">
        <f t="shared" si="9"/>
        <v>97498538.72</v>
      </c>
      <c r="D27" s="2">
        <f t="shared" si="9"/>
        <v>101681151.3</v>
      </c>
      <c r="E27" s="2">
        <f t="shared" si="9"/>
        <v>106043194.7</v>
      </c>
      <c r="F27" s="2">
        <f t="shared" si="9"/>
        <v>110592366.4</v>
      </c>
      <c r="G27" s="2">
        <f t="shared" si="9"/>
        <v>115336694.2</v>
      </c>
      <c r="H27" s="2">
        <f t="shared" si="9"/>
        <v>120284549.9</v>
      </c>
      <c r="I27" s="2">
        <f t="shared" si="9"/>
        <v>125444664.9</v>
      </c>
    </row>
    <row r="28">
      <c r="A28" s="26" t="s">
        <v>126</v>
      </c>
      <c r="B28" s="32">
        <f t="shared" ref="B28:I28" si="10">B22/B27</f>
        <v>6.402866107</v>
      </c>
      <c r="C28" s="32">
        <f t="shared" si="10"/>
        <v>3.277616012</v>
      </c>
      <c r="D28" s="32">
        <f t="shared" si="10"/>
        <v>3.286894781</v>
      </c>
      <c r="E28" s="32">
        <f t="shared" si="10"/>
        <v>3.296508541</v>
      </c>
      <c r="F28" s="32">
        <f t="shared" si="10"/>
        <v>3.306469385</v>
      </c>
      <c r="G28" s="32">
        <f t="shared" si="10"/>
        <v>3.316789845</v>
      </c>
      <c r="H28" s="32">
        <f t="shared" si="10"/>
        <v>3.327482904</v>
      </c>
      <c r="I28" s="32">
        <f t="shared" si="10"/>
        <v>3.338562013</v>
      </c>
    </row>
    <row r="29">
      <c r="A29" s="6"/>
    </row>
    <row r="30">
      <c r="A30" s="26" t="s">
        <v>127</v>
      </c>
    </row>
    <row r="31">
      <c r="A31" s="6" t="s">
        <v>116</v>
      </c>
      <c r="B31" s="28">
        <v>90.0</v>
      </c>
      <c r="C31" s="28">
        <v>90.0</v>
      </c>
      <c r="D31" s="28">
        <v>90.0</v>
      </c>
      <c r="E31" s="28">
        <v>90.0</v>
      </c>
      <c r="F31" s="28">
        <v>90.0</v>
      </c>
      <c r="G31" s="28">
        <v>90.0</v>
      </c>
      <c r="H31" s="28">
        <v>90.0</v>
      </c>
      <c r="I31" s="28">
        <v>90.0</v>
      </c>
    </row>
    <row r="32">
      <c r="A32" s="6" t="s">
        <v>128</v>
      </c>
      <c r="B32" s="34">
        <f t="shared" ref="B32:I32" si="11">B28</f>
        <v>6.402866107</v>
      </c>
      <c r="C32" s="34">
        <f t="shared" si="11"/>
        <v>3.277616012</v>
      </c>
      <c r="D32" s="34">
        <f t="shared" si="11"/>
        <v>3.286894781</v>
      </c>
      <c r="E32" s="34">
        <f t="shared" si="11"/>
        <v>3.296508541</v>
      </c>
      <c r="F32" s="34">
        <f t="shared" si="11"/>
        <v>3.306469385</v>
      </c>
      <c r="G32" s="34">
        <f t="shared" si="11"/>
        <v>3.316789845</v>
      </c>
      <c r="H32" s="34">
        <f t="shared" si="11"/>
        <v>3.327482904</v>
      </c>
      <c r="I32" s="34">
        <f t="shared" si="11"/>
        <v>3.338562013</v>
      </c>
    </row>
    <row r="33">
      <c r="A33" s="26" t="s">
        <v>129</v>
      </c>
      <c r="B33" s="32">
        <f t="shared" ref="B33:I33" si="12">B31/B32</f>
        <v>14.05620522</v>
      </c>
      <c r="C33" s="32">
        <f t="shared" si="12"/>
        <v>27.45898228</v>
      </c>
      <c r="D33" s="32">
        <f t="shared" si="12"/>
        <v>27.3814667</v>
      </c>
      <c r="E33" s="32">
        <f t="shared" si="12"/>
        <v>27.30161287</v>
      </c>
      <c r="F33" s="32">
        <f t="shared" si="12"/>
        <v>27.21936589</v>
      </c>
      <c r="G33" s="32">
        <f t="shared" si="12"/>
        <v>27.13467063</v>
      </c>
      <c r="H33" s="32">
        <f t="shared" si="12"/>
        <v>27.0474718</v>
      </c>
      <c r="I33" s="32">
        <f t="shared" si="12"/>
        <v>26.95771402</v>
      </c>
    </row>
    <row r="34">
      <c r="A34" s="6"/>
    </row>
    <row r="35">
      <c r="A35" s="26" t="s">
        <v>130</v>
      </c>
    </row>
    <row r="36">
      <c r="A36" s="6" t="s">
        <v>131</v>
      </c>
      <c r="B36" s="2">
        <f>'Quaterly-Profit &amp; Loss'!B3</f>
        <v>252642200.7</v>
      </c>
      <c r="C36" s="2">
        <f>'Quaterly-Profit &amp; Loss'!C3</f>
        <v>260481101</v>
      </c>
      <c r="D36" s="2">
        <f>'Quaterly-Profit &amp; Loss'!D3</f>
        <v>268625847.1</v>
      </c>
      <c r="E36" s="2">
        <f>'Quaterly-Profit &amp; Loss'!E3</f>
        <v>277092602.5</v>
      </c>
      <c r="F36" s="2">
        <f>'Quaterly-Profit &amp; Loss'!F3</f>
        <v>285898612.5</v>
      </c>
      <c r="G36" s="2">
        <f>'Quaterly-Profit &amp; Loss'!G3</f>
        <v>295062285</v>
      </c>
      <c r="H36" s="2">
        <f>'Quaterly-Profit &amp; Loss'!H3</f>
        <v>304603278.8</v>
      </c>
      <c r="I36" s="2">
        <f>'Quaterly-Profit &amp; Loss'!I3</f>
        <v>314542598</v>
      </c>
    </row>
    <row r="37">
      <c r="A37" s="26" t="s">
        <v>132</v>
      </c>
    </row>
    <row r="38">
      <c r="A38" s="6" t="s">
        <v>133</v>
      </c>
      <c r="B38" s="11">
        <v>0.0</v>
      </c>
      <c r="C38" s="2">
        <f t="shared" ref="C38:I38" si="13">B39</f>
        <v>52938260.13</v>
      </c>
      <c r="D38" s="2">
        <f t="shared" si="13"/>
        <v>112019930.8</v>
      </c>
      <c r="E38" s="2">
        <f t="shared" si="13"/>
        <v>177609329.1</v>
      </c>
      <c r="F38" s="2">
        <f t="shared" si="13"/>
        <v>250089023.6</v>
      </c>
      <c r="G38" s="2">
        <f t="shared" si="13"/>
        <v>329860684.9</v>
      </c>
      <c r="H38" s="2">
        <f t="shared" si="13"/>
        <v>417345975.8</v>
      </c>
      <c r="I38" s="2">
        <f t="shared" si="13"/>
        <v>512987480.3</v>
      </c>
    </row>
    <row r="39">
      <c r="A39" s="6" t="s">
        <v>134</v>
      </c>
      <c r="B39" s="2">
        <f>'Quaterly-Balance Sheet'!B8</f>
        <v>52938260.13</v>
      </c>
      <c r="C39" s="2">
        <f>'Quaterly-Balance Sheet'!C8</f>
        <v>112019930.8</v>
      </c>
      <c r="D39" s="2">
        <f>'Quaterly-Balance Sheet'!D8</f>
        <v>177609329.1</v>
      </c>
      <c r="E39" s="2">
        <f>'Quaterly-Balance Sheet'!E8</f>
        <v>250089023.6</v>
      </c>
      <c r="F39" s="2">
        <f>'Quaterly-Balance Sheet'!F8</f>
        <v>329860684.9</v>
      </c>
      <c r="G39" s="2">
        <f>'Quaterly-Balance Sheet'!G8</f>
        <v>417345975.8</v>
      </c>
      <c r="H39" s="2">
        <f>'Quaterly-Balance Sheet'!H8</f>
        <v>512987480.3</v>
      </c>
      <c r="I39" s="2">
        <f>'Quaterly-Balance Sheet'!I8</f>
        <v>617249675.2</v>
      </c>
    </row>
    <row r="40">
      <c r="A40" s="26" t="s">
        <v>132</v>
      </c>
      <c r="B40" s="2">
        <f t="shared" ref="B40:I40" si="14">SUM(B38:B39)/2</f>
        <v>26469130.07</v>
      </c>
      <c r="C40" s="2">
        <f t="shared" si="14"/>
        <v>82479095.46</v>
      </c>
      <c r="D40" s="2">
        <f t="shared" si="14"/>
        <v>144814630</v>
      </c>
      <c r="E40" s="2">
        <f t="shared" si="14"/>
        <v>213849176.3</v>
      </c>
      <c r="F40" s="2">
        <f t="shared" si="14"/>
        <v>289974854.2</v>
      </c>
      <c r="G40" s="2">
        <f t="shared" si="14"/>
        <v>373603330.3</v>
      </c>
      <c r="H40" s="2">
        <f t="shared" si="14"/>
        <v>465166728.1</v>
      </c>
      <c r="I40" s="2">
        <f t="shared" si="14"/>
        <v>565118577.8</v>
      </c>
    </row>
    <row r="41">
      <c r="A41" s="26" t="s">
        <v>135</v>
      </c>
      <c r="B41" s="32">
        <f t="shared" ref="B41:I41" si="15">B36/B40</f>
        <v>9.544786701</v>
      </c>
      <c r="C41" s="32">
        <f t="shared" si="15"/>
        <v>3.158146917</v>
      </c>
      <c r="D41" s="32">
        <f t="shared" si="15"/>
        <v>1.85496346</v>
      </c>
      <c r="E41" s="32">
        <f t="shared" si="15"/>
        <v>1.295738461</v>
      </c>
      <c r="F41" s="32">
        <f t="shared" si="15"/>
        <v>0.9859427752</v>
      </c>
      <c r="G41" s="32">
        <f t="shared" si="15"/>
        <v>0.7897742367</v>
      </c>
      <c r="H41" s="32">
        <f t="shared" si="15"/>
        <v>0.6548260235</v>
      </c>
      <c r="I41" s="32">
        <f t="shared" si="15"/>
        <v>0.5565957488</v>
      </c>
    </row>
    <row r="42">
      <c r="A42" s="6"/>
    </row>
    <row r="43">
      <c r="A43" s="26" t="s">
        <v>136</v>
      </c>
    </row>
    <row r="44">
      <c r="A44" s="6" t="s">
        <v>116</v>
      </c>
      <c r="B44" s="11">
        <v>90.0</v>
      </c>
      <c r="C44" s="11">
        <v>90.0</v>
      </c>
      <c r="D44" s="11">
        <v>90.0</v>
      </c>
      <c r="E44" s="11">
        <v>90.0</v>
      </c>
      <c r="F44" s="11">
        <v>90.0</v>
      </c>
      <c r="G44" s="11">
        <v>90.0</v>
      </c>
      <c r="H44" s="11">
        <v>90.0</v>
      </c>
      <c r="I44" s="11">
        <v>90.0</v>
      </c>
    </row>
    <row r="45">
      <c r="A45" s="6" t="s">
        <v>135</v>
      </c>
      <c r="B45" s="34">
        <f t="shared" ref="B45:I45" si="16">B41</f>
        <v>9.544786701</v>
      </c>
      <c r="C45" s="34">
        <f t="shared" si="16"/>
        <v>3.158146917</v>
      </c>
      <c r="D45" s="34">
        <f t="shared" si="16"/>
        <v>1.85496346</v>
      </c>
      <c r="E45" s="34">
        <f t="shared" si="16"/>
        <v>1.295738461</v>
      </c>
      <c r="F45" s="34">
        <f t="shared" si="16"/>
        <v>0.9859427752</v>
      </c>
      <c r="G45" s="34">
        <f t="shared" si="16"/>
        <v>0.7897742367</v>
      </c>
      <c r="H45" s="34">
        <f t="shared" si="16"/>
        <v>0.6548260235</v>
      </c>
      <c r="I45" s="34">
        <f t="shared" si="16"/>
        <v>0.5565957488</v>
      </c>
    </row>
    <row r="46">
      <c r="A46" s="26" t="s">
        <v>137</v>
      </c>
      <c r="B46" s="32">
        <f t="shared" ref="B46:I46" si="17">B44/B45</f>
        <v>9.429231141</v>
      </c>
      <c r="C46" s="32">
        <f t="shared" si="17"/>
        <v>28.49772426</v>
      </c>
      <c r="D46" s="32">
        <f t="shared" si="17"/>
        <v>48.51847593</v>
      </c>
      <c r="E46" s="32">
        <f t="shared" si="17"/>
        <v>69.45846152</v>
      </c>
      <c r="F46" s="32">
        <f t="shared" si="17"/>
        <v>91.28318829</v>
      </c>
      <c r="G46" s="32">
        <f t="shared" si="17"/>
        <v>113.9566167</v>
      </c>
      <c r="H46" s="32">
        <f t="shared" si="17"/>
        <v>137.4410863</v>
      </c>
      <c r="I46" s="32">
        <f t="shared" si="17"/>
        <v>161.6972465</v>
      </c>
    </row>
    <row r="47">
      <c r="A47" s="6"/>
    </row>
    <row r="48">
      <c r="A48" s="26" t="s">
        <v>138</v>
      </c>
    </row>
    <row r="49">
      <c r="A49" s="6" t="s">
        <v>24</v>
      </c>
      <c r="B49" s="2">
        <f>'Quaterly-Profit &amp; Loss'!B2</f>
        <v>431327460.2</v>
      </c>
      <c r="C49" s="2">
        <f>'Quaterly-Profit &amp; Loss'!C2</f>
        <v>454265141.1</v>
      </c>
      <c r="D49" s="2">
        <f>'Quaterly-Profit &amp; Loss'!D2</f>
        <v>478443354.9</v>
      </c>
      <c r="E49" s="2">
        <f>'Quaterly-Profit &amp; Loss'!E2</f>
        <v>503930005.3</v>
      </c>
      <c r="F49" s="2">
        <f>'Quaterly-Profit &amp; Loss'!F2</f>
        <v>530796744.5</v>
      </c>
      <c r="G49" s="2">
        <f>'Quaterly-Profit &amp; Loss'!G2</f>
        <v>559119181</v>
      </c>
      <c r="H49" s="2">
        <f>'Quaterly-Profit &amp; Loss'!H2</f>
        <v>588977098.9</v>
      </c>
      <c r="I49" s="2">
        <f>'Quaterly-Profit &amp; Loss'!I2</f>
        <v>620454690.8</v>
      </c>
    </row>
    <row r="50">
      <c r="A50" s="26" t="s">
        <v>139</v>
      </c>
    </row>
    <row r="51">
      <c r="A51" s="6" t="s">
        <v>140</v>
      </c>
      <c r="B51" s="11">
        <v>0.0</v>
      </c>
      <c r="C51" s="2">
        <f t="shared" ref="C51:I51" si="18">B52</f>
        <v>246730384.7</v>
      </c>
      <c r="D51" s="2">
        <f t="shared" si="18"/>
        <v>412675967.7</v>
      </c>
      <c r="E51" s="2">
        <f t="shared" si="18"/>
        <v>586392887</v>
      </c>
      <c r="F51" s="2">
        <f t="shared" si="18"/>
        <v>773966379</v>
      </c>
      <c r="G51" s="2">
        <f t="shared" si="18"/>
        <v>976648263.8</v>
      </c>
      <c r="H51" s="2">
        <f t="shared" si="18"/>
        <v>1188393350</v>
      </c>
      <c r="I51" s="2">
        <f t="shared" si="18"/>
        <v>1418455590</v>
      </c>
    </row>
    <row r="52">
      <c r="A52" s="6" t="s">
        <v>141</v>
      </c>
      <c r="B52" s="2">
        <f>'Quaterly-Balance Sheet'!B12</f>
        <v>246730384.7</v>
      </c>
      <c r="C52" s="2">
        <f>'Quaterly-Balance Sheet'!C12</f>
        <v>412675967.7</v>
      </c>
      <c r="D52" s="2">
        <f>'Quaterly-Balance Sheet'!D12</f>
        <v>586392887</v>
      </c>
      <c r="E52" s="2">
        <f>'Quaterly-Balance Sheet'!E12</f>
        <v>773966379</v>
      </c>
      <c r="F52" s="2">
        <f>'Quaterly-Balance Sheet'!F12</f>
        <v>976648263.8</v>
      </c>
      <c r="G52" s="2">
        <f>'Quaterly-Balance Sheet'!G12</f>
        <v>1188393350</v>
      </c>
      <c r="H52" s="2">
        <f>'Quaterly-Balance Sheet'!H12</f>
        <v>1418455590</v>
      </c>
      <c r="I52" s="2">
        <f>'Quaterly-Balance Sheet'!I12</f>
        <v>1671753966</v>
      </c>
    </row>
    <row r="53">
      <c r="A53" s="26" t="s">
        <v>139</v>
      </c>
      <c r="B53" s="2">
        <f t="shared" ref="B53:I53" si="19">SUM(B51:B52)/2</f>
        <v>123365192.3</v>
      </c>
      <c r="C53" s="2">
        <f t="shared" si="19"/>
        <v>329703176.2</v>
      </c>
      <c r="D53" s="2">
        <f t="shared" si="19"/>
        <v>499534427.4</v>
      </c>
      <c r="E53" s="2">
        <f t="shared" si="19"/>
        <v>680179633</v>
      </c>
      <c r="F53" s="2">
        <f t="shared" si="19"/>
        <v>875307321.4</v>
      </c>
      <c r="G53" s="2">
        <f t="shared" si="19"/>
        <v>1082520807</v>
      </c>
      <c r="H53" s="2">
        <f t="shared" si="19"/>
        <v>1303424470</v>
      </c>
      <c r="I53" s="2">
        <f t="shared" si="19"/>
        <v>1545104778</v>
      </c>
    </row>
    <row r="54">
      <c r="A54" s="26" t="s">
        <v>142</v>
      </c>
      <c r="B54" s="32">
        <f t="shared" ref="B54:I54" si="20">B49/B53</f>
        <v>3.496346514</v>
      </c>
      <c r="C54" s="32">
        <f t="shared" si="20"/>
        <v>1.377800318</v>
      </c>
      <c r="D54" s="32">
        <f t="shared" si="20"/>
        <v>0.9577785407</v>
      </c>
      <c r="E54" s="32">
        <f t="shared" si="20"/>
        <v>0.7408778223</v>
      </c>
      <c r="F54" s="32">
        <f t="shared" si="20"/>
        <v>0.6064118642</v>
      </c>
      <c r="G54" s="32">
        <f t="shared" si="20"/>
        <v>0.5164973988</v>
      </c>
      <c r="H54" s="32">
        <f t="shared" si="20"/>
        <v>0.45186899</v>
      </c>
      <c r="I54" s="32">
        <f t="shared" si="20"/>
        <v>0.4015615638</v>
      </c>
    </row>
    <row r="55">
      <c r="A55" s="6"/>
    </row>
    <row r="56">
      <c r="A56" s="26" t="s">
        <v>143</v>
      </c>
    </row>
    <row r="57">
      <c r="A57" s="6" t="s">
        <v>24</v>
      </c>
      <c r="B57" s="2">
        <f>'Quaterly-Profit &amp; Loss'!B2</f>
        <v>431327460.2</v>
      </c>
      <c r="C57" s="2">
        <f>'Quaterly-Profit &amp; Loss'!C2</f>
        <v>454265141.1</v>
      </c>
      <c r="D57" s="2">
        <f>'Quaterly-Profit &amp; Loss'!D2</f>
        <v>478443354.9</v>
      </c>
      <c r="E57" s="2">
        <f>'Quaterly-Profit &amp; Loss'!E2</f>
        <v>503930005.3</v>
      </c>
      <c r="F57" s="2">
        <f>'Quaterly-Profit &amp; Loss'!F2</f>
        <v>530796744.5</v>
      </c>
      <c r="G57" s="2">
        <f>'Quaterly-Profit &amp; Loss'!G2</f>
        <v>559119181</v>
      </c>
      <c r="H57" s="2">
        <f>'Quaterly-Profit &amp; Loss'!H2</f>
        <v>588977098.9</v>
      </c>
      <c r="I57" s="2">
        <f>'Quaterly-Profit &amp; Loss'!I2</f>
        <v>620454690.8</v>
      </c>
    </row>
    <row r="58">
      <c r="A58" s="26" t="s">
        <v>144</v>
      </c>
    </row>
    <row r="59">
      <c r="A59" s="6" t="s">
        <v>140</v>
      </c>
      <c r="B59" s="28">
        <v>0.0</v>
      </c>
      <c r="C59" s="2">
        <f t="shared" ref="C59:I59" si="21">B60</f>
        <v>651186.6</v>
      </c>
      <c r="D59" s="2">
        <f t="shared" si="21"/>
        <v>522085.2</v>
      </c>
      <c r="E59" s="2">
        <f t="shared" si="21"/>
        <v>654244.8</v>
      </c>
      <c r="F59" s="2">
        <f t="shared" si="21"/>
        <v>464852.4</v>
      </c>
      <c r="G59" s="2">
        <f t="shared" si="21"/>
        <v>275460</v>
      </c>
      <c r="H59" s="2">
        <f t="shared" si="21"/>
        <v>126261.6</v>
      </c>
      <c r="I59" s="2">
        <f t="shared" si="21"/>
        <v>734414.4</v>
      </c>
    </row>
    <row r="60">
      <c r="A60" s="6" t="s">
        <v>141</v>
      </c>
      <c r="B60" s="2">
        <f>'Quaterly-Balance Sheet'!B5</f>
        <v>651186.6</v>
      </c>
      <c r="C60" s="2">
        <f>'Quaterly-Balance Sheet'!C5</f>
        <v>522085.2</v>
      </c>
      <c r="D60" s="2">
        <f>'Quaterly-Balance Sheet'!D5</f>
        <v>654244.8</v>
      </c>
      <c r="E60" s="2">
        <f>'Quaterly-Balance Sheet'!E5</f>
        <v>464852.4</v>
      </c>
      <c r="F60" s="2">
        <f>'Quaterly-Balance Sheet'!F5</f>
        <v>275460</v>
      </c>
      <c r="G60" s="2">
        <f>'Quaterly-Balance Sheet'!G5</f>
        <v>126261.6</v>
      </c>
      <c r="H60" s="2">
        <f>'Quaterly-Balance Sheet'!H5</f>
        <v>734414.4</v>
      </c>
      <c r="I60" s="2">
        <f>'Quaterly-Balance Sheet'!I5</f>
        <v>886671</v>
      </c>
    </row>
    <row r="61">
      <c r="A61" s="26" t="s">
        <v>144</v>
      </c>
      <c r="B61" s="2">
        <f t="shared" ref="B61:I61" si="22">SUM(B59:B60)/2</f>
        <v>325593.3</v>
      </c>
      <c r="C61" s="2">
        <f t="shared" si="22"/>
        <v>586635.9</v>
      </c>
      <c r="D61" s="2">
        <f t="shared" si="22"/>
        <v>588165</v>
      </c>
      <c r="E61" s="2">
        <f t="shared" si="22"/>
        <v>559548.6</v>
      </c>
      <c r="F61" s="2">
        <f t="shared" si="22"/>
        <v>370156.2</v>
      </c>
      <c r="G61" s="2">
        <f t="shared" si="22"/>
        <v>200860.8</v>
      </c>
      <c r="H61" s="2">
        <f t="shared" si="22"/>
        <v>430338</v>
      </c>
      <c r="I61" s="2">
        <f t="shared" si="22"/>
        <v>810542.7</v>
      </c>
    </row>
    <row r="62">
      <c r="A62" s="26" t="s">
        <v>145</v>
      </c>
      <c r="B62" s="32">
        <f t="shared" ref="B62:I62" si="23">B57/B61</f>
        <v>1324.743047</v>
      </c>
      <c r="C62" s="32">
        <f t="shared" si="23"/>
        <v>774.3561911</v>
      </c>
      <c r="D62" s="32">
        <f t="shared" si="23"/>
        <v>813.4509106</v>
      </c>
      <c r="E62" s="32">
        <f t="shared" si="23"/>
        <v>900.6009582</v>
      </c>
      <c r="F62" s="32">
        <f t="shared" si="23"/>
        <v>1433.980424</v>
      </c>
      <c r="G62" s="32">
        <f t="shared" si="23"/>
        <v>2783.615225</v>
      </c>
      <c r="H62" s="32">
        <f t="shared" si="23"/>
        <v>1368.63837</v>
      </c>
      <c r="I62" s="32">
        <f t="shared" si="23"/>
        <v>765.4805734</v>
      </c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</cols>
  <sheetData>
    <row r="1">
      <c r="A1" s="26" t="s">
        <v>146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6"/>
    </row>
    <row r="2">
      <c r="A2" s="26" t="s">
        <v>147</v>
      </c>
      <c r="B2" s="6"/>
      <c r="C2" s="6"/>
      <c r="D2" s="6"/>
      <c r="E2" s="6"/>
      <c r="F2" s="6"/>
      <c r="G2" s="6"/>
      <c r="H2" s="6"/>
      <c r="I2" s="6"/>
      <c r="J2" s="6"/>
    </row>
    <row r="3">
      <c r="A3" s="6" t="s">
        <v>59</v>
      </c>
      <c r="B3" s="7">
        <f>'Quaterly-Profit &amp; Loss'!B4</f>
        <v>178685259.5</v>
      </c>
      <c r="C3" s="7">
        <f>'Quaterly-Profit &amp; Loss'!C4</f>
        <v>193784040.1</v>
      </c>
      <c r="D3" s="7">
        <f>'Quaterly-Profit &amp; Loss'!D4</f>
        <v>209817507.8</v>
      </c>
      <c r="E3" s="7">
        <f>'Quaterly-Profit &amp; Loss'!E4</f>
        <v>226837402.8</v>
      </c>
      <c r="F3" s="7">
        <f>'Quaterly-Profit &amp; Loss'!F4</f>
        <v>244898132</v>
      </c>
      <c r="G3" s="7">
        <f>'Quaterly-Profit &amp; Loss'!G4</f>
        <v>264056895.9</v>
      </c>
      <c r="H3" s="7">
        <f>'Quaterly-Profit &amp; Loss'!H4</f>
        <v>284373820.1</v>
      </c>
      <c r="I3" s="7">
        <f>'Quaterly-Profit &amp; Loss'!I4</f>
        <v>305912092.8</v>
      </c>
      <c r="J3" s="6"/>
    </row>
    <row r="4">
      <c r="A4" s="6" t="s">
        <v>24</v>
      </c>
      <c r="B4" s="7">
        <f>'Quaterly-Profit &amp; Loss'!B2</f>
        <v>431327460.2</v>
      </c>
      <c r="C4" s="7">
        <f>'Quaterly-Profit &amp; Loss'!C2</f>
        <v>454265141.1</v>
      </c>
      <c r="D4" s="7">
        <f>'Quaterly-Profit &amp; Loss'!D2</f>
        <v>478443354.9</v>
      </c>
      <c r="E4" s="7">
        <f>'Quaterly-Profit &amp; Loss'!E2</f>
        <v>503930005.3</v>
      </c>
      <c r="F4" s="7">
        <f>'Quaterly-Profit &amp; Loss'!F2</f>
        <v>530796744.5</v>
      </c>
      <c r="G4" s="7">
        <f>'Quaterly-Profit &amp; Loss'!G2</f>
        <v>559119181</v>
      </c>
      <c r="H4" s="7">
        <f>'Quaterly-Profit &amp; Loss'!H2</f>
        <v>588977098.9</v>
      </c>
      <c r="I4" s="7">
        <f>'Quaterly-Profit &amp; Loss'!I2</f>
        <v>620454690.8</v>
      </c>
      <c r="J4" s="6"/>
    </row>
    <row r="5">
      <c r="A5" s="26" t="s">
        <v>148</v>
      </c>
      <c r="B5" s="35">
        <f t="shared" ref="B5:I5" si="1">B3/B4</f>
        <v>0.4142682209</v>
      </c>
      <c r="C5" s="35">
        <f t="shared" si="1"/>
        <v>0.4265879606</v>
      </c>
      <c r="D5" s="35">
        <f t="shared" si="1"/>
        <v>0.4385420043</v>
      </c>
      <c r="E5" s="35">
        <f t="shared" si="1"/>
        <v>0.4501367261</v>
      </c>
      <c r="F5" s="35">
        <f t="shared" si="1"/>
        <v>0.461378361</v>
      </c>
      <c r="G5" s="35">
        <f t="shared" si="1"/>
        <v>0.4722730053</v>
      </c>
      <c r="H5" s="35">
        <f t="shared" si="1"/>
        <v>0.4828266169</v>
      </c>
      <c r="I5" s="35">
        <f t="shared" si="1"/>
        <v>0.4930450158</v>
      </c>
      <c r="J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</row>
    <row r="7">
      <c r="A7" s="26" t="s">
        <v>149</v>
      </c>
      <c r="B7" s="6"/>
      <c r="C7" s="6"/>
      <c r="D7" s="6"/>
      <c r="E7" s="6"/>
      <c r="F7" s="6"/>
      <c r="G7" s="6"/>
      <c r="H7" s="6"/>
      <c r="I7" s="6"/>
      <c r="J7" s="6"/>
    </row>
    <row r="8">
      <c r="A8" s="6" t="s">
        <v>150</v>
      </c>
      <c r="B8" s="7">
        <f>'Quaterly-Profit &amp; Loss'!B12</f>
        <v>144213325.1</v>
      </c>
      <c r="C8" s="7">
        <f>'Quaterly-Profit &amp; Loss'!C12</f>
        <v>156436938</v>
      </c>
      <c r="D8" s="7">
        <f>'Quaterly-Profit &amp; Loss'!D12</f>
        <v>169414130.3</v>
      </c>
      <c r="E8" s="7">
        <f>'Quaterly-Profit &amp; Loss'!E12</f>
        <v>183285344.7</v>
      </c>
      <c r="F8" s="7">
        <f>'Quaterly-Profit &amp; Loss'!F12</f>
        <v>198004839.1</v>
      </c>
      <c r="G8" s="7">
        <f>'Quaterly-Profit &amp; Loss'!G12</f>
        <v>213715926.8</v>
      </c>
      <c r="H8" s="7">
        <f>'Quaterly-Profit &amp; Loss'!H12</f>
        <v>230424347.2</v>
      </c>
      <c r="I8" s="7">
        <f>'Quaterly-Profit &amp; Loss'!I12</f>
        <v>248062247.2</v>
      </c>
      <c r="J8" s="6"/>
    </row>
    <row r="9">
      <c r="A9" s="6" t="s">
        <v>24</v>
      </c>
      <c r="B9" s="7">
        <f>'Quaterly-Profit &amp; Loss'!B2</f>
        <v>431327460.2</v>
      </c>
      <c r="C9" s="7">
        <f>'Quaterly-Profit &amp; Loss'!C2</f>
        <v>454265141.1</v>
      </c>
      <c r="D9" s="7">
        <f>'Quaterly-Profit &amp; Loss'!D2</f>
        <v>478443354.9</v>
      </c>
      <c r="E9" s="7">
        <f>'Quaterly-Profit &amp; Loss'!E2</f>
        <v>503930005.3</v>
      </c>
      <c r="F9" s="7">
        <f>'Quaterly-Profit &amp; Loss'!F2</f>
        <v>530796744.5</v>
      </c>
      <c r="G9" s="7">
        <f>'Quaterly-Profit &amp; Loss'!G2</f>
        <v>559119181</v>
      </c>
      <c r="H9" s="7">
        <f>'Quaterly-Profit &amp; Loss'!H2</f>
        <v>588977098.9</v>
      </c>
      <c r="I9" s="7">
        <f>'Quaterly-Profit &amp; Loss'!I2</f>
        <v>620454690.8</v>
      </c>
      <c r="J9" s="6"/>
    </row>
    <row r="10">
      <c r="A10" s="26" t="s">
        <v>151</v>
      </c>
      <c r="B10" s="35">
        <f t="shared" ref="B10:I10" si="2">B8/B9</f>
        <v>0.3343476555</v>
      </c>
      <c r="C10" s="35">
        <f t="shared" si="2"/>
        <v>0.3443736351</v>
      </c>
      <c r="D10" s="35">
        <f t="shared" si="2"/>
        <v>0.3540944368</v>
      </c>
      <c r="E10" s="35">
        <f t="shared" si="2"/>
        <v>0.36371191</v>
      </c>
      <c r="F10" s="35">
        <f t="shared" si="2"/>
        <v>0.3730332582</v>
      </c>
      <c r="G10" s="35">
        <f t="shared" si="2"/>
        <v>0.3822368004</v>
      </c>
      <c r="H10" s="35">
        <f t="shared" si="2"/>
        <v>0.391228025</v>
      </c>
      <c r="I10" s="35">
        <f t="shared" si="2"/>
        <v>0.3998071912</v>
      </c>
      <c r="J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>
      <c r="A12" s="26" t="s">
        <v>152</v>
      </c>
      <c r="B12" s="6"/>
      <c r="C12" s="6"/>
      <c r="D12" s="6"/>
      <c r="E12" s="6"/>
      <c r="F12" s="6"/>
      <c r="G12" s="6"/>
      <c r="H12" s="6"/>
      <c r="I12" s="6"/>
      <c r="J12" s="6"/>
    </row>
    <row r="13">
      <c r="A13" s="6" t="s">
        <v>153</v>
      </c>
      <c r="B13" s="7">
        <f>'Quaterly-Profit &amp; Loss'!B8</f>
        <v>177184216.1</v>
      </c>
      <c r="C13" s="7">
        <f>'Quaterly-Profit &amp; Loss'!C8</f>
        <v>192282996.7</v>
      </c>
      <c r="D13" s="7">
        <f>'Quaterly-Profit &amp; Loss'!D8</f>
        <v>208256173.4</v>
      </c>
      <c r="E13" s="7">
        <f>'Quaterly-Profit &amp; Loss'!E8</f>
        <v>225276068.4</v>
      </c>
      <c r="F13" s="7">
        <f>'Quaterly-Profit &amp; Loss'!F8</f>
        <v>243336797.6</v>
      </c>
      <c r="G13" s="7">
        <f>'Quaterly-Profit &amp; Loss'!G8</f>
        <v>262535755.5</v>
      </c>
      <c r="H13" s="7">
        <f>'Quaterly-Profit &amp; Loss'!H8</f>
        <v>282829742.9</v>
      </c>
      <c r="I13" s="7">
        <f>'Quaterly-Profit &amp; Loss'!I8</f>
        <v>304370855.4</v>
      </c>
      <c r="J13" s="6"/>
    </row>
    <row r="14">
      <c r="A14" s="6" t="s">
        <v>24</v>
      </c>
      <c r="B14" s="7">
        <f>'Quaterly-Profit &amp; Loss'!B2</f>
        <v>431327460.2</v>
      </c>
      <c r="C14" s="7">
        <f>'Quaterly-Profit &amp; Loss'!C2</f>
        <v>454265141.1</v>
      </c>
      <c r="D14" s="7">
        <f>'Quaterly-Profit &amp; Loss'!D2</f>
        <v>478443354.9</v>
      </c>
      <c r="E14" s="7">
        <f>'Quaterly-Profit &amp; Loss'!E2</f>
        <v>503930005.3</v>
      </c>
      <c r="F14" s="7">
        <f>'Quaterly-Profit &amp; Loss'!F2</f>
        <v>530796744.5</v>
      </c>
      <c r="G14" s="7">
        <f>'Quaterly-Profit &amp; Loss'!G2</f>
        <v>559119181</v>
      </c>
      <c r="H14" s="7">
        <f>'Quaterly-Profit &amp; Loss'!H2</f>
        <v>588977098.9</v>
      </c>
      <c r="I14" s="7">
        <f>'Quaterly-Profit &amp; Loss'!I2</f>
        <v>620454690.8</v>
      </c>
      <c r="J14" s="6"/>
    </row>
    <row r="15">
      <c r="A15" s="26" t="s">
        <v>154</v>
      </c>
      <c r="B15" s="35">
        <f t="shared" ref="B15:I15" si="3">B13/B14</f>
        <v>0.4107881656</v>
      </c>
      <c r="C15" s="35">
        <f t="shared" si="3"/>
        <v>0.4232836274</v>
      </c>
      <c r="D15" s="35">
        <f t="shared" si="3"/>
        <v>0.4352786412</v>
      </c>
      <c r="E15" s="35">
        <f t="shared" si="3"/>
        <v>0.4470384101</v>
      </c>
      <c r="F15" s="35">
        <f t="shared" si="3"/>
        <v>0.458436869</v>
      </c>
      <c r="G15" s="35">
        <f t="shared" si="3"/>
        <v>0.469552404</v>
      </c>
      <c r="H15" s="35">
        <f t="shared" si="3"/>
        <v>0.4802049917</v>
      </c>
      <c r="I15" s="35">
        <f t="shared" si="3"/>
        <v>0.4905609708</v>
      </c>
      <c r="J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>
      <c r="A17" s="25" t="s">
        <v>155</v>
      </c>
      <c r="B17" s="6"/>
      <c r="C17" s="6"/>
      <c r="D17" s="6"/>
      <c r="E17" s="6"/>
      <c r="F17" s="6"/>
      <c r="G17" s="6"/>
      <c r="H17" s="6"/>
      <c r="I17" s="6"/>
      <c r="J17" s="6"/>
    </row>
    <row r="18">
      <c r="A18" s="6" t="s">
        <v>153</v>
      </c>
      <c r="B18" s="7">
        <f>'Quaterly-Profit &amp; Loss'!B8</f>
        <v>177184216.1</v>
      </c>
      <c r="C18" s="7">
        <f>'Quaterly-Profit &amp; Loss'!C8</f>
        <v>192282996.7</v>
      </c>
      <c r="D18" s="7">
        <f>'Quaterly-Profit &amp; Loss'!D8</f>
        <v>208256173.4</v>
      </c>
      <c r="E18" s="7">
        <f>'Quaterly-Profit &amp; Loss'!E8</f>
        <v>225276068.4</v>
      </c>
      <c r="F18" s="7">
        <f>'Quaterly-Profit &amp; Loss'!F8</f>
        <v>243336797.6</v>
      </c>
      <c r="G18" s="7">
        <f>'Quaterly-Profit &amp; Loss'!G8</f>
        <v>262535755.5</v>
      </c>
      <c r="H18" s="7">
        <f>'Quaterly-Profit &amp; Loss'!H8</f>
        <v>282829742.9</v>
      </c>
      <c r="I18" s="7">
        <f>'Quaterly-Profit &amp; Loss'!I8</f>
        <v>304370855.4</v>
      </c>
      <c r="J18" s="6"/>
    </row>
    <row r="19">
      <c r="A19" s="26" t="s">
        <v>139</v>
      </c>
      <c r="B19" s="6"/>
      <c r="C19" s="6"/>
      <c r="D19" s="6"/>
      <c r="E19" s="6"/>
      <c r="F19" s="6"/>
      <c r="G19" s="6"/>
      <c r="H19" s="6"/>
      <c r="I19" s="6"/>
      <c r="J19" s="6"/>
    </row>
    <row r="20">
      <c r="A20" s="6" t="s">
        <v>156</v>
      </c>
      <c r="B20" s="36">
        <v>0.0</v>
      </c>
      <c r="C20" s="7">
        <f t="shared" ref="C20:I20" si="4">B21</f>
        <v>246730384.7</v>
      </c>
      <c r="D20" s="7">
        <f t="shared" si="4"/>
        <v>412675967.7</v>
      </c>
      <c r="E20" s="7">
        <f t="shared" si="4"/>
        <v>586392887</v>
      </c>
      <c r="F20" s="7">
        <f t="shared" si="4"/>
        <v>773966379</v>
      </c>
      <c r="G20" s="7">
        <f t="shared" si="4"/>
        <v>976648263.8</v>
      </c>
      <c r="H20" s="7">
        <f t="shared" si="4"/>
        <v>1188393350</v>
      </c>
      <c r="I20" s="7">
        <f t="shared" si="4"/>
        <v>1418455590</v>
      </c>
      <c r="J20" s="6"/>
    </row>
    <row r="21">
      <c r="A21" s="6" t="s">
        <v>157</v>
      </c>
      <c r="B21" s="7">
        <f>'Quaterly-Balance Sheet'!B12</f>
        <v>246730384.7</v>
      </c>
      <c r="C21" s="7">
        <f>'Quaterly-Balance Sheet'!C12</f>
        <v>412675967.7</v>
      </c>
      <c r="D21" s="7">
        <f>'Quaterly-Balance Sheet'!D12</f>
        <v>586392887</v>
      </c>
      <c r="E21" s="7">
        <f>'Quaterly-Balance Sheet'!E12</f>
        <v>773966379</v>
      </c>
      <c r="F21" s="7">
        <f>'Quaterly-Balance Sheet'!F12</f>
        <v>976648263.8</v>
      </c>
      <c r="G21" s="7">
        <f>'Quaterly-Balance Sheet'!G12</f>
        <v>1188393350</v>
      </c>
      <c r="H21" s="7">
        <f>'Quaterly-Balance Sheet'!H12</f>
        <v>1418455590</v>
      </c>
      <c r="I21" s="7">
        <f>'Quaterly-Balance Sheet'!I12</f>
        <v>1671753966</v>
      </c>
      <c r="J21" s="6"/>
    </row>
    <row r="22">
      <c r="A22" s="6" t="s">
        <v>139</v>
      </c>
      <c r="B22" s="7">
        <f t="shared" ref="B22:I22" si="5">SUM(B20:B21)/2</f>
        <v>123365192.3</v>
      </c>
      <c r="C22" s="36">
        <f t="shared" si="5"/>
        <v>329703176.2</v>
      </c>
      <c r="D22" s="36">
        <f t="shared" si="5"/>
        <v>499534427.4</v>
      </c>
      <c r="E22" s="36">
        <f t="shared" si="5"/>
        <v>680179633</v>
      </c>
      <c r="F22" s="36">
        <f t="shared" si="5"/>
        <v>875307321.4</v>
      </c>
      <c r="G22" s="36">
        <f t="shared" si="5"/>
        <v>1082520807</v>
      </c>
      <c r="H22" s="36">
        <f t="shared" si="5"/>
        <v>1303424470</v>
      </c>
      <c r="I22" s="36">
        <f t="shared" si="5"/>
        <v>1545104778</v>
      </c>
      <c r="J22" s="6"/>
    </row>
    <row r="23">
      <c r="A23" s="26" t="s">
        <v>158</v>
      </c>
      <c r="B23" s="35">
        <f t="shared" ref="B23:I23" si="6">B18/B22</f>
        <v>1.436257771</v>
      </c>
      <c r="C23" s="35">
        <f t="shared" si="6"/>
        <v>0.5832003165</v>
      </c>
      <c r="D23" s="35">
        <f t="shared" si="6"/>
        <v>0.4169005417</v>
      </c>
      <c r="E23" s="35">
        <f t="shared" si="6"/>
        <v>0.3312008437</v>
      </c>
      <c r="F23" s="35">
        <f t="shared" si="6"/>
        <v>0.2780015563</v>
      </c>
      <c r="G23" s="35">
        <f t="shared" si="6"/>
        <v>0.2425225952</v>
      </c>
      <c r="H23" s="35">
        <f t="shared" si="6"/>
        <v>0.2169897446</v>
      </c>
      <c r="I23" s="35">
        <f t="shared" si="6"/>
        <v>0.1969904305</v>
      </c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26" t="s">
        <v>159</v>
      </c>
      <c r="B25" s="6"/>
      <c r="C25" s="6"/>
      <c r="D25" s="6"/>
      <c r="E25" s="6"/>
      <c r="F25" s="6"/>
      <c r="G25" s="6"/>
      <c r="H25" s="6"/>
      <c r="I25" s="6"/>
      <c r="J25" s="6"/>
    </row>
    <row r="26">
      <c r="A26" s="6" t="s">
        <v>150</v>
      </c>
      <c r="B26" s="7">
        <f>'Quaterly-Profit &amp; Loss'!B12</f>
        <v>144213325.1</v>
      </c>
      <c r="C26" s="7">
        <f>'Quaterly-Profit &amp; Loss'!C12</f>
        <v>156436938</v>
      </c>
      <c r="D26" s="7">
        <f>'Quaterly-Profit &amp; Loss'!D12</f>
        <v>169414130.3</v>
      </c>
      <c r="E26" s="7">
        <f>'Quaterly-Profit &amp; Loss'!E12</f>
        <v>183285344.7</v>
      </c>
      <c r="F26" s="7">
        <f>'Quaterly-Profit &amp; Loss'!F12</f>
        <v>198004839.1</v>
      </c>
      <c r="G26" s="7">
        <f>'Quaterly-Profit &amp; Loss'!G12</f>
        <v>213715926.8</v>
      </c>
      <c r="H26" s="7">
        <f>'Quaterly-Profit &amp; Loss'!H12</f>
        <v>230424347.2</v>
      </c>
      <c r="I26" s="7">
        <f>'Quaterly-Profit &amp; Loss'!I12</f>
        <v>248062247.2</v>
      </c>
      <c r="J26" s="6"/>
    </row>
    <row r="27">
      <c r="A27" s="26" t="s">
        <v>160</v>
      </c>
      <c r="B27" s="6"/>
      <c r="C27" s="6"/>
      <c r="D27" s="6"/>
      <c r="E27" s="6"/>
      <c r="F27" s="6"/>
      <c r="G27" s="6"/>
      <c r="H27" s="6"/>
      <c r="I27" s="6"/>
      <c r="J27" s="6"/>
    </row>
    <row r="28">
      <c r="A28" s="6" t="s">
        <v>161</v>
      </c>
      <c r="B28" s="36">
        <v>0.0</v>
      </c>
      <c r="C28" s="7">
        <f t="shared" ref="C28:I28" si="7">B29</f>
        <v>144339571.5</v>
      </c>
      <c r="D28" s="7">
        <f t="shared" si="7"/>
        <v>300776509.4</v>
      </c>
      <c r="E28" s="7">
        <f t="shared" si="7"/>
        <v>470190639.7</v>
      </c>
      <c r="F28" s="7">
        <f t="shared" si="7"/>
        <v>653342833.9</v>
      </c>
      <c r="G28" s="7">
        <f t="shared" si="7"/>
        <v>851347673</v>
      </c>
      <c r="H28" s="7">
        <f t="shared" si="7"/>
        <v>1065063600</v>
      </c>
      <c r="I28" s="7">
        <f t="shared" si="7"/>
        <v>1295487947</v>
      </c>
      <c r="J28" s="6"/>
    </row>
    <row r="29">
      <c r="A29" s="6" t="s">
        <v>162</v>
      </c>
      <c r="B29" s="7">
        <f>'Quaterly-Balance Sheet'!B21</f>
        <v>144339571.5</v>
      </c>
      <c r="C29" s="7">
        <f>'Quaterly-Balance Sheet'!C21</f>
        <v>300776509.4</v>
      </c>
      <c r="D29" s="7">
        <f>'Quaterly-Balance Sheet'!D21</f>
        <v>470190639.7</v>
      </c>
      <c r="E29" s="7">
        <f>'Quaterly-Balance Sheet'!E21</f>
        <v>653342833.9</v>
      </c>
      <c r="F29" s="7">
        <f>'Quaterly-Balance Sheet'!F21</f>
        <v>851347673</v>
      </c>
      <c r="G29" s="7">
        <f>'Quaterly-Balance Sheet'!G21</f>
        <v>1065063600</v>
      </c>
      <c r="H29" s="7">
        <f>'Quaterly-Balance Sheet'!H21</f>
        <v>1295487947</v>
      </c>
      <c r="I29" s="7">
        <f>'Quaterly-Balance Sheet'!I21</f>
        <v>1543550194</v>
      </c>
      <c r="J29" s="6"/>
    </row>
    <row r="30">
      <c r="A30" s="26" t="s">
        <v>160</v>
      </c>
      <c r="B30" s="7">
        <f t="shared" ref="B30:I30" si="8">AVERAGE(B28:B29)</f>
        <v>72169785.74</v>
      </c>
      <c r="C30" s="7">
        <f t="shared" si="8"/>
        <v>222558040.5</v>
      </c>
      <c r="D30" s="7">
        <f t="shared" si="8"/>
        <v>385483574.6</v>
      </c>
      <c r="E30" s="7">
        <f t="shared" si="8"/>
        <v>561766736.8</v>
      </c>
      <c r="F30" s="7">
        <f t="shared" si="8"/>
        <v>752345253.5</v>
      </c>
      <c r="G30" s="7">
        <f t="shared" si="8"/>
        <v>958205636.4</v>
      </c>
      <c r="H30" s="7">
        <f t="shared" si="8"/>
        <v>1180275773</v>
      </c>
      <c r="I30" s="7">
        <f t="shared" si="8"/>
        <v>1419519071</v>
      </c>
      <c r="J30" s="6"/>
    </row>
    <row r="31">
      <c r="A31" s="26" t="s">
        <v>163</v>
      </c>
      <c r="B31" s="35">
        <f t="shared" ref="B31:I31" si="9">B26/B30</f>
        <v>1.998250703</v>
      </c>
      <c r="C31" s="35">
        <f t="shared" si="9"/>
        <v>0.7029040049</v>
      </c>
      <c r="D31" s="35">
        <f t="shared" si="9"/>
        <v>0.4394846926</v>
      </c>
      <c r="E31" s="35">
        <f t="shared" si="9"/>
        <v>0.3262659262</v>
      </c>
      <c r="F31" s="35">
        <f t="shared" si="9"/>
        <v>0.2631834761</v>
      </c>
      <c r="G31" s="35">
        <f t="shared" si="9"/>
        <v>0.2230376431</v>
      </c>
      <c r="H31" s="35">
        <f t="shared" si="9"/>
        <v>0.1952292442</v>
      </c>
      <c r="I31" s="35">
        <f t="shared" si="9"/>
        <v>0.1747509085</v>
      </c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25" t="s">
        <v>164</v>
      </c>
      <c r="B33" s="6"/>
      <c r="C33" s="6"/>
      <c r="D33" s="6"/>
      <c r="E33" s="6"/>
      <c r="F33" s="6"/>
      <c r="G33" s="6"/>
      <c r="H33" s="6"/>
      <c r="I33" s="6"/>
      <c r="J33" s="6"/>
    </row>
    <row r="34">
      <c r="A34" s="6" t="s">
        <v>150</v>
      </c>
      <c r="B34" s="7">
        <f>'Quaterly-Profit &amp; Loss'!B12</f>
        <v>144213325.1</v>
      </c>
      <c r="C34" s="7">
        <f>'Quaterly-Profit &amp; Loss'!C12</f>
        <v>156436938</v>
      </c>
      <c r="D34" s="7">
        <f>'Quaterly-Profit &amp; Loss'!D12</f>
        <v>169414130.3</v>
      </c>
      <c r="E34" s="7">
        <f>'Quaterly-Profit &amp; Loss'!E12</f>
        <v>183285344.7</v>
      </c>
      <c r="F34" s="7">
        <f>'Quaterly-Profit &amp; Loss'!F12</f>
        <v>198004839.1</v>
      </c>
      <c r="G34" s="7">
        <f>'Quaterly-Profit &amp; Loss'!G12</f>
        <v>213715926.8</v>
      </c>
      <c r="H34" s="7">
        <f>'Quaterly-Profit &amp; Loss'!H12</f>
        <v>230424347.2</v>
      </c>
      <c r="I34" s="7">
        <f>'Quaterly-Profit &amp; Loss'!I12</f>
        <v>248062247.2</v>
      </c>
      <c r="J34" s="6"/>
    </row>
    <row r="35">
      <c r="A35" s="6" t="s">
        <v>165</v>
      </c>
      <c r="B35" s="37">
        <f>Equity!D9</f>
        <v>9863</v>
      </c>
      <c r="C35" s="37">
        <f>Equity!G9</f>
        <v>9863</v>
      </c>
      <c r="D35" s="37">
        <f>Equity!J9</f>
        <v>9863</v>
      </c>
      <c r="E35" s="37">
        <f>Equity!M9</f>
        <v>9863</v>
      </c>
      <c r="F35" s="37">
        <f>Equity!P9</f>
        <v>9863</v>
      </c>
      <c r="G35" s="37">
        <f>Equity!S9</f>
        <v>9863</v>
      </c>
      <c r="H35" s="37">
        <f>Equity!V9</f>
        <v>9863</v>
      </c>
      <c r="I35" s="37">
        <f>Equity!Y9</f>
        <v>9863</v>
      </c>
      <c r="J35" s="6"/>
    </row>
    <row r="36">
      <c r="A36" s="26" t="s">
        <v>166</v>
      </c>
      <c r="B36" s="38">
        <f t="shared" ref="B36:I36" si="10">B34/B35</f>
        <v>14621.6491</v>
      </c>
      <c r="C36" s="38">
        <f t="shared" si="10"/>
        <v>15860.98935</v>
      </c>
      <c r="D36" s="38">
        <f t="shared" si="10"/>
        <v>17176.73429</v>
      </c>
      <c r="E36" s="38">
        <f t="shared" si="10"/>
        <v>18583.12326</v>
      </c>
      <c r="F36" s="38">
        <f t="shared" si="10"/>
        <v>20075.51851</v>
      </c>
      <c r="G36" s="38">
        <f t="shared" si="10"/>
        <v>21668.45045</v>
      </c>
      <c r="H36" s="38">
        <f t="shared" si="10"/>
        <v>23362.50098</v>
      </c>
      <c r="I36" s="38">
        <f t="shared" si="10"/>
        <v>25150.79055</v>
      </c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13"/>
  </cols>
  <sheetData>
    <row r="1">
      <c r="A1" s="26" t="s">
        <v>167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</row>
    <row r="2">
      <c r="A2" s="25" t="s">
        <v>168</v>
      </c>
      <c r="B2" s="6"/>
      <c r="C2" s="6"/>
      <c r="D2" s="6"/>
      <c r="E2" s="6"/>
      <c r="F2" s="6"/>
      <c r="G2" s="6"/>
      <c r="H2" s="6"/>
      <c r="I2" s="6"/>
    </row>
    <row r="3">
      <c r="A3" s="6" t="s">
        <v>169</v>
      </c>
      <c r="B3" s="7">
        <f>'Quaterly-Balance Sheet'!B32</f>
        <v>102390813.2</v>
      </c>
      <c r="C3" s="7">
        <f>'Quaterly-Balance Sheet'!C32</f>
        <v>111899458.3</v>
      </c>
      <c r="D3" s="7">
        <f>'Quaterly-Balance Sheet'!D32</f>
        <v>116202247.3</v>
      </c>
      <c r="E3" s="7">
        <f>'Quaterly-Balance Sheet'!E32</f>
        <v>120623545.1</v>
      </c>
      <c r="F3" s="7">
        <f>'Quaterly-Balance Sheet'!F32</f>
        <v>125300590.8</v>
      </c>
      <c r="G3" s="7">
        <f>'Quaterly-Balance Sheet'!G32</f>
        <v>123329750.5</v>
      </c>
      <c r="H3" s="7">
        <f>'Quaterly-Balance Sheet'!H32</f>
        <v>122967643.2</v>
      </c>
      <c r="I3" s="7">
        <f>'Quaterly-Balance Sheet'!I32</f>
        <v>128203771.5</v>
      </c>
    </row>
    <row r="4">
      <c r="A4" s="6" t="s">
        <v>87</v>
      </c>
      <c r="B4" s="7">
        <f>'Quaterly-Balance Sheet'!B21</f>
        <v>144339571.5</v>
      </c>
      <c r="C4" s="7">
        <f>'Quaterly-Balance Sheet'!C21</f>
        <v>300776509.4</v>
      </c>
      <c r="D4" s="7">
        <f>'Quaterly-Balance Sheet'!D21</f>
        <v>470190639.7</v>
      </c>
      <c r="E4" s="7">
        <f>'Quaterly-Balance Sheet'!E21</f>
        <v>653342833.9</v>
      </c>
      <c r="F4" s="7">
        <f>'Quaterly-Balance Sheet'!F21</f>
        <v>851347673</v>
      </c>
      <c r="G4" s="7">
        <f>'Quaterly-Balance Sheet'!G21</f>
        <v>1065063600</v>
      </c>
      <c r="H4" s="7">
        <f>'Quaterly-Balance Sheet'!H21</f>
        <v>1295487947</v>
      </c>
      <c r="I4" s="7">
        <f>'Quaterly-Balance Sheet'!I21</f>
        <v>1543550194</v>
      </c>
    </row>
    <row r="5">
      <c r="A5" s="6" t="s">
        <v>170</v>
      </c>
      <c r="B5" s="7">
        <f t="shared" ref="B5:I5" si="1">B3+B4</f>
        <v>246730384.7</v>
      </c>
      <c r="C5" s="7">
        <f t="shared" si="1"/>
        <v>412675967.7</v>
      </c>
      <c r="D5" s="7">
        <f t="shared" si="1"/>
        <v>586392887</v>
      </c>
      <c r="E5" s="7">
        <f t="shared" si="1"/>
        <v>773966379</v>
      </c>
      <c r="F5" s="7">
        <f t="shared" si="1"/>
        <v>976648263.8</v>
      </c>
      <c r="G5" s="7">
        <f t="shared" si="1"/>
        <v>1188393350</v>
      </c>
      <c r="H5" s="7">
        <f t="shared" si="1"/>
        <v>1418455590</v>
      </c>
      <c r="I5" s="7">
        <f t="shared" si="1"/>
        <v>1671753966</v>
      </c>
    </row>
    <row r="6">
      <c r="A6" s="26" t="s">
        <v>171</v>
      </c>
      <c r="B6" s="27">
        <f t="shared" ref="B6:I6" si="2">B3/B5</f>
        <v>0.4149906925</v>
      </c>
      <c r="C6" s="27">
        <f t="shared" si="2"/>
        <v>0.2711557421</v>
      </c>
      <c r="D6" s="27">
        <f t="shared" si="2"/>
        <v>0.1981644898</v>
      </c>
      <c r="E6" s="27">
        <f t="shared" si="2"/>
        <v>0.1558511434</v>
      </c>
      <c r="F6" s="27">
        <f t="shared" si="2"/>
        <v>0.1282965377</v>
      </c>
      <c r="G6" s="27">
        <f t="shared" si="2"/>
        <v>0.1037785599</v>
      </c>
      <c r="H6" s="27">
        <f t="shared" si="2"/>
        <v>0.08669121832</v>
      </c>
      <c r="I6" s="27">
        <f t="shared" si="2"/>
        <v>0.07668818145</v>
      </c>
    </row>
    <row r="7">
      <c r="A7" s="6"/>
      <c r="B7" s="6"/>
      <c r="C7" s="6"/>
      <c r="D7" s="6"/>
      <c r="E7" s="6"/>
      <c r="F7" s="6"/>
      <c r="G7" s="6"/>
      <c r="H7" s="6"/>
      <c r="I7" s="6"/>
    </row>
    <row r="8">
      <c r="A8" s="26" t="s">
        <v>172</v>
      </c>
      <c r="B8" s="6"/>
      <c r="C8" s="6"/>
      <c r="D8" s="6"/>
      <c r="E8" s="6"/>
      <c r="F8" s="6"/>
      <c r="G8" s="6"/>
      <c r="H8" s="6"/>
      <c r="I8" s="6"/>
    </row>
    <row r="9">
      <c r="A9" s="6" t="s">
        <v>169</v>
      </c>
      <c r="B9" s="7">
        <f>'Quaterly-Balance Sheet'!B32</f>
        <v>102390813.2</v>
      </c>
      <c r="C9" s="7">
        <f>'Quaterly-Balance Sheet'!C32</f>
        <v>111899458.3</v>
      </c>
      <c r="D9" s="7">
        <f>'Quaterly-Balance Sheet'!D32</f>
        <v>116202247.3</v>
      </c>
      <c r="E9" s="7">
        <f>'Quaterly-Balance Sheet'!E32</f>
        <v>120623545.1</v>
      </c>
      <c r="F9" s="7">
        <f>'Quaterly-Balance Sheet'!F32</f>
        <v>125300590.8</v>
      </c>
      <c r="G9" s="7">
        <f>'Quaterly-Balance Sheet'!G32</f>
        <v>123329750.5</v>
      </c>
      <c r="H9" s="7">
        <f>'Quaterly-Balance Sheet'!H32</f>
        <v>122967643.2</v>
      </c>
      <c r="I9" s="7">
        <f>'Quaterly-Balance Sheet'!I32</f>
        <v>128203771.5</v>
      </c>
    </row>
    <row r="10">
      <c r="A10" s="6" t="s">
        <v>87</v>
      </c>
      <c r="B10" s="7">
        <f>'Quaterly-Balance Sheet'!B21</f>
        <v>144339571.5</v>
      </c>
      <c r="C10" s="7">
        <f>'Quaterly-Balance Sheet'!C21</f>
        <v>300776509.4</v>
      </c>
      <c r="D10" s="7">
        <f>'Quaterly-Balance Sheet'!D21</f>
        <v>470190639.7</v>
      </c>
      <c r="E10" s="7">
        <f>'Quaterly-Balance Sheet'!E21</f>
        <v>653342833.9</v>
      </c>
      <c r="F10" s="7">
        <f>'Quaterly-Balance Sheet'!F21</f>
        <v>851347673</v>
      </c>
      <c r="G10" s="7">
        <f>'Quaterly-Balance Sheet'!G21</f>
        <v>1065063600</v>
      </c>
      <c r="H10" s="7">
        <f>'Quaterly-Balance Sheet'!H21</f>
        <v>1295487947</v>
      </c>
      <c r="I10" s="7">
        <f>'Quaterly-Balance Sheet'!I21</f>
        <v>1543550194</v>
      </c>
    </row>
    <row r="11">
      <c r="A11" s="26" t="s">
        <v>173</v>
      </c>
      <c r="B11" s="27">
        <f t="shared" ref="B11:I11" si="3">B9/B10</f>
        <v>0.7093745127</v>
      </c>
      <c r="C11" s="27">
        <f t="shared" si="3"/>
        <v>0.3720352313</v>
      </c>
      <c r="D11" s="27">
        <f t="shared" si="3"/>
        <v>0.2471385805</v>
      </c>
      <c r="E11" s="27">
        <f t="shared" si="3"/>
        <v>0.1846251904</v>
      </c>
      <c r="F11" s="27">
        <f t="shared" si="3"/>
        <v>0.1471791076</v>
      </c>
      <c r="G11" s="27">
        <f t="shared" si="3"/>
        <v>0.1157956676</v>
      </c>
      <c r="H11" s="27">
        <f t="shared" si="3"/>
        <v>0.0949199439</v>
      </c>
      <c r="I11" s="27">
        <f t="shared" si="3"/>
        <v>0.08305772753</v>
      </c>
    </row>
    <row r="12">
      <c r="A12" s="6"/>
      <c r="B12" s="6"/>
      <c r="C12" s="6"/>
      <c r="D12" s="6"/>
      <c r="E12" s="6"/>
      <c r="F12" s="6"/>
      <c r="G12" s="6"/>
      <c r="H12" s="6"/>
      <c r="I12" s="6"/>
    </row>
    <row r="13">
      <c r="A13" s="26" t="s">
        <v>174</v>
      </c>
      <c r="B13" s="6"/>
      <c r="C13" s="6"/>
      <c r="D13" s="6"/>
      <c r="E13" s="6"/>
      <c r="F13" s="6"/>
      <c r="G13" s="6"/>
      <c r="H13" s="6"/>
      <c r="I13" s="6"/>
    </row>
    <row r="14">
      <c r="A14" s="6" t="s">
        <v>153</v>
      </c>
      <c r="B14" s="7">
        <f>'Quaterly-Profit &amp; Loss'!B8</f>
        <v>177184216.1</v>
      </c>
      <c r="C14" s="7">
        <f>'Quaterly-Profit &amp; Loss'!C8</f>
        <v>192282996.7</v>
      </c>
      <c r="D14" s="7">
        <f>'Quaterly-Profit &amp; Loss'!D8</f>
        <v>208256173.4</v>
      </c>
      <c r="E14" s="7">
        <f>'Quaterly-Profit &amp; Loss'!E8</f>
        <v>225276068.4</v>
      </c>
      <c r="F14" s="7">
        <f>'Quaterly-Profit &amp; Loss'!F8</f>
        <v>243336797.6</v>
      </c>
      <c r="G14" s="7">
        <f>'Quaterly-Profit &amp; Loss'!G8</f>
        <v>262535755.5</v>
      </c>
      <c r="H14" s="7">
        <f>'Quaterly-Profit &amp; Loss'!H8</f>
        <v>282829742.9</v>
      </c>
      <c r="I14" s="7">
        <f>'Quaterly-Profit &amp; Loss'!I8</f>
        <v>304370855.4</v>
      </c>
    </row>
    <row r="15">
      <c r="A15" s="6" t="s">
        <v>175</v>
      </c>
      <c r="B15" s="7">
        <f>'Quaterly-Profit &amp; Loss'!B9</f>
        <v>235351.015</v>
      </c>
      <c r="C15" s="7">
        <f>'Quaterly-Profit &amp; Loss'!C9</f>
        <v>335833.5711</v>
      </c>
      <c r="D15" s="7">
        <f>'Quaterly-Profit &amp; Loss'!D9</f>
        <v>386074.8491</v>
      </c>
      <c r="E15" s="7">
        <f>'Quaterly-Profit &amp; Loss'!E9</f>
        <v>386074.8491</v>
      </c>
      <c r="F15" s="7">
        <f>'Quaterly-Profit &amp; Loss'!F9</f>
        <v>386074.8491</v>
      </c>
      <c r="G15" s="7">
        <f>'Quaterly-Profit &amp; Loss'!G9</f>
        <v>307624.5107</v>
      </c>
      <c r="H15" s="7">
        <f>'Quaterly-Profit &amp; Loss'!H9</f>
        <v>100482.5561</v>
      </c>
      <c r="I15" s="7">
        <f>'Quaterly-Profit &amp; Loss'!I9</f>
        <v>0</v>
      </c>
    </row>
    <row r="16">
      <c r="A16" s="26" t="s">
        <v>176</v>
      </c>
      <c r="B16" s="27">
        <f t="shared" ref="B16:I16" si="4">B14/B15</f>
        <v>752.8508689</v>
      </c>
      <c r="C16" s="27">
        <f t="shared" si="4"/>
        <v>572.5544236</v>
      </c>
      <c r="D16" s="27">
        <f t="shared" si="4"/>
        <v>539.4191667</v>
      </c>
      <c r="E16" s="27">
        <f t="shared" si="4"/>
        <v>583.5036105</v>
      </c>
      <c r="F16" s="27">
        <f t="shared" si="4"/>
        <v>630.2839934</v>
      </c>
      <c r="G16" s="27">
        <f t="shared" si="4"/>
        <v>853.4292501</v>
      </c>
      <c r="H16" s="27">
        <f t="shared" si="4"/>
        <v>2814.714852</v>
      </c>
      <c r="I16" s="27" t="str">
        <f t="shared" si="4"/>
        <v>#DIV/0!</v>
      </c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26" t="s">
        <v>177</v>
      </c>
      <c r="B18" s="6"/>
      <c r="C18" s="6"/>
      <c r="D18" s="6"/>
      <c r="E18" s="6"/>
      <c r="F18" s="6"/>
      <c r="G18" s="6"/>
      <c r="H18" s="6"/>
      <c r="I18" s="6"/>
    </row>
    <row r="19">
      <c r="A19" s="6" t="s">
        <v>178</v>
      </c>
      <c r="B19" s="7">
        <f>'Quaterly-Balance Sheet'!B12</f>
        <v>246730384.7</v>
      </c>
      <c r="C19" s="7">
        <f>'Quaterly-Balance Sheet'!C12</f>
        <v>412675967.7</v>
      </c>
      <c r="D19" s="7">
        <f>'Quaterly-Balance Sheet'!D12</f>
        <v>586392887</v>
      </c>
      <c r="E19" s="7">
        <f>'Quaterly-Balance Sheet'!E12</f>
        <v>773966379</v>
      </c>
      <c r="F19" s="7">
        <f>'Quaterly-Balance Sheet'!F12</f>
        <v>976648263.8</v>
      </c>
      <c r="G19" s="7">
        <f>'Quaterly-Balance Sheet'!G12</f>
        <v>1188393350</v>
      </c>
      <c r="H19" s="7">
        <f>'Quaterly-Balance Sheet'!H12</f>
        <v>1418455590</v>
      </c>
      <c r="I19" s="7">
        <f>'Quaterly-Balance Sheet'!I12</f>
        <v>1671753966</v>
      </c>
    </row>
    <row r="20">
      <c r="A20" s="6" t="s">
        <v>87</v>
      </c>
      <c r="B20" s="7">
        <f>'Quaterly-Balance Sheet'!B21</f>
        <v>144339571.5</v>
      </c>
      <c r="C20" s="7">
        <f>'Quaterly-Balance Sheet'!C21</f>
        <v>300776509.4</v>
      </c>
      <c r="D20" s="7">
        <f>'Quaterly-Balance Sheet'!D21</f>
        <v>470190639.7</v>
      </c>
      <c r="E20" s="7">
        <f>'Quaterly-Balance Sheet'!E21</f>
        <v>653342833.9</v>
      </c>
      <c r="F20" s="7">
        <f>'Quaterly-Balance Sheet'!F21</f>
        <v>851347673</v>
      </c>
      <c r="G20" s="7">
        <f>'Quaterly-Balance Sheet'!G21</f>
        <v>1065063600</v>
      </c>
      <c r="H20" s="7">
        <f>'Quaterly-Balance Sheet'!H21</f>
        <v>1295487947</v>
      </c>
      <c r="I20" s="7">
        <f>'Quaterly-Balance Sheet'!I21</f>
        <v>1543550194</v>
      </c>
    </row>
    <row r="21">
      <c r="A21" s="26" t="s">
        <v>179</v>
      </c>
      <c r="B21" s="27">
        <f t="shared" ref="B21:I21" si="5">B19/B20</f>
        <v>1.709374513</v>
      </c>
      <c r="C21" s="27">
        <f t="shared" si="5"/>
        <v>1.372035231</v>
      </c>
      <c r="D21" s="27">
        <f t="shared" si="5"/>
        <v>1.247138581</v>
      </c>
      <c r="E21" s="27">
        <f t="shared" si="5"/>
        <v>1.18462519</v>
      </c>
      <c r="F21" s="27">
        <f t="shared" si="5"/>
        <v>1.147179108</v>
      </c>
      <c r="G21" s="27">
        <f t="shared" si="5"/>
        <v>1.115795668</v>
      </c>
      <c r="H21" s="27">
        <f t="shared" si="5"/>
        <v>1.094919944</v>
      </c>
      <c r="I21" s="27">
        <f t="shared" si="5"/>
        <v>1.083057728</v>
      </c>
    </row>
    <row r="22">
      <c r="A22" s="6"/>
      <c r="B22" s="6"/>
      <c r="C22" s="6"/>
      <c r="D22" s="6"/>
      <c r="E22" s="6"/>
      <c r="F22" s="6"/>
      <c r="G22" s="6"/>
      <c r="H22" s="6"/>
      <c r="I22" s="6"/>
    </row>
    <row r="23">
      <c r="A23" s="25" t="s">
        <v>180</v>
      </c>
      <c r="B23" s="6"/>
      <c r="C23" s="6"/>
      <c r="D23" s="6"/>
      <c r="E23" s="6"/>
      <c r="F23" s="6"/>
      <c r="G23" s="6"/>
      <c r="H23" s="6"/>
      <c r="I23" s="6"/>
    </row>
    <row r="24">
      <c r="A24" s="6" t="s">
        <v>181</v>
      </c>
      <c r="B24" s="6"/>
      <c r="C24" s="6"/>
      <c r="D24" s="6"/>
      <c r="E24" s="6"/>
      <c r="F24" s="6"/>
      <c r="G24" s="6"/>
      <c r="H24" s="6"/>
      <c r="I24" s="6"/>
    </row>
    <row r="25">
      <c r="A25" s="6" t="s">
        <v>182</v>
      </c>
      <c r="B25" s="36">
        <v>0.0</v>
      </c>
      <c r="C25" s="7">
        <f t="shared" ref="C25:I25" si="6">B26</f>
        <v>246730384.7</v>
      </c>
      <c r="D25" s="7">
        <f t="shared" si="6"/>
        <v>412675967.7</v>
      </c>
      <c r="E25" s="7">
        <f t="shared" si="6"/>
        <v>586392887</v>
      </c>
      <c r="F25" s="7">
        <f t="shared" si="6"/>
        <v>773966379</v>
      </c>
      <c r="G25" s="7">
        <f t="shared" si="6"/>
        <v>976648263.8</v>
      </c>
      <c r="H25" s="7">
        <f t="shared" si="6"/>
        <v>1188393350</v>
      </c>
      <c r="I25" s="7">
        <f t="shared" si="6"/>
        <v>1418455590</v>
      </c>
    </row>
    <row r="26">
      <c r="A26" s="6" t="s">
        <v>183</v>
      </c>
      <c r="B26" s="7">
        <f>'Quaterly-Balance Sheet'!B12</f>
        <v>246730384.7</v>
      </c>
      <c r="C26" s="7">
        <f>'Quaterly-Balance Sheet'!C12</f>
        <v>412675967.7</v>
      </c>
      <c r="D26" s="7">
        <f>'Quaterly-Balance Sheet'!D12</f>
        <v>586392887</v>
      </c>
      <c r="E26" s="7">
        <f>'Quaterly-Balance Sheet'!E12</f>
        <v>773966379</v>
      </c>
      <c r="F26" s="7">
        <f>'Quaterly-Balance Sheet'!F12</f>
        <v>976648263.8</v>
      </c>
      <c r="G26" s="7">
        <f>'Quaterly-Balance Sheet'!G12</f>
        <v>1188393350</v>
      </c>
      <c r="H26" s="7">
        <f>'Quaterly-Balance Sheet'!H12</f>
        <v>1418455590</v>
      </c>
      <c r="I26" s="7">
        <f>'Quaterly-Balance Sheet'!I12</f>
        <v>1671753966</v>
      </c>
    </row>
    <row r="27">
      <c r="A27" s="26" t="s">
        <v>181</v>
      </c>
      <c r="B27" s="7">
        <f t="shared" ref="B27:I27" si="7">AVERAGE(B25:B26)</f>
        <v>123365192.3</v>
      </c>
      <c r="C27" s="7">
        <f t="shared" si="7"/>
        <v>329703176.2</v>
      </c>
      <c r="D27" s="7">
        <f t="shared" si="7"/>
        <v>499534427.4</v>
      </c>
      <c r="E27" s="7">
        <f t="shared" si="7"/>
        <v>680179633</v>
      </c>
      <c r="F27" s="7">
        <f t="shared" si="7"/>
        <v>875307321.4</v>
      </c>
      <c r="G27" s="7">
        <f t="shared" si="7"/>
        <v>1082520807</v>
      </c>
      <c r="H27" s="7">
        <f t="shared" si="7"/>
        <v>1303424470</v>
      </c>
      <c r="I27" s="7">
        <f t="shared" si="7"/>
        <v>1545104778</v>
      </c>
    </row>
    <row r="28">
      <c r="A28" s="6" t="s">
        <v>160</v>
      </c>
      <c r="B28" s="6"/>
      <c r="C28" s="6"/>
      <c r="D28" s="6"/>
      <c r="E28" s="6"/>
      <c r="F28" s="6"/>
      <c r="G28" s="6"/>
      <c r="H28" s="6"/>
      <c r="I28" s="6"/>
    </row>
    <row r="29">
      <c r="A29" s="6" t="s">
        <v>161</v>
      </c>
      <c r="B29" s="36">
        <v>0.0</v>
      </c>
      <c r="C29" s="7">
        <f t="shared" ref="C29:I29" si="8">B30</f>
        <v>144339571.5</v>
      </c>
      <c r="D29" s="7">
        <f t="shared" si="8"/>
        <v>300776509.4</v>
      </c>
      <c r="E29" s="7">
        <f t="shared" si="8"/>
        <v>470190639.7</v>
      </c>
      <c r="F29" s="7">
        <f t="shared" si="8"/>
        <v>653342833.9</v>
      </c>
      <c r="G29" s="7">
        <f t="shared" si="8"/>
        <v>851347673</v>
      </c>
      <c r="H29" s="7">
        <f t="shared" si="8"/>
        <v>1065063600</v>
      </c>
      <c r="I29" s="7">
        <f t="shared" si="8"/>
        <v>1295487947</v>
      </c>
    </row>
    <row r="30">
      <c r="A30" s="6" t="s">
        <v>162</v>
      </c>
      <c r="B30" s="7">
        <f>'Quaterly-Balance Sheet'!B21</f>
        <v>144339571.5</v>
      </c>
      <c r="C30" s="7">
        <f>'Quaterly-Balance Sheet'!C21</f>
        <v>300776509.4</v>
      </c>
      <c r="D30" s="7">
        <f>'Quaterly-Balance Sheet'!D21</f>
        <v>470190639.7</v>
      </c>
      <c r="E30" s="7">
        <f>'Quaterly-Balance Sheet'!E21</f>
        <v>653342833.9</v>
      </c>
      <c r="F30" s="7">
        <f>'Quaterly-Balance Sheet'!F21</f>
        <v>851347673</v>
      </c>
      <c r="G30" s="7">
        <f>'Quaterly-Balance Sheet'!G21</f>
        <v>1065063600</v>
      </c>
      <c r="H30" s="7">
        <f>'Quaterly-Balance Sheet'!H21</f>
        <v>1295487947</v>
      </c>
      <c r="I30" s="7">
        <f>'Quaterly-Balance Sheet'!I21</f>
        <v>1543550194</v>
      </c>
    </row>
    <row r="31">
      <c r="A31" s="26" t="s">
        <v>160</v>
      </c>
      <c r="B31" s="7">
        <f t="shared" ref="B31:I31" si="9">AVERAGE(B29:B30)</f>
        <v>72169785.74</v>
      </c>
      <c r="C31" s="7">
        <f t="shared" si="9"/>
        <v>222558040.5</v>
      </c>
      <c r="D31" s="7">
        <f t="shared" si="9"/>
        <v>385483574.6</v>
      </c>
      <c r="E31" s="7">
        <f t="shared" si="9"/>
        <v>561766736.8</v>
      </c>
      <c r="F31" s="7">
        <f t="shared" si="9"/>
        <v>752345253.5</v>
      </c>
      <c r="G31" s="7">
        <f t="shared" si="9"/>
        <v>958205636.4</v>
      </c>
      <c r="H31" s="7">
        <f t="shared" si="9"/>
        <v>1180275773</v>
      </c>
      <c r="I31" s="7">
        <f t="shared" si="9"/>
        <v>1419519071</v>
      </c>
    </row>
    <row r="32">
      <c r="A32" s="26" t="s">
        <v>184</v>
      </c>
      <c r="B32" s="27">
        <f t="shared" ref="B32:I32" si="10">B27/B31</f>
        <v>1.709374513</v>
      </c>
      <c r="C32" s="27">
        <f t="shared" si="10"/>
        <v>1.481425589</v>
      </c>
      <c r="D32" s="27">
        <f t="shared" si="10"/>
        <v>1.295864364</v>
      </c>
      <c r="E32" s="27">
        <f t="shared" si="10"/>
        <v>1.210786592</v>
      </c>
      <c r="F32" s="27">
        <f t="shared" si="10"/>
        <v>1.163438351</v>
      </c>
      <c r="G32" s="27">
        <f t="shared" si="10"/>
        <v>1.129737465</v>
      </c>
      <c r="H32" s="27">
        <f t="shared" si="10"/>
        <v>1.104338918</v>
      </c>
      <c r="I32" s="27">
        <f t="shared" si="10"/>
        <v>1.088470602</v>
      </c>
    </row>
    <row r="33">
      <c r="A33" s="6"/>
      <c r="B33" s="6"/>
      <c r="C33" s="6"/>
      <c r="D33" s="6"/>
      <c r="E33" s="6"/>
      <c r="F33" s="6"/>
      <c r="G33" s="6"/>
      <c r="H33" s="6"/>
      <c r="I33" s="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</cols>
  <sheetData>
    <row r="1">
      <c r="A1" s="26" t="s">
        <v>185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</row>
    <row r="2">
      <c r="A2" s="25" t="s">
        <v>186</v>
      </c>
      <c r="B2" s="6"/>
      <c r="C2" s="6"/>
      <c r="D2" s="6"/>
      <c r="E2" s="6"/>
      <c r="F2" s="6"/>
      <c r="G2" s="6"/>
      <c r="H2" s="6"/>
      <c r="I2" s="6"/>
    </row>
    <row r="3">
      <c r="A3" s="6" t="s">
        <v>151</v>
      </c>
      <c r="B3" s="39">
        <f>'Profitability Ratios'!B10</f>
        <v>0.3343476555</v>
      </c>
      <c r="C3" s="39">
        <f>'Profitability Ratios'!C10</f>
        <v>0.3443736351</v>
      </c>
      <c r="D3" s="39">
        <f>'Profitability Ratios'!D10</f>
        <v>0.3540944368</v>
      </c>
      <c r="E3" s="39">
        <f>'Profitability Ratios'!E10</f>
        <v>0.36371191</v>
      </c>
      <c r="F3" s="39">
        <f>'Profitability Ratios'!F10</f>
        <v>0.3730332582</v>
      </c>
      <c r="G3" s="39">
        <f>'Profitability Ratios'!G10</f>
        <v>0.3822368004</v>
      </c>
      <c r="H3" s="39">
        <f>'Profitability Ratios'!H10</f>
        <v>0.391228025</v>
      </c>
      <c r="I3" s="39">
        <f>'Profitability Ratios'!I10</f>
        <v>0.3998071912</v>
      </c>
    </row>
    <row r="4">
      <c r="A4" s="6" t="s">
        <v>142</v>
      </c>
      <c r="B4" s="40">
        <f>'Turnover Ratios'!B54</f>
        <v>3.496346514</v>
      </c>
      <c r="C4" s="40">
        <f>'Turnover Ratios'!C54</f>
        <v>1.377800318</v>
      </c>
      <c r="D4" s="40">
        <f>'Turnover Ratios'!D54</f>
        <v>0.9577785407</v>
      </c>
      <c r="E4" s="40">
        <f>'Turnover Ratios'!E54</f>
        <v>0.7408778223</v>
      </c>
      <c r="F4" s="40">
        <f>'Turnover Ratios'!F54</f>
        <v>0.6064118642</v>
      </c>
      <c r="G4" s="40">
        <f>'Turnover Ratios'!G54</f>
        <v>0.5164973988</v>
      </c>
      <c r="H4" s="40">
        <f>'Turnover Ratios'!H54</f>
        <v>0.45186899</v>
      </c>
      <c r="I4" s="40">
        <f>'Turnover Ratios'!I54</f>
        <v>0.4015615638</v>
      </c>
    </row>
    <row r="5">
      <c r="A5" s="6" t="s">
        <v>184</v>
      </c>
      <c r="B5" s="40">
        <f>'Risk Ratios'!B32</f>
        <v>1.709374513</v>
      </c>
      <c r="C5" s="40">
        <f>'Risk Ratios'!C32</f>
        <v>1.481425589</v>
      </c>
      <c r="D5" s="40">
        <f>'Risk Ratios'!D32</f>
        <v>1.295864364</v>
      </c>
      <c r="E5" s="40">
        <f>'Risk Ratios'!E32</f>
        <v>1.210786592</v>
      </c>
      <c r="F5" s="40">
        <f>'Risk Ratios'!F32</f>
        <v>1.163438351</v>
      </c>
      <c r="G5" s="40">
        <f>'Risk Ratios'!G32</f>
        <v>1.129737465</v>
      </c>
      <c r="H5" s="40">
        <f>'Risk Ratios'!H32</f>
        <v>1.104338918</v>
      </c>
      <c r="I5" s="40">
        <f>'Risk Ratios'!I32</f>
        <v>1.088470602</v>
      </c>
    </row>
    <row r="6">
      <c r="A6" s="26" t="s">
        <v>187</v>
      </c>
      <c r="B6" s="35">
        <f t="shared" ref="B6:I6" si="1">B3*B4*B5</f>
        <v>1.998250703</v>
      </c>
      <c r="C6" s="35">
        <f t="shared" si="1"/>
        <v>0.7029040049</v>
      </c>
      <c r="D6" s="35">
        <f t="shared" si="1"/>
        <v>0.4394846926</v>
      </c>
      <c r="E6" s="35">
        <f t="shared" si="1"/>
        <v>0.3262659262</v>
      </c>
      <c r="F6" s="35">
        <f t="shared" si="1"/>
        <v>0.2631834761</v>
      </c>
      <c r="G6" s="35">
        <f t="shared" si="1"/>
        <v>0.2230376431</v>
      </c>
      <c r="H6" s="35">
        <f t="shared" si="1"/>
        <v>0.1952292442</v>
      </c>
      <c r="I6" s="35">
        <f t="shared" si="1"/>
        <v>0.1747509085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</row>
    <row r="2">
      <c r="A2" s="3" t="s">
        <v>24</v>
      </c>
    </row>
    <row r="3">
      <c r="A3" s="4" t="s">
        <v>25</v>
      </c>
      <c r="B3" s="7">
        <f>Sales!B3+Sales!C3+Sales!D3</f>
        <v>363620042.7</v>
      </c>
      <c r="C3" s="7">
        <f>Sales!E3+Sales!F3+Sales!G3</f>
        <v>384044698</v>
      </c>
      <c r="D3" s="7">
        <f>Sales!H3+Sales!I3+Sales!J3</f>
        <v>405616612.8</v>
      </c>
      <c r="E3" s="7">
        <f>Sales!K3+Sales!L3+Sales!M3</f>
        <v>428400229</v>
      </c>
      <c r="F3" s="7">
        <f>Sales!N3+Sales!O3+Sales!P3</f>
        <v>452463608.2</v>
      </c>
      <c r="G3" s="7">
        <f>Sales!Q3+Sales!R3+Sales!S3</f>
        <v>477878635.3</v>
      </c>
      <c r="H3" s="7">
        <f>Sales!T3+Sales!U3+Sales!V3</f>
        <v>504721232.6</v>
      </c>
      <c r="I3" s="7">
        <f>Sales!W3+Sales!X3+Sales!Y3</f>
        <v>533071587.3</v>
      </c>
      <c r="J3" s="7">
        <f t="shared" ref="J3:J4" si="1">SUM(B3:I3)</f>
        <v>3549816646</v>
      </c>
    </row>
    <row r="4">
      <c r="A4" s="4" t="s">
        <v>26</v>
      </c>
      <c r="B4" s="7">
        <f>Sales!B4+Sales!C4+Sales!D4</f>
        <v>67707417.46</v>
      </c>
      <c r="C4" s="7">
        <f>Sales!E4+Sales!F4+Sales!G4</f>
        <v>70220443.09</v>
      </c>
      <c r="D4" s="7">
        <f>Sales!H4+Sales!I4+Sales!J4</f>
        <v>72826742.08</v>
      </c>
      <c r="E4" s="7">
        <f>Sales!K4+Sales!L4+Sales!M4</f>
        <v>75529776.34</v>
      </c>
      <c r="F4" s="7">
        <f>Sales!N4+Sales!O4+Sales!P4</f>
        <v>78333136.31</v>
      </c>
      <c r="G4" s="7">
        <f>Sales!Q4+Sales!R4+Sales!S4</f>
        <v>81240545.68</v>
      </c>
      <c r="H4" s="7">
        <f>Sales!T4+Sales!U4+Sales!V4</f>
        <v>84255866.32</v>
      </c>
      <c r="I4" s="7">
        <f>Sales!W4+Sales!X4+Sales!Y4</f>
        <v>87383103.48</v>
      </c>
      <c r="J4" s="7">
        <f t="shared" si="1"/>
        <v>617497030.8</v>
      </c>
    </row>
    <row r="5">
      <c r="A5" s="3" t="s">
        <v>27</v>
      </c>
      <c r="B5" s="7">
        <f t="shared" ref="B5:J5" si="2">SUM(B3:B4)</f>
        <v>431327460.2</v>
      </c>
      <c r="C5" s="7">
        <f t="shared" si="2"/>
        <v>454265141.1</v>
      </c>
      <c r="D5" s="7">
        <f t="shared" si="2"/>
        <v>478443354.9</v>
      </c>
      <c r="E5" s="7">
        <f t="shared" si="2"/>
        <v>503930005.3</v>
      </c>
      <c r="F5" s="7">
        <f t="shared" si="2"/>
        <v>530796744.5</v>
      </c>
      <c r="G5" s="7">
        <f t="shared" si="2"/>
        <v>559119181</v>
      </c>
      <c r="H5" s="7">
        <f t="shared" si="2"/>
        <v>588977098.9</v>
      </c>
      <c r="I5" s="7">
        <f t="shared" si="2"/>
        <v>620454690.8</v>
      </c>
      <c r="J5" s="7">
        <f t="shared" si="2"/>
        <v>4167313677</v>
      </c>
    </row>
    <row r="6">
      <c r="A6" s="3"/>
    </row>
    <row r="7">
      <c r="A7" s="5" t="s">
        <v>28</v>
      </c>
    </row>
    <row r="8">
      <c r="A8" s="6" t="s">
        <v>29</v>
      </c>
      <c r="B8" s="7">
        <f>Sales!B8+Sales!C8+Sales!D8</f>
        <v>174537620.5</v>
      </c>
      <c r="C8" s="7">
        <f>Sales!E8+Sales!F8+Sales!G8</f>
        <v>184341455</v>
      </c>
      <c r="D8" s="7">
        <f>Sales!H8+Sales!I8+Sales!J8</f>
        <v>194695974.1</v>
      </c>
      <c r="E8" s="7">
        <f>Sales!K8+Sales!L8+Sales!M8</f>
        <v>205632109.9</v>
      </c>
      <c r="F8" s="7">
        <f>Sales!N8+Sales!O8+Sales!P8</f>
        <v>217182532</v>
      </c>
      <c r="G8" s="7">
        <f>Sales!Q8+Sales!R8+Sales!S8</f>
        <v>229381744.9</v>
      </c>
      <c r="H8" s="7">
        <f>Sales!T8+Sales!U8+Sales!V8</f>
        <v>242266191.7</v>
      </c>
      <c r="I8" s="7">
        <f>Sales!W8+Sales!X8+Sales!Y8</f>
        <v>255874361.9</v>
      </c>
      <c r="J8" s="7">
        <f t="shared" ref="J8:J9" si="3">SUM(B8:I8)</f>
        <v>1703911990</v>
      </c>
    </row>
    <row r="9">
      <c r="A9" s="6" t="s">
        <v>30</v>
      </c>
      <c r="B9" s="7">
        <f>Sales!B9+Sales!C9+Sales!D9</f>
        <v>189082422.2</v>
      </c>
      <c r="C9" s="7">
        <f>Sales!E9+Sales!F9+Sales!G9</f>
        <v>199703243</v>
      </c>
      <c r="D9" s="7">
        <f>Sales!H9+Sales!I9+Sales!J9</f>
        <v>210920638.6</v>
      </c>
      <c r="E9" s="7">
        <f>Sales!K9+Sales!L9+Sales!M9</f>
        <v>222768119.1</v>
      </c>
      <c r="F9" s="7">
        <f>Sales!N9+Sales!O9+Sales!P9</f>
        <v>235281076.3</v>
      </c>
      <c r="G9" s="7">
        <f>Sales!Q9+Sales!R9+Sales!S9</f>
        <v>248496890.3</v>
      </c>
      <c r="H9" s="7">
        <f>Sales!T9+Sales!U9+Sales!V9</f>
        <v>262455041</v>
      </c>
      <c r="I9" s="7">
        <f>Sales!W9+Sales!X9+Sales!Y9</f>
        <v>277197225.4</v>
      </c>
      <c r="J9" s="7">
        <f t="shared" si="3"/>
        <v>1845904656</v>
      </c>
    </row>
    <row r="10">
      <c r="A10" s="3" t="s">
        <v>27</v>
      </c>
      <c r="B10" s="2">
        <f t="shared" ref="B10:J10" si="4">SUM(B8:B9)</f>
        <v>363620042.7</v>
      </c>
      <c r="C10" s="2">
        <f t="shared" si="4"/>
        <v>384044698</v>
      </c>
      <c r="D10" s="2">
        <f t="shared" si="4"/>
        <v>405616612.8</v>
      </c>
      <c r="E10" s="2">
        <f t="shared" si="4"/>
        <v>428400229</v>
      </c>
      <c r="F10" s="2">
        <f t="shared" si="4"/>
        <v>452463608.2</v>
      </c>
      <c r="G10" s="2">
        <f t="shared" si="4"/>
        <v>477878635.3</v>
      </c>
      <c r="H10" s="2">
        <f t="shared" si="4"/>
        <v>504721232.6</v>
      </c>
      <c r="I10" s="2">
        <f t="shared" si="4"/>
        <v>533071587.3</v>
      </c>
      <c r="J10" s="2">
        <f t="shared" si="4"/>
        <v>3549816646</v>
      </c>
    </row>
    <row r="11">
      <c r="A11" s="2"/>
    </row>
    <row r="12">
      <c r="A12" s="5" t="s">
        <v>31</v>
      </c>
    </row>
    <row r="13">
      <c r="A13" s="6" t="s">
        <v>29</v>
      </c>
      <c r="B13" s="7">
        <f>Sales!B13+Sales!C13+Sales!D13</f>
        <v>18281002.71</v>
      </c>
      <c r="C13" s="7">
        <f>Sales!E13+Sales!F13+Sales!G13</f>
        <v>18959519.63</v>
      </c>
      <c r="D13" s="7">
        <f>Sales!H13+Sales!I13+Sales!J13</f>
        <v>19663220.36</v>
      </c>
      <c r="E13" s="7">
        <f>Sales!K13+Sales!L13+Sales!M13</f>
        <v>20393039.61</v>
      </c>
      <c r="F13" s="7">
        <f>Sales!N13+Sales!O13+Sales!P13</f>
        <v>21149946.8</v>
      </c>
      <c r="G13" s="7">
        <f>Sales!Q13+Sales!R13+Sales!S13</f>
        <v>21934947.33</v>
      </c>
      <c r="H13" s="7">
        <f>Sales!T13+Sales!U13+Sales!V13</f>
        <v>22749083.91</v>
      </c>
      <c r="I13" s="7">
        <f>Sales!W13+Sales!X13+Sales!Y13</f>
        <v>23593437.94</v>
      </c>
      <c r="J13" s="7">
        <f t="shared" ref="J13:J14" si="5">SUM(B13:I13)</f>
        <v>166724198.3</v>
      </c>
    </row>
    <row r="14">
      <c r="A14" s="6" t="s">
        <v>30</v>
      </c>
      <c r="B14" s="7">
        <f>Sales!B14+Sales!C14+Sales!D14</f>
        <v>49426414.75</v>
      </c>
      <c r="C14" s="7">
        <f>Sales!E14+Sales!F14+Sales!G14</f>
        <v>51260923.46</v>
      </c>
      <c r="D14" s="7">
        <f>Sales!H14+Sales!I14+Sales!J14</f>
        <v>53163521.71</v>
      </c>
      <c r="E14" s="7">
        <f>Sales!K14+Sales!L14+Sales!M14</f>
        <v>55136736.73</v>
      </c>
      <c r="F14" s="7">
        <f>Sales!N14+Sales!O14+Sales!P14</f>
        <v>57183189.51</v>
      </c>
      <c r="G14" s="7">
        <f>Sales!Q14+Sales!R14+Sales!S14</f>
        <v>59305598.34</v>
      </c>
      <c r="H14" s="7">
        <f>Sales!T14+Sales!U14+Sales!V14</f>
        <v>61506782.41</v>
      </c>
      <c r="I14" s="7">
        <f>Sales!W14+Sales!X14+Sales!Y14</f>
        <v>63789665.54</v>
      </c>
      <c r="J14" s="7">
        <f t="shared" si="5"/>
        <v>450772832.4</v>
      </c>
    </row>
    <row r="15">
      <c r="A15" s="3" t="s">
        <v>27</v>
      </c>
      <c r="B15" s="2">
        <f t="shared" ref="B15:J15" si="6">SUM(B13:B14)</f>
        <v>67707417.46</v>
      </c>
      <c r="C15" s="2">
        <f t="shared" si="6"/>
        <v>70220443.09</v>
      </c>
      <c r="D15" s="2">
        <f t="shared" si="6"/>
        <v>72826742.08</v>
      </c>
      <c r="E15" s="2">
        <f t="shared" si="6"/>
        <v>75529776.34</v>
      </c>
      <c r="F15" s="2">
        <f t="shared" si="6"/>
        <v>78333136.31</v>
      </c>
      <c r="G15" s="2">
        <f t="shared" si="6"/>
        <v>81240545.68</v>
      </c>
      <c r="H15" s="2">
        <f t="shared" si="6"/>
        <v>84255866.32</v>
      </c>
      <c r="I15" s="2">
        <f t="shared" si="6"/>
        <v>87383103.48</v>
      </c>
      <c r="J15" s="2">
        <f t="shared" si="6"/>
        <v>617497030.8</v>
      </c>
    </row>
    <row r="16">
      <c r="A16" s="2"/>
    </row>
    <row r="17">
      <c r="A17" s="5" t="s">
        <v>32</v>
      </c>
    </row>
    <row r="18">
      <c r="A18" s="6" t="s">
        <v>29</v>
      </c>
      <c r="B18" s="2">
        <f t="shared" ref="B18:J18" si="7">B8+B13</f>
        <v>192818623.2</v>
      </c>
      <c r="C18" s="2">
        <f t="shared" si="7"/>
        <v>203300974.7</v>
      </c>
      <c r="D18" s="2">
        <f t="shared" si="7"/>
        <v>214359194.5</v>
      </c>
      <c r="E18" s="2">
        <f t="shared" si="7"/>
        <v>226025149.5</v>
      </c>
      <c r="F18" s="2">
        <f t="shared" si="7"/>
        <v>238332478.8</v>
      </c>
      <c r="G18" s="2">
        <f t="shared" si="7"/>
        <v>251316692.3</v>
      </c>
      <c r="H18" s="2">
        <f t="shared" si="7"/>
        <v>265015275.6</v>
      </c>
      <c r="I18" s="2">
        <f t="shared" si="7"/>
        <v>279467799.8</v>
      </c>
      <c r="J18" s="2">
        <f t="shared" si="7"/>
        <v>1870636188</v>
      </c>
    </row>
    <row r="19">
      <c r="A19" s="6" t="s">
        <v>30</v>
      </c>
      <c r="B19" s="2">
        <f t="shared" ref="B19:J19" si="8">B9+B14</f>
        <v>238508837</v>
      </c>
      <c r="C19" s="2">
        <f t="shared" si="8"/>
        <v>250964166.4</v>
      </c>
      <c r="D19" s="2">
        <f t="shared" si="8"/>
        <v>264084160.4</v>
      </c>
      <c r="E19" s="2">
        <f t="shared" si="8"/>
        <v>277904855.8</v>
      </c>
      <c r="F19" s="2">
        <f t="shared" si="8"/>
        <v>292464265.8</v>
      </c>
      <c r="G19" s="2">
        <f t="shared" si="8"/>
        <v>307802488.7</v>
      </c>
      <c r="H19" s="2">
        <f t="shared" si="8"/>
        <v>323961823.4</v>
      </c>
      <c r="I19" s="2">
        <f t="shared" si="8"/>
        <v>340986890.9</v>
      </c>
      <c r="J19" s="2">
        <f t="shared" si="8"/>
        <v>2296677488</v>
      </c>
    </row>
    <row r="20">
      <c r="A20" s="3" t="s">
        <v>27</v>
      </c>
      <c r="B20" s="2">
        <f t="shared" ref="B20:J20" si="9">SUM(B18:B19)</f>
        <v>431327460.2</v>
      </c>
      <c r="C20" s="2">
        <f t="shared" si="9"/>
        <v>454265141.1</v>
      </c>
      <c r="D20" s="2">
        <f t="shared" si="9"/>
        <v>478443354.9</v>
      </c>
      <c r="E20" s="2">
        <f t="shared" si="9"/>
        <v>503930005.3</v>
      </c>
      <c r="F20" s="2">
        <f t="shared" si="9"/>
        <v>530796744.5</v>
      </c>
      <c r="G20" s="2">
        <f t="shared" si="9"/>
        <v>559119181</v>
      </c>
      <c r="H20" s="2">
        <f t="shared" si="9"/>
        <v>588977098.9</v>
      </c>
      <c r="I20" s="2">
        <f t="shared" si="9"/>
        <v>620454690.8</v>
      </c>
      <c r="J20" s="2">
        <f t="shared" si="9"/>
        <v>4167313677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5" width="10.25"/>
  </cols>
  <sheetData>
    <row r="1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/>
    </row>
    <row r="2">
      <c r="A2" s="3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25</v>
      </c>
      <c r="B3" s="2">
        <v>9.2815304E7</v>
      </c>
      <c r="C3" s="2">
        <v>9.41239997864E7</v>
      </c>
      <c r="D3" s="2">
        <v>9.545114818338823E7</v>
      </c>
      <c r="E3" s="2">
        <v>9.6797009372774E7</v>
      </c>
      <c r="F3" s="2">
        <v>9.816184720493013E7</v>
      </c>
      <c r="G3" s="2">
        <v>9.954592925051965E7</v>
      </c>
      <c r="H3" s="2">
        <v>1.0094952685295197E8</v>
      </c>
      <c r="I3" s="2">
        <v>1.023729151815786E8</v>
      </c>
      <c r="J3" s="2">
        <v>1.0381637328563885E8</v>
      </c>
      <c r="K3" s="2">
        <v>1.0528018414896636E8</v>
      </c>
      <c r="L3" s="2">
        <v>1.0676463474546678E8</v>
      </c>
      <c r="M3" s="2">
        <v>1.0827001609537786E8</v>
      </c>
      <c r="N3" s="2">
        <v>1.0979662332232268E8</v>
      </c>
      <c r="O3" s="2">
        <v>1.1134475571116744E8</v>
      </c>
      <c r="P3" s="2">
        <v>1.1291471676669489E8</v>
      </c>
      <c r="Q3" s="2">
        <v>1.145068142731053E8</v>
      </c>
      <c r="R3" s="2">
        <v>1.1612136035435608E8</v>
      </c>
      <c r="S3" s="2">
        <v>1.177586715353525E8</v>
      </c>
      <c r="T3" s="2">
        <v>1.1941906880400097E8</v>
      </c>
      <c r="U3" s="2">
        <v>1.2110287767413738E8</v>
      </c>
      <c r="V3" s="2">
        <v>1.2281042824934272E8</v>
      </c>
      <c r="W3" s="2">
        <v>1.2454205528765845E8</v>
      </c>
      <c r="X3" s="2">
        <v>1.2629809826721445E8</v>
      </c>
      <c r="Y3" s="2">
        <v>1.2807890145278218E8</v>
      </c>
      <c r="Z3" s="2">
        <f t="shared" ref="Z3:Z5" si="1">SUM(B3:Y3)</f>
        <v>2629043260</v>
      </c>
    </row>
    <row r="4">
      <c r="A4" s="4" t="s">
        <v>26</v>
      </c>
      <c r="B4" s="2">
        <v>7531267.0</v>
      </c>
      <c r="C4" s="2">
        <v>7728284.94472</v>
      </c>
      <c r="D4" s="2">
        <v>7930456.878873874</v>
      </c>
      <c r="E4" s="2">
        <v>8137917.630825216</v>
      </c>
      <c r="F4" s="2">
        <v>8350805.556047604</v>
      </c>
      <c r="G4" s="2">
        <v>8569262.62939381</v>
      </c>
      <c r="H4" s="2">
        <v>8793434.539778754</v>
      </c>
      <c r="I4" s="2">
        <v>9023470.787339365</v>
      </c>
      <c r="J4" s="2">
        <v>9259524.783136163</v>
      </c>
      <c r="K4" s="2">
        <v>9501753.951463006</v>
      </c>
      <c r="L4" s="2">
        <v>9750319.83483328</v>
      </c>
      <c r="M4" s="2">
        <v>1.0005388201712519E7</v>
      </c>
      <c r="N4" s="2">
        <v>1.0267129157069316E7</v>
      </c>
      <c r="O4" s="2">
        <v>1.053571725581825E7</v>
      </c>
      <c r="P4" s="2">
        <v>1.0811331619230457E7</v>
      </c>
      <c r="Q4" s="2">
        <v>1.1094156054389527E7</v>
      </c>
      <c r="R4" s="2">
        <v>1.1384379176772358E7</v>
      </c>
      <c r="S4" s="2">
        <v>1.1682194536036722E7</v>
      </c>
      <c r="T4" s="2">
        <v>1.1987800745099446E7</v>
      </c>
      <c r="U4" s="2">
        <v>1.2301401612591248E7</v>
      </c>
      <c r="V4" s="2">
        <v>1.2623206278776636E7</v>
      </c>
      <c r="W4" s="2">
        <v>1.2953429355029434E7</v>
      </c>
      <c r="X4" s="2">
        <v>1.3292291066957004E7</v>
      </c>
      <c r="Y4" s="2">
        <v>1.36400174012686E7</v>
      </c>
      <c r="Z4" s="2">
        <f t="shared" si="1"/>
        <v>247154941</v>
      </c>
    </row>
    <row r="5">
      <c r="A5" s="3" t="s">
        <v>27</v>
      </c>
      <c r="B5" s="2">
        <v>1.00346571E8</v>
      </c>
      <c r="C5" s="2">
        <v>1.0185228473112E8</v>
      </c>
      <c r="D5" s="2">
        <v>1.033816050622621E8</v>
      </c>
      <c r="E5" s="2">
        <v>1.0493492700359923E8</v>
      </c>
      <c r="F5" s="2">
        <v>1.0651265276097773E8</v>
      </c>
      <c r="G5" s="2">
        <v>1.0811519187991346E8</v>
      </c>
      <c r="H5" s="2">
        <v>1.0974296139273073E8</v>
      </c>
      <c r="I5" s="2">
        <v>1.1139638596891797E8</v>
      </c>
      <c r="J5" s="2">
        <v>1.1307589806877501E8</v>
      </c>
      <c r="K5" s="2">
        <v>1.1478193810042936E8</v>
      </c>
      <c r="L5" s="2">
        <v>1.1651495458030006E8</v>
      </c>
      <c r="M5" s="2">
        <v>1.1827540429709038E8</v>
      </c>
      <c r="N5" s="2">
        <v>1.2006375247939199E8</v>
      </c>
      <c r="O5" s="2">
        <v>1.2188047296698569E8</v>
      </c>
      <c r="P5" s="2">
        <v>1.2372604838592535E8</v>
      </c>
      <c r="Q5" s="2">
        <v>1.2560097032749481E8</v>
      </c>
      <c r="R5" s="2">
        <v>1.2750573953112844E8</v>
      </c>
      <c r="S5" s="2">
        <v>1.2944086607138923E8</v>
      </c>
      <c r="T5" s="2">
        <v>1.3140686954910041E8</v>
      </c>
      <c r="U5" s="2">
        <v>1.3340427928672864E8</v>
      </c>
      <c r="V5" s="2">
        <v>1.3543363452811936E8</v>
      </c>
      <c r="W5" s="2">
        <v>1.374954846426879E8</v>
      </c>
      <c r="X5" s="2">
        <v>1.3959038933417144E8</v>
      </c>
      <c r="Y5" s="2">
        <v>1.417189188540508E8</v>
      </c>
      <c r="Z5" s="2">
        <f t="shared" si="1"/>
        <v>2876198201</v>
      </c>
    </row>
    <row r="6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45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25</v>
      </c>
      <c r="B8" s="7">
        <v>0.0</v>
      </c>
      <c r="C8" s="8">
        <v>9.2815304E7</v>
      </c>
      <c r="D8" s="8">
        <v>9.41239997864E7</v>
      </c>
      <c r="E8" s="8">
        <v>9.545114818338823E7</v>
      </c>
      <c r="F8" s="8">
        <v>9.6797009372774E7</v>
      </c>
      <c r="G8" s="8">
        <v>9.816184720493013E7</v>
      </c>
      <c r="H8" s="8">
        <v>9.954592925051965E7</v>
      </c>
      <c r="I8" s="8">
        <v>1.0094952685295197E8</v>
      </c>
      <c r="J8" s="8">
        <v>1.023729151815786E8</v>
      </c>
      <c r="K8" s="8">
        <v>1.0381637328563885E8</v>
      </c>
      <c r="L8" s="8">
        <v>1.0528018414896636E8</v>
      </c>
      <c r="M8" s="8">
        <v>1.0676463474546678E8</v>
      </c>
      <c r="N8" s="8">
        <v>1.0827001609537786E8</v>
      </c>
      <c r="O8" s="8">
        <v>1.0979662332232268E8</v>
      </c>
      <c r="P8" s="8">
        <v>1.1134475571116744E8</v>
      </c>
      <c r="Q8" s="8">
        <v>1.1291471676669489E8</v>
      </c>
      <c r="R8" s="8">
        <v>1.145068142731053E8</v>
      </c>
      <c r="S8" s="8">
        <v>1.1612136035435608E8</v>
      </c>
      <c r="T8" s="8">
        <v>1.177586715353525E8</v>
      </c>
      <c r="U8" s="8">
        <v>1.1941906880400097E8</v>
      </c>
      <c r="V8" s="8">
        <v>1.2110287767413738E8</v>
      </c>
      <c r="W8" s="8">
        <v>1.2281042824934272E8</v>
      </c>
      <c r="X8" s="8">
        <v>1.2454205528765845E8</v>
      </c>
      <c r="Y8" s="8">
        <v>1.2629809826721445E8</v>
      </c>
      <c r="Z8" s="2"/>
    </row>
    <row r="9">
      <c r="A9" s="4" t="s">
        <v>26</v>
      </c>
      <c r="B9" s="7">
        <v>0.0</v>
      </c>
      <c r="C9" s="7">
        <v>0.0</v>
      </c>
      <c r="D9" s="7">
        <v>2.3190008823593874E7</v>
      </c>
      <c r="E9" s="7">
        <v>0.0</v>
      </c>
      <c r="F9" s="7">
        <v>0.0</v>
      </c>
      <c r="G9" s="7">
        <v>2.5057985816266634E7</v>
      </c>
      <c r="H9" s="7">
        <v>0.0</v>
      </c>
      <c r="I9" s="7">
        <v>0.0</v>
      </c>
      <c r="J9" s="7">
        <v>2.7076430110254284E7</v>
      </c>
      <c r="K9" s="7">
        <v>0.0</v>
      </c>
      <c r="L9" s="7">
        <v>0.0</v>
      </c>
      <c r="M9" s="7">
        <v>2.9257461988008805E7</v>
      </c>
      <c r="N9" s="7">
        <v>0.0</v>
      </c>
      <c r="O9" s="7">
        <v>0.0</v>
      </c>
      <c r="P9" s="7">
        <v>3.1614178032118022E7</v>
      </c>
      <c r="Q9" s="7">
        <v>0.0</v>
      </c>
      <c r="R9" s="7">
        <v>0.0</v>
      </c>
      <c r="S9" s="7">
        <v>3.416072976719861E7</v>
      </c>
      <c r="T9" s="7">
        <v>0.0</v>
      </c>
      <c r="U9" s="7">
        <v>0.0</v>
      </c>
      <c r="V9" s="7">
        <v>3.691240863646733E7</v>
      </c>
      <c r="W9" s="7">
        <v>0.0</v>
      </c>
      <c r="X9" s="7">
        <v>0.0</v>
      </c>
      <c r="Y9" s="7">
        <v>3.988573782325504E7</v>
      </c>
      <c r="Z9" s="2"/>
    </row>
    <row r="10">
      <c r="A10" s="3" t="s">
        <v>27</v>
      </c>
      <c r="B10" s="2">
        <v>0.0</v>
      </c>
      <c r="C10" s="2">
        <v>9.2815304E7</v>
      </c>
      <c r="D10" s="2">
        <v>1.1731400860999388E8</v>
      </c>
      <c r="E10" s="2">
        <v>9.545114818338823E7</v>
      </c>
      <c r="F10" s="2">
        <v>9.6797009372774E7</v>
      </c>
      <c r="G10" s="2">
        <v>1.2321983302119675E8</v>
      </c>
      <c r="H10" s="2">
        <v>9.954592925051965E7</v>
      </c>
      <c r="I10" s="2">
        <v>1.0094952685295197E8</v>
      </c>
      <c r="J10" s="2">
        <v>1.294493452918329E8</v>
      </c>
      <c r="K10" s="2">
        <v>1.0381637328563885E8</v>
      </c>
      <c r="L10" s="2">
        <v>1.0528018414896636E8</v>
      </c>
      <c r="M10" s="2">
        <v>1.360220967334756E8</v>
      </c>
      <c r="N10" s="2">
        <v>1.0827001609537786E8</v>
      </c>
      <c r="O10" s="2">
        <v>1.0979662332232268E8</v>
      </c>
      <c r="P10" s="2">
        <v>1.4295893374328548E8</v>
      </c>
      <c r="Q10" s="2">
        <v>1.1291471676669489E8</v>
      </c>
      <c r="R10" s="2">
        <v>1.145068142731053E8</v>
      </c>
      <c r="S10" s="2">
        <v>1.5028209012155467E8</v>
      </c>
      <c r="T10" s="2">
        <v>1.177586715353525E8</v>
      </c>
      <c r="U10" s="2">
        <v>1.1941906880400097E8</v>
      </c>
      <c r="V10" s="2">
        <v>1.5801528631060472E8</v>
      </c>
      <c r="W10" s="2">
        <v>1.2281042824934272E8</v>
      </c>
      <c r="X10" s="2">
        <v>1.2454205528765845E8</v>
      </c>
      <c r="Y10" s="2">
        <v>1.6618383609046948E8</v>
      </c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46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25</v>
      </c>
      <c r="B13" s="2">
        <v>9.2815304E7</v>
      </c>
      <c r="C13" s="2">
        <v>9.412399978640002E7</v>
      </c>
      <c r="D13" s="2">
        <v>9.545114818338825E7</v>
      </c>
      <c r="E13" s="2">
        <v>9.6797009372774E7</v>
      </c>
      <c r="F13" s="2">
        <v>9.816184720493013E7</v>
      </c>
      <c r="G13" s="2">
        <v>9.954592925051963E7</v>
      </c>
      <c r="H13" s="2">
        <v>1.0094952685295196E8</v>
      </c>
      <c r="I13" s="2">
        <v>1.023729151815786E8</v>
      </c>
      <c r="J13" s="2">
        <v>1.0381637328563884E8</v>
      </c>
      <c r="K13" s="2">
        <v>1.0528018414896633E8</v>
      </c>
      <c r="L13" s="2">
        <v>1.0676463474546675E8</v>
      </c>
      <c r="M13" s="2">
        <v>1.0827001609537785E8</v>
      </c>
      <c r="N13" s="2">
        <v>1.0979662332232267E8</v>
      </c>
      <c r="O13" s="2">
        <v>1.1134475571116744E8</v>
      </c>
      <c r="P13" s="2">
        <v>1.1291471676669489E8</v>
      </c>
      <c r="Q13" s="2">
        <v>1.1450681427310528E8</v>
      </c>
      <c r="R13" s="2">
        <v>1.1612136035435608E8</v>
      </c>
      <c r="S13" s="2">
        <v>1.177586715353525E8</v>
      </c>
      <c r="T13" s="2">
        <v>1.1941906880400097E8</v>
      </c>
      <c r="U13" s="2">
        <v>1.2110287767413738E8</v>
      </c>
      <c r="V13" s="2">
        <v>1.2281042824934271E8</v>
      </c>
      <c r="W13" s="2">
        <v>1.2454205528765844E8</v>
      </c>
      <c r="X13" s="2">
        <v>1.2629809826721442E8</v>
      </c>
      <c r="Y13" s="2">
        <v>1.2807890145278215E8</v>
      </c>
      <c r="Z13" s="2"/>
    </row>
    <row r="14">
      <c r="A14" s="4" t="s">
        <v>26</v>
      </c>
      <c r="B14" s="2">
        <v>7531267.0</v>
      </c>
      <c r="C14" s="2">
        <v>1.525955194472E7</v>
      </c>
      <c r="D14" s="2">
        <v>0.0</v>
      </c>
      <c r="E14" s="2">
        <v>8137917.630825216</v>
      </c>
      <c r="F14" s="2">
        <v>1.6488723186872821E7</v>
      </c>
      <c r="G14" s="2">
        <v>0.0</v>
      </c>
      <c r="H14" s="2">
        <v>8793434.539778754</v>
      </c>
      <c r="I14" s="2">
        <v>1.781690532711812E7</v>
      </c>
      <c r="J14" s="2">
        <v>0.0</v>
      </c>
      <c r="K14" s="2">
        <v>9501753.951463006</v>
      </c>
      <c r="L14" s="2">
        <v>1.9252073786296286E7</v>
      </c>
      <c r="M14" s="2">
        <v>0.0</v>
      </c>
      <c r="N14" s="2">
        <v>1.0267129157069316E7</v>
      </c>
      <c r="O14" s="2">
        <v>2.0802846412887566E7</v>
      </c>
      <c r="P14" s="2">
        <v>0.0</v>
      </c>
      <c r="Q14" s="2">
        <v>1.1094156054389527E7</v>
      </c>
      <c r="R14" s="2">
        <v>2.2478535231161885E7</v>
      </c>
      <c r="S14" s="2">
        <v>0.0</v>
      </c>
      <c r="T14" s="2">
        <v>1.1987800745099446E7</v>
      </c>
      <c r="U14" s="2">
        <v>2.4289202357690692E7</v>
      </c>
      <c r="V14" s="2">
        <v>0.0</v>
      </c>
      <c r="W14" s="2">
        <v>1.2953429355029434E7</v>
      </c>
      <c r="X14" s="2">
        <v>2.624572042198644E7</v>
      </c>
      <c r="Y14" s="2">
        <v>0.0</v>
      </c>
      <c r="Z14" s="2"/>
    </row>
    <row r="15">
      <c r="A15" s="3" t="s">
        <v>27</v>
      </c>
      <c r="B15" s="2">
        <v>1.00346571E8</v>
      </c>
      <c r="C15" s="2">
        <v>1.0938355173112002E8</v>
      </c>
      <c r="D15" s="2">
        <v>9.545114818338825E7</v>
      </c>
      <c r="E15" s="2">
        <v>1.0493492700359923E8</v>
      </c>
      <c r="F15" s="2">
        <v>1.1465057039180295E8</v>
      </c>
      <c r="G15" s="2">
        <v>9.954592925051963E7</v>
      </c>
      <c r="H15" s="2">
        <v>1.0974296139273071E8</v>
      </c>
      <c r="I15" s="2">
        <v>1.2018982050869673E8</v>
      </c>
      <c r="J15" s="2">
        <v>1.0381637328563884E8</v>
      </c>
      <c r="K15" s="2">
        <v>1.1478193810042933E8</v>
      </c>
      <c r="L15" s="2">
        <v>1.2601670853176305E8</v>
      </c>
      <c r="M15" s="2">
        <v>1.0827001609537785E8</v>
      </c>
      <c r="N15" s="2">
        <v>1.2006375247939198E8</v>
      </c>
      <c r="O15" s="2">
        <v>1.32147602124055E8</v>
      </c>
      <c r="P15" s="2">
        <v>1.1291471676669489E8</v>
      </c>
      <c r="Q15" s="2">
        <v>1.256009703274948E8</v>
      </c>
      <c r="R15" s="2">
        <v>1.3859989558551797E8</v>
      </c>
      <c r="S15" s="2">
        <v>1.177586715353525E8</v>
      </c>
      <c r="T15" s="2">
        <v>1.3140686954910041E8</v>
      </c>
      <c r="U15" s="2">
        <v>1.4539208003182808E8</v>
      </c>
      <c r="V15" s="2">
        <v>1.2281042824934271E8</v>
      </c>
      <c r="W15" s="2">
        <v>1.3749548464268786E8</v>
      </c>
      <c r="X15" s="2">
        <v>1.5254381868920085E8</v>
      </c>
      <c r="Y15" s="2">
        <v>1.2807890145278215E8</v>
      </c>
      <c r="Z15" s="2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/>
      <c r="B26" s="11"/>
      <c r="C26" s="11"/>
      <c r="D26" s="2"/>
      <c r="E26" s="11"/>
      <c r="F26" s="11"/>
      <c r="G26" s="2"/>
      <c r="H26" s="11"/>
      <c r="I26" s="11"/>
      <c r="J26" s="2"/>
      <c r="K26" s="11"/>
      <c r="L26" s="11"/>
      <c r="M26" s="2"/>
      <c r="N26" s="11"/>
      <c r="O26" s="11"/>
      <c r="P26" s="2"/>
      <c r="Q26" s="11"/>
      <c r="R26" s="11"/>
      <c r="S26" s="2"/>
      <c r="T26" s="11"/>
      <c r="U26" s="11"/>
      <c r="V26" s="2"/>
      <c r="W26" s="11"/>
      <c r="X26" s="11"/>
      <c r="Y26" s="2"/>
      <c r="Z26" s="2"/>
    </row>
    <row r="27">
      <c r="A27" s="6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</row>
    <row r="2">
      <c r="A2" s="3" t="s">
        <v>44</v>
      </c>
    </row>
    <row r="3">
      <c r="A3" s="4" t="s">
        <v>25</v>
      </c>
      <c r="B3" s="7">
        <f>Purchases!B3+Purchases!C3+Purchases!D3</f>
        <v>282390452</v>
      </c>
      <c r="C3" s="7">
        <f>Purchases!E3+Purchases!F3+Purchases!G3</f>
        <v>294504785.8</v>
      </c>
      <c r="D3" s="7">
        <f>Purchases!H3+Purchases!I3+Purchases!J3</f>
        <v>307138815.3</v>
      </c>
      <c r="E3" s="7">
        <f>Purchases!K3+Purchases!L3+Purchases!M3</f>
        <v>320314835</v>
      </c>
      <c r="F3" s="7">
        <f>Purchases!N3+Purchases!O3+Purchases!P3</f>
        <v>334056095.8</v>
      </c>
      <c r="G3" s="7">
        <f>Purchases!Q3+Purchases!R3+Purchases!S3</f>
        <v>348386846.2</v>
      </c>
      <c r="H3" s="7">
        <f>Purchases!T3+Purchases!U3+Purchases!V3</f>
        <v>363332374.7</v>
      </c>
      <c r="I3" s="7">
        <f>Purchases!W3+Purchases!X3+Purchases!Y3</f>
        <v>378919055</v>
      </c>
      <c r="J3" s="7">
        <f t="shared" ref="J3:J4" si="1">SUM(B3:I3)</f>
        <v>2629043260</v>
      </c>
      <c r="K3" s="12" t="b">
        <f>EXACT(Purchases!Z3,J3)</f>
        <v>1</v>
      </c>
    </row>
    <row r="4">
      <c r="A4" s="4" t="s">
        <v>26</v>
      </c>
      <c r="B4" s="7">
        <f>Purchases!B4+Purchases!C4+Purchases!D4</f>
        <v>23190008.82</v>
      </c>
      <c r="C4" s="7">
        <f>Purchases!E4+Purchases!F4+Purchases!G4</f>
        <v>25057985.82</v>
      </c>
      <c r="D4" s="7">
        <f>Purchases!H4+Purchases!I4+Purchases!J4</f>
        <v>27076430.11</v>
      </c>
      <c r="E4" s="7">
        <f>Purchases!K4+Purchases!L4+Purchases!M4</f>
        <v>29257461.99</v>
      </c>
      <c r="F4" s="7">
        <f>Purchases!N4+Purchases!O4+Purchases!P4</f>
        <v>31614178.03</v>
      </c>
      <c r="G4" s="7">
        <f>Purchases!Q4+Purchases!R4+Purchases!S4</f>
        <v>34160729.77</v>
      </c>
      <c r="H4" s="7">
        <f>Purchases!T4+Purchases!U4+Purchases!V4</f>
        <v>36912408.64</v>
      </c>
      <c r="I4" s="7">
        <f>Purchases!W4+Purchases!X4+Purchases!Y4</f>
        <v>39885737.82</v>
      </c>
      <c r="J4" s="7">
        <f t="shared" si="1"/>
        <v>247154941</v>
      </c>
      <c r="K4" s="12" t="b">
        <f>EXACT(Purchases!Z4,J4)</f>
        <v>1</v>
      </c>
    </row>
    <row r="5">
      <c r="A5" s="3" t="s">
        <v>27</v>
      </c>
      <c r="B5" s="2">
        <f t="shared" ref="B5:J5" si="2">SUM(B3:B4)</f>
        <v>305580460.8</v>
      </c>
      <c r="C5" s="2">
        <f t="shared" si="2"/>
        <v>319562771.6</v>
      </c>
      <c r="D5" s="2">
        <f t="shared" si="2"/>
        <v>334215245.4</v>
      </c>
      <c r="E5" s="2">
        <f t="shared" si="2"/>
        <v>349572297</v>
      </c>
      <c r="F5" s="2">
        <f t="shared" si="2"/>
        <v>365670273.8</v>
      </c>
      <c r="G5" s="2">
        <f t="shared" si="2"/>
        <v>382547575.9</v>
      </c>
      <c r="H5" s="2">
        <f t="shared" si="2"/>
        <v>400244783.4</v>
      </c>
      <c r="I5" s="2">
        <f t="shared" si="2"/>
        <v>418804792.8</v>
      </c>
      <c r="J5" s="2">
        <f t="shared" si="2"/>
        <v>2876198201</v>
      </c>
      <c r="K5" s="12" t="b">
        <f>EXACT(Purchases!Z5,J5)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4"/>
    </row>
    <row r="2">
      <c r="A2" s="15" t="s">
        <v>47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48</v>
      </c>
      <c r="B3" s="17">
        <v>0.0</v>
      </c>
      <c r="C3" s="17">
        <v>12.8</v>
      </c>
      <c r="D3" s="17">
        <v>0.0</v>
      </c>
      <c r="E3" s="17">
        <v>0.0</v>
      </c>
      <c r="F3" s="17">
        <v>0.0</v>
      </c>
      <c r="G3" s="17">
        <v>0.0</v>
      </c>
      <c r="H3" s="17">
        <v>0.0</v>
      </c>
      <c r="I3" s="17">
        <v>0.0</v>
      </c>
      <c r="J3" s="17">
        <v>0.0</v>
      </c>
      <c r="K3" s="17">
        <v>0.0</v>
      </c>
      <c r="L3" s="17">
        <v>0.0</v>
      </c>
      <c r="M3" s="17">
        <v>0.0</v>
      </c>
      <c r="N3" s="17">
        <v>0.0</v>
      </c>
      <c r="O3" s="17">
        <v>0.0</v>
      </c>
      <c r="P3" s="17">
        <v>0.0</v>
      </c>
      <c r="Q3" s="17">
        <v>0.0</v>
      </c>
      <c r="R3" s="17">
        <v>0.0</v>
      </c>
      <c r="S3" s="17">
        <v>0.0</v>
      </c>
      <c r="T3" s="17">
        <v>0.0</v>
      </c>
      <c r="U3" s="17">
        <v>0.0</v>
      </c>
      <c r="V3" s="17">
        <v>0.0</v>
      </c>
      <c r="W3" s="17">
        <v>0.0</v>
      </c>
      <c r="X3" s="17">
        <v>0.0</v>
      </c>
      <c r="Y3" s="17">
        <v>0.0</v>
      </c>
      <c r="Z3" s="14"/>
    </row>
    <row r="4">
      <c r="A4" s="16" t="s">
        <v>49</v>
      </c>
      <c r="B4" s="17">
        <v>0.0</v>
      </c>
      <c r="C4" s="17">
        <v>9863.0</v>
      </c>
      <c r="D4" s="17">
        <v>0.0</v>
      </c>
      <c r="E4" s="17">
        <v>0.0</v>
      </c>
      <c r="F4" s="17">
        <v>0.0</v>
      </c>
      <c r="G4" s="17">
        <v>0.0</v>
      </c>
      <c r="H4" s="17">
        <v>0.0</v>
      </c>
      <c r="I4" s="17">
        <v>0.0</v>
      </c>
      <c r="J4" s="17">
        <v>0.0</v>
      </c>
      <c r="K4" s="17">
        <v>0.0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0.0</v>
      </c>
      <c r="S4" s="17">
        <v>0.0</v>
      </c>
      <c r="T4" s="17">
        <v>0.0</v>
      </c>
      <c r="U4" s="17">
        <v>0.0</v>
      </c>
      <c r="V4" s="17">
        <v>0.0</v>
      </c>
      <c r="W4" s="17">
        <v>0.0</v>
      </c>
      <c r="X4" s="17">
        <v>0.0</v>
      </c>
      <c r="Y4" s="17">
        <v>0.0</v>
      </c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 t="s">
        <v>50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6" t="s">
        <v>51</v>
      </c>
      <c r="B7" s="17">
        <v>0.0</v>
      </c>
      <c r="C7" s="17">
        <v>0.0</v>
      </c>
      <c r="D7" s="17">
        <v>9863.0</v>
      </c>
      <c r="E7" s="17">
        <v>9863.0</v>
      </c>
      <c r="F7" s="17">
        <v>9863.0</v>
      </c>
      <c r="G7" s="17">
        <v>9863.0</v>
      </c>
      <c r="H7" s="17">
        <v>9863.0</v>
      </c>
      <c r="I7" s="17">
        <v>9863.0</v>
      </c>
      <c r="J7" s="17">
        <v>9863.0</v>
      </c>
      <c r="K7" s="17">
        <v>9863.0</v>
      </c>
      <c r="L7" s="17">
        <v>9863.0</v>
      </c>
      <c r="M7" s="17">
        <v>9863.0</v>
      </c>
      <c r="N7" s="17">
        <v>9863.0</v>
      </c>
      <c r="O7" s="17">
        <v>9863.0</v>
      </c>
      <c r="P7" s="17">
        <v>9863.0</v>
      </c>
      <c r="Q7" s="17">
        <v>9863.0</v>
      </c>
      <c r="R7" s="17">
        <v>9863.0</v>
      </c>
      <c r="S7" s="17">
        <v>9863.0</v>
      </c>
      <c r="T7" s="17">
        <v>9863.0</v>
      </c>
      <c r="U7" s="17">
        <v>9863.0</v>
      </c>
      <c r="V7" s="17">
        <v>9863.0</v>
      </c>
      <c r="W7" s="17">
        <v>9863.0</v>
      </c>
      <c r="X7" s="17">
        <v>9863.0</v>
      </c>
      <c r="Y7" s="17">
        <v>9863.0</v>
      </c>
      <c r="Z7" s="14"/>
    </row>
    <row r="8">
      <c r="A8" s="16" t="s">
        <v>52</v>
      </c>
      <c r="B8" s="17">
        <v>0.0</v>
      </c>
      <c r="C8" s="17">
        <v>9863.0</v>
      </c>
      <c r="D8" s="17">
        <v>0.0</v>
      </c>
      <c r="E8" s="17">
        <v>0.0</v>
      </c>
      <c r="F8" s="17">
        <v>0.0</v>
      </c>
      <c r="G8" s="17">
        <v>0.0</v>
      </c>
      <c r="H8" s="17">
        <v>0.0</v>
      </c>
      <c r="I8" s="17">
        <v>0.0</v>
      </c>
      <c r="J8" s="17">
        <v>0.0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v>0.0</v>
      </c>
      <c r="U8" s="17">
        <v>0.0</v>
      </c>
      <c r="V8" s="17">
        <v>0.0</v>
      </c>
      <c r="W8" s="17">
        <v>0.0</v>
      </c>
      <c r="X8" s="17">
        <v>0.0</v>
      </c>
      <c r="Y8" s="17">
        <v>0.0</v>
      </c>
      <c r="Z8" s="14"/>
    </row>
    <row r="9">
      <c r="A9" s="17" t="s">
        <v>53</v>
      </c>
      <c r="B9" s="14">
        <v>0.0</v>
      </c>
      <c r="C9" s="14">
        <v>9863.0</v>
      </c>
      <c r="D9" s="14">
        <v>9863.0</v>
      </c>
      <c r="E9" s="14">
        <v>9863.0</v>
      </c>
      <c r="F9" s="14">
        <v>9863.0</v>
      </c>
      <c r="G9" s="14">
        <v>9863.0</v>
      </c>
      <c r="H9" s="14">
        <v>9863.0</v>
      </c>
      <c r="I9" s="14">
        <v>9863.0</v>
      </c>
      <c r="J9" s="14">
        <v>9863.0</v>
      </c>
      <c r="K9" s="14">
        <v>9863.0</v>
      </c>
      <c r="L9" s="14">
        <v>9863.0</v>
      </c>
      <c r="M9" s="14">
        <v>9863.0</v>
      </c>
      <c r="N9" s="14">
        <v>9863.0</v>
      </c>
      <c r="O9" s="14">
        <v>9863.0</v>
      </c>
      <c r="P9" s="14">
        <v>9863.0</v>
      </c>
      <c r="Q9" s="14">
        <v>9863.0</v>
      </c>
      <c r="R9" s="14">
        <v>9863.0</v>
      </c>
      <c r="S9" s="14">
        <v>9863.0</v>
      </c>
      <c r="T9" s="14">
        <v>9863.0</v>
      </c>
      <c r="U9" s="14">
        <v>9863.0</v>
      </c>
      <c r="V9" s="14">
        <v>9863.0</v>
      </c>
      <c r="W9" s="14">
        <v>9863.0</v>
      </c>
      <c r="X9" s="14">
        <v>9863.0</v>
      </c>
      <c r="Y9" s="14">
        <v>9863.0</v>
      </c>
      <c r="Z9" s="14"/>
    </row>
    <row r="10">
      <c r="A10" s="1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8" t="s">
        <v>54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4"/>
    </row>
    <row r="12">
      <c r="A12" s="16" t="s">
        <v>51</v>
      </c>
      <c r="B12" s="17">
        <v>0.0</v>
      </c>
      <c r="C12" s="17">
        <v>0.0</v>
      </c>
      <c r="D12" s="17">
        <v>126246.40000000001</v>
      </c>
      <c r="E12" s="17">
        <v>126246.40000000001</v>
      </c>
      <c r="F12" s="17">
        <v>126246.40000000001</v>
      </c>
      <c r="G12" s="17">
        <v>126246.40000000001</v>
      </c>
      <c r="H12" s="17">
        <v>126246.40000000001</v>
      </c>
      <c r="I12" s="17">
        <v>126246.40000000001</v>
      </c>
      <c r="J12" s="17">
        <v>126246.40000000001</v>
      </c>
      <c r="K12" s="17">
        <v>126246.40000000001</v>
      </c>
      <c r="L12" s="17">
        <v>126246.40000000001</v>
      </c>
      <c r="M12" s="17">
        <v>126246.40000000001</v>
      </c>
      <c r="N12" s="17">
        <v>126246.40000000001</v>
      </c>
      <c r="O12" s="17">
        <v>126246.40000000001</v>
      </c>
      <c r="P12" s="17">
        <v>126246.40000000001</v>
      </c>
      <c r="Q12" s="17">
        <v>126246.40000000001</v>
      </c>
      <c r="R12" s="17">
        <v>126246.40000000001</v>
      </c>
      <c r="S12" s="17">
        <v>126246.40000000001</v>
      </c>
      <c r="T12" s="17">
        <v>126246.40000000001</v>
      </c>
      <c r="U12" s="17">
        <v>126246.40000000001</v>
      </c>
      <c r="V12" s="17">
        <v>126246.40000000001</v>
      </c>
      <c r="W12" s="17">
        <v>126246.40000000001</v>
      </c>
      <c r="X12" s="17">
        <v>126246.40000000001</v>
      </c>
      <c r="Y12" s="17">
        <v>126246.40000000001</v>
      </c>
      <c r="Z12" s="14"/>
    </row>
    <row r="13">
      <c r="A13" s="16" t="s">
        <v>52</v>
      </c>
      <c r="B13" s="17">
        <v>0.0</v>
      </c>
      <c r="C13" s="17">
        <v>126246.40000000001</v>
      </c>
      <c r="D13" s="17">
        <v>0.0</v>
      </c>
      <c r="E13" s="17">
        <v>0.0</v>
      </c>
      <c r="F13" s="17">
        <v>0.0</v>
      </c>
      <c r="G13" s="17">
        <v>0.0</v>
      </c>
      <c r="H13" s="17">
        <v>0.0</v>
      </c>
      <c r="I13" s="17">
        <v>0.0</v>
      </c>
      <c r="J13" s="17">
        <v>0.0</v>
      </c>
      <c r="K13" s="17">
        <v>0.0</v>
      </c>
      <c r="L13" s="17">
        <v>0.0</v>
      </c>
      <c r="M13" s="17">
        <v>0.0</v>
      </c>
      <c r="N13" s="17">
        <v>0.0</v>
      </c>
      <c r="O13" s="17">
        <v>0.0</v>
      </c>
      <c r="P13" s="17">
        <v>0.0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  <c r="Y13" s="17">
        <v>0.0</v>
      </c>
      <c r="Z13" s="14"/>
    </row>
    <row r="14">
      <c r="A14" s="17" t="s">
        <v>53</v>
      </c>
      <c r="B14" s="17">
        <v>0.0</v>
      </c>
      <c r="C14" s="17">
        <v>126246.40000000001</v>
      </c>
      <c r="D14" s="17">
        <v>126246.40000000001</v>
      </c>
      <c r="E14" s="17">
        <v>126246.40000000001</v>
      </c>
      <c r="F14" s="17">
        <v>126246.40000000001</v>
      </c>
      <c r="G14" s="17">
        <v>126246.40000000001</v>
      </c>
      <c r="H14" s="17">
        <v>126246.40000000001</v>
      </c>
      <c r="I14" s="17">
        <v>126246.40000000001</v>
      </c>
      <c r="J14" s="17">
        <v>126246.40000000001</v>
      </c>
      <c r="K14" s="17">
        <v>126246.40000000001</v>
      </c>
      <c r="L14" s="17">
        <v>126246.40000000001</v>
      </c>
      <c r="M14" s="17">
        <v>126246.40000000001</v>
      </c>
      <c r="N14" s="17">
        <v>126246.40000000001</v>
      </c>
      <c r="O14" s="17">
        <v>126246.40000000001</v>
      </c>
      <c r="P14" s="17">
        <v>126246.40000000001</v>
      </c>
      <c r="Q14" s="17">
        <v>126246.40000000001</v>
      </c>
      <c r="R14" s="17">
        <v>126246.40000000001</v>
      </c>
      <c r="S14" s="17">
        <v>126246.40000000001</v>
      </c>
      <c r="T14" s="17">
        <v>126246.40000000001</v>
      </c>
      <c r="U14" s="17">
        <v>126246.40000000001</v>
      </c>
      <c r="V14" s="17">
        <v>126246.40000000001</v>
      </c>
      <c r="W14" s="17">
        <v>126246.40000000001</v>
      </c>
      <c r="X14" s="17">
        <v>126246.40000000001</v>
      </c>
      <c r="Y14" s="17">
        <v>126246.40000000001</v>
      </c>
      <c r="Z14" s="14"/>
    </row>
    <row r="15">
      <c r="A15" s="1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8" t="s">
        <v>55</v>
      </c>
      <c r="B16" s="17">
        <v>0.0</v>
      </c>
      <c r="C16" s="17">
        <v>0.0</v>
      </c>
      <c r="D16" s="17">
        <v>0.0</v>
      </c>
      <c r="E16" s="17">
        <v>0.0</v>
      </c>
      <c r="F16" s="17">
        <v>0.0</v>
      </c>
      <c r="G16" s="17">
        <v>0.0</v>
      </c>
      <c r="H16" s="17">
        <v>0.0</v>
      </c>
      <c r="I16" s="17">
        <v>0.0</v>
      </c>
      <c r="J16" s="17">
        <v>0.0</v>
      </c>
      <c r="K16" s="17">
        <v>0.0</v>
      </c>
      <c r="L16" s="17">
        <v>0.0</v>
      </c>
      <c r="M16" s="17">
        <v>13.5</v>
      </c>
      <c r="N16" s="17">
        <v>0.0</v>
      </c>
      <c r="O16" s="17">
        <v>0.0</v>
      </c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0.0</v>
      </c>
      <c r="W16" s="17">
        <v>0.0</v>
      </c>
      <c r="X16" s="17">
        <v>0.0</v>
      </c>
      <c r="Y16" s="17">
        <v>0.0</v>
      </c>
      <c r="Z16" s="14"/>
    </row>
    <row r="17">
      <c r="A17" s="1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7" t="s">
        <v>56</v>
      </c>
      <c r="B18" s="14">
        <v>0.0</v>
      </c>
      <c r="C18" s="14">
        <v>0.0</v>
      </c>
      <c r="D18" s="14">
        <v>0.0</v>
      </c>
      <c r="E18" s="14">
        <v>0.0</v>
      </c>
      <c r="F18" s="14">
        <v>0.0</v>
      </c>
      <c r="G18" s="14">
        <v>0.0</v>
      </c>
      <c r="H18" s="14">
        <v>0.0</v>
      </c>
      <c r="I18" s="14">
        <v>0.0</v>
      </c>
      <c r="J18" s="14">
        <v>0.0</v>
      </c>
      <c r="K18" s="14">
        <v>0.0</v>
      </c>
      <c r="L18" s="14">
        <v>0.0</v>
      </c>
      <c r="M18" s="14">
        <v>133150.5</v>
      </c>
      <c r="N18" s="14">
        <v>0.0</v>
      </c>
      <c r="O18" s="14">
        <v>0.0</v>
      </c>
      <c r="P18" s="14">
        <v>0.0</v>
      </c>
      <c r="Q18" s="14">
        <v>0.0</v>
      </c>
      <c r="R18" s="14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0.0</v>
      </c>
      <c r="X18" s="14">
        <v>0.0</v>
      </c>
      <c r="Y18" s="14">
        <v>0.0</v>
      </c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9"/>
      <c r="B24" s="17"/>
      <c r="C24" s="17"/>
      <c r="D24" s="14"/>
      <c r="E24" s="17"/>
      <c r="F24" s="17"/>
      <c r="G24" s="14"/>
      <c r="H24" s="17"/>
      <c r="I24" s="17"/>
      <c r="J24" s="14"/>
      <c r="K24" s="17"/>
      <c r="L24" s="17"/>
      <c r="M24" s="14"/>
      <c r="N24" s="17"/>
      <c r="O24" s="17"/>
      <c r="P24" s="14"/>
      <c r="Q24" s="17"/>
      <c r="R24" s="17"/>
      <c r="S24" s="14"/>
      <c r="T24" s="17"/>
      <c r="U24" s="17"/>
      <c r="V24" s="14"/>
      <c r="W24" s="17"/>
      <c r="X24" s="17"/>
      <c r="Y24" s="14"/>
      <c r="Z24" s="14"/>
    </row>
    <row r="25">
      <c r="A25" s="19"/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9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5"/>
    <col customWidth="1" min="2" max="25" width="10.25"/>
  </cols>
  <sheetData>
    <row r="1">
      <c r="A1" s="9" t="s">
        <v>57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4" t="s">
        <v>27</v>
      </c>
    </row>
    <row r="2">
      <c r="A2" s="21" t="s">
        <v>24</v>
      </c>
      <c r="B2" s="7">
        <v>1.41301079E8</v>
      </c>
      <c r="C2" s="7">
        <v>1.4376130393877333E8</v>
      </c>
      <c r="D2" s="7">
        <v>1.462650772635596E8</v>
      </c>
      <c r="E2" s="7">
        <v>1.4881317902235165E8</v>
      </c>
      <c r="F2" s="7">
        <v>1.514064033522933E8</v>
      </c>
      <c r="G2" s="7">
        <v>1.5404555873562092E8</v>
      </c>
      <c r="H2" s="7">
        <v>1.567314682602726E8</v>
      </c>
      <c r="I2" s="7">
        <v>1.5946496988525018E8</v>
      </c>
      <c r="J2" s="7">
        <v>1.6224691671082127E8</v>
      </c>
      <c r="K2" s="7">
        <v>1.6507817725364968E8</v>
      </c>
      <c r="L2" s="7">
        <v>1.6795963572694418E8</v>
      </c>
      <c r="M2" s="7">
        <v>1.7089219232571766E8</v>
      </c>
      <c r="N2" s="7">
        <v>1.7387676351725012E8</v>
      </c>
      <c r="O2" s="7">
        <v>1.7691428233685026E8</v>
      </c>
      <c r="P2" s="7">
        <v>1.8000569868901348E8</v>
      </c>
      <c r="Q2" s="7">
        <v>1.8315197965407372E8</v>
      </c>
      <c r="R2" s="7">
        <v>1.8635410980045062E8</v>
      </c>
      <c r="S2" s="7">
        <v>1.8961309150259435E8</v>
      </c>
      <c r="T2" s="7">
        <v>1.9292994526473123E8</v>
      </c>
      <c r="U2" s="7">
        <v>1.9630571005051792E8</v>
      </c>
      <c r="V2" s="7">
        <v>1.9974144361871073E8</v>
      </c>
      <c r="W2" s="7">
        <v>2.0323822286496088E8</v>
      </c>
      <c r="X2" s="7">
        <v>2.067971441698478E8</v>
      </c>
      <c r="Y2" s="7">
        <v>2.1041932375326434E8</v>
      </c>
      <c r="Z2" s="21">
        <f t="shared" ref="Z2:Z12" si="1">SUM(B2:Y2)</f>
        <v>4167313677</v>
      </c>
    </row>
    <row r="3">
      <c r="A3" s="21" t="s">
        <v>58</v>
      </c>
      <c r="B3" s="7">
        <v>8.3361323E7</v>
      </c>
      <c r="C3" s="7">
        <v>8.421047942632E7</v>
      </c>
      <c r="D3" s="7">
        <v>8.507039823301563E7</v>
      </c>
      <c r="E3" s="7">
        <v>8.594126248061259E7</v>
      </c>
      <c r="F3" s="7">
        <v>8.682325917154314E7</v>
      </c>
      <c r="G3" s="7">
        <v>8.771657934598261E7</v>
      </c>
      <c r="H3" s="7">
        <v>8.862141818013021E7</v>
      </c>
      <c r="I3" s="7">
        <v>8.953797508699784E7</v>
      </c>
      <c r="J3" s="7">
        <v>9.04664538197717E7</v>
      </c>
      <c r="K3" s="7">
        <v>9.14070625778136E7</v>
      </c>
      <c r="L3" s="7">
        <v>9.236001411537048E7</v>
      </c>
      <c r="M3" s="7">
        <v>9.332552585306235E7</v>
      </c>
      <c r="N3" s="7">
        <v>9.430381999222073E7</v>
      </c>
      <c r="O3" s="7">
        <v>9.529512363215198E7</v>
      </c>
      <c r="P3" s="7">
        <v>9.629966889040065E7</v>
      </c>
      <c r="Q3" s="7">
        <v>9.731769302609178E7</v>
      </c>
      <c r="R3" s="7">
        <v>9.834943856643125E7</v>
      </c>
      <c r="S3" s="7">
        <v>9.939515343644667E7</v>
      </c>
      <c r="T3" s="7">
        <v>1.004550910920529E8</v>
      </c>
      <c r="U3" s="7">
        <v>1.0152951065652852E8</v>
      </c>
      <c r="V3" s="7">
        <v>1.0261867706049176E8</v>
      </c>
      <c r="W3" s="7">
        <v>1.037228611854673E8</v>
      </c>
      <c r="X3" s="7">
        <v>1.0484234001113662E8</v>
      </c>
      <c r="Y3" s="7">
        <v>1.0597739676636817E8</v>
      </c>
      <c r="Z3" s="21">
        <f t="shared" si="1"/>
        <v>2258948526</v>
      </c>
    </row>
    <row r="4">
      <c r="A4" s="9" t="s">
        <v>59</v>
      </c>
      <c r="B4" s="7">
        <v>5.7939756E7</v>
      </c>
      <c r="C4" s="7">
        <v>5.955082451245333E7</v>
      </c>
      <c r="D4" s="7">
        <v>6.119467903054398E7</v>
      </c>
      <c r="E4" s="7">
        <v>6.287191654173906E7</v>
      </c>
      <c r="F4" s="7">
        <v>6.458314418075018E7</v>
      </c>
      <c r="G4" s="7">
        <v>6.6328979389638305E7</v>
      </c>
      <c r="H4" s="7">
        <v>6.811005008014238E7</v>
      </c>
      <c r="I4" s="7">
        <v>6.992699479825234E7</v>
      </c>
      <c r="J4" s="7">
        <v>7.178046289104956E7</v>
      </c>
      <c r="K4" s="7">
        <v>7.367111467583609E7</v>
      </c>
      <c r="L4" s="7">
        <v>7.55996216115737E7</v>
      </c>
      <c r="M4" s="7">
        <v>7.756666647265531E7</v>
      </c>
      <c r="N4" s="7">
        <v>7.957294352502939E7</v>
      </c>
      <c r="O4" s="7">
        <v>8.161915870469828E7</v>
      </c>
      <c r="P4" s="7">
        <v>8.370602979861283E7</v>
      </c>
      <c r="Q4" s="7">
        <v>8.583428662798193E7</v>
      </c>
      <c r="R4" s="7">
        <v>8.800467123401937E7</v>
      </c>
      <c r="S4" s="7">
        <v>9.021793806614769E7</v>
      </c>
      <c r="T4" s="7">
        <v>9.247485417267832E7</v>
      </c>
      <c r="U4" s="7">
        <v>9.47761993939894E7</v>
      </c>
      <c r="V4" s="7">
        <v>9.712276655821897E7</v>
      </c>
      <c r="W4" s="7">
        <v>9.951536167949358E7</v>
      </c>
      <c r="X4" s="7">
        <v>1.0195480415871117E8</v>
      </c>
      <c r="Y4" s="7">
        <v>1.0444192698689617E8</v>
      </c>
      <c r="Z4" s="21">
        <f t="shared" si="1"/>
        <v>1908365151</v>
      </c>
    </row>
    <row r="5">
      <c r="A5" s="21" t="s">
        <v>60</v>
      </c>
      <c r="B5" s="7">
        <v>457314.0</v>
      </c>
      <c r="C5" s="7">
        <v>457314.0</v>
      </c>
      <c r="D5" s="7">
        <v>457314.0</v>
      </c>
      <c r="E5" s="7">
        <v>457314.0</v>
      </c>
      <c r="F5" s="7">
        <v>457314.0</v>
      </c>
      <c r="G5" s="7">
        <v>457314.0</v>
      </c>
      <c r="H5" s="7">
        <v>457314.0</v>
      </c>
      <c r="I5" s="7">
        <v>457314.0</v>
      </c>
      <c r="J5" s="7">
        <v>457314.0</v>
      </c>
      <c r="K5" s="7">
        <v>457314.0</v>
      </c>
      <c r="L5" s="7">
        <v>457314.0</v>
      </c>
      <c r="M5" s="7">
        <v>457314.0</v>
      </c>
      <c r="N5" s="7">
        <v>457314.0</v>
      </c>
      <c r="O5" s="7">
        <v>457314.0</v>
      </c>
      <c r="P5" s="7">
        <v>457314.0</v>
      </c>
      <c r="Q5" s="7">
        <v>457314.0</v>
      </c>
      <c r="R5" s="7">
        <v>457314.0</v>
      </c>
      <c r="S5" s="7">
        <v>457314.0</v>
      </c>
      <c r="T5" s="7">
        <v>457314.0</v>
      </c>
      <c r="U5" s="7">
        <v>457314.0</v>
      </c>
      <c r="V5" s="7">
        <v>457314.0</v>
      </c>
      <c r="W5" s="7">
        <v>457314.0</v>
      </c>
      <c r="X5" s="7">
        <v>457314.0</v>
      </c>
      <c r="Y5" s="7">
        <v>457314.0</v>
      </c>
      <c r="Z5" s="21">
        <f t="shared" si="1"/>
        <v>10975536</v>
      </c>
    </row>
    <row r="6">
      <c r="A6" s="9" t="s">
        <v>61</v>
      </c>
      <c r="B6" s="7">
        <v>5.7482442E7</v>
      </c>
      <c r="C6" s="7">
        <v>5.909351051245333E7</v>
      </c>
      <c r="D6" s="7">
        <v>6.073736503054398E7</v>
      </c>
      <c r="E6" s="7">
        <v>6.241460254173906E7</v>
      </c>
      <c r="F6" s="7">
        <v>6.412583018075018E7</v>
      </c>
      <c r="G6" s="7">
        <v>6.5871665389638305E7</v>
      </c>
      <c r="H6" s="7">
        <v>6.765273608014238E7</v>
      </c>
      <c r="I6" s="7">
        <v>6.946968079825234E7</v>
      </c>
      <c r="J6" s="7">
        <v>7.132314889104956E7</v>
      </c>
      <c r="K6" s="7">
        <v>7.321380067583609E7</v>
      </c>
      <c r="L6" s="7">
        <v>7.51423076115737E7</v>
      </c>
      <c r="M6" s="7">
        <v>7.710935247265531E7</v>
      </c>
      <c r="N6" s="7">
        <v>7.911562952502939E7</v>
      </c>
      <c r="O6" s="7">
        <v>8.116184470469828E7</v>
      </c>
      <c r="P6" s="7">
        <v>8.324871579861283E7</v>
      </c>
      <c r="Q6" s="7">
        <v>8.537697262798193E7</v>
      </c>
      <c r="R6" s="7">
        <v>8.754735723401937E7</v>
      </c>
      <c r="S6" s="7">
        <v>8.976062406614769E7</v>
      </c>
      <c r="T6" s="7">
        <v>9.201754017267832E7</v>
      </c>
      <c r="U6" s="7">
        <v>9.43188853939894E7</v>
      </c>
      <c r="V6" s="7">
        <v>9.666545255821897E7</v>
      </c>
      <c r="W6" s="7">
        <v>9.905804767949358E7</v>
      </c>
      <c r="X6" s="7">
        <v>1.0149749015871117E8</v>
      </c>
      <c r="Y6" s="7">
        <v>1.0398461298689617E8</v>
      </c>
      <c r="Z6" s="21">
        <f t="shared" si="1"/>
        <v>1897389615</v>
      </c>
    </row>
    <row r="7">
      <c r="A7" s="21" t="s">
        <v>62</v>
      </c>
      <c r="B7" s="7">
        <v>43033.8</v>
      </c>
      <c r="C7" s="7">
        <v>43033.8</v>
      </c>
      <c r="D7" s="7">
        <v>43033.8</v>
      </c>
      <c r="E7" s="7">
        <v>43033.8</v>
      </c>
      <c r="F7" s="7">
        <v>43033.8</v>
      </c>
      <c r="G7" s="7">
        <v>43033.8</v>
      </c>
      <c r="H7" s="7">
        <v>63130.8</v>
      </c>
      <c r="I7" s="7">
        <v>63130.8</v>
      </c>
      <c r="J7" s="7">
        <v>63130.8</v>
      </c>
      <c r="K7" s="7">
        <v>63130.8</v>
      </c>
      <c r="L7" s="7">
        <v>63130.8</v>
      </c>
      <c r="M7" s="7">
        <v>63130.8</v>
      </c>
      <c r="N7" s="7">
        <v>63130.8</v>
      </c>
      <c r="O7" s="7">
        <v>63130.8</v>
      </c>
      <c r="P7" s="7">
        <v>63130.8</v>
      </c>
      <c r="Q7" s="7">
        <v>63130.8</v>
      </c>
      <c r="R7" s="7">
        <v>43033.8</v>
      </c>
      <c r="S7" s="7">
        <v>43033.8</v>
      </c>
      <c r="T7" s="7">
        <v>43033.8</v>
      </c>
      <c r="U7" s="7">
        <v>65970.6</v>
      </c>
      <c r="V7" s="7">
        <v>63130.8</v>
      </c>
      <c r="W7" s="7">
        <v>63130.8</v>
      </c>
      <c r="X7" s="7">
        <v>43033.8</v>
      </c>
      <c r="Y7" s="7">
        <v>63130.8</v>
      </c>
      <c r="Z7" s="21">
        <f t="shared" si="1"/>
        <v>1317009</v>
      </c>
    </row>
    <row r="8">
      <c r="A8" s="9" t="s">
        <v>63</v>
      </c>
      <c r="B8" s="7">
        <v>5.74394082E7</v>
      </c>
      <c r="C8" s="7">
        <v>5.9050476712453336E7</v>
      </c>
      <c r="D8" s="7">
        <v>6.0694331230543986E7</v>
      </c>
      <c r="E8" s="7">
        <v>6.2371568741739064E7</v>
      </c>
      <c r="F8" s="7">
        <v>6.408279638075018E7</v>
      </c>
      <c r="G8" s="7">
        <v>6.582863158963831E7</v>
      </c>
      <c r="H8" s="7">
        <v>6.758960528014238E7</v>
      </c>
      <c r="I8" s="7">
        <v>6.940654999825235E7</v>
      </c>
      <c r="J8" s="7">
        <v>7.126001809104957E7</v>
      </c>
      <c r="K8" s="7">
        <v>7.315066987583609E7</v>
      </c>
      <c r="L8" s="7">
        <v>7.50791768115737E7</v>
      </c>
      <c r="M8" s="7">
        <v>7.704622167265531E7</v>
      </c>
      <c r="N8" s="7">
        <v>7.90524987250294E7</v>
      </c>
      <c r="O8" s="7">
        <v>8.109871390469828E7</v>
      </c>
      <c r="P8" s="7">
        <v>8.318558499861284E7</v>
      </c>
      <c r="Q8" s="7">
        <v>8.531384182798193E7</v>
      </c>
      <c r="R8" s="7">
        <v>8.750432343401937E7</v>
      </c>
      <c r="S8" s="7">
        <v>8.971759026614769E7</v>
      </c>
      <c r="T8" s="7">
        <v>9.197450637267832E7</v>
      </c>
      <c r="U8" s="7">
        <v>9.42529147939894E7</v>
      </c>
      <c r="V8" s="7">
        <v>9.660232175821897E7</v>
      </c>
      <c r="W8" s="7">
        <v>9.899491687949358E7</v>
      </c>
      <c r="X8" s="7">
        <v>1.0145445635871117E8</v>
      </c>
      <c r="Y8" s="7">
        <v>1.0392148218689618E8</v>
      </c>
      <c r="Z8" s="21">
        <f t="shared" si="1"/>
        <v>1896072606</v>
      </c>
    </row>
    <row r="9">
      <c r="A9" s="21" t="s">
        <v>64</v>
      </c>
      <c r="B9" s="7">
        <v>78450.33833333333</v>
      </c>
      <c r="C9" s="7">
        <v>78450.33833333333</v>
      </c>
      <c r="D9" s="7">
        <v>78450.33833333333</v>
      </c>
      <c r="E9" s="7">
        <v>78450.33833333333</v>
      </c>
      <c r="F9" s="7">
        <v>128691.61635833334</v>
      </c>
      <c r="G9" s="7">
        <v>128691.61635833334</v>
      </c>
      <c r="H9" s="7">
        <v>128691.61635833334</v>
      </c>
      <c r="I9" s="7">
        <v>128691.61635833334</v>
      </c>
      <c r="J9" s="7">
        <v>128691.61635833334</v>
      </c>
      <c r="K9" s="7">
        <v>128691.61635833334</v>
      </c>
      <c r="L9" s="7">
        <v>128691.61635833334</v>
      </c>
      <c r="M9" s="7">
        <v>128691.61635833334</v>
      </c>
      <c r="N9" s="7">
        <v>128691.61635833334</v>
      </c>
      <c r="O9" s="7">
        <v>128691.61635833334</v>
      </c>
      <c r="P9" s="7">
        <v>128691.61635833334</v>
      </c>
      <c r="Q9" s="7">
        <v>128691.61635833334</v>
      </c>
      <c r="R9" s="7">
        <v>128691.61635833334</v>
      </c>
      <c r="S9" s="7">
        <v>50241.27802500001</v>
      </c>
      <c r="T9" s="7">
        <v>50241.27802500001</v>
      </c>
      <c r="U9" s="7">
        <v>50241.27802500001</v>
      </c>
      <c r="V9" s="7">
        <v>0.0</v>
      </c>
      <c r="W9" s="7">
        <v>0.0</v>
      </c>
      <c r="X9" s="7">
        <v>0.0</v>
      </c>
      <c r="Y9" s="7">
        <v>0.0</v>
      </c>
      <c r="Z9" s="21">
        <f t="shared" si="1"/>
        <v>2137516.2</v>
      </c>
    </row>
    <row r="10">
      <c r="A10" s="9" t="s">
        <v>65</v>
      </c>
      <c r="B10" s="7">
        <v>5.736095786166667E7</v>
      </c>
      <c r="C10" s="7">
        <v>5.8972026374120004E7</v>
      </c>
      <c r="D10" s="7">
        <v>6.0615880892210655E7</v>
      </c>
      <c r="E10" s="7">
        <v>6.229311840340573E7</v>
      </c>
      <c r="F10" s="7">
        <v>6.395410476439185E7</v>
      </c>
      <c r="G10" s="7">
        <v>6.5699939973279975E7</v>
      </c>
      <c r="H10" s="7">
        <v>6.746091366378404E7</v>
      </c>
      <c r="I10" s="7">
        <v>6.9277858381894E7</v>
      </c>
      <c r="J10" s="7">
        <v>7.113132647469123E7</v>
      </c>
      <c r="K10" s="7">
        <v>7.302197825947775E7</v>
      </c>
      <c r="L10" s="7">
        <v>7.495048519521536E7</v>
      </c>
      <c r="M10" s="7">
        <v>7.691753005629697E7</v>
      </c>
      <c r="N10" s="7">
        <v>7.892380710867105E7</v>
      </c>
      <c r="O10" s="7">
        <v>8.097002228833994E7</v>
      </c>
      <c r="P10" s="7">
        <v>8.30568933822545E7</v>
      </c>
      <c r="Q10" s="7">
        <v>8.51851502116236E7</v>
      </c>
      <c r="R10" s="7">
        <v>8.737563181766103E7</v>
      </c>
      <c r="S10" s="7">
        <v>8.966734898812269E7</v>
      </c>
      <c r="T10" s="7">
        <v>9.192426509465332E7</v>
      </c>
      <c r="U10" s="7">
        <v>9.42026735159644E7</v>
      </c>
      <c r="V10" s="7">
        <v>9.660232175821897E7</v>
      </c>
      <c r="W10" s="7">
        <v>9.899491687949358E7</v>
      </c>
      <c r="X10" s="7">
        <v>1.0145445635871117E8</v>
      </c>
      <c r="Y10" s="7">
        <v>1.0392148218689618E8</v>
      </c>
      <c r="Z10" s="21">
        <f t="shared" si="1"/>
        <v>1893935090</v>
      </c>
    </row>
    <row r="11">
      <c r="A11" s="21" t="s">
        <v>66</v>
      </c>
      <c r="B11" s="7">
        <v>1.0611777204408335E7</v>
      </c>
      <c r="C11" s="7">
        <v>1.09098248792122E7</v>
      </c>
      <c r="D11" s="7">
        <v>1.1213937965058971E7</v>
      </c>
      <c r="E11" s="7">
        <v>1.1524226904630061E7</v>
      </c>
      <c r="F11" s="7">
        <v>1.1831509381412491E7</v>
      </c>
      <c r="G11" s="7">
        <v>1.2154488895056795E7</v>
      </c>
      <c r="H11" s="7">
        <v>1.2480269027800048E7</v>
      </c>
      <c r="I11" s="7">
        <v>1.2816403800650392E7</v>
      </c>
      <c r="J11" s="7">
        <v>1.3159295397817876E7</v>
      </c>
      <c r="K11" s="7">
        <v>1.3509065978003383E7</v>
      </c>
      <c r="L11" s="7">
        <v>1.3865839761114841E7</v>
      </c>
      <c r="M11" s="7">
        <v>1.422974306041494E7</v>
      </c>
      <c r="N11" s="7">
        <v>1.4600904315104146E7</v>
      </c>
      <c r="O11" s="7">
        <v>1.4979454123342888E7</v>
      </c>
      <c r="P11" s="7">
        <v>1.5365525275717082E7</v>
      </c>
      <c r="Q11" s="7">
        <v>1.5759252789150365E7</v>
      </c>
      <c r="R11" s="7">
        <v>1.6164491886267291E7</v>
      </c>
      <c r="S11" s="7">
        <v>1.6588459562802697E7</v>
      </c>
      <c r="T11" s="7">
        <v>1.7005989042510863E7</v>
      </c>
      <c r="U11" s="7">
        <v>1.7427494600453414E7</v>
      </c>
      <c r="V11" s="7">
        <v>1.787142952527051E7</v>
      </c>
      <c r="W11" s="7">
        <v>1.8314059622706313E7</v>
      </c>
      <c r="X11" s="7">
        <v>1.8769074426361565E7</v>
      </c>
      <c r="Y11" s="7">
        <v>1.9225474204575792E7</v>
      </c>
      <c r="Z11" s="21">
        <f t="shared" si="1"/>
        <v>350377991.6</v>
      </c>
    </row>
    <row r="12">
      <c r="A12" s="9" t="s">
        <v>67</v>
      </c>
      <c r="B12" s="7">
        <v>4.674918065725834E7</v>
      </c>
      <c r="C12" s="7">
        <v>4.8062201494907804E7</v>
      </c>
      <c r="D12" s="7">
        <v>4.940194292715168E7</v>
      </c>
      <c r="E12" s="7">
        <v>5.0768891498775676E7</v>
      </c>
      <c r="F12" s="7">
        <v>5.2122595382979356E7</v>
      </c>
      <c r="G12" s="7">
        <v>5.3545451078223184E7</v>
      </c>
      <c r="H12" s="7">
        <v>5.4980644635983996E7</v>
      </c>
      <c r="I12" s="7">
        <v>5.646145458124362E7</v>
      </c>
      <c r="J12" s="7">
        <v>5.797203107687335E7</v>
      </c>
      <c r="K12" s="7">
        <v>5.951291228147437E7</v>
      </c>
      <c r="L12" s="7">
        <v>6.1084645434100516E7</v>
      </c>
      <c r="M12" s="7">
        <v>6.2687786995882034E7</v>
      </c>
      <c r="N12" s="7">
        <v>6.432290279356691E7</v>
      </c>
      <c r="O12" s="7">
        <v>6.5990568164997056E7</v>
      </c>
      <c r="P12" s="7">
        <v>6.769136810653742E7</v>
      </c>
      <c r="Q12" s="7">
        <v>6.942589742247322E7</v>
      </c>
      <c r="R12" s="7">
        <v>7.121113993139374E7</v>
      </c>
      <c r="S12" s="7">
        <v>7.307888942531998E7</v>
      </c>
      <c r="T12" s="7">
        <v>7.491827605214246E7</v>
      </c>
      <c r="U12" s="7">
        <v>7.677517891551098E7</v>
      </c>
      <c r="V12" s="7">
        <v>7.873089223294847E7</v>
      </c>
      <c r="W12" s="7">
        <v>8.068085725678727E7</v>
      </c>
      <c r="X12" s="7">
        <v>8.26853819323496E7</v>
      </c>
      <c r="Y12" s="7">
        <v>8.469600798232038E7</v>
      </c>
      <c r="Z12" s="21">
        <f t="shared" si="1"/>
        <v>1543557098</v>
      </c>
    </row>
    <row r="13">
      <c r="A13" s="5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</row>
    <row r="14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</row>
    <row r="1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</row>
    <row r="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57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27</v>
      </c>
      <c r="K1" s="23"/>
    </row>
    <row r="2">
      <c r="A2" s="21" t="s">
        <v>24</v>
      </c>
      <c r="B2" s="7">
        <f>'Profit &amp; Loss'!B2+'Profit &amp; Loss'!C2+'Profit &amp; Loss'!D2</f>
        <v>431327460.2</v>
      </c>
      <c r="C2" s="7">
        <f>'Profit &amp; Loss'!E2+'Profit &amp; Loss'!F2+'Profit &amp; Loss'!G2</f>
        <v>454265141.1</v>
      </c>
      <c r="D2" s="7">
        <f>'Profit &amp; Loss'!H2+'Profit &amp; Loss'!I2+'Profit &amp; Loss'!J2</f>
        <v>478443354.9</v>
      </c>
      <c r="E2" s="7">
        <f>'Profit &amp; Loss'!K2+'Profit &amp; Loss'!L2+'Profit &amp; Loss'!M2</f>
        <v>503930005.3</v>
      </c>
      <c r="F2" s="7">
        <f>'Profit &amp; Loss'!N2+'Profit &amp; Loss'!O2+'Profit &amp; Loss'!P2</f>
        <v>530796744.5</v>
      </c>
      <c r="G2" s="7">
        <f>'Profit &amp; Loss'!Q2+'Profit &amp; Loss'!R2+'Profit &amp; Loss'!S2</f>
        <v>559119181</v>
      </c>
      <c r="H2" s="7">
        <f>'Profit &amp; Loss'!T2+'Profit &amp; Loss'!U2+'Profit &amp; Loss'!V2</f>
        <v>588977098.9</v>
      </c>
      <c r="I2" s="7">
        <f>'Profit &amp; Loss'!W2+'Profit &amp; Loss'!X2+'Profit &amp; Loss'!Y2</f>
        <v>620454690.8</v>
      </c>
      <c r="J2" s="7">
        <f t="shared" ref="J2:J12" si="1">SUM(B2:I2)</f>
        <v>4167313677</v>
      </c>
      <c r="K2" s="24" t="b">
        <f>EXACT(J2,'Profit &amp; Loss'!Z2)</f>
        <v>1</v>
      </c>
    </row>
    <row r="3">
      <c r="A3" s="21" t="s">
        <v>58</v>
      </c>
      <c r="B3" s="7">
        <f>'Profit &amp; Loss'!B3+'Profit &amp; Loss'!C3+'Profit &amp; Loss'!D3</f>
        <v>252642200.7</v>
      </c>
      <c r="C3" s="7">
        <f>'Profit &amp; Loss'!E3+'Profit &amp; Loss'!F3+'Profit &amp; Loss'!G3</f>
        <v>260481101</v>
      </c>
      <c r="D3" s="7">
        <f>'Profit &amp; Loss'!H3+'Profit &amp; Loss'!I3+'Profit &amp; Loss'!J3</f>
        <v>268625847.1</v>
      </c>
      <c r="E3" s="7">
        <f>'Profit &amp; Loss'!K3+'Profit &amp; Loss'!L3+'Profit &amp; Loss'!M3</f>
        <v>277092602.5</v>
      </c>
      <c r="F3" s="7">
        <f>'Profit &amp; Loss'!N3+'Profit &amp; Loss'!O3+'Profit &amp; Loss'!P3</f>
        <v>285898612.5</v>
      </c>
      <c r="G3" s="7">
        <f>'Profit &amp; Loss'!Q3+'Profit &amp; Loss'!R3+'Profit &amp; Loss'!S3</f>
        <v>295062285</v>
      </c>
      <c r="H3" s="7">
        <f>'Profit &amp; Loss'!T3+'Profit &amp; Loss'!U3+'Profit &amp; Loss'!V3</f>
        <v>304603278.8</v>
      </c>
      <c r="I3" s="7">
        <f>'Profit &amp; Loss'!W3+'Profit &amp; Loss'!X3+'Profit &amp; Loss'!Y3</f>
        <v>314542598</v>
      </c>
      <c r="J3" s="7">
        <f t="shared" si="1"/>
        <v>2258948526</v>
      </c>
      <c r="K3" s="24" t="b">
        <f>EXACT(J3,'Profit &amp; Loss'!Z3)</f>
        <v>1</v>
      </c>
    </row>
    <row r="4">
      <c r="A4" s="9" t="s">
        <v>59</v>
      </c>
      <c r="B4" s="7">
        <f>'Profit &amp; Loss'!B4+'Profit &amp; Loss'!C4+'Profit &amp; Loss'!D4</f>
        <v>178685259.5</v>
      </c>
      <c r="C4" s="7">
        <f>'Profit &amp; Loss'!E4+'Profit &amp; Loss'!F4+'Profit &amp; Loss'!G4</f>
        <v>193784040.1</v>
      </c>
      <c r="D4" s="7">
        <f>'Profit &amp; Loss'!H4+'Profit &amp; Loss'!I4+'Profit &amp; Loss'!J4</f>
        <v>209817507.8</v>
      </c>
      <c r="E4" s="7">
        <f>'Profit &amp; Loss'!K4+'Profit &amp; Loss'!L4+'Profit &amp; Loss'!M4</f>
        <v>226837402.8</v>
      </c>
      <c r="F4" s="7">
        <f>'Profit &amp; Loss'!N4+'Profit &amp; Loss'!O4+'Profit &amp; Loss'!P4</f>
        <v>244898132</v>
      </c>
      <c r="G4" s="7">
        <f>'Profit &amp; Loss'!Q4+'Profit &amp; Loss'!R4+'Profit &amp; Loss'!S4</f>
        <v>264056895.9</v>
      </c>
      <c r="H4" s="7">
        <f>'Profit &amp; Loss'!T4+'Profit &amp; Loss'!U4+'Profit &amp; Loss'!V4</f>
        <v>284373820.1</v>
      </c>
      <c r="I4" s="7">
        <f>'Profit &amp; Loss'!W4+'Profit &amp; Loss'!X4+'Profit &amp; Loss'!Y4</f>
        <v>305912092.8</v>
      </c>
      <c r="J4" s="7">
        <f t="shared" si="1"/>
        <v>1908365151</v>
      </c>
      <c r="K4" s="24" t="b">
        <f>EXACT(J4,'Profit &amp; Loss'!Z4)</f>
        <v>1</v>
      </c>
    </row>
    <row r="5">
      <c r="A5" s="21" t="s">
        <v>60</v>
      </c>
      <c r="B5" s="7">
        <f>'Profit &amp; Loss'!B5+'Profit &amp; Loss'!C5+'Profit &amp; Loss'!D5</f>
        <v>1371942</v>
      </c>
      <c r="C5" s="7">
        <f>'Profit &amp; Loss'!E5+'Profit &amp; Loss'!F5+'Profit &amp; Loss'!G5</f>
        <v>1371942</v>
      </c>
      <c r="D5" s="7">
        <f>'Profit &amp; Loss'!H5+'Profit &amp; Loss'!I5+'Profit &amp; Loss'!J5</f>
        <v>1371942</v>
      </c>
      <c r="E5" s="7">
        <f>'Profit &amp; Loss'!K5+'Profit &amp; Loss'!L5+'Profit &amp; Loss'!M5</f>
        <v>1371942</v>
      </c>
      <c r="F5" s="7">
        <f>'Profit &amp; Loss'!N5+'Profit &amp; Loss'!O5+'Profit &amp; Loss'!P5</f>
        <v>1371942</v>
      </c>
      <c r="G5" s="7">
        <f>'Profit &amp; Loss'!Q5+'Profit &amp; Loss'!R5+'Profit &amp; Loss'!S5</f>
        <v>1371942</v>
      </c>
      <c r="H5" s="7">
        <f>'Profit &amp; Loss'!T5+'Profit &amp; Loss'!U5+'Profit &amp; Loss'!V5</f>
        <v>1371942</v>
      </c>
      <c r="I5" s="7">
        <f>'Profit &amp; Loss'!W5+'Profit &amp; Loss'!X5+'Profit &amp; Loss'!Y5</f>
        <v>1371942</v>
      </c>
      <c r="J5" s="7">
        <f t="shared" si="1"/>
        <v>10975536</v>
      </c>
      <c r="K5" s="24" t="b">
        <f>EXACT(J5,'Profit &amp; Loss'!Z5)</f>
        <v>1</v>
      </c>
    </row>
    <row r="6">
      <c r="A6" s="9" t="s">
        <v>68</v>
      </c>
      <c r="B6" s="7">
        <f>'Profit &amp; Loss'!B6+'Profit &amp; Loss'!C6+'Profit &amp; Loss'!D6</f>
        <v>177313317.5</v>
      </c>
      <c r="C6" s="7">
        <f>'Profit &amp; Loss'!E6+'Profit &amp; Loss'!F6+'Profit &amp; Loss'!G6</f>
        <v>192412098.1</v>
      </c>
      <c r="D6" s="7">
        <f>'Profit &amp; Loss'!H6+'Profit &amp; Loss'!I6+'Profit &amp; Loss'!J6</f>
        <v>208445565.8</v>
      </c>
      <c r="E6" s="7">
        <f>'Profit &amp; Loss'!K6+'Profit &amp; Loss'!L6+'Profit &amp; Loss'!M6</f>
        <v>225465460.8</v>
      </c>
      <c r="F6" s="7">
        <f>'Profit &amp; Loss'!N6+'Profit &amp; Loss'!O6+'Profit &amp; Loss'!P6</f>
        <v>243526190</v>
      </c>
      <c r="G6" s="7">
        <f>'Profit &amp; Loss'!Q6+'Profit &amp; Loss'!R6+'Profit &amp; Loss'!S6</f>
        <v>262684953.9</v>
      </c>
      <c r="H6" s="7">
        <f>'Profit &amp; Loss'!T6+'Profit &amp; Loss'!U6+'Profit &amp; Loss'!V6</f>
        <v>283001878.1</v>
      </c>
      <c r="I6" s="7">
        <f>'Profit &amp; Loss'!W6+'Profit &amp; Loss'!X6+'Profit &amp; Loss'!Y6</f>
        <v>304540150.8</v>
      </c>
      <c r="J6" s="7">
        <f t="shared" si="1"/>
        <v>1897389615</v>
      </c>
      <c r="K6" s="24" t="b">
        <f>EXACT(J6,'Profit &amp; Loss'!Z6)</f>
        <v>1</v>
      </c>
    </row>
    <row r="7">
      <c r="A7" s="21" t="s">
        <v>62</v>
      </c>
      <c r="B7" s="7">
        <f>'Profit &amp; Loss'!B7+'Profit &amp; Loss'!C7+'Profit &amp; Loss'!D7</f>
        <v>129101.4</v>
      </c>
      <c r="C7" s="7">
        <f>'Profit &amp; Loss'!E7+'Profit &amp; Loss'!F7+'Profit &amp; Loss'!G7</f>
        <v>129101.4</v>
      </c>
      <c r="D7" s="7">
        <f>'Profit &amp; Loss'!H7+'Profit &amp; Loss'!I7+'Profit &amp; Loss'!J7</f>
        <v>189392.4</v>
      </c>
      <c r="E7" s="7">
        <f>'Profit &amp; Loss'!K7+'Profit &amp; Loss'!L7+'Profit &amp; Loss'!M7</f>
        <v>189392.4</v>
      </c>
      <c r="F7" s="7">
        <f>'Profit &amp; Loss'!N7+'Profit &amp; Loss'!O7+'Profit &amp; Loss'!P7</f>
        <v>189392.4</v>
      </c>
      <c r="G7" s="7">
        <f>'Profit &amp; Loss'!Q7+'Profit &amp; Loss'!R7+'Profit &amp; Loss'!S7</f>
        <v>149198.4</v>
      </c>
      <c r="H7" s="7">
        <f>'Profit &amp; Loss'!T7+'Profit &amp; Loss'!U7+'Profit &amp; Loss'!V7</f>
        <v>172135.2</v>
      </c>
      <c r="I7" s="7">
        <f>'Profit &amp; Loss'!W7+'Profit &amp; Loss'!X7+'Profit &amp; Loss'!Y7</f>
        <v>169295.4</v>
      </c>
      <c r="J7" s="7">
        <f t="shared" si="1"/>
        <v>1317009</v>
      </c>
      <c r="K7" s="24" t="b">
        <f>EXACT(J7,'Profit &amp; Loss'!Z7)</f>
        <v>1</v>
      </c>
    </row>
    <row r="8">
      <c r="A8" s="9" t="s">
        <v>69</v>
      </c>
      <c r="B8" s="7">
        <f>'Profit &amp; Loss'!B8+'Profit &amp; Loss'!C8+'Profit &amp; Loss'!D8</f>
        <v>177184216.1</v>
      </c>
      <c r="C8" s="7">
        <f>'Profit &amp; Loss'!E8+'Profit &amp; Loss'!F8+'Profit &amp; Loss'!G8</f>
        <v>192282996.7</v>
      </c>
      <c r="D8" s="7">
        <f>'Profit &amp; Loss'!H8+'Profit &amp; Loss'!I8+'Profit &amp; Loss'!J8</f>
        <v>208256173.4</v>
      </c>
      <c r="E8" s="7">
        <f>'Profit &amp; Loss'!K8+'Profit &amp; Loss'!L8+'Profit &amp; Loss'!M8</f>
        <v>225276068.4</v>
      </c>
      <c r="F8" s="7">
        <f>'Profit &amp; Loss'!N8+'Profit &amp; Loss'!O8+'Profit &amp; Loss'!P8</f>
        <v>243336797.6</v>
      </c>
      <c r="G8" s="7">
        <f>'Profit &amp; Loss'!Q8+'Profit &amp; Loss'!R8+'Profit &amp; Loss'!S8</f>
        <v>262535755.5</v>
      </c>
      <c r="H8" s="7">
        <f>'Profit &amp; Loss'!T8+'Profit &amp; Loss'!U8+'Profit &amp; Loss'!V8</f>
        <v>282829742.9</v>
      </c>
      <c r="I8" s="7">
        <f>'Profit &amp; Loss'!W8+'Profit &amp; Loss'!X8+'Profit &amp; Loss'!Y8</f>
        <v>304370855.4</v>
      </c>
      <c r="J8" s="7">
        <f t="shared" si="1"/>
        <v>1896072606</v>
      </c>
      <c r="K8" s="24" t="b">
        <f>EXACT(J8,'Profit &amp; Loss'!Z8)</f>
        <v>1</v>
      </c>
    </row>
    <row r="9">
      <c r="A9" s="21" t="s">
        <v>64</v>
      </c>
      <c r="B9" s="7">
        <f>'Profit &amp; Loss'!B9+'Profit &amp; Loss'!C9+'Profit &amp; Loss'!D9</f>
        <v>235351.015</v>
      </c>
      <c r="C9" s="7">
        <f>'Profit &amp; Loss'!E9+'Profit &amp; Loss'!F9+'Profit &amp; Loss'!G9</f>
        <v>335833.5711</v>
      </c>
      <c r="D9" s="7">
        <f>'Profit &amp; Loss'!H9+'Profit &amp; Loss'!I9+'Profit &amp; Loss'!J9</f>
        <v>386074.8491</v>
      </c>
      <c r="E9" s="7">
        <f>'Profit &amp; Loss'!K9+'Profit &amp; Loss'!L9+'Profit &amp; Loss'!M9</f>
        <v>386074.8491</v>
      </c>
      <c r="F9" s="7">
        <f>'Profit &amp; Loss'!N9+'Profit &amp; Loss'!O9+'Profit &amp; Loss'!P9</f>
        <v>386074.8491</v>
      </c>
      <c r="G9" s="7">
        <f>'Profit &amp; Loss'!Q9+'Profit &amp; Loss'!R9+'Profit &amp; Loss'!S9</f>
        <v>307624.5107</v>
      </c>
      <c r="H9" s="7">
        <f>'Profit &amp; Loss'!T9+'Profit &amp; Loss'!U9+'Profit &amp; Loss'!V9</f>
        <v>100482.5561</v>
      </c>
      <c r="I9" s="7">
        <f>'Profit &amp; Loss'!W9+'Profit &amp; Loss'!X9+'Profit &amp; Loss'!Y9</f>
        <v>0</v>
      </c>
      <c r="J9" s="7">
        <f t="shared" si="1"/>
        <v>2137516.2</v>
      </c>
      <c r="K9" s="24" t="b">
        <f>EXACT(J9,'Profit &amp; Loss'!Z9)</f>
        <v>1</v>
      </c>
    </row>
    <row r="10">
      <c r="A10" s="9" t="s">
        <v>65</v>
      </c>
      <c r="B10" s="7">
        <f>'Profit &amp; Loss'!B10+'Profit &amp; Loss'!C10+'Profit &amp; Loss'!D10</f>
        <v>176948865.1</v>
      </c>
      <c r="C10" s="7">
        <f>'Profit &amp; Loss'!E10+'Profit &amp; Loss'!F10+'Profit &amp; Loss'!G10</f>
        <v>191947163.1</v>
      </c>
      <c r="D10" s="7">
        <f>'Profit &amp; Loss'!H10+'Profit &amp; Loss'!I10+'Profit &amp; Loss'!J10</f>
        <v>207870098.5</v>
      </c>
      <c r="E10" s="7">
        <f>'Profit &amp; Loss'!K10+'Profit &amp; Loss'!L10+'Profit &amp; Loss'!M10</f>
        <v>224889993.5</v>
      </c>
      <c r="F10" s="7">
        <f>'Profit &amp; Loss'!N10+'Profit &amp; Loss'!O10+'Profit &amp; Loss'!P10</f>
        <v>242950722.8</v>
      </c>
      <c r="G10" s="7">
        <f>'Profit &amp; Loss'!Q10+'Profit &amp; Loss'!R10+'Profit &amp; Loss'!S10</f>
        <v>262228131</v>
      </c>
      <c r="H10" s="7">
        <f>'Profit &amp; Loss'!T10+'Profit &amp; Loss'!U10+'Profit &amp; Loss'!V10</f>
        <v>282729260.4</v>
      </c>
      <c r="I10" s="7">
        <f>'Profit &amp; Loss'!W10+'Profit &amp; Loss'!X10+'Profit &amp; Loss'!Y10</f>
        <v>304370855.4</v>
      </c>
      <c r="J10" s="7">
        <f t="shared" si="1"/>
        <v>1893935090</v>
      </c>
      <c r="K10" s="24" t="b">
        <f>EXACT(J10,'Profit &amp; Loss'!Z10)</f>
        <v>1</v>
      </c>
    </row>
    <row r="11">
      <c r="A11" s="21" t="s">
        <v>66</v>
      </c>
      <c r="B11" s="7">
        <f>'Profit &amp; Loss'!B11+'Profit &amp; Loss'!C11+'Profit &amp; Loss'!D11</f>
        <v>32735540.05</v>
      </c>
      <c r="C11" s="7">
        <f>'Profit &amp; Loss'!E11+'Profit &amp; Loss'!F11+'Profit &amp; Loss'!G11</f>
        <v>35510225.18</v>
      </c>
      <c r="D11" s="7">
        <f>'Profit &amp; Loss'!H11+'Profit &amp; Loss'!I11+'Profit &amp; Loss'!J11</f>
        <v>38455968.23</v>
      </c>
      <c r="E11" s="7">
        <f>'Profit &amp; Loss'!K11+'Profit &amp; Loss'!L11+'Profit &amp; Loss'!M11</f>
        <v>41604648.8</v>
      </c>
      <c r="F11" s="7">
        <f>'Profit &amp; Loss'!N11+'Profit &amp; Loss'!O11+'Profit &amp; Loss'!P11</f>
        <v>44945883.71</v>
      </c>
      <c r="G11" s="7">
        <f>'Profit &amp; Loss'!Q11+'Profit &amp; Loss'!R11+'Profit &amp; Loss'!S11</f>
        <v>48512204.24</v>
      </c>
      <c r="H11" s="7">
        <f>'Profit &amp; Loss'!T11+'Profit &amp; Loss'!U11+'Profit &amp; Loss'!V11</f>
        <v>52304913.17</v>
      </c>
      <c r="I11" s="7">
        <f>'Profit &amp; Loss'!W11+'Profit &amp; Loss'!X11+'Profit &amp; Loss'!Y11</f>
        <v>56308608.25</v>
      </c>
      <c r="J11" s="7">
        <f t="shared" si="1"/>
        <v>350377991.6</v>
      </c>
      <c r="K11" s="24" t="b">
        <f>EXACT(J11,'Profit &amp; Loss'!Z11)</f>
        <v>1</v>
      </c>
    </row>
    <row r="12">
      <c r="A12" s="9" t="s">
        <v>70</v>
      </c>
      <c r="B12" s="7">
        <f>'Profit &amp; Loss'!B12+'Profit &amp; Loss'!C12+'Profit &amp; Loss'!D12</f>
        <v>144213325.1</v>
      </c>
      <c r="C12" s="7">
        <f>'Profit &amp; Loss'!E12+'Profit &amp; Loss'!F12+'Profit &amp; Loss'!G12</f>
        <v>156436938</v>
      </c>
      <c r="D12" s="7">
        <f>'Profit &amp; Loss'!H12+'Profit &amp; Loss'!I12+'Profit &amp; Loss'!J12</f>
        <v>169414130.3</v>
      </c>
      <c r="E12" s="7">
        <f>'Profit &amp; Loss'!K12+'Profit &amp; Loss'!L12+'Profit &amp; Loss'!M12</f>
        <v>183285344.7</v>
      </c>
      <c r="F12" s="7">
        <f>'Profit &amp; Loss'!N12+'Profit &amp; Loss'!O12+'Profit &amp; Loss'!P12</f>
        <v>198004839.1</v>
      </c>
      <c r="G12" s="7">
        <f>'Profit &amp; Loss'!Q12+'Profit &amp; Loss'!R12+'Profit &amp; Loss'!S12</f>
        <v>213715926.8</v>
      </c>
      <c r="H12" s="7">
        <f>'Profit &amp; Loss'!T12+'Profit &amp; Loss'!U12+'Profit &amp; Loss'!V12</f>
        <v>230424347.2</v>
      </c>
      <c r="I12" s="7">
        <f>'Profit &amp; Loss'!W12+'Profit &amp; Loss'!X12+'Profit &amp; Loss'!Y12</f>
        <v>248062247.2</v>
      </c>
      <c r="J12" s="7">
        <f t="shared" si="1"/>
        <v>1543557098</v>
      </c>
      <c r="K12" s="24" t="b">
        <f>EXACT(J12,'Profit &amp; Loss'!Z12)</f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25"/>
    <col customWidth="1" min="2" max="3" width="10.25"/>
    <col customWidth="1" min="4" max="34" width="11.25"/>
  </cols>
  <sheetData>
    <row r="1">
      <c r="A1" s="9" t="s">
        <v>57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20" t="s">
        <v>19</v>
      </c>
      <c r="V1" s="20" t="s">
        <v>20</v>
      </c>
      <c r="W1" s="20" t="s">
        <v>21</v>
      </c>
      <c r="X1" s="20" t="s">
        <v>22</v>
      </c>
      <c r="Y1" s="20" t="s">
        <v>23</v>
      </c>
      <c r="Z1" s="20"/>
      <c r="AA1" s="20"/>
      <c r="AB1" s="20"/>
      <c r="AC1" s="20"/>
      <c r="AD1" s="20"/>
      <c r="AE1" s="20"/>
      <c r="AF1" s="20"/>
      <c r="AG1" s="20"/>
      <c r="AH1" s="20"/>
      <c r="AI1" s="21"/>
    </row>
    <row r="2">
      <c r="A2" s="9" t="s">
        <v>71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>
      <c r="A3" s="9" t="s">
        <v>72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</row>
    <row r="4">
      <c r="A4" s="21" t="s">
        <v>73</v>
      </c>
      <c r="B4" s="7">
        <v>737254.2</v>
      </c>
      <c r="C4" s="7">
        <v>694220.4</v>
      </c>
      <c r="D4" s="7">
        <v>651186.6</v>
      </c>
      <c r="E4" s="7">
        <v>608152.8</v>
      </c>
      <c r="F4" s="7">
        <v>565119.0</v>
      </c>
      <c r="G4" s="7">
        <v>522085.2</v>
      </c>
      <c r="H4" s="7">
        <v>780506.4</v>
      </c>
      <c r="I4" s="7">
        <v>717375.6000000001</v>
      </c>
      <c r="J4" s="7">
        <v>654244.8</v>
      </c>
      <c r="K4" s="7">
        <v>591114.0</v>
      </c>
      <c r="L4" s="7">
        <v>527983.2000000001</v>
      </c>
      <c r="M4" s="7">
        <v>464852.40000000014</v>
      </c>
      <c r="N4" s="7">
        <v>401721.6000000001</v>
      </c>
      <c r="O4" s="7">
        <v>338590.80000000005</v>
      </c>
      <c r="P4" s="7">
        <v>275460.0000000001</v>
      </c>
      <c r="Q4" s="7">
        <v>212329.2000000002</v>
      </c>
      <c r="R4" s="7">
        <v>169295.40000000014</v>
      </c>
      <c r="S4" s="7">
        <v>126261.6000000001</v>
      </c>
      <c r="T4" s="7">
        <v>83227.80000000016</v>
      </c>
      <c r="U4" s="7">
        <v>475993.2000000002</v>
      </c>
      <c r="V4" s="7">
        <v>734414.4000000001</v>
      </c>
      <c r="W4" s="7">
        <v>671283.6000000002</v>
      </c>
      <c r="X4" s="7">
        <v>628249.8000000002</v>
      </c>
      <c r="Y4" s="7">
        <v>886671.0000000002</v>
      </c>
      <c r="Z4" s="7"/>
      <c r="AA4" s="7"/>
      <c r="AB4" s="7"/>
      <c r="AC4" s="7"/>
      <c r="AD4" s="7"/>
      <c r="AE4" s="7"/>
      <c r="AF4" s="7"/>
      <c r="AG4" s="7"/>
      <c r="AH4" s="7"/>
      <c r="AI4" s="21"/>
    </row>
    <row r="5">
      <c r="A5" s="9" t="s">
        <v>74</v>
      </c>
      <c r="B5" s="7">
        <v>737254.2</v>
      </c>
      <c r="C5" s="7">
        <v>694220.4</v>
      </c>
      <c r="D5" s="7">
        <v>651186.6</v>
      </c>
      <c r="E5" s="7">
        <v>608152.8</v>
      </c>
      <c r="F5" s="7">
        <v>565119.0</v>
      </c>
      <c r="G5" s="7">
        <v>522085.2</v>
      </c>
      <c r="H5" s="7">
        <v>780506.4</v>
      </c>
      <c r="I5" s="7">
        <v>717375.6000000001</v>
      </c>
      <c r="J5" s="7">
        <v>654244.8</v>
      </c>
      <c r="K5" s="7">
        <v>591114.0</v>
      </c>
      <c r="L5" s="7">
        <v>527983.2000000001</v>
      </c>
      <c r="M5" s="7">
        <v>464852.40000000014</v>
      </c>
      <c r="N5" s="7">
        <v>401721.6000000001</v>
      </c>
      <c r="O5" s="7">
        <v>338590.80000000005</v>
      </c>
      <c r="P5" s="7">
        <v>275460.0000000001</v>
      </c>
      <c r="Q5" s="7">
        <v>212329.2000000002</v>
      </c>
      <c r="R5" s="7">
        <v>169295.40000000014</v>
      </c>
      <c r="S5" s="7">
        <v>126261.6000000001</v>
      </c>
      <c r="T5" s="7">
        <v>83227.80000000016</v>
      </c>
      <c r="U5" s="7">
        <v>475993.2000000002</v>
      </c>
      <c r="V5" s="7">
        <v>734414.4000000001</v>
      </c>
      <c r="W5" s="7">
        <v>671283.6000000002</v>
      </c>
      <c r="X5" s="7">
        <v>628249.8000000002</v>
      </c>
      <c r="Y5" s="7">
        <v>886671.0000000002</v>
      </c>
      <c r="Z5" s="7"/>
      <c r="AA5" s="7"/>
      <c r="AB5" s="7"/>
      <c r="AC5" s="7"/>
      <c r="AD5" s="7"/>
      <c r="AE5" s="7"/>
      <c r="AF5" s="7"/>
      <c r="AG5" s="7"/>
      <c r="AH5" s="7"/>
      <c r="AI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7">
      <c r="A7" s="9" t="s">
        <v>75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>
      <c r="A8" s="21" t="s">
        <v>76</v>
      </c>
      <c r="B8" s="7">
        <v>1.6985248E7</v>
      </c>
      <c r="C8" s="7">
        <v>3.462705330480001E7</v>
      </c>
      <c r="D8" s="7">
        <v>5.29382601340465E7</v>
      </c>
      <c r="E8" s="7">
        <v>7.193192465703315E7</v>
      </c>
      <c r="F8" s="7">
        <v>9.162131824646772E7</v>
      </c>
      <c r="G8" s="7">
        <v>1.1201993078039856E8</v>
      </c>
      <c r="H8" s="7">
        <v>1.3314147399299909E8</v>
      </c>
      <c r="I8" s="7">
        <v>1.549998848749192E8</v>
      </c>
      <c r="J8" s="7">
        <v>1.7760932912392253E8</v>
      </c>
      <c r="K8" s="7">
        <v>2.009842046465383E8</v>
      </c>
      <c r="L8" s="7">
        <v>2.2513914511146787E8</v>
      </c>
      <c r="M8" s="7">
        <v>2.5008902355549592E8</v>
      </c>
      <c r="N8" s="7">
        <v>2.7584895604266715E8</v>
      </c>
      <c r="O8" s="7">
        <v>3.024343053775009E8</v>
      </c>
      <c r="P8" s="7">
        <v>3.2986068487302554E8</v>
      </c>
      <c r="Q8" s="7">
        <v>3.581439621744286E8</v>
      </c>
      <c r="R8" s="7">
        <v>3.8730026313912576E8</v>
      </c>
      <c r="S8" s="7">
        <v>4.173459757740683E8</v>
      </c>
      <c r="T8" s="7">
        <v>4.482977542311158E8</v>
      </c>
      <c r="U8" s="7">
        <v>4.8017252286131597E8</v>
      </c>
      <c r="V8" s="7">
        <v>5.1298748032894355E8</v>
      </c>
      <c r="W8" s="7">
        <v>5.467601037861642E8</v>
      </c>
      <c r="X8" s="7">
        <v>5.81508153109199E8</v>
      </c>
      <c r="Y8" s="7">
        <v>6.172496751968817E8</v>
      </c>
      <c r="Z8" s="7"/>
      <c r="AA8" s="7"/>
      <c r="AB8" s="7"/>
      <c r="AC8" s="7"/>
      <c r="AD8" s="7"/>
      <c r="AE8" s="7"/>
      <c r="AF8" s="7"/>
      <c r="AG8" s="7"/>
      <c r="AH8" s="7"/>
      <c r="AI8" s="21"/>
    </row>
    <row r="9">
      <c r="A9" s="21" t="s">
        <v>34</v>
      </c>
      <c r="B9" s="7">
        <v>6.3142455989999995E7</v>
      </c>
      <c r="C9" s="7">
        <v>1.2740859578970271E8</v>
      </c>
      <c r="D9" s="7">
        <v>1.2967616724069978E8</v>
      </c>
      <c r="E9" s="7">
        <v>1.3198451222992685E8</v>
      </c>
      <c r="F9" s="7">
        <v>1.3433436916579652E8</v>
      </c>
      <c r="G9" s="7">
        <v>1.3672648989493433E8</v>
      </c>
      <c r="H9" s="7">
        <v>1.3916163994755378E8</v>
      </c>
      <c r="I9" s="7">
        <v>1.4164059878732178E8</v>
      </c>
      <c r="J9" s="7">
        <v>1.441641600657968E8</v>
      </c>
      <c r="K9" s="7">
        <v>1.4673313188152367E8</v>
      </c>
      <c r="L9" s="7">
        <v>1.4934833704387045E8</v>
      </c>
      <c r="M9" s="7">
        <v>1.5201061334169382E8</v>
      </c>
      <c r="N9" s="7">
        <v>1.5472081381692225E8</v>
      </c>
      <c r="O9" s="7">
        <v>1.574798070431462E8</v>
      </c>
      <c r="P9" s="7">
        <v>1.6028847740930814E8</v>
      </c>
      <c r="Q9" s="7">
        <v>1.6314772540858483E8</v>
      </c>
      <c r="R9" s="7">
        <v>1.6605846793255797E8</v>
      </c>
      <c r="S9" s="7">
        <v>1.6902163857076928E8</v>
      </c>
      <c r="T9" s="7">
        <v>1.720381879157595E8</v>
      </c>
      <c r="U9" s="7">
        <v>1.751090838736915E8</v>
      </c>
      <c r="V9" s="7">
        <v>1.782353119806597E8</v>
      </c>
      <c r="W9" s="7">
        <v>1.814178757247902E8</v>
      </c>
      <c r="X9" s="7">
        <v>1.846577968742379E8</v>
      </c>
      <c r="Y9" s="7">
        <v>1.8795611581118876E8</v>
      </c>
      <c r="Z9" s="7"/>
      <c r="AA9" s="7"/>
      <c r="AB9" s="7"/>
      <c r="AC9" s="7"/>
      <c r="AD9" s="7"/>
      <c r="AE9" s="7"/>
      <c r="AF9" s="7"/>
      <c r="AG9" s="7"/>
      <c r="AH9" s="7"/>
      <c r="AI9" s="21"/>
    </row>
    <row r="10">
      <c r="A10" s="21" t="s">
        <v>77</v>
      </c>
      <c r="B10" s="7">
        <v>7.323922046725833E7</v>
      </c>
      <c r="C10" s="7">
        <v>4.863615478878339E7</v>
      </c>
      <c r="D10" s="7">
        <v>6.346477068795973E7</v>
      </c>
      <c r="E10" s="7">
        <v>1.0249488229473266E8</v>
      </c>
      <c r="F10" s="7">
        <v>1.4788422034061146E8</v>
      </c>
      <c r="G10" s="7">
        <v>1.6340746181448272E8</v>
      </c>
      <c r="H10" s="7">
        <v>2.048711311274578E8</v>
      </c>
      <c r="I10" s="7">
        <v>2.4754162290297925E8</v>
      </c>
      <c r="J10" s="7">
        <v>2.639651530293164E8</v>
      </c>
      <c r="K10" s="7">
        <v>3.085993305872386E8</v>
      </c>
      <c r="L10" s="7">
        <v>3.543128386253965E8</v>
      </c>
      <c r="M10" s="7">
        <v>3.714018897430419E8</v>
      </c>
      <c r="N10" s="7">
        <v>4.1921263375822324E8</v>
      </c>
      <c r="O10" s="7">
        <v>4.6804225680682564E8</v>
      </c>
      <c r="P10" s="7">
        <v>4.862236414943163E8</v>
      </c>
      <c r="Q10" s="7">
        <v>5.372928149769096E8</v>
      </c>
      <c r="R10" s="7">
        <v>5.895799774776562E8</v>
      </c>
      <c r="S10" s="7">
        <v>6.018994743796569E8</v>
      </c>
      <c r="T10" s="7">
        <v>6.566417614435096E8</v>
      </c>
      <c r="U10" s="7">
        <v>7.121001378536161E8</v>
      </c>
      <c r="V10" s="7">
        <v>7.264983835294834E8</v>
      </c>
      <c r="W10" s="7">
        <v>7.850086577782648E8</v>
      </c>
      <c r="X10" s="7">
        <v>8.448985440846448E8</v>
      </c>
      <c r="Y10" s="7">
        <v>8.656615036059129E8</v>
      </c>
      <c r="Z10" s="7"/>
      <c r="AA10" s="7"/>
      <c r="AB10" s="7"/>
      <c r="AC10" s="7"/>
      <c r="AD10" s="7"/>
      <c r="AE10" s="7"/>
      <c r="AF10" s="7"/>
      <c r="AG10" s="7"/>
      <c r="AH10" s="7"/>
      <c r="AI10" s="21"/>
    </row>
    <row r="11">
      <c r="A11" s="9" t="s">
        <v>78</v>
      </c>
      <c r="B11" s="7">
        <v>1.5336692445725834E8</v>
      </c>
      <c r="C11" s="7">
        <v>2.1067180388328612E8</v>
      </c>
      <c r="D11" s="7">
        <v>2.4607919806270602E8</v>
      </c>
      <c r="E11" s="7">
        <v>3.0641131918169266E8</v>
      </c>
      <c r="F11" s="7">
        <v>3.738399077528757E8</v>
      </c>
      <c r="G11" s="7">
        <v>4.121538824898156E8</v>
      </c>
      <c r="H11" s="7">
        <v>4.771742450680107E8</v>
      </c>
      <c r="I11" s="7">
        <v>5.441821065652202E8</v>
      </c>
      <c r="J11" s="7">
        <v>5.857386422190357E8</v>
      </c>
      <c r="K11" s="7">
        <v>6.563166671153007E8</v>
      </c>
      <c r="L11" s="7">
        <v>7.288003207807348E8</v>
      </c>
      <c r="M11" s="7">
        <v>7.735015266402316E8</v>
      </c>
      <c r="N11" s="7">
        <v>8.497824036178126E8</v>
      </c>
      <c r="O11" s="7">
        <v>9.279563692274728E8</v>
      </c>
      <c r="P11" s="7">
        <v>9.7637280377665E8</v>
      </c>
      <c r="Q11" s="7">
        <v>1.058584502559923E9</v>
      </c>
      <c r="R11" s="7">
        <v>1.14293870854934E9</v>
      </c>
      <c r="S11" s="7">
        <v>1.1882670887244945E9</v>
      </c>
      <c r="T11" s="7">
        <v>1.276977703590385E9</v>
      </c>
      <c r="U11" s="7">
        <v>1.3673817445886235E9</v>
      </c>
      <c r="V11" s="7">
        <v>1.4177211758390865E9</v>
      </c>
      <c r="W11" s="7">
        <v>1.5131866372892191E9</v>
      </c>
      <c r="X11" s="7">
        <v>1.6110644940680819E9</v>
      </c>
      <c r="Y11" s="7">
        <v>1.6708672946139834E9</v>
      </c>
      <c r="Z11" s="7"/>
      <c r="AA11" s="7"/>
      <c r="AB11" s="7"/>
      <c r="AC11" s="7"/>
      <c r="AD11" s="7"/>
      <c r="AE11" s="7"/>
      <c r="AF11" s="7"/>
      <c r="AG11" s="7"/>
      <c r="AH11" s="7"/>
      <c r="AI11" s="21"/>
    </row>
    <row r="12">
      <c r="A12" s="9" t="s">
        <v>79</v>
      </c>
      <c r="B12" s="7">
        <v>1.5410417865725833E8</v>
      </c>
      <c r="C12" s="7">
        <v>2.1136602428328612E8</v>
      </c>
      <c r="D12" s="7">
        <v>2.4673038466270602E8</v>
      </c>
      <c r="E12" s="7">
        <v>3.070194719816927E8</v>
      </c>
      <c r="F12" s="7">
        <v>3.744050267528757E8</v>
      </c>
      <c r="G12" s="7">
        <v>4.126759676898156E8</v>
      </c>
      <c r="H12" s="7">
        <v>4.7795475146801066E8</v>
      </c>
      <c r="I12" s="7">
        <v>5.448994821652203E8</v>
      </c>
      <c r="J12" s="7">
        <v>5.863928870190357E8</v>
      </c>
      <c r="K12" s="7">
        <v>6.569077811153007E8</v>
      </c>
      <c r="L12" s="7">
        <v>7.293283039807348E8</v>
      </c>
      <c r="M12" s="7">
        <v>7.739663790402316E8</v>
      </c>
      <c r="N12" s="7">
        <v>8.501841252178127E8</v>
      </c>
      <c r="O12" s="7">
        <v>9.282949600274727E8</v>
      </c>
      <c r="P12" s="7">
        <v>9.7664826377665E8</v>
      </c>
      <c r="Q12" s="7">
        <v>1.0587968317599231E9</v>
      </c>
      <c r="R12" s="7">
        <v>1.14310800394934E9</v>
      </c>
      <c r="S12" s="7">
        <v>1.1883933503244944E9</v>
      </c>
      <c r="T12" s="7">
        <v>1.277060931390385E9</v>
      </c>
      <c r="U12" s="7">
        <v>1.3678577377886236E9</v>
      </c>
      <c r="V12" s="7">
        <v>1.4184555902390866E9</v>
      </c>
      <c r="W12" s="7">
        <v>1.513857920889219E9</v>
      </c>
      <c r="X12" s="7">
        <v>1.6116927438680818E9</v>
      </c>
      <c r="Y12" s="7">
        <v>1.6717539656139834E9</v>
      </c>
      <c r="Z12" s="7"/>
      <c r="AA12" s="7"/>
      <c r="AB12" s="7"/>
      <c r="AC12" s="7"/>
      <c r="AD12" s="7"/>
      <c r="AE12" s="7"/>
      <c r="AF12" s="7"/>
      <c r="AG12" s="7"/>
      <c r="AH12" s="7"/>
      <c r="AI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>
      <c r="A14" s="9" t="s">
        <v>80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</row>
    <row r="15">
      <c r="A15" s="21" t="s">
        <v>81</v>
      </c>
      <c r="B15" s="7">
        <v>0.0</v>
      </c>
      <c r="C15" s="7">
        <v>126246.40000000001</v>
      </c>
      <c r="D15" s="7">
        <v>126246.40000000001</v>
      </c>
      <c r="E15" s="7">
        <v>126246.40000000001</v>
      </c>
      <c r="F15" s="7">
        <v>126246.40000000001</v>
      </c>
      <c r="G15" s="7">
        <v>126246.40000000001</v>
      </c>
      <c r="H15" s="7">
        <v>126246.40000000001</v>
      </c>
      <c r="I15" s="7">
        <v>126246.40000000001</v>
      </c>
      <c r="J15" s="7">
        <v>126246.40000000001</v>
      </c>
      <c r="K15" s="7">
        <v>126246.40000000001</v>
      </c>
      <c r="L15" s="7">
        <v>126246.40000000001</v>
      </c>
      <c r="M15" s="7">
        <v>126246.40000000001</v>
      </c>
      <c r="N15" s="7">
        <v>126246.40000000001</v>
      </c>
      <c r="O15" s="7">
        <v>126246.40000000001</v>
      </c>
      <c r="P15" s="7">
        <v>126246.40000000001</v>
      </c>
      <c r="Q15" s="7">
        <v>126246.40000000001</v>
      </c>
      <c r="R15" s="7">
        <v>126246.40000000001</v>
      </c>
      <c r="S15" s="7">
        <v>126246.40000000001</v>
      </c>
      <c r="T15" s="7">
        <v>126246.40000000001</v>
      </c>
      <c r="U15" s="7">
        <v>126246.40000000001</v>
      </c>
      <c r="V15" s="7">
        <v>126246.40000000001</v>
      </c>
      <c r="W15" s="7">
        <v>126246.40000000001</v>
      </c>
      <c r="X15" s="7">
        <v>126246.40000000001</v>
      </c>
      <c r="Y15" s="7">
        <v>126246.40000000001</v>
      </c>
      <c r="Z15" s="7"/>
      <c r="AA15" s="7"/>
      <c r="AB15" s="7"/>
      <c r="AC15" s="7"/>
      <c r="AD15" s="7"/>
      <c r="AE15" s="7"/>
      <c r="AF15" s="7"/>
      <c r="AG15" s="7"/>
      <c r="AH15" s="7"/>
      <c r="AI15" s="21"/>
    </row>
    <row r="16">
      <c r="A16" s="9" t="s">
        <v>82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>
      <c r="A17" s="21" t="s">
        <v>83</v>
      </c>
      <c r="B17" s="8">
        <v>0.0</v>
      </c>
      <c r="C17" s="8">
        <v>4.674918065725834E7</v>
      </c>
      <c r="D17" s="8">
        <v>9.481138215216614E7</v>
      </c>
      <c r="E17" s="8">
        <v>1.442133250793178E8</v>
      </c>
      <c r="F17" s="8">
        <v>1.9498221657809347E8</v>
      </c>
      <c r="G17" s="8">
        <v>2.4710481196107283E8</v>
      </c>
      <c r="H17" s="8">
        <v>3.0065026303929603E8</v>
      </c>
      <c r="I17" s="8">
        <v>3.5563090767528003E8</v>
      </c>
      <c r="J17" s="8">
        <v>4.1209236225652367E8</v>
      </c>
      <c r="K17" s="8">
        <v>4.7006439333339703E8</v>
      </c>
      <c r="L17" s="8">
        <v>5.295773056148714E8</v>
      </c>
      <c r="M17" s="8">
        <v>5.906619510489719E8</v>
      </c>
      <c r="N17" s="8">
        <v>6.532165875448539E8</v>
      </c>
      <c r="O17" s="8">
        <v>7.175394903384209E8</v>
      </c>
      <c r="P17" s="8">
        <v>7.83530058503418E8</v>
      </c>
      <c r="Q17" s="8">
        <v>8.512214266099554E8</v>
      </c>
      <c r="R17" s="8">
        <v>9.206473240324286E8</v>
      </c>
      <c r="S17" s="8">
        <v>9.918584639638224E8</v>
      </c>
      <c r="T17" s="8">
        <v>1.0649373533891424E9</v>
      </c>
      <c r="U17" s="8">
        <v>1.139855629441285E9</v>
      </c>
      <c r="V17" s="8">
        <v>1.2166308083567958E9</v>
      </c>
      <c r="W17" s="8">
        <v>1.2953617005897443E9</v>
      </c>
      <c r="X17" s="8">
        <v>1.3760425578465316E9</v>
      </c>
      <c r="Y17" s="8">
        <v>1.4587279397788813E9</v>
      </c>
      <c r="Z17" s="8"/>
      <c r="AA17" s="8"/>
      <c r="AB17" s="8"/>
      <c r="AC17" s="8"/>
      <c r="AD17" s="8"/>
      <c r="AE17" s="8"/>
      <c r="AF17" s="8"/>
      <c r="AG17" s="8"/>
      <c r="AH17" s="8"/>
      <c r="AI17" s="21"/>
    </row>
    <row r="18">
      <c r="A18" s="21" t="s">
        <v>84</v>
      </c>
      <c r="B18" s="7">
        <v>4.674918065725834E7</v>
      </c>
      <c r="C18" s="7">
        <v>4.8062201494907804E7</v>
      </c>
      <c r="D18" s="7">
        <v>4.940194292715168E7</v>
      </c>
      <c r="E18" s="7">
        <v>5.0768891498775676E7</v>
      </c>
      <c r="F18" s="7">
        <v>5.2122595382979356E7</v>
      </c>
      <c r="G18" s="7">
        <v>5.3545451078223184E7</v>
      </c>
      <c r="H18" s="7">
        <v>5.4980644635983996E7</v>
      </c>
      <c r="I18" s="7">
        <v>5.646145458124362E7</v>
      </c>
      <c r="J18" s="7">
        <v>5.797203107687335E7</v>
      </c>
      <c r="K18" s="7">
        <v>5.951291228147437E7</v>
      </c>
      <c r="L18" s="7">
        <v>6.1084645434100516E7</v>
      </c>
      <c r="M18" s="7">
        <v>6.2687786995882034E7</v>
      </c>
      <c r="N18" s="7">
        <v>6.432290279356691E7</v>
      </c>
      <c r="O18" s="7">
        <v>6.5990568164997056E7</v>
      </c>
      <c r="P18" s="7">
        <v>6.769136810653742E7</v>
      </c>
      <c r="Q18" s="7">
        <v>6.942589742247322E7</v>
      </c>
      <c r="R18" s="7">
        <v>7.121113993139374E7</v>
      </c>
      <c r="S18" s="7">
        <v>7.307888942531998E7</v>
      </c>
      <c r="T18" s="7">
        <v>7.491827605214246E7</v>
      </c>
      <c r="U18" s="7">
        <v>7.677517891551098E7</v>
      </c>
      <c r="V18" s="7">
        <v>7.873089223294847E7</v>
      </c>
      <c r="W18" s="7">
        <v>8.068085725678727E7</v>
      </c>
      <c r="X18" s="7">
        <v>8.26853819323496E7</v>
      </c>
      <c r="Y18" s="7">
        <v>8.469600798232038E7</v>
      </c>
      <c r="Z18" s="7"/>
      <c r="AA18" s="7"/>
      <c r="AB18" s="7"/>
      <c r="AC18" s="7"/>
      <c r="AD18" s="7"/>
      <c r="AE18" s="7"/>
      <c r="AF18" s="7"/>
      <c r="AG18" s="7"/>
      <c r="AH18" s="7"/>
      <c r="AI18" s="21"/>
    </row>
    <row r="19">
      <c r="A19" s="21" t="s">
        <v>85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133150.5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/>
      <c r="AA19" s="7"/>
      <c r="AB19" s="7"/>
      <c r="AC19" s="7"/>
      <c r="AD19" s="7"/>
      <c r="AE19" s="7"/>
      <c r="AF19" s="7"/>
      <c r="AG19" s="7"/>
      <c r="AH19" s="7"/>
      <c r="AI19" s="21"/>
    </row>
    <row r="20">
      <c r="A20" s="9" t="s">
        <v>86</v>
      </c>
      <c r="B20" s="7">
        <v>4.674918065725834E7</v>
      </c>
      <c r="C20" s="7">
        <v>9.481138215216614E7</v>
      </c>
      <c r="D20" s="7">
        <v>1.442133250793178E8</v>
      </c>
      <c r="E20" s="7">
        <v>1.9498221657809347E8</v>
      </c>
      <c r="F20" s="7">
        <v>2.4710481196107283E8</v>
      </c>
      <c r="G20" s="7">
        <v>3.0065026303929603E8</v>
      </c>
      <c r="H20" s="7">
        <v>3.5563090767528003E8</v>
      </c>
      <c r="I20" s="7">
        <v>4.1209236225652367E8</v>
      </c>
      <c r="J20" s="7">
        <v>4.7006439333339703E8</v>
      </c>
      <c r="K20" s="7">
        <v>5.295773056148714E8</v>
      </c>
      <c r="L20" s="7">
        <v>5.906619510489719E8</v>
      </c>
      <c r="M20" s="7">
        <v>6.532165875448539E8</v>
      </c>
      <c r="N20" s="7">
        <v>7.175394903384209E8</v>
      </c>
      <c r="O20" s="7">
        <v>7.83530058503418E8</v>
      </c>
      <c r="P20" s="7">
        <v>8.512214266099554E8</v>
      </c>
      <c r="Q20" s="7">
        <v>9.206473240324286E8</v>
      </c>
      <c r="R20" s="7">
        <v>9.918584639638224E8</v>
      </c>
      <c r="S20" s="7">
        <v>1.0649373533891424E9</v>
      </c>
      <c r="T20" s="7">
        <v>1.139855629441285E9</v>
      </c>
      <c r="U20" s="7">
        <v>1.2166308083567958E9</v>
      </c>
      <c r="V20" s="7">
        <v>1.2953617005897443E9</v>
      </c>
      <c r="W20" s="7">
        <v>1.3760425578465316E9</v>
      </c>
      <c r="X20" s="7">
        <v>1.4587279397788813E9</v>
      </c>
      <c r="Y20" s="7">
        <v>1.5434239477612016E9</v>
      </c>
      <c r="Z20" s="7"/>
      <c r="AA20" s="7"/>
      <c r="AB20" s="7"/>
      <c r="AC20" s="7"/>
      <c r="AD20" s="7"/>
      <c r="AE20" s="7"/>
      <c r="AF20" s="7"/>
      <c r="AG20" s="7"/>
      <c r="AH20" s="7"/>
      <c r="AI20" s="21"/>
    </row>
    <row r="21">
      <c r="A21" s="9" t="s">
        <v>87</v>
      </c>
      <c r="B21" s="7">
        <v>4.674918065725834E7</v>
      </c>
      <c r="C21" s="7">
        <v>9.493762855216615E7</v>
      </c>
      <c r="D21" s="7">
        <v>1.443395714793178E8</v>
      </c>
      <c r="E21" s="7">
        <v>1.9510846297809348E8</v>
      </c>
      <c r="F21" s="7">
        <v>2.4723105836107284E8</v>
      </c>
      <c r="G21" s="7">
        <v>3.00776509439296E8</v>
      </c>
      <c r="H21" s="7">
        <v>3.5575715407528E8</v>
      </c>
      <c r="I21" s="7">
        <v>4.1221860865652364E8</v>
      </c>
      <c r="J21" s="7">
        <v>4.70190639733397E8</v>
      </c>
      <c r="K21" s="7">
        <v>5.2970355201487136E8</v>
      </c>
      <c r="L21" s="7">
        <v>5.907881974489719E8</v>
      </c>
      <c r="M21" s="7">
        <v>6.533428339448539E8</v>
      </c>
      <c r="N21" s="7">
        <v>7.176657367384208E8</v>
      </c>
      <c r="O21" s="7">
        <v>7.83656304903418E8</v>
      </c>
      <c r="P21" s="7">
        <v>8.513476730099554E8</v>
      </c>
      <c r="Q21" s="7">
        <v>9.207735704324286E8</v>
      </c>
      <c r="R21" s="7">
        <v>9.919847103638223E8</v>
      </c>
      <c r="S21" s="7">
        <v>1.0650635997891424E9</v>
      </c>
      <c r="T21" s="7">
        <v>1.139981875841285E9</v>
      </c>
      <c r="U21" s="7">
        <v>1.216757054756796E9</v>
      </c>
      <c r="V21" s="7">
        <v>1.2954879469897444E9</v>
      </c>
      <c r="W21" s="7">
        <v>1.3761688042465317E9</v>
      </c>
      <c r="X21" s="7">
        <v>1.4588541861788814E9</v>
      </c>
      <c r="Y21" s="7">
        <v>1.5435501941612017E9</v>
      </c>
      <c r="Z21" s="7"/>
      <c r="AA21" s="7"/>
      <c r="AB21" s="7"/>
      <c r="AC21" s="7"/>
      <c r="AD21" s="7"/>
      <c r="AE21" s="7"/>
      <c r="AF21" s="7"/>
      <c r="AG21" s="7"/>
      <c r="AH21" s="7"/>
      <c r="AI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>
      <c r="A23" s="9" t="s">
        <v>88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>
      <c r="A24" s="9" t="s">
        <v>89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>
      <c r="A25" s="21" t="s">
        <v>90</v>
      </c>
      <c r="B25" s="7">
        <v>6782450.0</v>
      </c>
      <c r="C25" s="7">
        <v>6782450.0</v>
      </c>
      <c r="D25" s="7">
        <v>6782450.0</v>
      </c>
      <c r="E25" s="7">
        <v>6782450.0</v>
      </c>
      <c r="F25" s="7">
        <v>1.2228659E7</v>
      </c>
      <c r="G25" s="7">
        <v>1.2228659E7</v>
      </c>
      <c r="H25" s="7">
        <v>1.2228659E7</v>
      </c>
      <c r="I25" s="7">
        <v>1.2228659E7</v>
      </c>
      <c r="J25" s="7">
        <v>1.2228659E7</v>
      </c>
      <c r="K25" s="7">
        <v>1.2228659E7</v>
      </c>
      <c r="L25" s="7">
        <v>1.2228659E7</v>
      </c>
      <c r="M25" s="7">
        <v>1.2228659E7</v>
      </c>
      <c r="N25" s="7">
        <v>1.2228659E7</v>
      </c>
      <c r="O25" s="7">
        <v>1.2228659E7</v>
      </c>
      <c r="P25" s="7">
        <v>1.2228659E7</v>
      </c>
      <c r="Q25" s="7">
        <v>1.2228659E7</v>
      </c>
      <c r="R25" s="7">
        <v>1.2228659E7</v>
      </c>
      <c r="S25" s="7">
        <v>5446209.0</v>
      </c>
      <c r="T25" s="7">
        <v>5446209.0</v>
      </c>
      <c r="U25" s="7">
        <v>5446209.0</v>
      </c>
      <c r="V25" s="7">
        <v>0.0</v>
      </c>
      <c r="W25" s="7">
        <v>0.0</v>
      </c>
      <c r="X25" s="7">
        <v>0.0</v>
      </c>
      <c r="Y25" s="7">
        <v>0.0</v>
      </c>
      <c r="Z25" s="7"/>
      <c r="AA25" s="7"/>
      <c r="AB25" s="7"/>
      <c r="AC25" s="7"/>
      <c r="AD25" s="7"/>
      <c r="AE25" s="7"/>
      <c r="AF25" s="7"/>
      <c r="AG25" s="7"/>
      <c r="AH25" s="7"/>
      <c r="AI25" s="21"/>
    </row>
    <row r="26">
      <c r="A26" s="9" t="s">
        <v>91</v>
      </c>
      <c r="B26" s="7">
        <v>6782450.0</v>
      </c>
      <c r="C26" s="7">
        <v>6782450.0</v>
      </c>
      <c r="D26" s="7">
        <v>6782450.0</v>
      </c>
      <c r="E26" s="7">
        <v>6782450.0</v>
      </c>
      <c r="F26" s="7">
        <v>1.2228659E7</v>
      </c>
      <c r="G26" s="7">
        <v>1.2228659E7</v>
      </c>
      <c r="H26" s="7">
        <v>1.2228659E7</v>
      </c>
      <c r="I26" s="7">
        <v>1.2228659E7</v>
      </c>
      <c r="J26" s="7">
        <v>1.2228659E7</v>
      </c>
      <c r="K26" s="7">
        <v>1.2228659E7</v>
      </c>
      <c r="L26" s="7">
        <v>1.2228659E7</v>
      </c>
      <c r="M26" s="7">
        <v>1.2228659E7</v>
      </c>
      <c r="N26" s="7">
        <v>1.2228659E7</v>
      </c>
      <c r="O26" s="7">
        <v>1.2228659E7</v>
      </c>
      <c r="P26" s="7">
        <v>1.2228659E7</v>
      </c>
      <c r="Q26" s="7">
        <v>1.2228659E7</v>
      </c>
      <c r="R26" s="7">
        <v>1.2228659E7</v>
      </c>
      <c r="S26" s="7">
        <v>5446209.0</v>
      </c>
      <c r="T26" s="7">
        <v>5446209.0</v>
      </c>
      <c r="U26" s="7">
        <v>5446209.0</v>
      </c>
      <c r="V26" s="7">
        <v>0.0</v>
      </c>
      <c r="W26" s="7">
        <v>0.0</v>
      </c>
      <c r="X26" s="7">
        <v>0.0</v>
      </c>
      <c r="Y26" s="7">
        <v>0.0</v>
      </c>
      <c r="Z26" s="7"/>
      <c r="AA26" s="7"/>
      <c r="AB26" s="7"/>
      <c r="AC26" s="7"/>
      <c r="AD26" s="7"/>
      <c r="AE26" s="7"/>
      <c r="AF26" s="7"/>
      <c r="AG26" s="7"/>
      <c r="AH26" s="7"/>
      <c r="AI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>
      <c r="A28" s="9" t="s">
        <v>92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>
      <c r="A29" s="21" t="s">
        <v>46</v>
      </c>
      <c r="B29" s="7">
        <v>1.00346571E8</v>
      </c>
      <c r="C29" s="7">
        <v>1.0938355173112002E8</v>
      </c>
      <c r="D29" s="7">
        <v>9.545114818338825E7</v>
      </c>
      <c r="E29" s="7">
        <v>1.0493492700359923E8</v>
      </c>
      <c r="F29" s="7">
        <v>1.1465057039180295E8</v>
      </c>
      <c r="G29" s="7">
        <v>9.954592925051963E7</v>
      </c>
      <c r="H29" s="7">
        <v>1.0974296139273071E8</v>
      </c>
      <c r="I29" s="7">
        <v>1.2018982050869673E8</v>
      </c>
      <c r="J29" s="7">
        <v>1.0381637328563884E8</v>
      </c>
      <c r="K29" s="7">
        <v>1.1478193810042933E8</v>
      </c>
      <c r="L29" s="7">
        <v>1.2601670853176305E8</v>
      </c>
      <c r="M29" s="7">
        <v>1.0827001609537785E8</v>
      </c>
      <c r="N29" s="7">
        <v>1.2006375247939198E8</v>
      </c>
      <c r="O29" s="7">
        <v>1.32147602124055E8</v>
      </c>
      <c r="P29" s="7">
        <v>1.1291471676669489E8</v>
      </c>
      <c r="Q29" s="7">
        <v>1.256009703274948E8</v>
      </c>
      <c r="R29" s="7">
        <v>1.3859989558551797E8</v>
      </c>
      <c r="S29" s="7">
        <v>1.177586715353525E8</v>
      </c>
      <c r="T29" s="7">
        <v>1.3140686954910041E8</v>
      </c>
      <c r="U29" s="7">
        <v>1.4539208003182808E8</v>
      </c>
      <c r="V29" s="7">
        <v>1.2281042824934271E8</v>
      </c>
      <c r="W29" s="7">
        <v>1.3749548464268786E8</v>
      </c>
      <c r="X29" s="7">
        <v>1.5254381868920085E8</v>
      </c>
      <c r="Y29" s="7">
        <v>1.2807890145278215E8</v>
      </c>
      <c r="Z29" s="7"/>
      <c r="AA29" s="7"/>
      <c r="AB29" s="7"/>
      <c r="AC29" s="7"/>
      <c r="AD29" s="7"/>
      <c r="AE29" s="7"/>
      <c r="AF29" s="7"/>
      <c r="AG29" s="7"/>
      <c r="AH29" s="7"/>
      <c r="AI29" s="21"/>
    </row>
    <row r="30">
      <c r="A30" s="21" t="s">
        <v>93</v>
      </c>
      <c r="B30" s="7">
        <v>225977.0</v>
      </c>
      <c r="C30" s="7">
        <v>262394.0</v>
      </c>
      <c r="D30" s="7">
        <v>157215.0</v>
      </c>
      <c r="E30" s="7">
        <v>193632.0</v>
      </c>
      <c r="F30" s="7">
        <v>294739.0</v>
      </c>
      <c r="G30" s="7">
        <v>124870.0</v>
      </c>
      <c r="H30" s="7">
        <v>225977.0</v>
      </c>
      <c r="I30" s="7">
        <v>262394.0</v>
      </c>
      <c r="J30" s="7">
        <v>157215.0</v>
      </c>
      <c r="K30" s="7">
        <v>193632.0</v>
      </c>
      <c r="L30" s="7">
        <v>294739.0</v>
      </c>
      <c r="M30" s="7">
        <v>124870.0</v>
      </c>
      <c r="N30" s="7">
        <v>225977.0</v>
      </c>
      <c r="O30" s="7">
        <v>262394.0</v>
      </c>
      <c r="P30" s="7">
        <v>157215.0</v>
      </c>
      <c r="Q30" s="7">
        <v>193632.0</v>
      </c>
      <c r="R30" s="7">
        <v>294739.0</v>
      </c>
      <c r="S30" s="7">
        <v>124870.0</v>
      </c>
      <c r="T30" s="7">
        <v>225977.0</v>
      </c>
      <c r="U30" s="7">
        <v>262394.0</v>
      </c>
      <c r="V30" s="7">
        <v>157215.0</v>
      </c>
      <c r="W30" s="7">
        <v>193632.0</v>
      </c>
      <c r="X30" s="7">
        <v>294739.0</v>
      </c>
      <c r="Y30" s="7">
        <v>124870.0</v>
      </c>
      <c r="Z30" s="7"/>
      <c r="AA30" s="7"/>
      <c r="AB30" s="7"/>
      <c r="AC30" s="7"/>
      <c r="AD30" s="7"/>
      <c r="AE30" s="7"/>
      <c r="AF30" s="7"/>
      <c r="AG30" s="7"/>
      <c r="AH30" s="7"/>
      <c r="AI30" s="21"/>
    </row>
    <row r="31">
      <c r="A31" s="9" t="s">
        <v>94</v>
      </c>
      <c r="B31" s="7">
        <v>1.00572548E8</v>
      </c>
      <c r="C31" s="7">
        <v>1.0964594573112002E8</v>
      </c>
      <c r="D31" s="7">
        <v>9.560836318338825E7</v>
      </c>
      <c r="E31" s="7">
        <v>1.0512855900359923E8</v>
      </c>
      <c r="F31" s="7">
        <v>1.1494530939180295E8</v>
      </c>
      <c r="G31" s="7">
        <v>9.967079925051963E7</v>
      </c>
      <c r="H31" s="7">
        <v>1.0996893839273071E8</v>
      </c>
      <c r="I31" s="7">
        <v>1.2045221450869673E8</v>
      </c>
      <c r="J31" s="7">
        <v>1.0397358828563884E8</v>
      </c>
      <c r="K31" s="7">
        <v>1.1497557010042933E8</v>
      </c>
      <c r="L31" s="7">
        <v>1.2631144753176305E8</v>
      </c>
      <c r="M31" s="7">
        <v>1.0839488609537785E8</v>
      </c>
      <c r="N31" s="7">
        <v>1.2028972947939198E8</v>
      </c>
      <c r="O31" s="7">
        <v>1.32409996124055E8</v>
      </c>
      <c r="P31" s="7">
        <v>1.1307193176669489E8</v>
      </c>
      <c r="Q31" s="7">
        <v>1.257946023274948E8</v>
      </c>
      <c r="R31" s="7">
        <v>1.3889463458551797E8</v>
      </c>
      <c r="S31" s="7">
        <v>1.178835415353525E8</v>
      </c>
      <c r="T31" s="7">
        <v>1.3163284654910041E8</v>
      </c>
      <c r="U31" s="7">
        <v>1.4565447403182808E8</v>
      </c>
      <c r="V31" s="7">
        <v>1.2296764324934271E8</v>
      </c>
      <c r="W31" s="7">
        <v>1.3768911664268786E8</v>
      </c>
      <c r="X31" s="7">
        <v>1.5283855768920085E8</v>
      </c>
      <c r="Y31" s="7">
        <v>1.2820377145278215E8</v>
      </c>
      <c r="Z31" s="7"/>
      <c r="AA31" s="7"/>
      <c r="AB31" s="7"/>
      <c r="AC31" s="7"/>
      <c r="AD31" s="7"/>
      <c r="AE31" s="7"/>
      <c r="AF31" s="7"/>
      <c r="AG31" s="7"/>
      <c r="AH31" s="7"/>
      <c r="AI31" s="21"/>
    </row>
    <row r="32">
      <c r="A32" s="9" t="s">
        <v>95</v>
      </c>
      <c r="B32" s="7">
        <v>1.07354998E8</v>
      </c>
      <c r="C32" s="7">
        <v>1.1642839573112002E8</v>
      </c>
      <c r="D32" s="7">
        <v>1.0239081318338825E8</v>
      </c>
      <c r="E32" s="7">
        <v>1.1191100900359923E8</v>
      </c>
      <c r="F32" s="7">
        <v>1.2717396839180295E8</v>
      </c>
      <c r="G32" s="7">
        <v>1.1189945825051963E8</v>
      </c>
      <c r="H32" s="7">
        <v>1.2219759739273071E8</v>
      </c>
      <c r="I32" s="7">
        <v>1.3268087350869673E8</v>
      </c>
      <c r="J32" s="7">
        <v>1.1620224728563884E8</v>
      </c>
      <c r="K32" s="7">
        <v>1.2720422910042933E8</v>
      </c>
      <c r="L32" s="7">
        <v>1.3854010653176305E8</v>
      </c>
      <c r="M32" s="7">
        <v>1.2062354509537785E8</v>
      </c>
      <c r="N32" s="7">
        <v>1.3251838847939198E8</v>
      </c>
      <c r="O32" s="7">
        <v>1.44638655124055E8</v>
      </c>
      <c r="P32" s="7">
        <v>1.2530059076669489E8</v>
      </c>
      <c r="Q32" s="7">
        <v>1.380232613274948E8</v>
      </c>
      <c r="R32" s="7">
        <v>1.5112329358551797E8</v>
      </c>
      <c r="S32" s="7">
        <v>1.233297505353525E8</v>
      </c>
      <c r="T32" s="7">
        <v>1.370790555491004E8</v>
      </c>
      <c r="U32" s="7">
        <v>1.5110068303182808E8</v>
      </c>
      <c r="V32" s="7">
        <v>1.2296764324934271E8</v>
      </c>
      <c r="W32" s="7">
        <v>1.3768911664268786E8</v>
      </c>
      <c r="X32" s="7">
        <v>1.5283855768920085E8</v>
      </c>
      <c r="Y32" s="7">
        <v>1.2820377145278215E8</v>
      </c>
      <c r="Z32" s="7"/>
      <c r="AA32" s="7"/>
      <c r="AB32" s="7"/>
      <c r="AC32" s="7"/>
      <c r="AD32" s="7"/>
      <c r="AE32" s="7"/>
      <c r="AF32" s="7"/>
      <c r="AG32" s="7"/>
      <c r="AH32" s="7"/>
      <c r="AI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</row>
    <row r="34">
      <c r="A34" s="9" t="s">
        <v>96</v>
      </c>
      <c r="B34" s="7">
        <v>1.5410417865725833E8</v>
      </c>
      <c r="C34" s="7">
        <v>2.1136602428328615E8</v>
      </c>
      <c r="D34" s="7">
        <v>2.4673038466270608E8</v>
      </c>
      <c r="E34" s="7">
        <v>3.070194719816927E8</v>
      </c>
      <c r="F34" s="7">
        <v>3.744050267528758E8</v>
      </c>
      <c r="G34" s="7">
        <v>4.1267596768981564E8</v>
      </c>
      <c r="H34" s="7">
        <v>4.779547514680107E8</v>
      </c>
      <c r="I34" s="7">
        <v>5.448994821652204E8</v>
      </c>
      <c r="J34" s="7">
        <v>5.863928870190358E8</v>
      </c>
      <c r="K34" s="7">
        <v>6.569077811153007E8</v>
      </c>
      <c r="L34" s="7">
        <v>7.29328303980735E8</v>
      </c>
      <c r="M34" s="7">
        <v>7.739663790402317E8</v>
      </c>
      <c r="N34" s="7">
        <v>8.501841252178128E8</v>
      </c>
      <c r="O34" s="7">
        <v>9.28294960027473E8</v>
      </c>
      <c r="P34" s="7">
        <v>9.766482637766503E8</v>
      </c>
      <c r="Q34" s="7">
        <v>1.0587968317599235E9</v>
      </c>
      <c r="R34" s="7">
        <v>1.1431080039493403E9</v>
      </c>
      <c r="S34" s="7">
        <v>1.1883933503244948E9</v>
      </c>
      <c r="T34" s="7">
        <v>1.2770609313903854E9</v>
      </c>
      <c r="U34" s="7">
        <v>1.367857737788624E9</v>
      </c>
      <c r="V34" s="7">
        <v>1.418455590239087E9</v>
      </c>
      <c r="W34" s="7">
        <v>1.5138579208892195E9</v>
      </c>
      <c r="X34" s="7">
        <v>1.6116927438680823E9</v>
      </c>
      <c r="Y34" s="7">
        <v>1.6717539656139839E9</v>
      </c>
      <c r="Z34" s="7"/>
      <c r="AA34" s="7"/>
      <c r="AB34" s="7"/>
      <c r="AC34" s="7"/>
      <c r="AD34" s="7"/>
      <c r="AE34" s="7"/>
      <c r="AF34" s="7"/>
      <c r="AG34" s="7"/>
      <c r="AH34" s="7"/>
      <c r="AI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>
      <c r="A36" s="9" t="s">
        <v>97</v>
      </c>
      <c r="B36" s="7">
        <v>0.0</v>
      </c>
      <c r="C36" s="7">
        <v>-2.9802322387695312E-8</v>
      </c>
      <c r="D36" s="7">
        <v>-5.960464477539063E-8</v>
      </c>
      <c r="E36" s="7">
        <v>0.0</v>
      </c>
      <c r="F36" s="7">
        <v>-1.1920928955078125E-7</v>
      </c>
      <c r="G36" s="7">
        <v>-5.960464477539063E-8</v>
      </c>
      <c r="H36" s="7">
        <v>-5.960464477539063E-8</v>
      </c>
      <c r="I36" s="7">
        <v>-1.1920928955078125E-7</v>
      </c>
      <c r="J36" s="7">
        <v>-1.1920928955078125E-7</v>
      </c>
      <c r="K36" s="7">
        <v>0.0</v>
      </c>
      <c r="L36" s="7">
        <v>-1.1920928955078125E-7</v>
      </c>
      <c r="M36" s="7">
        <v>-1.1920928955078125E-7</v>
      </c>
      <c r="N36" s="7">
        <v>-1.1920928955078125E-7</v>
      </c>
      <c r="O36" s="7">
        <v>-2.384185791015625E-7</v>
      </c>
      <c r="P36" s="7">
        <v>-3.5762786865234375E-7</v>
      </c>
      <c r="Q36" s="7">
        <v>-3.5762786865234375E-7</v>
      </c>
      <c r="R36" s="7">
        <v>-2.384185791015625E-7</v>
      </c>
      <c r="S36" s="7">
        <v>-4.76837158203125E-7</v>
      </c>
      <c r="T36" s="7">
        <v>-4.76837158203125E-7</v>
      </c>
      <c r="U36" s="7">
        <v>-4.76837158203125E-7</v>
      </c>
      <c r="V36" s="7">
        <v>-4.76837158203125E-7</v>
      </c>
      <c r="W36" s="7">
        <v>-4.76837158203125E-7</v>
      </c>
      <c r="X36" s="7">
        <v>-4.76837158203125E-7</v>
      </c>
      <c r="Y36" s="7">
        <v>-4.76837158203125E-7</v>
      </c>
      <c r="Z36" s="7"/>
      <c r="AA36" s="7"/>
      <c r="AB36" s="7"/>
      <c r="AC36" s="7"/>
      <c r="AD36" s="7"/>
      <c r="AE36" s="7"/>
      <c r="AF36" s="7"/>
      <c r="AG36" s="7"/>
      <c r="AH36" s="7"/>
      <c r="AI36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57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23"/>
    </row>
    <row r="2">
      <c r="A2" s="9" t="s">
        <v>71</v>
      </c>
      <c r="B2" s="21"/>
      <c r="C2" s="21"/>
      <c r="D2" s="21"/>
      <c r="E2" s="21"/>
      <c r="F2" s="21"/>
      <c r="G2" s="21"/>
      <c r="H2" s="21"/>
      <c r="I2" s="21"/>
      <c r="J2" s="21"/>
    </row>
    <row r="3">
      <c r="A3" s="9" t="s">
        <v>72</v>
      </c>
      <c r="B3" s="21"/>
      <c r="C3" s="21"/>
      <c r="D3" s="21"/>
      <c r="E3" s="21"/>
      <c r="F3" s="21"/>
      <c r="G3" s="21"/>
      <c r="H3" s="21"/>
      <c r="I3" s="21"/>
      <c r="J3" s="21"/>
    </row>
    <row r="4">
      <c r="A4" s="21" t="s">
        <v>73</v>
      </c>
      <c r="B4" s="7">
        <f>'Balance Sheet'!D4</f>
        <v>651186.6</v>
      </c>
      <c r="C4" s="7">
        <f>'Balance Sheet'!G4</f>
        <v>522085.2</v>
      </c>
      <c r="D4" s="7">
        <f>'Balance Sheet'!J4</f>
        <v>654244.8</v>
      </c>
      <c r="E4" s="7">
        <f>'Balance Sheet'!M4</f>
        <v>464852.4</v>
      </c>
      <c r="F4" s="7">
        <f>'Balance Sheet'!P4</f>
        <v>275460</v>
      </c>
      <c r="G4" s="7">
        <f>'Balance Sheet'!S4</f>
        <v>126261.6</v>
      </c>
      <c r="H4" s="7">
        <f>'Balance Sheet'!V4</f>
        <v>734414.4</v>
      </c>
      <c r="I4" s="7">
        <f>'Balance Sheet'!Y4</f>
        <v>886671</v>
      </c>
      <c r="J4" s="21"/>
    </row>
    <row r="5">
      <c r="A5" s="9" t="s">
        <v>74</v>
      </c>
      <c r="B5" s="7">
        <f t="shared" ref="B5:I5" si="1">SUM(B4)</f>
        <v>651186.6</v>
      </c>
      <c r="C5" s="7">
        <f t="shared" si="1"/>
        <v>522085.2</v>
      </c>
      <c r="D5" s="7">
        <f t="shared" si="1"/>
        <v>654244.8</v>
      </c>
      <c r="E5" s="7">
        <f t="shared" si="1"/>
        <v>464852.4</v>
      </c>
      <c r="F5" s="7">
        <f t="shared" si="1"/>
        <v>275460</v>
      </c>
      <c r="G5" s="7">
        <f t="shared" si="1"/>
        <v>126261.6</v>
      </c>
      <c r="H5" s="7">
        <f t="shared" si="1"/>
        <v>734414.4</v>
      </c>
      <c r="I5" s="7">
        <f t="shared" si="1"/>
        <v>886671</v>
      </c>
      <c r="J5" s="21"/>
    </row>
    <row r="6">
      <c r="A6" s="21" t="s">
        <v>98</v>
      </c>
      <c r="B6" s="21"/>
      <c r="C6" s="21"/>
      <c r="D6" s="21"/>
      <c r="E6" s="21"/>
      <c r="F6" s="21"/>
      <c r="G6" s="21"/>
      <c r="H6" s="21"/>
      <c r="I6" s="21"/>
      <c r="J6" s="21"/>
    </row>
    <row r="7">
      <c r="A7" s="9" t="s">
        <v>75</v>
      </c>
      <c r="B7" s="21"/>
      <c r="C7" s="21"/>
      <c r="D7" s="21"/>
      <c r="E7" s="21"/>
      <c r="F7" s="21"/>
      <c r="G7" s="21"/>
      <c r="H7" s="21"/>
      <c r="I7" s="21"/>
      <c r="J7" s="21"/>
    </row>
    <row r="8">
      <c r="A8" s="21" t="s">
        <v>76</v>
      </c>
      <c r="B8" s="7">
        <f>'Balance Sheet'!D8</f>
        <v>52938260.13</v>
      </c>
      <c r="C8" s="7">
        <f>'Balance Sheet'!G8</f>
        <v>112019930.8</v>
      </c>
      <c r="D8" s="7">
        <f>'Balance Sheet'!J8</f>
        <v>177609329.1</v>
      </c>
      <c r="E8" s="7">
        <f>'Balance Sheet'!M8</f>
        <v>250089023.6</v>
      </c>
      <c r="F8" s="7">
        <f>'Balance Sheet'!P8</f>
        <v>329860684.9</v>
      </c>
      <c r="G8" s="7">
        <f>'Balance Sheet'!S8</f>
        <v>417345975.8</v>
      </c>
      <c r="H8" s="7">
        <f>'Balance Sheet'!V8</f>
        <v>512987480.3</v>
      </c>
      <c r="I8" s="7">
        <f>'Balance Sheet'!Y8</f>
        <v>617249675.2</v>
      </c>
      <c r="J8" s="21"/>
    </row>
    <row r="9">
      <c r="A9" s="21" t="s">
        <v>34</v>
      </c>
      <c r="B9" s="7">
        <f>'Balance Sheet'!D9</f>
        <v>129676167.2</v>
      </c>
      <c r="C9" s="7">
        <f>'Balance Sheet'!G9</f>
        <v>136726489.9</v>
      </c>
      <c r="D9" s="7">
        <f>'Balance Sheet'!J9</f>
        <v>144164160.1</v>
      </c>
      <c r="E9" s="7">
        <f>'Balance Sheet'!M9</f>
        <v>152010613.3</v>
      </c>
      <c r="F9" s="7">
        <f>'Balance Sheet'!P9</f>
        <v>160288477.4</v>
      </c>
      <c r="G9" s="7">
        <f>'Balance Sheet'!S9</f>
        <v>169021638.6</v>
      </c>
      <c r="H9" s="7">
        <f>'Balance Sheet'!V9</f>
        <v>178235312</v>
      </c>
      <c r="I9" s="7">
        <f>'Balance Sheet'!Y9</f>
        <v>187956115.8</v>
      </c>
      <c r="J9" s="21"/>
    </row>
    <row r="10">
      <c r="A10" s="21" t="s">
        <v>77</v>
      </c>
      <c r="B10" s="7">
        <f>'Balance Sheet'!D10</f>
        <v>63464770.69</v>
      </c>
      <c r="C10" s="7">
        <f>'Balance Sheet'!G10</f>
        <v>163407461.8</v>
      </c>
      <c r="D10" s="7">
        <f>'Balance Sheet'!J10</f>
        <v>263965153</v>
      </c>
      <c r="E10" s="7">
        <f>'Balance Sheet'!M10</f>
        <v>371401889.7</v>
      </c>
      <c r="F10" s="7">
        <f>'Balance Sheet'!P10</f>
        <v>486223641.5</v>
      </c>
      <c r="G10" s="7">
        <f>'Balance Sheet'!S10</f>
        <v>601899474.4</v>
      </c>
      <c r="H10" s="7">
        <f>'Balance Sheet'!V10</f>
        <v>726498383.5</v>
      </c>
      <c r="I10" s="7">
        <f>'Balance Sheet'!Y10</f>
        <v>865661503.6</v>
      </c>
      <c r="J10" s="21"/>
    </row>
    <row r="11">
      <c r="A11" s="9" t="s">
        <v>78</v>
      </c>
      <c r="B11" s="7">
        <f t="shared" ref="B11:I11" si="2">SUM(B8:B10)</f>
        <v>246079198.1</v>
      </c>
      <c r="C11" s="7">
        <f t="shared" si="2"/>
        <v>412153882.5</v>
      </c>
      <c r="D11" s="7">
        <f t="shared" si="2"/>
        <v>585738642.2</v>
      </c>
      <c r="E11" s="7">
        <f t="shared" si="2"/>
        <v>773501526.6</v>
      </c>
      <c r="F11" s="7">
        <f t="shared" si="2"/>
        <v>976372803.8</v>
      </c>
      <c r="G11" s="7">
        <f t="shared" si="2"/>
        <v>1188267089</v>
      </c>
      <c r="H11" s="7">
        <f t="shared" si="2"/>
        <v>1417721176</v>
      </c>
      <c r="I11" s="7">
        <f t="shared" si="2"/>
        <v>1670867295</v>
      </c>
      <c r="J11" s="21"/>
    </row>
    <row r="12">
      <c r="A12" s="9" t="s">
        <v>79</v>
      </c>
      <c r="B12" s="7">
        <f t="shared" ref="B12:I12" si="3">B5+B11</f>
        <v>246730384.7</v>
      </c>
      <c r="C12" s="7">
        <f t="shared" si="3"/>
        <v>412675967.7</v>
      </c>
      <c r="D12" s="7">
        <f t="shared" si="3"/>
        <v>586392887</v>
      </c>
      <c r="E12" s="7">
        <f t="shared" si="3"/>
        <v>773966379</v>
      </c>
      <c r="F12" s="7">
        <f t="shared" si="3"/>
        <v>976648263.8</v>
      </c>
      <c r="G12" s="7">
        <f t="shared" si="3"/>
        <v>1188393350</v>
      </c>
      <c r="H12" s="7">
        <f t="shared" si="3"/>
        <v>1418455590</v>
      </c>
      <c r="I12" s="7">
        <f t="shared" si="3"/>
        <v>1671753966</v>
      </c>
      <c r="J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>
      <c r="A14" s="9" t="s">
        <v>80</v>
      </c>
      <c r="B14" s="21"/>
      <c r="C14" s="21"/>
      <c r="D14" s="21"/>
      <c r="E14" s="21"/>
      <c r="F14" s="21"/>
      <c r="G14" s="21"/>
      <c r="H14" s="21"/>
      <c r="I14" s="21"/>
      <c r="J14" s="21"/>
    </row>
    <row r="15">
      <c r="A15" s="21" t="s">
        <v>81</v>
      </c>
      <c r="B15" s="7">
        <f>'Balance Sheet'!D15</f>
        <v>126246.4</v>
      </c>
      <c r="C15" s="7">
        <f>'Balance Sheet'!G15</f>
        <v>126246.4</v>
      </c>
      <c r="D15" s="7">
        <f>'Balance Sheet'!J15</f>
        <v>126246.4</v>
      </c>
      <c r="E15" s="7">
        <f>'Balance Sheet'!M15</f>
        <v>126246.4</v>
      </c>
      <c r="F15" s="7">
        <f>'Balance Sheet'!P15</f>
        <v>126246.4</v>
      </c>
      <c r="G15" s="7">
        <f>'Balance Sheet'!S15</f>
        <v>126246.4</v>
      </c>
      <c r="H15" s="7">
        <f>'Balance Sheet'!V15</f>
        <v>126246.4</v>
      </c>
      <c r="I15" s="7">
        <f>'Balance Sheet'!Y15</f>
        <v>126246.4</v>
      </c>
      <c r="J15" s="21"/>
    </row>
    <row r="16">
      <c r="A16" s="9" t="s">
        <v>82</v>
      </c>
      <c r="B16" s="21" t="str">
        <f>'Balance Sheet'!D16</f>
        <v/>
      </c>
      <c r="C16" s="21" t="str">
        <f>'Balance Sheet'!G16</f>
        <v/>
      </c>
      <c r="D16" s="21" t="str">
        <f>'Balance Sheet'!J16</f>
        <v/>
      </c>
      <c r="E16" s="21" t="str">
        <f>'Balance Sheet'!M16</f>
        <v/>
      </c>
      <c r="F16" s="21" t="str">
        <f>'Balance Sheet'!P16</f>
        <v/>
      </c>
      <c r="G16" s="21" t="str">
        <f>'Balance Sheet'!S16</f>
        <v/>
      </c>
      <c r="H16" s="21" t="str">
        <f>'Balance Sheet'!V16</f>
        <v/>
      </c>
      <c r="I16" s="21" t="str">
        <f>'Balance Sheet'!Y16</f>
        <v/>
      </c>
      <c r="J16" s="21"/>
    </row>
    <row r="17">
      <c r="A17" s="21" t="s">
        <v>83</v>
      </c>
      <c r="B17" s="7">
        <f>'Balance Sheet'!D17</f>
        <v>94811382.15</v>
      </c>
      <c r="C17" s="7">
        <f>'Balance Sheet'!G17</f>
        <v>247104812</v>
      </c>
      <c r="D17" s="7">
        <f>'Balance Sheet'!J17</f>
        <v>412092362.3</v>
      </c>
      <c r="E17" s="7">
        <f>'Balance Sheet'!M17</f>
        <v>590661951</v>
      </c>
      <c r="F17" s="7">
        <f>'Balance Sheet'!P17</f>
        <v>783530058.5</v>
      </c>
      <c r="G17" s="7">
        <f>'Balance Sheet'!S17</f>
        <v>991858464</v>
      </c>
      <c r="H17" s="7">
        <f>'Balance Sheet'!V17</f>
        <v>1216630808</v>
      </c>
      <c r="I17" s="7">
        <f>'Balance Sheet'!Y17</f>
        <v>1458727940</v>
      </c>
      <c r="J17" s="21"/>
    </row>
    <row r="18">
      <c r="A18" s="21" t="s">
        <v>84</v>
      </c>
      <c r="B18" s="7">
        <f>'Balance Sheet'!D18</f>
        <v>49401942.93</v>
      </c>
      <c r="C18" s="7">
        <f>'Balance Sheet'!G18</f>
        <v>53545451.08</v>
      </c>
      <c r="D18" s="7">
        <f>'Balance Sheet'!J18</f>
        <v>57972031.08</v>
      </c>
      <c r="E18" s="7">
        <f>'Balance Sheet'!M18</f>
        <v>62687787</v>
      </c>
      <c r="F18" s="7">
        <f>'Balance Sheet'!P18</f>
        <v>67691368.11</v>
      </c>
      <c r="G18" s="7">
        <f>'Balance Sheet'!S18</f>
        <v>73078889.43</v>
      </c>
      <c r="H18" s="7">
        <f>'Balance Sheet'!V18</f>
        <v>78730892.23</v>
      </c>
      <c r="I18" s="7">
        <f>'Balance Sheet'!Y18</f>
        <v>84696007.98</v>
      </c>
      <c r="J18" s="21"/>
    </row>
    <row r="19">
      <c r="A19" s="21" t="s">
        <v>85</v>
      </c>
      <c r="B19" s="7">
        <f>'Balance Sheet'!D19</f>
        <v>0</v>
      </c>
      <c r="C19" s="7">
        <f>'Balance Sheet'!G19</f>
        <v>0</v>
      </c>
      <c r="D19" s="7">
        <f>'Balance Sheet'!J19</f>
        <v>0</v>
      </c>
      <c r="E19" s="7">
        <f>'Balance Sheet'!M19</f>
        <v>133150.5</v>
      </c>
      <c r="F19" s="7">
        <f>'Balance Sheet'!P19</f>
        <v>0</v>
      </c>
      <c r="G19" s="7">
        <f>'Balance Sheet'!S19</f>
        <v>0</v>
      </c>
      <c r="H19" s="7">
        <f>'Balance Sheet'!V19</f>
        <v>0</v>
      </c>
      <c r="I19" s="7">
        <f>'Balance Sheet'!Y19</f>
        <v>0</v>
      </c>
      <c r="J19" s="21"/>
    </row>
    <row r="20">
      <c r="A20" s="9" t="s">
        <v>86</v>
      </c>
      <c r="B20" s="7">
        <f t="shared" ref="B20:I20" si="4">B17+B18-B19</f>
        <v>144213325.1</v>
      </c>
      <c r="C20" s="7">
        <f t="shared" si="4"/>
        <v>300650263</v>
      </c>
      <c r="D20" s="7">
        <f t="shared" si="4"/>
        <v>470064393.3</v>
      </c>
      <c r="E20" s="7">
        <f t="shared" si="4"/>
        <v>653216587.5</v>
      </c>
      <c r="F20" s="7">
        <f t="shared" si="4"/>
        <v>851221426.6</v>
      </c>
      <c r="G20" s="7">
        <f t="shared" si="4"/>
        <v>1064937353</v>
      </c>
      <c r="H20" s="7">
        <f t="shared" si="4"/>
        <v>1295361701</v>
      </c>
      <c r="I20" s="7">
        <f t="shared" si="4"/>
        <v>1543423948</v>
      </c>
      <c r="J20" s="21"/>
    </row>
    <row r="21">
      <c r="A21" s="9" t="s">
        <v>87</v>
      </c>
      <c r="B21" s="7">
        <f t="shared" ref="B21:I21" si="5">B20+B15</f>
        <v>144339571.5</v>
      </c>
      <c r="C21" s="7">
        <f t="shared" si="5"/>
        <v>300776509.4</v>
      </c>
      <c r="D21" s="7">
        <f t="shared" si="5"/>
        <v>470190639.7</v>
      </c>
      <c r="E21" s="7">
        <f t="shared" si="5"/>
        <v>653342833.9</v>
      </c>
      <c r="F21" s="7">
        <f t="shared" si="5"/>
        <v>851347673</v>
      </c>
      <c r="G21" s="7">
        <f t="shared" si="5"/>
        <v>1065063600</v>
      </c>
      <c r="H21" s="7">
        <f t="shared" si="5"/>
        <v>1295487947</v>
      </c>
      <c r="I21" s="7">
        <f t="shared" si="5"/>
        <v>1543550194</v>
      </c>
      <c r="J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>
      <c r="A23" s="9" t="s">
        <v>88</v>
      </c>
      <c r="B23" s="21"/>
      <c r="C23" s="21"/>
      <c r="D23" s="21"/>
      <c r="E23" s="21"/>
      <c r="F23" s="21"/>
      <c r="G23" s="21"/>
      <c r="H23" s="21"/>
      <c r="I23" s="21"/>
      <c r="J23" s="21"/>
    </row>
    <row r="24">
      <c r="A24" s="9" t="s">
        <v>89</v>
      </c>
      <c r="B24" s="21"/>
      <c r="C24" s="21"/>
      <c r="D24" s="21"/>
      <c r="E24" s="21"/>
      <c r="F24" s="21"/>
      <c r="G24" s="21"/>
      <c r="H24" s="21"/>
      <c r="I24" s="21"/>
      <c r="J24" s="21"/>
    </row>
    <row r="25">
      <c r="A25" s="21" t="s">
        <v>90</v>
      </c>
      <c r="B25" s="7">
        <f>'Balance Sheet'!D25</f>
        <v>6782450</v>
      </c>
      <c r="C25" s="7">
        <f>'Balance Sheet'!G25</f>
        <v>12228659</v>
      </c>
      <c r="D25" s="7">
        <f>'Balance Sheet'!J25</f>
        <v>12228659</v>
      </c>
      <c r="E25" s="7">
        <f>'Balance Sheet'!M25</f>
        <v>12228659</v>
      </c>
      <c r="F25" s="7">
        <f>'Balance Sheet'!P25</f>
        <v>12228659</v>
      </c>
      <c r="G25" s="7">
        <f>'Balance Sheet'!S25</f>
        <v>5446209</v>
      </c>
      <c r="H25" s="7">
        <f>'Balance Sheet'!V25</f>
        <v>0</v>
      </c>
      <c r="I25" s="7">
        <f>'Balance Sheet'!Y25</f>
        <v>0</v>
      </c>
      <c r="J25" s="21"/>
    </row>
    <row r="26">
      <c r="A26" s="9" t="s">
        <v>91</v>
      </c>
      <c r="B26" s="7">
        <f t="shared" ref="B26:I26" si="6">SUM(B25)</f>
        <v>6782450</v>
      </c>
      <c r="C26" s="7">
        <f t="shared" si="6"/>
        <v>12228659</v>
      </c>
      <c r="D26" s="7">
        <f t="shared" si="6"/>
        <v>12228659</v>
      </c>
      <c r="E26" s="7">
        <f t="shared" si="6"/>
        <v>12228659</v>
      </c>
      <c r="F26" s="7">
        <f t="shared" si="6"/>
        <v>12228659</v>
      </c>
      <c r="G26" s="7">
        <f t="shared" si="6"/>
        <v>5446209</v>
      </c>
      <c r="H26" s="7">
        <f t="shared" si="6"/>
        <v>0</v>
      </c>
      <c r="I26" s="7">
        <f t="shared" si="6"/>
        <v>0</v>
      </c>
      <c r="J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>
      <c r="A28" s="9" t="s">
        <v>92</v>
      </c>
      <c r="B28" s="21"/>
      <c r="C28" s="21"/>
      <c r="D28" s="21"/>
      <c r="E28" s="21"/>
      <c r="F28" s="21"/>
      <c r="G28" s="21"/>
      <c r="H28" s="21"/>
      <c r="I28" s="21"/>
      <c r="J28" s="21"/>
    </row>
    <row r="29">
      <c r="A29" s="21" t="s">
        <v>46</v>
      </c>
      <c r="B29" s="7">
        <f>'Balance Sheet'!D29</f>
        <v>95451148.18</v>
      </c>
      <c r="C29" s="7">
        <f>'Balance Sheet'!G29</f>
        <v>99545929.25</v>
      </c>
      <c r="D29" s="7">
        <f>'Balance Sheet'!J29</f>
        <v>103816373.3</v>
      </c>
      <c r="E29" s="7">
        <f>'Balance Sheet'!M29</f>
        <v>108270016.1</v>
      </c>
      <c r="F29" s="7">
        <f>'Balance Sheet'!P29</f>
        <v>112914716.8</v>
      </c>
      <c r="G29" s="7">
        <f>'Balance Sheet'!S29</f>
        <v>117758671.5</v>
      </c>
      <c r="H29" s="7">
        <f>'Balance Sheet'!V29</f>
        <v>122810428.2</v>
      </c>
      <c r="I29" s="7">
        <f>'Balance Sheet'!Y29</f>
        <v>128078901.5</v>
      </c>
      <c r="J29" s="21"/>
    </row>
    <row r="30">
      <c r="A30" s="21" t="s">
        <v>93</v>
      </c>
      <c r="B30" s="7">
        <f>'Balance Sheet'!D30</f>
        <v>157215</v>
      </c>
      <c r="C30" s="7">
        <f>'Balance Sheet'!G30</f>
        <v>124870</v>
      </c>
      <c r="D30" s="7">
        <f>'Balance Sheet'!J30</f>
        <v>157215</v>
      </c>
      <c r="E30" s="7">
        <f>'Balance Sheet'!M30</f>
        <v>124870</v>
      </c>
      <c r="F30" s="7">
        <f>'Balance Sheet'!P30</f>
        <v>157215</v>
      </c>
      <c r="G30" s="7">
        <f>'Balance Sheet'!S30</f>
        <v>124870</v>
      </c>
      <c r="H30" s="7">
        <f>'Balance Sheet'!V30</f>
        <v>157215</v>
      </c>
      <c r="I30" s="7">
        <f>'Balance Sheet'!Y30</f>
        <v>124870</v>
      </c>
      <c r="J30" s="21"/>
    </row>
    <row r="31">
      <c r="A31" s="9" t="s">
        <v>94</v>
      </c>
      <c r="B31" s="7">
        <f t="shared" ref="B31:I31" si="7">SUM(B29:B30)</f>
        <v>95608363.18</v>
      </c>
      <c r="C31" s="7">
        <f t="shared" si="7"/>
        <v>99670799.25</v>
      </c>
      <c r="D31" s="7">
        <f t="shared" si="7"/>
        <v>103973588.3</v>
      </c>
      <c r="E31" s="7">
        <f t="shared" si="7"/>
        <v>108394886.1</v>
      </c>
      <c r="F31" s="7">
        <f t="shared" si="7"/>
        <v>113071931.8</v>
      </c>
      <c r="G31" s="7">
        <f t="shared" si="7"/>
        <v>117883541.5</v>
      </c>
      <c r="H31" s="7">
        <f t="shared" si="7"/>
        <v>122967643.2</v>
      </c>
      <c r="I31" s="7">
        <f t="shared" si="7"/>
        <v>128203771.5</v>
      </c>
      <c r="J31" s="21"/>
    </row>
    <row r="32">
      <c r="A32" s="9" t="s">
        <v>95</v>
      </c>
      <c r="B32" s="7">
        <f t="shared" ref="B32:I32" si="8">B31+B26</f>
        <v>102390813.2</v>
      </c>
      <c r="C32" s="7">
        <f t="shared" si="8"/>
        <v>111899458.3</v>
      </c>
      <c r="D32" s="7">
        <f t="shared" si="8"/>
        <v>116202247.3</v>
      </c>
      <c r="E32" s="7">
        <f t="shared" si="8"/>
        <v>120623545.1</v>
      </c>
      <c r="F32" s="7">
        <f t="shared" si="8"/>
        <v>125300590.8</v>
      </c>
      <c r="G32" s="7">
        <f t="shared" si="8"/>
        <v>123329750.5</v>
      </c>
      <c r="H32" s="7">
        <f t="shared" si="8"/>
        <v>122967643.2</v>
      </c>
      <c r="I32" s="7">
        <f t="shared" si="8"/>
        <v>128203771.5</v>
      </c>
      <c r="J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</row>
    <row r="34">
      <c r="A34" s="9" t="s">
        <v>96</v>
      </c>
      <c r="B34" s="7">
        <f t="shared" ref="B34:I34" si="9">B32+B21</f>
        <v>246730384.7</v>
      </c>
      <c r="C34" s="7">
        <f t="shared" si="9"/>
        <v>412675967.7</v>
      </c>
      <c r="D34" s="7">
        <f t="shared" si="9"/>
        <v>586392887</v>
      </c>
      <c r="E34" s="7">
        <f t="shared" si="9"/>
        <v>773966379</v>
      </c>
      <c r="F34" s="7">
        <f t="shared" si="9"/>
        <v>976648263.8</v>
      </c>
      <c r="G34" s="7">
        <f t="shared" si="9"/>
        <v>1188393350</v>
      </c>
      <c r="H34" s="7">
        <f t="shared" si="9"/>
        <v>1418455590</v>
      </c>
      <c r="I34" s="7">
        <f t="shared" si="9"/>
        <v>1671753966</v>
      </c>
      <c r="J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</row>
    <row r="36">
      <c r="A36" s="9" t="s">
        <v>97</v>
      </c>
      <c r="B36" s="7">
        <f t="shared" ref="B36:I36" si="10">B34-B12</f>
        <v>0.00000005960464478</v>
      </c>
      <c r="C36" s="7">
        <f t="shared" si="10"/>
        <v>0.00000005960464478</v>
      </c>
      <c r="D36" s="7">
        <f t="shared" si="10"/>
        <v>0.0000001192092896</v>
      </c>
      <c r="E36" s="7">
        <f t="shared" si="10"/>
        <v>0.0000001192092896</v>
      </c>
      <c r="F36" s="7">
        <f t="shared" si="10"/>
        <v>0.0000003576278687</v>
      </c>
      <c r="G36" s="7">
        <f t="shared" si="10"/>
        <v>0.0000004768371582</v>
      </c>
      <c r="H36" s="7">
        <f t="shared" si="10"/>
        <v>0.0000004768371582</v>
      </c>
      <c r="I36" s="7">
        <f t="shared" si="10"/>
        <v>0.0000004768371582</v>
      </c>
      <c r="J36" s="21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</sheetData>
  <drawing r:id="rId1"/>
</worksheet>
</file>