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Quaterly-Sales" sheetId="2" r:id="rId5"/>
    <sheet state="visible" name="Purchases" sheetId="3" r:id="rId6"/>
    <sheet state="visible" name="Quaterly-Purchases" sheetId="4" r:id="rId7"/>
    <sheet state="visible" name="Balance Sheet" sheetId="5" r:id="rId8"/>
    <sheet state="visible" name="Quaterly-Balance Sheet" sheetId="6" r:id="rId9"/>
    <sheet state="visible" name="Equity" sheetId="7" r:id="rId10"/>
    <sheet state="visible" name="Profit &amp; Loss" sheetId="8" r:id="rId11"/>
    <sheet state="visible" name="Quaterly-Profit &amp; Loss" sheetId="9" r:id="rId12"/>
    <sheet state="visible" name="Liquidity Ratios" sheetId="10" r:id="rId13"/>
    <sheet state="visible" name="Turnover Ratios" sheetId="11" r:id="rId14"/>
  </sheets>
  <definedNames/>
  <calcPr/>
</workbook>
</file>

<file path=xl/sharedStrings.xml><?xml version="1.0" encoding="utf-8"?>
<sst xmlns="http://schemas.openxmlformats.org/spreadsheetml/2006/main" count="420" uniqueCount="147">
  <si>
    <t>Amount in Rs.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</si>
  <si>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</si>
  <si>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</si>
  <si>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</si>
  <si>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</si>
  <si>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</si>
  <si>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</si>
  <si>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</si>
  <si>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</si>
  <si>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</si>
  <si>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</si>
  <si>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</si>
  <si>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</si>
  <si>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</si>
  <si>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</si>
  <si>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</si>
  <si>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</si>
  <si>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</si>
  <si>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</si>
  <si>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</si>
  <si>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</si>
  <si>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</si>
  <si>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</si>
  <si>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</si>
  <si>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</si>
  <si>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</t>
  </si>
  <si>
    <t>Microfiber Blanket</t>
  </si>
  <si>
    <t>Cotton Blanket</t>
  </si>
  <si>
    <t>Total</t>
  </si>
  <si>
    <t>Sales-Microfiber Blanket</t>
  </si>
  <si>
    <t>Customer1</t>
  </si>
  <si>
    <t>Customer2</t>
  </si>
  <si>
    <t>Customer3</t>
  </si>
  <si>
    <t>Sales-Cotton Blanket</t>
  </si>
  <si>
    <t>Total Sales</t>
  </si>
  <si>
    <t>Collections</t>
  </si>
  <si>
    <t>Receivables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</si>
  <si>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</si>
  <si>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</si>
  <si>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</si>
  <si>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</si>
  <si>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</si>
  <si>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</si>
  <si>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</si>
  <si>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</si>
  <si>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Purchases</t>
  </si>
  <si>
    <t>Payment made for Purchases</t>
  </si>
  <si>
    <t>Payables</t>
  </si>
  <si>
    <t>Amount (in Rs.)</t>
  </si>
  <si>
    <t>Assets</t>
  </si>
  <si>
    <t>Non-Current Assets</t>
  </si>
  <si>
    <t>Fixed Assets</t>
  </si>
  <si>
    <t>Total Non-Current Assets</t>
  </si>
  <si>
    <t>Current Assets</t>
  </si>
  <si>
    <t>Stock</t>
  </si>
  <si>
    <t>Cash in Hand</t>
  </si>
  <si>
    <t>Total Current Assets</t>
  </si>
  <si>
    <t>Total Assets</t>
  </si>
  <si>
    <t>Equity</t>
  </si>
  <si>
    <t>Equity Share Capital</t>
  </si>
  <si>
    <t>Accumulated Profits</t>
  </si>
  <si>
    <t>Opening Balance</t>
  </si>
  <si>
    <t>PAT (Profit After Tax)</t>
  </si>
  <si>
    <t>Dividend Paid</t>
  </si>
  <si>
    <t>Closing Balance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</si>
  <si>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</si>
  <si>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</si>
  <si>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</si>
  <si>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</si>
  <si>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</si>
  <si>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</si>
  <si>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Outstanding Expenses</t>
  </si>
  <si>
    <t>Total Current Liabilities</t>
  </si>
  <si>
    <t>Total Liabilities</t>
  </si>
  <si>
    <t>Total Equity and Liabilities</t>
  </si>
  <si>
    <t>Difference</t>
  </si>
  <si>
    <t>Quarterly Fixed Assets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</si>
  <si>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</si>
  <si>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</si>
  <si>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</si>
  <si>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</si>
  <si>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</si>
  <si>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</si>
  <si>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fo shares</t>
  </si>
  <si>
    <t>Equity Share Issued (in Rs.)</t>
  </si>
  <si>
    <t>Dividend per Share (in Rs.)</t>
  </si>
  <si>
    <t>Dividend Paid (in Rs.)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</si>
  <si>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</si>
  <si>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</si>
  <si>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</si>
  <si>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</si>
  <si>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</si>
  <si>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</si>
  <si>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</si>
  <si>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</si>
  <si>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</si>
  <si>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</si>
  <si>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EBITDA (Earning Before Interest,Tax and Depreciation)</t>
  </si>
  <si>
    <t>EBIT(Earning Before Interest and Tax) - Operating Profit</t>
  </si>
  <si>
    <t>PAT (Profit After Tax) - Net Profit</t>
  </si>
  <si>
    <t>Liquidity Ratios</t>
  </si>
  <si>
    <t>Current Ratio (Current Assets/Currrent Liabilities)</t>
  </si>
  <si>
    <t>Current Ratio in times</t>
  </si>
  <si>
    <t>Quik Ratio(Receivables+Cash in hand)/Current Liabilities</t>
  </si>
  <si>
    <t>Total Quick Assets</t>
  </si>
  <si>
    <t>Quick Ratio</t>
  </si>
  <si>
    <t>Cash Ratio (Cash Inhand/ Current Liabilities)</t>
  </si>
  <si>
    <t>Cash Ratio</t>
  </si>
  <si>
    <t>Turnover Ratios</t>
  </si>
  <si>
    <t>Receivables Turnover(Credit Sales for the period/Average Receivables)</t>
  </si>
  <si>
    <t>Credit Sales</t>
  </si>
  <si>
    <t>Total Credit Sales</t>
  </si>
  <si>
    <t>Average Receivables</t>
  </si>
  <si>
    <t>Opening Receivables</t>
  </si>
  <si>
    <t>Closing Receivables</t>
  </si>
  <si>
    <t>Receivables Turnover(in times)</t>
  </si>
  <si>
    <t>Day's Receivables (No.of Days in given Period/Recivables Turnover Ratio)</t>
  </si>
  <si>
    <t>Days in Quater</t>
  </si>
  <si>
    <t>Day's Receivables</t>
  </si>
  <si>
    <t>Payables Turnover Ratio ( Credit Purchases for Period/Average Payables)</t>
  </si>
  <si>
    <t>Credit Purchases</t>
  </si>
  <si>
    <t>Credit Purchases of Milk Chocolate</t>
  </si>
  <si>
    <t>Credit Purchases of Dark Chocolate</t>
  </si>
  <si>
    <t>Total Credit Purchases</t>
  </si>
  <si>
    <t>Average Payables</t>
  </si>
  <si>
    <t>Opening Payables</t>
  </si>
  <si>
    <t>Closing Payables</t>
  </si>
  <si>
    <t>Payables Turnover Ratio (in times)</t>
  </si>
  <si>
    <t>Day's Payables (No.of Days in given Period/Payables Turnover Ratio)</t>
  </si>
  <si>
    <t>Payables Turnover(in times)</t>
  </si>
  <si>
    <t>Day's Payables</t>
  </si>
  <si>
    <t>Stock Turnover Ratio (COGS/Average Sales)</t>
  </si>
  <si>
    <t>COGS</t>
  </si>
  <si>
    <t>Average Stock</t>
  </si>
  <si>
    <t>Opening Stock</t>
  </si>
  <si>
    <t>Closing Stock</t>
  </si>
  <si>
    <t>Stock Turnover Ratio</t>
  </si>
  <si>
    <t>Day's Stock (No.of Days in a given Period/Stock Turnover Ratio)</t>
  </si>
  <si>
    <t>Day's Stock</t>
  </si>
  <si>
    <t>Total Asset Turnover Ratio ( Sales/Average of Total Assets)</t>
  </si>
  <si>
    <t>Average Total Assets</t>
  </si>
  <si>
    <t>Opening  Assets</t>
  </si>
  <si>
    <t>Closing Assets</t>
  </si>
  <si>
    <t>Total Asset Turnover Ratio</t>
  </si>
  <si>
    <t>Fixed Asset Turnover Ratio ( Sales/Average of Fixed Assets)</t>
  </si>
  <si>
    <t>Average Fixed Assets</t>
  </si>
  <si>
    <t>Fixed Asset Turnover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</si>
</sst>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readingOrder="0"/>
    </xf>
    <xf borderId="0" fillId="0" fontId="2" numFmtId="1" xfId="0" applyFont="1" applyNumberFormat="1"/>
    <xf borderId="0" fillId="0" fontId="1" numFmtId="1" xfId="0" applyAlignment="1" applyFont="1" applyNumberFormat="1">
      <alignment readingOrder="0"/>
    </xf>
    <xf borderId="0" fillId="0" fontId="3" numFmtId="1" xfId="0" applyAlignment="1" applyFont="1" applyNumberFormat="1">
      <alignment readingOrder="0" vertical="bottom"/>
    </xf>
    <xf borderId="0" fillId="0" fontId="4" numFmtId="1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1" xfId="0" applyAlignment="1" applyFont="1" applyNumberFormat="1">
      <alignment horizontal="right" vertical="bottom"/>
    </xf>
    <xf borderId="0" fillId="3" fontId="4" numFmtId="1" xfId="0" applyAlignment="1" applyFill="1" applyFont="1" applyNumberFormat="1">
      <alignment vertical="bottom"/>
    </xf>
    <xf borderId="0" fillId="0" fontId="2" numFmtId="1" xfId="0" applyAlignment="1" applyFont="1" applyNumberFormat="1">
      <alignment readingOrder="0"/>
    </xf>
    <xf borderId="0" fillId="0" fontId="3" numFmtId="1" xfId="0" applyAlignment="1" applyFont="1" applyNumberFormat="1">
      <alignment vertical="bottom"/>
    </xf>
    <xf borderId="0" fillId="0" fontId="2" numFmtId="0" xfId="0" applyFont="1"/>
    <xf borderId="0" fillId="0" fontId="4" numFmtId="1" xfId="0" applyAlignment="1" applyFont="1" applyNumberFormat="1">
      <alignment vertical="bottom"/>
    </xf>
    <xf borderId="0" fillId="2" fontId="4" numFmtId="1" xfId="0" applyAlignment="1" applyFont="1" applyNumberFormat="1">
      <alignment vertical="bottom"/>
    </xf>
    <xf borderId="0" fillId="0" fontId="3" numFmtId="1" xfId="0" applyAlignment="1" applyFont="1" applyNumberFormat="1">
      <alignment horizontal="right" readingOrder="0" vertical="bottom"/>
    </xf>
    <xf borderId="0" fillId="3" fontId="3" numFmtId="1" xfId="0" applyAlignment="1" applyFont="1" applyNumberFormat="1">
      <alignment vertical="bottom"/>
    </xf>
    <xf borderId="0" fillId="2" fontId="1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3" fontId="4" numFmtId="2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3" fontId="4" numFmtId="4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5"/>
    <col customWidth="1" min="2" max="25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5.234634E7</v>
      </c>
      <c r="C3" s="2">
        <v>5.40879027318E7</v>
      </c>
      <c r="D3" s="2">
        <v>5.588740725568698E7</v>
      </c>
      <c r="E3" s="2">
        <v>5.774678129508369E7</v>
      </c>
      <c r="F3" s="2">
        <v>5.96680167087711E7</v>
      </c>
      <c r="G3" s="2">
        <v>6.165317162467191E7</v>
      </c>
      <c r="H3" s="2">
        <v>6.370437264462475E7</v>
      </c>
      <c r="I3" s="2">
        <v>6.582381712251141E7</v>
      </c>
      <c r="J3" s="2">
        <v>6.801377551817736E7</v>
      </c>
      <c r="K3" s="2">
        <v>7.02765938296671E7</v>
      </c>
      <c r="L3" s="2">
        <v>7.261469610638013E7</v>
      </c>
      <c r="M3" s="2">
        <v>7.503058704583938E7</v>
      </c>
      <c r="N3" s="2">
        <v>7.752685467685445E7</v>
      </c>
      <c r="O3" s="2">
        <v>8.010617313195339E7</v>
      </c>
      <c r="P3" s="2">
        <v>8.277130551205346E7</v>
      </c>
      <c r="Q3" s="2">
        <v>8.552510684643948E7</v>
      </c>
      <c r="R3" s="2">
        <v>8.837052715122052E7</v>
      </c>
      <c r="S3" s="2">
        <v>9.131061458954163E7</v>
      </c>
      <c r="T3" s="2">
        <v>9.434851873693566E7</v>
      </c>
      <c r="U3" s="2">
        <v>9.748749395531352E7</v>
      </c>
      <c r="V3" s="2">
        <v>1.0073090287920679E8</v>
      </c>
      <c r="W3" s="2">
        <v>1.0408222001799798E8</v>
      </c>
      <c r="X3" s="2">
        <v>1.0754503547799678E8</v>
      </c>
      <c r="Y3" s="2">
        <v>1.111230588083497E8</v>
      </c>
      <c r="Z3" s="2"/>
    </row>
    <row r="4">
      <c r="A4" s="4" t="s">
        <v>27</v>
      </c>
      <c r="B4" s="2">
        <v>3.5376524E7</v>
      </c>
      <c r="C4" s="2">
        <v>3.6051861843159996E7</v>
      </c>
      <c r="D4" s="2">
        <v>3.674009188574592E7</v>
      </c>
      <c r="E4" s="2">
        <v>3.744146023984481E7</v>
      </c>
      <c r="F4" s="2">
        <v>3.815621771582344E7</v>
      </c>
      <c r="G4" s="2">
        <v>3.888461991201851E7</v>
      </c>
      <c r="H4" s="2">
        <v>3.962692730613893E7</v>
      </c>
      <c r="I4" s="2">
        <v>4.0383405348413125E7</v>
      </c>
      <c r="J4" s="2">
        <v>4.115432455651432E7</v>
      </c>
      <c r="K4" s="2">
        <v>4.1939960612298176E7</v>
      </c>
      <c r="L4" s="2">
        <v>4.274059446038695E7</v>
      </c>
      <c r="M4" s="2">
        <v>4.3556512408635736E7</v>
      </c>
      <c r="N4" s="2">
        <v>4.438800623051658E7</v>
      </c>
      <c r="O4" s="2">
        <v>4.523537326945714E7</v>
      </c>
      <c r="P4" s="2">
        <v>4.609891654517107E7</v>
      </c>
      <c r="Q4" s="2">
        <v>4.6978944862018384E7</v>
      </c>
      <c r="R4" s="2">
        <v>4.787577291943431E7</v>
      </c>
      <c r="S4" s="2">
        <v>4.878972142446631E7</v>
      </c>
      <c r="T4" s="2">
        <v>4.9721117206459366E7</v>
      </c>
      <c r="U4" s="2">
        <v>5.067029333393067E7</v>
      </c>
      <c r="V4" s="2">
        <v>5.16375892336754E7</v>
      </c>
      <c r="W4" s="2">
        <v>5.2623350812146254E7</v>
      </c>
      <c r="X4" s="2">
        <v>5.362793057915012E7</v>
      </c>
      <c r="Y4" s="2">
        <v>5.465168777390609E7</v>
      </c>
      <c r="Z4" s="2"/>
    </row>
    <row r="5">
      <c r="A5" s="3" t="s">
        <v>28</v>
      </c>
      <c r="B5" s="2">
        <v>8.7722864E7</v>
      </c>
      <c r="C5" s="2">
        <v>9.013976457496E7</v>
      </c>
      <c r="D5" s="2">
        <v>9.262749914143291E7</v>
      </c>
      <c r="E5" s="2">
        <v>9.51882415349285E7</v>
      </c>
      <c r="F5" s="2">
        <v>9.782423442459455E7</v>
      </c>
      <c r="G5" s="2">
        <v>1.0053779153669041E8</v>
      </c>
      <c r="H5" s="2">
        <v>1.0333129995076367E8</v>
      </c>
      <c r="I5" s="2">
        <v>1.0620722247092453E8</v>
      </c>
      <c r="J5" s="2">
        <v>1.0916810007469168E8</v>
      </c>
      <c r="K5" s="2">
        <v>1.1221655444196528E8</v>
      </c>
      <c r="L5" s="2">
        <v>1.1535529056676708E8</v>
      </c>
      <c r="M5" s="2">
        <v>1.1858709945447512E8</v>
      </c>
      <c r="N5" s="2">
        <v>1.2191486090737103E8</v>
      </c>
      <c r="O5" s="2">
        <v>1.2534154640141052E8</v>
      </c>
      <c r="P5" s="2">
        <v>1.2887022205722453E8</v>
      </c>
      <c r="Q5" s="2">
        <v>1.3250405170845786E8</v>
      </c>
      <c r="R5" s="2">
        <v>1.362463000706548E8</v>
      </c>
      <c r="S5" s="2">
        <v>1.4010033601400793E8</v>
      </c>
      <c r="T5" s="2">
        <v>1.4406963594339502E8</v>
      </c>
      <c r="U5" s="2">
        <v>1.4815778728924417E8</v>
      </c>
      <c r="V5" s="2">
        <v>1.523684921128822E8</v>
      </c>
      <c r="W5" s="2">
        <v>1.5670557083014423E8</v>
      </c>
      <c r="X5" s="2">
        <v>1.611729660571469E8</v>
      </c>
      <c r="Y5" s="2">
        <v>1.6577474658225578E8</v>
      </c>
      <c r="Z5" s="2"/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29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30</v>
      </c>
      <c r="B8" s="2">
        <v>1.0469268E7</v>
      </c>
      <c r="C8" s="2">
        <v>1.0817580546360001E7</v>
      </c>
      <c r="D8" s="2">
        <v>1.1177481451137397E7</v>
      </c>
      <c r="E8" s="2">
        <v>1.1549356259016737E7</v>
      </c>
      <c r="F8" s="2">
        <v>1.193360334175422E7</v>
      </c>
      <c r="G8" s="2">
        <v>1.2330634324934384E7</v>
      </c>
      <c r="H8" s="2">
        <v>1.274087452892495E7</v>
      </c>
      <c r="I8" s="2">
        <v>1.3164763424502283E7</v>
      </c>
      <c r="J8" s="2">
        <v>1.3602755103635473E7</v>
      </c>
      <c r="K8" s="2">
        <v>1.4055318765933422E7</v>
      </c>
      <c r="L8" s="2">
        <v>1.4522939221276028E7</v>
      </c>
      <c r="M8" s="2">
        <v>1.5006117409167878E7</v>
      </c>
      <c r="N8" s="2">
        <v>1.550537093537089E7</v>
      </c>
      <c r="O8" s="2">
        <v>1.6021234626390679E7</v>
      </c>
      <c r="P8" s="2">
        <v>1.6554261102410693E7</v>
      </c>
      <c r="Q8" s="2">
        <v>1.7105021369287897E7</v>
      </c>
      <c r="R8" s="2">
        <v>1.7674105430244103E7</v>
      </c>
      <c r="S8" s="2">
        <v>1.8262122917908326E7</v>
      </c>
      <c r="T8" s="2">
        <v>1.8869703747387134E7</v>
      </c>
      <c r="U8" s="2">
        <v>1.9497498791062705E7</v>
      </c>
      <c r="V8" s="2">
        <v>2.014618057584136E7</v>
      </c>
      <c r="W8" s="2">
        <v>2.08164440035996E7</v>
      </c>
      <c r="X8" s="2">
        <v>2.1509007095599357E7</v>
      </c>
      <c r="Y8" s="2">
        <v>2.222461176166994E7</v>
      </c>
      <c r="Z8" s="2"/>
    </row>
    <row r="9">
      <c r="A9" s="6" t="s">
        <v>31</v>
      </c>
      <c r="B9" s="2">
        <v>1.15161948E7</v>
      </c>
      <c r="C9" s="2">
        <v>1.1899338600995999E7</v>
      </c>
      <c r="D9" s="2">
        <v>1.2295229596251136E7</v>
      </c>
      <c r="E9" s="2">
        <v>1.270429188491841E7</v>
      </c>
      <c r="F9" s="2">
        <v>1.3126963675929643E7</v>
      </c>
      <c r="G9" s="2">
        <v>1.3563697757427821E7</v>
      </c>
      <c r="H9" s="2">
        <v>1.4014961981817445E7</v>
      </c>
      <c r="I9" s="2">
        <v>1.448123976695251E7</v>
      </c>
      <c r="J9" s="2">
        <v>1.4963030613999018E7</v>
      </c>
      <c r="K9" s="2">
        <v>1.5460850642526763E7</v>
      </c>
      <c r="L9" s="2">
        <v>1.5975233143403629E7</v>
      </c>
      <c r="M9" s="2">
        <v>1.6506729150084665E7</v>
      </c>
      <c r="N9" s="2">
        <v>1.7055908028907977E7</v>
      </c>
      <c r="O9" s="2">
        <v>1.7623358089029744E7</v>
      </c>
      <c r="P9" s="2">
        <v>1.8209687212651763E7</v>
      </c>
      <c r="Q9" s="2">
        <v>1.8815523506216686E7</v>
      </c>
      <c r="R9" s="2">
        <v>1.9441515973268513E7</v>
      </c>
      <c r="S9" s="2">
        <v>2.0088335209699158E7</v>
      </c>
      <c r="T9" s="2">
        <v>2.0756674122125845E7</v>
      </c>
      <c r="U9" s="2">
        <v>2.1447248670168974E7</v>
      </c>
      <c r="V9" s="2">
        <v>2.2160798633425493E7</v>
      </c>
      <c r="W9" s="2">
        <v>2.2898088403959557E7</v>
      </c>
      <c r="X9" s="2">
        <v>2.3659907805159293E7</v>
      </c>
      <c r="Y9" s="2">
        <v>2.4447072937836934E7</v>
      </c>
      <c r="Z9" s="2"/>
    </row>
    <row r="10">
      <c r="A10" s="6" t="s">
        <v>32</v>
      </c>
      <c r="B10" s="2">
        <v>3.03608772E7</v>
      </c>
      <c r="C10" s="2">
        <v>3.1370983584443998E7</v>
      </c>
      <c r="D10" s="2">
        <v>3.241469620829845E7</v>
      </c>
      <c r="E10" s="2">
        <v>3.3493133151148535E7</v>
      </c>
      <c r="F10" s="2">
        <v>3.460744969108724E7</v>
      </c>
      <c r="G10" s="2">
        <v>3.575883954230971E7</v>
      </c>
      <c r="H10" s="2">
        <v>3.694853613388235E7</v>
      </c>
      <c r="I10" s="2">
        <v>3.817781393105661E7</v>
      </c>
      <c r="J10" s="2">
        <v>3.944798980054287E7</v>
      </c>
      <c r="K10" s="2">
        <v>4.076042442120692E7</v>
      </c>
      <c r="L10" s="2">
        <v>4.211652374170048E7</v>
      </c>
      <c r="M10" s="2">
        <v>4.351774048658684E7</v>
      </c>
      <c r="N10" s="2">
        <v>4.496557571257558E7</v>
      </c>
      <c r="O10" s="2">
        <v>4.646158041653296E7</v>
      </c>
      <c r="P10" s="2">
        <v>4.8007357196991004E7</v>
      </c>
      <c r="Q10" s="2">
        <v>4.96045619709349E7</v>
      </c>
      <c r="R10" s="2">
        <v>5.1254905747707896E7</v>
      </c>
      <c r="S10" s="2">
        <v>5.296015646193414E7</v>
      </c>
      <c r="T10" s="2">
        <v>5.472214086742268E7</v>
      </c>
      <c r="U10" s="2">
        <v>5.654274649408184E7</v>
      </c>
      <c r="V10" s="2">
        <v>5.8423923669939935E7</v>
      </c>
      <c r="W10" s="2">
        <v>6.036768761043882E7</v>
      </c>
      <c r="X10" s="2">
        <v>6.237612057723813E7</v>
      </c>
      <c r="Y10" s="2">
        <v>6.445137410884282E7</v>
      </c>
      <c r="Z10" s="2"/>
    </row>
    <row r="11">
      <c r="A11" s="3" t="s">
        <v>28</v>
      </c>
      <c r="B11" s="2">
        <v>5.234634E7</v>
      </c>
      <c r="C11" s="2">
        <v>5.40879027318E7</v>
      </c>
      <c r="D11" s="2">
        <v>5.588740725568698E7</v>
      </c>
      <c r="E11" s="2">
        <v>5.774678129508369E7</v>
      </c>
      <c r="F11" s="2">
        <v>5.96680167087711E7</v>
      </c>
      <c r="G11" s="2">
        <v>6.165317162467191E7</v>
      </c>
      <c r="H11" s="2">
        <v>6.370437264462475E7</v>
      </c>
      <c r="I11" s="2">
        <v>6.58238171225114E7</v>
      </c>
      <c r="J11" s="2">
        <v>6.801377551817736E7</v>
      </c>
      <c r="K11" s="2">
        <v>7.02765938296671E7</v>
      </c>
      <c r="L11" s="2">
        <v>7.261469610638013E7</v>
      </c>
      <c r="M11" s="2">
        <v>7.503058704583938E7</v>
      </c>
      <c r="N11" s="2">
        <v>7.752685467685445E7</v>
      </c>
      <c r="O11" s="2">
        <v>8.010617313195339E7</v>
      </c>
      <c r="P11" s="2">
        <v>8.277130551205346E7</v>
      </c>
      <c r="Q11" s="2">
        <v>8.552510684643948E7</v>
      </c>
      <c r="R11" s="2">
        <v>8.83705271512205E7</v>
      </c>
      <c r="S11" s="2">
        <v>9.131061458954161E7</v>
      </c>
      <c r="T11" s="2">
        <v>9.434851873693565E7</v>
      </c>
      <c r="U11" s="2">
        <v>9.748749395531352E7</v>
      </c>
      <c r="V11" s="2">
        <v>1.0073090287920679E8</v>
      </c>
      <c r="W11" s="2">
        <v>1.0408222001799798E8</v>
      </c>
      <c r="X11" s="2">
        <v>1.0754503547799678E8</v>
      </c>
      <c r="Y11" s="2">
        <v>1.111230588083497E8</v>
      </c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33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 t="s">
        <v>30</v>
      </c>
      <c r="B14" s="2">
        <v>9905426.72</v>
      </c>
      <c r="C14" s="2">
        <v>1.00945213160848E7</v>
      </c>
      <c r="D14" s="2">
        <v>1.0287225728008859E7</v>
      </c>
      <c r="E14" s="2">
        <v>1.0483608867156547E7</v>
      </c>
      <c r="F14" s="2">
        <v>1.0683740960430564E7</v>
      </c>
      <c r="G14" s="2">
        <v>1.0887693575365184E7</v>
      </c>
      <c r="H14" s="2">
        <v>1.1095539645718902E7</v>
      </c>
      <c r="I14" s="2">
        <v>1.1307353497555677E7</v>
      </c>
      <c r="J14" s="2">
        <v>1.1523210875824012E7</v>
      </c>
      <c r="K14" s="2">
        <v>1.1743188971443491E7</v>
      </c>
      <c r="L14" s="2">
        <v>1.1967366448908346E7</v>
      </c>
      <c r="M14" s="2">
        <v>1.2195823474418007E7</v>
      </c>
      <c r="N14" s="2">
        <v>1.2428641744544644E7</v>
      </c>
      <c r="O14" s="2">
        <v>1.2665904515448E7</v>
      </c>
      <c r="P14" s="2">
        <v>1.29076966326479E7</v>
      </c>
      <c r="Q14" s="2">
        <v>1.3154104561365148E7</v>
      </c>
      <c r="R14" s="2">
        <v>1.3405216417441608E7</v>
      </c>
      <c r="S14" s="2">
        <v>1.366112199885057E7</v>
      </c>
      <c r="T14" s="2">
        <v>1.3921912817808624E7</v>
      </c>
      <c r="U14" s="2">
        <v>1.4187682133500589E7</v>
      </c>
      <c r="V14" s="2">
        <v>1.4458524985429112E7</v>
      </c>
      <c r="W14" s="2">
        <v>1.4734538227400953E7</v>
      </c>
      <c r="X14" s="2">
        <v>1.5015820562162034E7</v>
      </c>
      <c r="Y14" s="2">
        <v>1.5302472576693706E7</v>
      </c>
      <c r="Z14" s="2"/>
    </row>
    <row r="15">
      <c r="A15" s="6" t="s">
        <v>31</v>
      </c>
      <c r="B15" s="2">
        <v>1.2381783399999999E7</v>
      </c>
      <c r="C15" s="2">
        <v>1.2618151645105997E7</v>
      </c>
      <c r="D15" s="2">
        <v>1.2859032160011072E7</v>
      </c>
      <c r="E15" s="2">
        <v>1.3104511083945682E7</v>
      </c>
      <c r="F15" s="2">
        <v>1.3354676200538203E7</v>
      </c>
      <c r="G15" s="2">
        <v>1.3609616969206477E7</v>
      </c>
      <c r="H15" s="2">
        <v>1.3869424557148626E7</v>
      </c>
      <c r="I15" s="2">
        <v>1.4134191871944593E7</v>
      </c>
      <c r="J15" s="2">
        <v>1.4404013594780013E7</v>
      </c>
      <c r="K15" s="2">
        <v>1.4678986214304361E7</v>
      </c>
      <c r="L15" s="2">
        <v>1.495920806113543E7</v>
      </c>
      <c r="M15" s="2">
        <v>1.5244779343022507E7</v>
      </c>
      <c r="N15" s="2">
        <v>1.5535802180680802E7</v>
      </c>
      <c r="O15" s="2">
        <v>1.5832380644309998E7</v>
      </c>
      <c r="P15" s="2">
        <v>1.6134620790809872E7</v>
      </c>
      <c r="Q15" s="2">
        <v>1.6442630701706434E7</v>
      </c>
      <c r="R15" s="2">
        <v>1.6756520521802006E7</v>
      </c>
      <c r="S15" s="2">
        <v>1.7076402498563208E7</v>
      </c>
      <c r="T15" s="2">
        <v>1.7402391022260778E7</v>
      </c>
      <c r="U15" s="2">
        <v>1.7734602666875735E7</v>
      </c>
      <c r="V15" s="2">
        <v>1.807315623178639E7</v>
      </c>
      <c r="W15" s="2">
        <v>1.8418172784251187E7</v>
      </c>
      <c r="X15" s="2">
        <v>1.876977570270254E7</v>
      </c>
      <c r="Y15" s="2">
        <v>1.912809072086713E7</v>
      </c>
      <c r="Z15" s="2"/>
    </row>
    <row r="16">
      <c r="A16" s="6" t="s">
        <v>32</v>
      </c>
      <c r="B16" s="2">
        <v>1.3089313879999999E7</v>
      </c>
      <c r="C16" s="2">
        <v>1.3339188881969199E7</v>
      </c>
      <c r="D16" s="2">
        <v>1.359383399772599E7</v>
      </c>
      <c r="E16" s="2">
        <v>1.3853340288742578E7</v>
      </c>
      <c r="F16" s="2">
        <v>1.4117800554854672E7</v>
      </c>
      <c r="G16" s="2">
        <v>1.4387309367446847E7</v>
      </c>
      <c r="H16" s="2">
        <v>1.4661963103271404E7</v>
      </c>
      <c r="I16" s="2">
        <v>1.4941859978912856E7</v>
      </c>
      <c r="J16" s="2">
        <v>1.52271000859103E7</v>
      </c>
      <c r="K16" s="2">
        <v>1.5517785426550325E7</v>
      </c>
      <c r="L16" s="2">
        <v>1.581401995034317E7</v>
      </c>
      <c r="M16" s="2">
        <v>1.6115909591195222E7</v>
      </c>
      <c r="N16" s="2">
        <v>1.6423562305291135E7</v>
      </c>
      <c r="O16" s="2">
        <v>1.6737088109699141E7</v>
      </c>
      <c r="P16" s="2">
        <v>1.7056599121713296E7</v>
      </c>
      <c r="Q16" s="2">
        <v>1.7382209598946802E7</v>
      </c>
      <c r="R16" s="2">
        <v>1.7714035980190694E7</v>
      </c>
      <c r="S16" s="2">
        <v>1.8052196927052535E7</v>
      </c>
      <c r="T16" s="2">
        <v>1.8396813366389964E7</v>
      </c>
      <c r="U16" s="2">
        <v>1.874800853355435E7</v>
      </c>
      <c r="V16" s="2">
        <v>1.9105908016459897E7</v>
      </c>
      <c r="W16" s="2">
        <v>1.9470639800494112E7</v>
      </c>
      <c r="X16" s="2">
        <v>1.9842334314285543E7</v>
      </c>
      <c r="Y16" s="2">
        <v>2.0221124476345252E7</v>
      </c>
      <c r="Z16" s="2"/>
    </row>
    <row r="17">
      <c r="A17" s="3" t="s">
        <v>28</v>
      </c>
      <c r="B17" s="2">
        <v>3.5376524E7</v>
      </c>
      <c r="C17" s="2">
        <v>3.6051861843159996E7</v>
      </c>
      <c r="D17" s="2">
        <v>3.674009188574592E7</v>
      </c>
      <c r="E17" s="2">
        <v>3.744146023984481E7</v>
      </c>
      <c r="F17" s="2">
        <v>3.815621771582344E7</v>
      </c>
      <c r="G17" s="2">
        <v>3.888461991201851E7</v>
      </c>
      <c r="H17" s="2">
        <v>3.962692730613893E7</v>
      </c>
      <c r="I17" s="2">
        <v>4.0383405348413125E7</v>
      </c>
      <c r="J17" s="2">
        <v>4.115432455651432E7</v>
      </c>
      <c r="K17" s="2">
        <v>4.1939960612298176E7</v>
      </c>
      <c r="L17" s="2">
        <v>4.274059446038695E7</v>
      </c>
      <c r="M17" s="2">
        <v>4.3556512408635736E7</v>
      </c>
      <c r="N17" s="2">
        <v>4.438800623051658E7</v>
      </c>
      <c r="O17" s="2">
        <v>4.523537326945714E7</v>
      </c>
      <c r="P17" s="2">
        <v>4.609891654517107E7</v>
      </c>
      <c r="Q17" s="2">
        <v>4.6978944862018384E7</v>
      </c>
      <c r="R17" s="2">
        <v>4.787577291943431E7</v>
      </c>
      <c r="S17" s="2">
        <v>4.878972142446631E7</v>
      </c>
      <c r="T17" s="2">
        <v>4.9721117206459366E7</v>
      </c>
      <c r="U17" s="2">
        <v>5.067029333393067E7</v>
      </c>
      <c r="V17" s="2">
        <v>5.16375892336754E7</v>
      </c>
      <c r="W17" s="2">
        <v>5.2623350812146254E7</v>
      </c>
      <c r="X17" s="2">
        <v>5.3627930579150125E7</v>
      </c>
      <c r="Y17" s="2">
        <v>5.46516877739061E7</v>
      </c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 t="s">
        <v>30</v>
      </c>
      <c r="B20" s="2">
        <v>2.037469472E7</v>
      </c>
      <c r="C20" s="2">
        <v>2.0912101862444803E7</v>
      </c>
      <c r="D20" s="2">
        <v>2.1464707179146256E7</v>
      </c>
      <c r="E20" s="2">
        <v>2.2032965126173284E7</v>
      </c>
      <c r="F20" s="2">
        <v>2.2617344302184783E7</v>
      </c>
      <c r="G20" s="2">
        <v>2.3218327900299568E7</v>
      </c>
      <c r="H20" s="2">
        <v>2.383641417464385E7</v>
      </c>
      <c r="I20" s="2">
        <v>2.447211692205796E7</v>
      </c>
      <c r="J20" s="2">
        <v>2.5125965979459487E7</v>
      </c>
      <c r="K20" s="2">
        <v>2.5798507737376913E7</v>
      </c>
      <c r="L20" s="2">
        <v>2.6490305670184374E7</v>
      </c>
      <c r="M20" s="2">
        <v>2.7201940883585885E7</v>
      </c>
      <c r="N20" s="2">
        <v>2.7934012679915532E7</v>
      </c>
      <c r="O20" s="2">
        <v>2.8687139141838677E7</v>
      </c>
      <c r="P20" s="2">
        <v>2.946195773505859E7</v>
      </c>
      <c r="Q20" s="2">
        <v>3.0259125930653043E7</v>
      </c>
      <c r="R20" s="2">
        <v>3.107932184768571E7</v>
      </c>
      <c r="S20" s="2">
        <v>3.1923244916758895E7</v>
      </c>
      <c r="T20" s="2">
        <v>3.2791616565195758E7</v>
      </c>
      <c r="U20" s="2">
        <v>3.3685180924563296E7</v>
      </c>
      <c r="V20" s="2">
        <v>3.4604705561270475E7</v>
      </c>
      <c r="W20" s="2">
        <v>3.555098223100055E7</v>
      </c>
      <c r="X20" s="2">
        <v>3.6524827657761395E7</v>
      </c>
      <c r="Y20" s="2">
        <v>3.752708433836365E7</v>
      </c>
      <c r="Z20" s="2"/>
    </row>
    <row r="21">
      <c r="A21" s="6" t="s">
        <v>31</v>
      </c>
      <c r="B21" s="2">
        <v>2.38979782E7</v>
      </c>
      <c r="C21" s="2">
        <v>2.4517490246101998E7</v>
      </c>
      <c r="D21" s="2">
        <v>2.5154261756262206E7</v>
      </c>
      <c r="E21" s="2">
        <v>2.580880296886409E7</v>
      </c>
      <c r="F21" s="2">
        <v>2.6481639876467846E7</v>
      </c>
      <c r="G21" s="2">
        <v>2.7173314726634298E7</v>
      </c>
      <c r="H21" s="2">
        <v>2.788438653896607E7</v>
      </c>
      <c r="I21" s="2">
        <v>2.8615431638897106E7</v>
      </c>
      <c r="J21" s="2">
        <v>2.936704420877903E7</v>
      </c>
      <c r="K21" s="2">
        <v>3.0139836856831126E7</v>
      </c>
      <c r="L21" s="2">
        <v>3.093444120453906E7</v>
      </c>
      <c r="M21" s="2">
        <v>3.175150849310717E7</v>
      </c>
      <c r="N21" s="2">
        <v>3.259171020958878E7</v>
      </c>
      <c r="O21" s="2">
        <v>3.345573873333974E7</v>
      </c>
      <c r="P21" s="2">
        <v>3.434430800346164E7</v>
      </c>
      <c r="Q21" s="2">
        <v>3.525815420792312E7</v>
      </c>
      <c r="R21" s="2">
        <v>3.619803649507052E7</v>
      </c>
      <c r="S21" s="2">
        <v>3.716473770826237E7</v>
      </c>
      <c r="T21" s="2">
        <v>3.815906514438662E7</v>
      </c>
      <c r="U21" s="2">
        <v>3.918185133704471E7</v>
      </c>
      <c r="V21" s="2">
        <v>4.023395486521188E7</v>
      </c>
      <c r="W21" s="2">
        <v>4.131626118821074E7</v>
      </c>
      <c r="X21" s="2">
        <v>4.242968350786184E7</v>
      </c>
      <c r="Y21" s="2">
        <v>4.3575163658704065E7</v>
      </c>
      <c r="Z21" s="2"/>
    </row>
    <row r="22">
      <c r="A22" s="6" t="s">
        <v>32</v>
      </c>
      <c r="B22" s="2">
        <v>4.345019108E7</v>
      </c>
      <c r="C22" s="2">
        <v>4.47101724664132E7</v>
      </c>
      <c r="D22" s="2">
        <v>4.600853020602444E7</v>
      </c>
      <c r="E22" s="2">
        <v>4.7346473439891115E7</v>
      </c>
      <c r="F22" s="2">
        <v>4.872525024594191E7</v>
      </c>
      <c r="G22" s="2">
        <v>5.0146148909756556E7</v>
      </c>
      <c r="H22" s="2">
        <v>5.161049923715375E7</v>
      </c>
      <c r="I22" s="2">
        <v>5.3119673909969464E7</v>
      </c>
      <c r="J22" s="2">
        <v>5.467508988645317E7</v>
      </c>
      <c r="K22" s="2">
        <v>5.627820984775725E7</v>
      </c>
      <c r="L22" s="2">
        <v>5.793054369204365E7</v>
      </c>
      <c r="M22" s="2">
        <v>5.9633650077782065E7</v>
      </c>
      <c r="N22" s="2">
        <v>6.1389138017866716E7</v>
      </c>
      <c r="O22" s="2">
        <v>6.319866852623211E7</v>
      </c>
      <c r="P22" s="2">
        <v>6.50639563187043E7</v>
      </c>
      <c r="Q22" s="2">
        <v>6.69867715698817E7</v>
      </c>
      <c r="R22" s="2">
        <v>6.89689417278986E7</v>
      </c>
      <c r="S22" s="2">
        <v>7.101235338898668E7</v>
      </c>
      <c r="T22" s="2">
        <v>7.311895423381265E7</v>
      </c>
      <c r="U22" s="2">
        <v>7.529075502763619E7</v>
      </c>
      <c r="V22" s="2">
        <v>7.752983168639983E7</v>
      </c>
      <c r="W22" s="2">
        <v>7.983832741093293E7</v>
      </c>
      <c r="X22" s="2">
        <v>8.221845489152367E7</v>
      </c>
      <c r="Y22" s="2">
        <v>8.467249858518808E7</v>
      </c>
      <c r="Z22" s="2"/>
    </row>
    <row r="23">
      <c r="A23" s="3" t="s">
        <v>28</v>
      </c>
      <c r="B23" s="2">
        <v>8.7722864E7</v>
      </c>
      <c r="C23" s="2">
        <v>9.013976457496E7</v>
      </c>
      <c r="D23" s="2">
        <v>9.26274991414329E7</v>
      </c>
      <c r="E23" s="2">
        <v>9.518824153492849E7</v>
      </c>
      <c r="F23" s="2">
        <v>9.782423442459454E7</v>
      </c>
      <c r="G23" s="2">
        <v>1.0053779153669041E8</v>
      </c>
      <c r="H23" s="2">
        <v>1.0333129995076367E8</v>
      </c>
      <c r="I23" s="2">
        <v>1.0620722247092453E8</v>
      </c>
      <c r="J23" s="2">
        <v>1.0916810007469168E8</v>
      </c>
      <c r="K23" s="2">
        <v>1.1221655444196528E8</v>
      </c>
      <c r="L23" s="2">
        <v>1.1535529056676708E8</v>
      </c>
      <c r="M23" s="2">
        <v>1.1858709945447512E8</v>
      </c>
      <c r="N23" s="2">
        <v>1.2191486090737103E8</v>
      </c>
      <c r="O23" s="2">
        <v>1.2534154640141052E8</v>
      </c>
      <c r="P23" s="2">
        <v>1.2887022205722453E8</v>
      </c>
      <c r="Q23" s="2">
        <v>1.3250405170845786E8</v>
      </c>
      <c r="R23" s="2">
        <v>1.362463000706548E8</v>
      </c>
      <c r="S23" s="2">
        <v>1.4010033601400793E8</v>
      </c>
      <c r="T23" s="2">
        <v>1.4406963594339502E8</v>
      </c>
      <c r="U23" s="2">
        <v>1.4815778728924417E8</v>
      </c>
      <c r="V23" s="2">
        <v>1.523684921128822E8</v>
      </c>
      <c r="W23" s="2">
        <v>1.5670557083014423E8</v>
      </c>
      <c r="X23" s="2">
        <v>1.611729660571469E8</v>
      </c>
      <c r="Y23" s="2">
        <v>1.6577474658225578E8</v>
      </c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35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 t="s">
        <v>30</v>
      </c>
      <c r="B26" s="7">
        <v>0.0</v>
      </c>
      <c r="C26" s="7">
        <v>4.12867965824448E7</v>
      </c>
      <c r="D26" s="7">
        <v>0.0</v>
      </c>
      <c r="E26" s="7">
        <v>4.349767230531954E7</v>
      </c>
      <c r="F26" s="7">
        <v>0.0</v>
      </c>
      <c r="G26" s="7">
        <v>4.5835672202484354E7</v>
      </c>
      <c r="H26" s="7">
        <v>0.0</v>
      </c>
      <c r="I26" s="7">
        <v>4.8308531096701816E7</v>
      </c>
      <c r="J26" s="7">
        <v>0.0</v>
      </c>
      <c r="K26" s="7">
        <v>5.09244737168364E7</v>
      </c>
      <c r="L26" s="7">
        <v>0.0</v>
      </c>
      <c r="M26" s="7">
        <v>5.369224655377026E7</v>
      </c>
      <c r="N26" s="7">
        <v>0.0</v>
      </c>
      <c r="O26" s="7">
        <v>5.662115182175421E7</v>
      </c>
      <c r="P26" s="7">
        <v>0.0</v>
      </c>
      <c r="Q26" s="7">
        <v>5.9721083665711634E7</v>
      </c>
      <c r="R26" s="7">
        <v>0.0</v>
      </c>
      <c r="S26" s="7">
        <v>6.3002566764444605E7</v>
      </c>
      <c r="T26" s="7">
        <v>0.0</v>
      </c>
      <c r="U26" s="7">
        <v>6.647679748975906E7</v>
      </c>
      <c r="V26" s="7">
        <v>0.0</v>
      </c>
      <c r="W26" s="7">
        <v>7.015568779227102E7</v>
      </c>
      <c r="X26" s="7">
        <v>0.0</v>
      </c>
      <c r="Y26" s="7">
        <v>7.405191199612504E7</v>
      </c>
      <c r="Z26" s="2"/>
    </row>
    <row r="27">
      <c r="A27" s="6" t="s">
        <v>31</v>
      </c>
      <c r="B27" s="7">
        <v>0.0</v>
      </c>
      <c r="C27" s="7">
        <v>2.38979782E7</v>
      </c>
      <c r="D27" s="7">
        <v>2.4517490246101998E7</v>
      </c>
      <c r="E27" s="7">
        <v>2.5154261756262206E7</v>
      </c>
      <c r="F27" s="7">
        <v>2.580880296886409E7</v>
      </c>
      <c r="G27" s="7">
        <v>2.6481639876467846E7</v>
      </c>
      <c r="H27" s="7">
        <v>2.7173314726634298E7</v>
      </c>
      <c r="I27" s="7">
        <v>2.788438653896607E7</v>
      </c>
      <c r="J27" s="7">
        <v>2.8615431638897106E7</v>
      </c>
      <c r="K27" s="7">
        <v>2.936704420877903E7</v>
      </c>
      <c r="L27" s="7">
        <v>3.0139836856831126E7</v>
      </c>
      <c r="M27" s="7">
        <v>3.093444120453906E7</v>
      </c>
      <c r="N27" s="7">
        <v>3.175150849310717E7</v>
      </c>
      <c r="O27" s="7">
        <v>3.259171020958878E7</v>
      </c>
      <c r="P27" s="7">
        <v>3.345573873333974E7</v>
      </c>
      <c r="Q27" s="7">
        <v>3.434430800346164E7</v>
      </c>
      <c r="R27" s="7">
        <v>3.525815420792312E7</v>
      </c>
      <c r="S27" s="7">
        <v>3.619803649507052E7</v>
      </c>
      <c r="T27" s="7">
        <v>3.716473770826237E7</v>
      </c>
      <c r="U27" s="7">
        <v>3.815906514438662E7</v>
      </c>
      <c r="V27" s="7">
        <v>3.918185133704471E7</v>
      </c>
      <c r="W27" s="7">
        <v>4.023395486521188E7</v>
      </c>
      <c r="X27" s="7">
        <v>4.131626118821074E7</v>
      </c>
      <c r="Y27" s="7">
        <v>4.242968350786184E7</v>
      </c>
      <c r="Z27" s="2"/>
    </row>
    <row r="28">
      <c r="A28" s="6" t="s">
        <v>32</v>
      </c>
      <c r="B28" s="7">
        <v>4.345019108E7</v>
      </c>
      <c r="C28" s="7">
        <v>4.47101724664132E7</v>
      </c>
      <c r="D28" s="7">
        <v>4.600853020602444E7</v>
      </c>
      <c r="E28" s="7">
        <v>4.7346473439891115E7</v>
      </c>
      <c r="F28" s="7">
        <v>4.872525024594191E7</v>
      </c>
      <c r="G28" s="7">
        <v>5.0146148909756556E7</v>
      </c>
      <c r="H28" s="7">
        <v>5.161049923715375E7</v>
      </c>
      <c r="I28" s="7">
        <v>5.3119673909969464E7</v>
      </c>
      <c r="J28" s="7">
        <v>5.467508988645317E7</v>
      </c>
      <c r="K28" s="7">
        <v>5.627820984775725E7</v>
      </c>
      <c r="L28" s="7">
        <v>5.793054369204365E7</v>
      </c>
      <c r="M28" s="7">
        <v>5.9633650077782065E7</v>
      </c>
      <c r="N28" s="7">
        <v>6.1389138017866716E7</v>
      </c>
      <c r="O28" s="7">
        <v>6.319866852623211E7</v>
      </c>
      <c r="P28" s="7">
        <v>6.50639563187043E7</v>
      </c>
      <c r="Q28" s="7">
        <v>6.69867715698817E7</v>
      </c>
      <c r="R28" s="7">
        <v>6.89689417278986E7</v>
      </c>
      <c r="S28" s="7">
        <v>7.101235338898668E7</v>
      </c>
      <c r="T28" s="7">
        <v>7.311895423381265E7</v>
      </c>
      <c r="U28" s="7">
        <v>7.529075502763619E7</v>
      </c>
      <c r="V28" s="7">
        <v>7.752983168639983E7</v>
      </c>
      <c r="W28" s="7">
        <v>7.983832741093293E7</v>
      </c>
      <c r="X28" s="7">
        <v>8.221845489152367E7</v>
      </c>
      <c r="Y28" s="7">
        <v>8.467249858518808E7</v>
      </c>
      <c r="Z28" s="2"/>
    </row>
    <row r="29">
      <c r="A29" s="3" t="s">
        <v>28</v>
      </c>
      <c r="B29" s="2">
        <v>4.345019108E7</v>
      </c>
      <c r="C29" s="2">
        <v>1.09894947248858E8</v>
      </c>
      <c r="D29" s="2">
        <v>7.052602045212644E7</v>
      </c>
      <c r="E29" s="2">
        <v>1.1599840750147286E8</v>
      </c>
      <c r="F29" s="2">
        <v>7.453405321480599E7</v>
      </c>
      <c r="G29" s="2">
        <v>1.2246346098870875E8</v>
      </c>
      <c r="H29" s="2">
        <v>7.878381396378805E7</v>
      </c>
      <c r="I29" s="2">
        <v>1.2931259154563735E8</v>
      </c>
      <c r="J29" s="2">
        <v>8.329052152535027E7</v>
      </c>
      <c r="K29" s="2">
        <v>1.3656972777337268E8</v>
      </c>
      <c r="L29" s="2">
        <v>8.807038054887477E7</v>
      </c>
      <c r="M29" s="2">
        <v>1.442603378360914E8</v>
      </c>
      <c r="N29" s="2">
        <v>9.314064651097389E7</v>
      </c>
      <c r="O29" s="2">
        <v>1.524115305575751E8</v>
      </c>
      <c r="P29" s="2">
        <v>9.851969505204403E7</v>
      </c>
      <c r="Q29" s="2">
        <v>1.6105216323905498E8</v>
      </c>
      <c r="R29" s="2">
        <v>1.0422709593582171E8</v>
      </c>
      <c r="S29" s="2">
        <v>1.702129566485018E8</v>
      </c>
      <c r="T29" s="2">
        <v>1.1028369194207501E8</v>
      </c>
      <c r="U29" s="2">
        <v>1.7992661766178185E8</v>
      </c>
      <c r="V29" s="2">
        <v>1.1671168302344453E8</v>
      </c>
      <c r="W29" s="2">
        <v>1.9022797006841582E8</v>
      </c>
      <c r="X29" s="2">
        <v>1.2353471607973441E8</v>
      </c>
      <c r="Y29" s="2">
        <v>2.0115409408917496E8</v>
      </c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36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" t="s">
        <v>30</v>
      </c>
      <c r="B32" s="2">
        <v>2.037469472E7</v>
      </c>
      <c r="C32" s="2">
        <v>0.0</v>
      </c>
      <c r="D32" s="2">
        <v>2.1464707179146256E7</v>
      </c>
      <c r="E32" s="2">
        <v>0.0</v>
      </c>
      <c r="F32" s="2">
        <v>2.2617344302184783E7</v>
      </c>
      <c r="G32" s="2">
        <v>0.0</v>
      </c>
      <c r="H32" s="2">
        <v>2.383641417464385E7</v>
      </c>
      <c r="I32" s="2">
        <v>0.0</v>
      </c>
      <c r="J32" s="2">
        <v>2.5125965979459487E7</v>
      </c>
      <c r="K32" s="2">
        <v>0.0</v>
      </c>
      <c r="L32" s="2">
        <v>2.6490305670184374E7</v>
      </c>
      <c r="M32" s="2">
        <v>0.0</v>
      </c>
      <c r="N32" s="2">
        <v>2.7934012679915532E7</v>
      </c>
      <c r="O32" s="2">
        <v>0.0</v>
      </c>
      <c r="P32" s="2">
        <v>2.946195773505859E7</v>
      </c>
      <c r="Q32" s="2">
        <v>0.0</v>
      </c>
      <c r="R32" s="2">
        <v>3.107932184768571E7</v>
      </c>
      <c r="S32" s="2">
        <v>0.0</v>
      </c>
      <c r="T32" s="2">
        <v>3.2791616565195758E7</v>
      </c>
      <c r="U32" s="2">
        <v>0.0</v>
      </c>
      <c r="V32" s="2">
        <v>3.4604705561270475E7</v>
      </c>
      <c r="W32" s="2">
        <v>0.0</v>
      </c>
      <c r="X32" s="2">
        <v>3.6524827657761395E7</v>
      </c>
      <c r="Y32" s="2">
        <v>0.0</v>
      </c>
      <c r="Z32" s="2"/>
    </row>
    <row r="33">
      <c r="A33" s="6" t="s">
        <v>31</v>
      </c>
      <c r="B33" s="2">
        <v>2.38979782E7</v>
      </c>
      <c r="C33" s="2">
        <v>2.4517490246101994E7</v>
      </c>
      <c r="D33" s="2">
        <v>2.5154261756262206E7</v>
      </c>
      <c r="E33" s="2">
        <v>2.580880296886409E7</v>
      </c>
      <c r="F33" s="2">
        <v>2.6481639876467846E7</v>
      </c>
      <c r="G33" s="2">
        <v>2.71733147266343E7</v>
      </c>
      <c r="H33" s="2">
        <v>2.788438653896607E7</v>
      </c>
      <c r="I33" s="2">
        <v>2.861543163889711E7</v>
      </c>
      <c r="J33" s="2">
        <v>2.9367044208779037E7</v>
      </c>
      <c r="K33" s="2">
        <v>3.0139836856831133E7</v>
      </c>
      <c r="L33" s="2">
        <v>3.0934441204539068E7</v>
      </c>
      <c r="M33" s="2">
        <v>3.1751508493107177E7</v>
      </c>
      <c r="N33" s="2">
        <v>3.259171020958879E7</v>
      </c>
      <c r="O33" s="2">
        <v>3.345573873333975E7</v>
      </c>
      <c r="P33" s="2">
        <v>3.4344308003461644E7</v>
      </c>
      <c r="Q33" s="2">
        <v>3.525815420792314E7</v>
      </c>
      <c r="R33" s="2">
        <v>3.619803649507054E7</v>
      </c>
      <c r="S33" s="2">
        <v>3.7164737708262384E7</v>
      </c>
      <c r="T33" s="2">
        <v>3.8159065144386634E7</v>
      </c>
      <c r="U33" s="2">
        <v>3.9181851337044716E7</v>
      </c>
      <c r="V33" s="2">
        <v>4.023395486521188E7</v>
      </c>
      <c r="W33" s="2">
        <v>4.131626118821075E7</v>
      </c>
      <c r="X33" s="2">
        <v>4.242968350786184E7</v>
      </c>
      <c r="Y33" s="2">
        <v>4.357516365870406E7</v>
      </c>
      <c r="Z33" s="2"/>
    </row>
    <row r="34">
      <c r="A34" s="6" t="s">
        <v>32</v>
      </c>
      <c r="B34" s="2">
        <v>0.0</v>
      </c>
      <c r="C34" s="2">
        <v>0.0</v>
      </c>
      <c r="D34" s="2">
        <v>0.0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  <c r="M34" s="2">
        <v>0.0</v>
      </c>
      <c r="N34" s="2">
        <v>0.0</v>
      </c>
      <c r="O34" s="2">
        <v>0.0</v>
      </c>
      <c r="P34" s="2">
        <v>0.0</v>
      </c>
      <c r="Q34" s="2">
        <v>0.0</v>
      </c>
      <c r="R34" s="2">
        <v>0.0</v>
      </c>
      <c r="S34" s="2">
        <v>0.0</v>
      </c>
      <c r="T34" s="2">
        <v>0.0</v>
      </c>
      <c r="U34" s="2">
        <v>0.0</v>
      </c>
      <c r="V34" s="2">
        <v>0.0</v>
      </c>
      <c r="W34" s="2">
        <v>0.0</v>
      </c>
      <c r="X34" s="2">
        <v>0.0</v>
      </c>
      <c r="Y34" s="2">
        <v>0.0</v>
      </c>
      <c r="Z34" s="2"/>
    </row>
    <row r="35">
      <c r="A35" s="3" t="s">
        <v>28</v>
      </c>
      <c r="B35" s="2">
        <v>4.427267292E7</v>
      </c>
      <c r="C35" s="2">
        <v>2.4517490246101994E7</v>
      </c>
      <c r="D35" s="2">
        <v>4.661896893540846E7</v>
      </c>
      <c r="E35" s="2">
        <v>2.580880296886409E7</v>
      </c>
      <c r="F35" s="2">
        <v>4.909898417865263E7</v>
      </c>
      <c r="G35" s="2">
        <v>2.71733147266343E7</v>
      </c>
      <c r="H35" s="2">
        <v>5.172080071360992E7</v>
      </c>
      <c r="I35" s="2">
        <v>2.861543163889711E7</v>
      </c>
      <c r="J35" s="2">
        <v>5.4493010188238524E7</v>
      </c>
      <c r="K35" s="2">
        <v>3.0139836856831133E7</v>
      </c>
      <c r="L35" s="2">
        <v>5.742474687472344E7</v>
      </c>
      <c r="M35" s="2">
        <v>3.1751508493107177E7</v>
      </c>
      <c r="N35" s="2">
        <v>6.052572288950432E7</v>
      </c>
      <c r="O35" s="2">
        <v>3.345573873333975E7</v>
      </c>
      <c r="P35" s="2">
        <v>6.3806265738520235E7</v>
      </c>
      <c r="Q35" s="2">
        <v>3.525815420792314E7</v>
      </c>
      <c r="R35" s="2">
        <v>6.727735834275624E7</v>
      </c>
      <c r="S35" s="2">
        <v>3.7164737708262384E7</v>
      </c>
      <c r="T35" s="2">
        <v>7.095068170958239E7</v>
      </c>
      <c r="U35" s="2">
        <v>3.9181851337044716E7</v>
      </c>
      <c r="V35" s="2">
        <v>7.483866042648235E7</v>
      </c>
      <c r="W35" s="2">
        <v>4.131626118821075E7</v>
      </c>
      <c r="X35" s="2">
        <v>7.895451116562323E7</v>
      </c>
      <c r="Y35" s="2">
        <v>4.357516365870406E7</v>
      </c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/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</row>
    <row r="2">
      <c r="A2" s="25" t="s">
        <v>100</v>
      </c>
      <c r="B2" s="6"/>
      <c r="C2" s="6"/>
      <c r="D2" s="6"/>
      <c r="E2" s="6"/>
      <c r="F2" s="6"/>
      <c r="G2" s="6"/>
      <c r="H2" s="6"/>
      <c r="I2" s="6"/>
    </row>
    <row r="3">
      <c r="A3" s="25" t="s">
        <v>101</v>
      </c>
      <c r="B3" s="6"/>
      <c r="C3" s="6"/>
      <c r="D3" s="6"/>
      <c r="E3" s="6"/>
      <c r="F3" s="6"/>
      <c r="G3" s="6"/>
      <c r="H3" s="6"/>
      <c r="I3" s="6"/>
    </row>
    <row r="4">
      <c r="A4" s="26" t="s">
        <v>53</v>
      </c>
      <c r="B4" s="6"/>
      <c r="C4" s="6"/>
      <c r="D4" s="6"/>
      <c r="E4" s="6"/>
      <c r="F4" s="6"/>
      <c r="G4" s="6"/>
      <c r="H4" s="6"/>
      <c r="I4" s="6"/>
    </row>
    <row r="5">
      <c r="A5" s="10" t="s">
        <v>54</v>
      </c>
      <c r="B5" s="7">
        <f>'Quaterly-Balance Sheet'!B8</f>
        <v>7072627.504</v>
      </c>
      <c r="C5" s="7">
        <f>'Quaterly-Balance Sheet'!C8</f>
        <v>16652064.79</v>
      </c>
      <c r="D5" s="7">
        <f>'Quaterly-Balance Sheet'!D8</f>
        <v>29038983.01</v>
      </c>
      <c r="E5" s="7">
        <f>'Quaterly-Balance Sheet'!E8</f>
        <v>44563105.38</v>
      </c>
      <c r="F5" s="7">
        <f>'Quaterly-Balance Sheet'!F8</f>
        <v>63585767.22</v>
      </c>
      <c r="G5" s="7">
        <f>'Quaterly-Balance Sheet'!G8</f>
        <v>86502690.7</v>
      </c>
      <c r="H5" s="7">
        <f>'Quaterly-Balance Sheet'!H8</f>
        <v>113746992</v>
      </c>
      <c r="I5" s="7">
        <f>'Quaterly-Balance Sheet'!I8</f>
        <v>145792439.5</v>
      </c>
    </row>
    <row r="6">
      <c r="A6" s="10" t="s">
        <v>36</v>
      </c>
      <c r="B6" s="7">
        <f>'Quaterly-Balance Sheet'!B9</f>
        <v>46618968.94</v>
      </c>
      <c r="C6" s="7">
        <f>'Quaterly-Balance Sheet'!C9</f>
        <v>27173314.73</v>
      </c>
      <c r="D6" s="7">
        <f>'Quaterly-Balance Sheet'!D9</f>
        <v>54493010.19</v>
      </c>
      <c r="E6" s="7">
        <f>'Quaterly-Balance Sheet'!E9</f>
        <v>31751508.49</v>
      </c>
      <c r="F6" s="7">
        <f>'Quaterly-Balance Sheet'!F9</f>
        <v>63806265.74</v>
      </c>
      <c r="G6" s="7">
        <f>'Quaterly-Balance Sheet'!G9</f>
        <v>37164737.71</v>
      </c>
      <c r="H6" s="7">
        <f>'Quaterly-Balance Sheet'!H9</f>
        <v>74838660.43</v>
      </c>
      <c r="I6" s="7">
        <f>'Quaterly-Balance Sheet'!I9</f>
        <v>43575163.66</v>
      </c>
    </row>
    <row r="7">
      <c r="A7" s="10" t="s">
        <v>55</v>
      </c>
      <c r="B7" s="7">
        <f>'Quaterly-Balance Sheet'!B10</f>
        <v>119024540.7</v>
      </c>
      <c r="C7" s="7">
        <f>'Quaterly-Balance Sheet'!C10</f>
        <v>213486817.6</v>
      </c>
      <c r="D7" s="7">
        <f>'Quaterly-Balance Sheet'!D10</f>
        <v>343410916.9</v>
      </c>
      <c r="E7" s="7">
        <f>'Quaterly-Balance Sheet'!E10</f>
        <v>461513829.2</v>
      </c>
      <c r="F7" s="7">
        <f>'Quaterly-Balance Sheet'!F10</f>
        <v>612903106.1</v>
      </c>
      <c r="G7" s="7">
        <f>'Quaterly-Balance Sheet'!G10</f>
        <v>753475407.2</v>
      </c>
      <c r="H7" s="7">
        <f>'Quaterly-Balance Sheet'!H10</f>
        <v>942787494.6</v>
      </c>
      <c r="I7" s="7">
        <f>'Quaterly-Balance Sheet'!I10</f>
        <v>1113592442</v>
      </c>
    </row>
    <row r="8">
      <c r="A8" s="12" t="s">
        <v>56</v>
      </c>
      <c r="B8" s="7">
        <f t="shared" ref="B8:I8" si="1">SUM(B5:B7)</f>
        <v>172716137.2</v>
      </c>
      <c r="C8" s="7">
        <f t="shared" si="1"/>
        <v>257312197.1</v>
      </c>
      <c r="D8" s="7">
        <f t="shared" si="1"/>
        <v>426942910.1</v>
      </c>
      <c r="E8" s="7">
        <f t="shared" si="1"/>
        <v>537828443.1</v>
      </c>
      <c r="F8" s="7">
        <f t="shared" si="1"/>
        <v>740295139.1</v>
      </c>
      <c r="G8" s="7">
        <f t="shared" si="1"/>
        <v>877142835.6</v>
      </c>
      <c r="H8" s="7">
        <f t="shared" si="1"/>
        <v>1131373147</v>
      </c>
      <c r="I8" s="7">
        <f t="shared" si="1"/>
        <v>1302960046</v>
      </c>
    </row>
    <row r="9">
      <c r="A9" s="25" t="s">
        <v>70</v>
      </c>
      <c r="B9" s="6"/>
      <c r="C9" s="6"/>
      <c r="D9" s="6"/>
      <c r="E9" s="6"/>
      <c r="F9" s="6"/>
      <c r="G9" s="6"/>
      <c r="H9" s="6"/>
      <c r="I9" s="6"/>
    </row>
    <row r="10">
      <c r="A10" s="10" t="s">
        <v>47</v>
      </c>
      <c r="B10" s="7">
        <f>'Quaterly-Balance Sheet'!B29</f>
        <v>64398117.18</v>
      </c>
      <c r="C10" s="7">
        <f>'Quaterly-Balance Sheet'!C29</f>
        <v>32917824.39</v>
      </c>
      <c r="D10" s="7">
        <f>'Quaterly-Balance Sheet'!D29</f>
        <v>72819247.68</v>
      </c>
      <c r="E10" s="7">
        <f>'Quaterly-Balance Sheet'!E29</f>
        <v>36220542</v>
      </c>
      <c r="F10" s="7">
        <f>'Quaterly-Balance Sheet'!F29</f>
        <v>82398275.98</v>
      </c>
      <c r="G10" s="7">
        <f>'Quaterly-Balance Sheet'!G29</f>
        <v>39854628.52</v>
      </c>
      <c r="H10" s="7">
        <f>'Quaterly-Balance Sheet'!H29</f>
        <v>93301358.52</v>
      </c>
      <c r="I10" s="7">
        <f>'Quaterly-Balance Sheet'!I29</f>
        <v>43853330.92</v>
      </c>
    </row>
    <row r="11">
      <c r="A11" s="10" t="s">
        <v>71</v>
      </c>
      <c r="B11" s="7">
        <f>'Quaterly-Balance Sheet'!B30</f>
        <v>143196</v>
      </c>
      <c r="C11" s="7">
        <f>'Quaterly-Balance Sheet'!C30</f>
        <v>143196</v>
      </c>
      <c r="D11" s="7">
        <f>'Quaterly-Balance Sheet'!D30</f>
        <v>143196</v>
      </c>
      <c r="E11" s="7">
        <f>'Quaterly-Balance Sheet'!E30</f>
        <v>143196</v>
      </c>
      <c r="F11" s="7">
        <f>'Quaterly-Balance Sheet'!F30</f>
        <v>143196</v>
      </c>
      <c r="G11" s="7">
        <f>'Quaterly-Balance Sheet'!G30</f>
        <v>143196</v>
      </c>
      <c r="H11" s="7">
        <f>'Quaterly-Balance Sheet'!H30</f>
        <v>143196</v>
      </c>
      <c r="I11" s="7">
        <f>'Quaterly-Balance Sheet'!I30</f>
        <v>143196</v>
      </c>
    </row>
    <row r="12">
      <c r="A12" s="12" t="s">
        <v>72</v>
      </c>
      <c r="B12" s="7">
        <f t="shared" ref="B12:I12" si="2">SUM(B10:B11)</f>
        <v>64541313.18</v>
      </c>
      <c r="C12" s="7">
        <f t="shared" si="2"/>
        <v>33061020.39</v>
      </c>
      <c r="D12" s="7">
        <f t="shared" si="2"/>
        <v>72962443.68</v>
      </c>
      <c r="E12" s="7">
        <f t="shared" si="2"/>
        <v>36363738</v>
      </c>
      <c r="F12" s="7">
        <f t="shared" si="2"/>
        <v>82541471.98</v>
      </c>
      <c r="G12" s="7">
        <f t="shared" si="2"/>
        <v>39997824.52</v>
      </c>
      <c r="H12" s="7">
        <f t="shared" si="2"/>
        <v>93444554.52</v>
      </c>
      <c r="I12" s="7">
        <f t="shared" si="2"/>
        <v>43996526.92</v>
      </c>
    </row>
    <row r="13">
      <c r="A13" s="8" t="s">
        <v>102</v>
      </c>
      <c r="B13" s="27">
        <f t="shared" ref="B13:I13" si="3">B8/B12</f>
        <v>2.676055517</v>
      </c>
      <c r="C13" s="27">
        <f t="shared" si="3"/>
        <v>7.782947837</v>
      </c>
      <c r="D13" s="27">
        <f t="shared" si="3"/>
        <v>5.851543459</v>
      </c>
      <c r="E13" s="27">
        <f t="shared" si="3"/>
        <v>14.79024085</v>
      </c>
      <c r="F13" s="27">
        <f t="shared" si="3"/>
        <v>8.968765898</v>
      </c>
      <c r="G13" s="27">
        <f t="shared" si="3"/>
        <v>21.92976358</v>
      </c>
      <c r="H13" s="27">
        <f t="shared" si="3"/>
        <v>12.10742726</v>
      </c>
      <c r="I13" s="27">
        <f t="shared" si="3"/>
        <v>29.61506593</v>
      </c>
    </row>
    <row r="14">
      <c r="A14" s="6"/>
      <c r="B14" s="6"/>
      <c r="C14" s="6"/>
      <c r="D14" s="6"/>
      <c r="E14" s="6"/>
      <c r="F14" s="6"/>
      <c r="G14" s="6"/>
      <c r="H14" s="6"/>
      <c r="I14" s="6"/>
    </row>
    <row r="15">
      <c r="A15" s="25" t="s">
        <v>103</v>
      </c>
      <c r="B15" s="6"/>
      <c r="C15" s="6"/>
      <c r="D15" s="6"/>
      <c r="E15" s="6"/>
      <c r="F15" s="6"/>
      <c r="G15" s="6"/>
      <c r="H15" s="6"/>
      <c r="I15" s="6"/>
    </row>
    <row r="16">
      <c r="A16" s="10" t="s">
        <v>36</v>
      </c>
      <c r="B16" s="7">
        <f t="shared" ref="B16:I16" si="4">B6</f>
        <v>46618968.94</v>
      </c>
      <c r="C16" s="7">
        <f t="shared" si="4"/>
        <v>27173314.73</v>
      </c>
      <c r="D16" s="7">
        <f t="shared" si="4"/>
        <v>54493010.19</v>
      </c>
      <c r="E16" s="7">
        <f t="shared" si="4"/>
        <v>31751508.49</v>
      </c>
      <c r="F16" s="7">
        <f t="shared" si="4"/>
        <v>63806265.74</v>
      </c>
      <c r="G16" s="7">
        <f t="shared" si="4"/>
        <v>37164737.71</v>
      </c>
      <c r="H16" s="7">
        <f t="shared" si="4"/>
        <v>74838660.43</v>
      </c>
      <c r="I16" s="7">
        <f t="shared" si="4"/>
        <v>43575163.66</v>
      </c>
    </row>
    <row r="17">
      <c r="A17" s="10" t="s">
        <v>55</v>
      </c>
      <c r="B17" s="7">
        <f t="shared" ref="B17:I17" si="5">B7</f>
        <v>119024540.7</v>
      </c>
      <c r="C17" s="7">
        <f t="shared" si="5"/>
        <v>213486817.6</v>
      </c>
      <c r="D17" s="7">
        <f t="shared" si="5"/>
        <v>343410916.9</v>
      </c>
      <c r="E17" s="7">
        <f t="shared" si="5"/>
        <v>461513829.2</v>
      </c>
      <c r="F17" s="7">
        <f t="shared" si="5"/>
        <v>612903106.1</v>
      </c>
      <c r="G17" s="7">
        <f t="shared" si="5"/>
        <v>753475407.2</v>
      </c>
      <c r="H17" s="7">
        <f t="shared" si="5"/>
        <v>942787494.6</v>
      </c>
      <c r="I17" s="7">
        <f t="shared" si="5"/>
        <v>1113592442</v>
      </c>
    </row>
    <row r="18">
      <c r="A18" s="26" t="s">
        <v>104</v>
      </c>
      <c r="B18" s="7">
        <f t="shared" ref="B18:I18" si="6">SUM(B16:B17)</f>
        <v>165643509.7</v>
      </c>
      <c r="C18" s="7">
        <f t="shared" si="6"/>
        <v>240660132.3</v>
      </c>
      <c r="D18" s="7">
        <f t="shared" si="6"/>
        <v>397903927.1</v>
      </c>
      <c r="E18" s="7">
        <f t="shared" si="6"/>
        <v>493265337.7</v>
      </c>
      <c r="F18" s="7">
        <f t="shared" si="6"/>
        <v>676709371.8</v>
      </c>
      <c r="G18" s="7">
        <f t="shared" si="6"/>
        <v>790640144.9</v>
      </c>
      <c r="H18" s="7">
        <f t="shared" si="6"/>
        <v>1017626155</v>
      </c>
      <c r="I18" s="7">
        <f t="shared" si="6"/>
        <v>1157167606</v>
      </c>
    </row>
    <row r="19">
      <c r="A19" s="25" t="s">
        <v>70</v>
      </c>
      <c r="B19" s="6"/>
      <c r="C19" s="6"/>
      <c r="D19" s="6"/>
      <c r="E19" s="6"/>
      <c r="F19" s="6"/>
      <c r="G19" s="6"/>
      <c r="H19" s="6"/>
      <c r="I19" s="6"/>
    </row>
    <row r="20">
      <c r="A20" s="10" t="s">
        <v>47</v>
      </c>
      <c r="B20" s="7">
        <f t="shared" ref="B20:I20" si="7">B10</f>
        <v>64398117.18</v>
      </c>
      <c r="C20" s="7">
        <f t="shared" si="7"/>
        <v>32917824.39</v>
      </c>
      <c r="D20" s="7">
        <f t="shared" si="7"/>
        <v>72819247.68</v>
      </c>
      <c r="E20" s="7">
        <f t="shared" si="7"/>
        <v>36220542</v>
      </c>
      <c r="F20" s="7">
        <f t="shared" si="7"/>
        <v>82398275.98</v>
      </c>
      <c r="G20" s="7">
        <f t="shared" si="7"/>
        <v>39854628.52</v>
      </c>
      <c r="H20" s="7">
        <f t="shared" si="7"/>
        <v>93301358.52</v>
      </c>
      <c r="I20" s="7">
        <f t="shared" si="7"/>
        <v>43853330.92</v>
      </c>
    </row>
    <row r="21">
      <c r="A21" s="10" t="s">
        <v>71</v>
      </c>
      <c r="B21" s="7">
        <f t="shared" ref="B21:I21" si="8">B11</f>
        <v>143196</v>
      </c>
      <c r="C21" s="7">
        <f t="shared" si="8"/>
        <v>143196</v>
      </c>
      <c r="D21" s="7">
        <f t="shared" si="8"/>
        <v>143196</v>
      </c>
      <c r="E21" s="7">
        <f t="shared" si="8"/>
        <v>143196</v>
      </c>
      <c r="F21" s="7">
        <f t="shared" si="8"/>
        <v>143196</v>
      </c>
      <c r="G21" s="7">
        <f t="shared" si="8"/>
        <v>143196</v>
      </c>
      <c r="H21" s="7">
        <f t="shared" si="8"/>
        <v>143196</v>
      </c>
      <c r="I21" s="7">
        <f t="shared" si="8"/>
        <v>143196</v>
      </c>
    </row>
    <row r="22">
      <c r="A22" s="12" t="s">
        <v>72</v>
      </c>
      <c r="B22" s="7">
        <f t="shared" ref="B22:I22" si="9">SUM(B20:B21)</f>
        <v>64541313.18</v>
      </c>
      <c r="C22" s="7">
        <f t="shared" si="9"/>
        <v>33061020.39</v>
      </c>
      <c r="D22" s="7">
        <f t="shared" si="9"/>
        <v>72962443.68</v>
      </c>
      <c r="E22" s="7">
        <f t="shared" si="9"/>
        <v>36363738</v>
      </c>
      <c r="F22" s="7">
        <f t="shared" si="9"/>
        <v>82541471.98</v>
      </c>
      <c r="G22" s="7">
        <f t="shared" si="9"/>
        <v>39997824.52</v>
      </c>
      <c r="H22" s="7">
        <f t="shared" si="9"/>
        <v>93444554.52</v>
      </c>
      <c r="I22" s="7">
        <f t="shared" si="9"/>
        <v>43996526.92</v>
      </c>
    </row>
    <row r="23">
      <c r="A23" s="8" t="s">
        <v>105</v>
      </c>
      <c r="B23" s="27">
        <f t="shared" ref="B23:I23" si="10">B18/B22</f>
        <v>2.566472566</v>
      </c>
      <c r="C23" s="27">
        <f t="shared" si="10"/>
        <v>7.279271164</v>
      </c>
      <c r="D23" s="27">
        <f t="shared" si="10"/>
        <v>5.453544413</v>
      </c>
      <c r="E23" s="27">
        <f t="shared" si="10"/>
        <v>13.56475887</v>
      </c>
      <c r="F23" s="27">
        <f t="shared" si="10"/>
        <v>8.198416573</v>
      </c>
      <c r="G23" s="27">
        <f t="shared" si="10"/>
        <v>19.76707869</v>
      </c>
      <c r="H23" s="27">
        <f t="shared" si="10"/>
        <v>10.89016006</v>
      </c>
      <c r="I23" s="27">
        <f t="shared" si="10"/>
        <v>26.30133983</v>
      </c>
    </row>
    <row r="24">
      <c r="A24" s="6"/>
      <c r="B24" s="6"/>
      <c r="C24" s="6"/>
      <c r="D24" s="6"/>
      <c r="E24" s="6"/>
      <c r="F24" s="6"/>
      <c r="G24" s="6"/>
      <c r="H24" s="6"/>
      <c r="I24" s="6"/>
    </row>
    <row r="25">
      <c r="A25" s="25" t="s">
        <v>106</v>
      </c>
      <c r="B25" s="6"/>
      <c r="C25" s="6"/>
      <c r="D25" s="6"/>
      <c r="E25" s="6"/>
      <c r="F25" s="6"/>
      <c r="G25" s="6"/>
      <c r="H25" s="6"/>
      <c r="I25" s="6"/>
    </row>
    <row r="26">
      <c r="A26" s="10" t="s">
        <v>55</v>
      </c>
      <c r="B26" s="7">
        <f t="shared" ref="B26:I26" si="11">B7</f>
        <v>119024540.7</v>
      </c>
      <c r="C26" s="7">
        <f t="shared" si="11"/>
        <v>213486817.6</v>
      </c>
      <c r="D26" s="7">
        <f t="shared" si="11"/>
        <v>343410916.9</v>
      </c>
      <c r="E26" s="7">
        <f t="shared" si="11"/>
        <v>461513829.2</v>
      </c>
      <c r="F26" s="7">
        <f t="shared" si="11"/>
        <v>612903106.1</v>
      </c>
      <c r="G26" s="7">
        <f t="shared" si="11"/>
        <v>753475407.2</v>
      </c>
      <c r="H26" s="7">
        <f t="shared" si="11"/>
        <v>942787494.6</v>
      </c>
      <c r="I26" s="7">
        <f t="shared" si="11"/>
        <v>1113592442</v>
      </c>
    </row>
    <row r="27">
      <c r="A27" s="25" t="s">
        <v>70</v>
      </c>
      <c r="B27" s="6"/>
      <c r="C27" s="6"/>
      <c r="D27" s="6"/>
      <c r="E27" s="6"/>
      <c r="F27" s="6"/>
      <c r="G27" s="6"/>
      <c r="H27" s="6"/>
      <c r="I27" s="6"/>
    </row>
    <row r="28">
      <c r="A28" s="10" t="s">
        <v>47</v>
      </c>
      <c r="B28" s="7">
        <f t="shared" ref="B28:I28" si="12">B10</f>
        <v>64398117.18</v>
      </c>
      <c r="C28" s="7">
        <f t="shared" si="12"/>
        <v>32917824.39</v>
      </c>
      <c r="D28" s="7">
        <f t="shared" si="12"/>
        <v>72819247.68</v>
      </c>
      <c r="E28" s="7">
        <f t="shared" si="12"/>
        <v>36220542</v>
      </c>
      <c r="F28" s="7">
        <f t="shared" si="12"/>
        <v>82398275.98</v>
      </c>
      <c r="G28" s="7">
        <f t="shared" si="12"/>
        <v>39854628.52</v>
      </c>
      <c r="H28" s="7">
        <f t="shared" si="12"/>
        <v>93301358.52</v>
      </c>
      <c r="I28" s="7">
        <f t="shared" si="12"/>
        <v>43853330.92</v>
      </c>
    </row>
    <row r="29">
      <c r="A29" s="10" t="s">
        <v>71</v>
      </c>
      <c r="B29" s="7">
        <f t="shared" ref="B29:I29" si="13">B11</f>
        <v>143196</v>
      </c>
      <c r="C29" s="7">
        <f t="shared" si="13"/>
        <v>143196</v>
      </c>
      <c r="D29" s="7">
        <f t="shared" si="13"/>
        <v>143196</v>
      </c>
      <c r="E29" s="7">
        <f t="shared" si="13"/>
        <v>143196</v>
      </c>
      <c r="F29" s="7">
        <f t="shared" si="13"/>
        <v>143196</v>
      </c>
      <c r="G29" s="7">
        <f t="shared" si="13"/>
        <v>143196</v>
      </c>
      <c r="H29" s="7">
        <f t="shared" si="13"/>
        <v>143196</v>
      </c>
      <c r="I29" s="7">
        <f t="shared" si="13"/>
        <v>143196</v>
      </c>
    </row>
    <row r="30">
      <c r="A30" s="12" t="s">
        <v>72</v>
      </c>
      <c r="B30" s="7">
        <f t="shared" ref="B30:I30" si="14">SUM(B28:B29)</f>
        <v>64541313.18</v>
      </c>
      <c r="C30" s="7">
        <f t="shared" si="14"/>
        <v>33061020.39</v>
      </c>
      <c r="D30" s="7">
        <f t="shared" si="14"/>
        <v>72962443.68</v>
      </c>
      <c r="E30" s="7">
        <f t="shared" si="14"/>
        <v>36363738</v>
      </c>
      <c r="F30" s="7">
        <f t="shared" si="14"/>
        <v>82541471.98</v>
      </c>
      <c r="G30" s="7">
        <f t="shared" si="14"/>
        <v>39997824.52</v>
      </c>
      <c r="H30" s="7">
        <f t="shared" si="14"/>
        <v>93444554.52</v>
      </c>
      <c r="I30" s="7">
        <f t="shared" si="14"/>
        <v>43996526.92</v>
      </c>
    </row>
    <row r="31">
      <c r="A31" s="8" t="s">
        <v>107</v>
      </c>
      <c r="B31" s="27">
        <f t="shared" ref="B31:I31" si="15">B26/B30</f>
        <v>1.844160506</v>
      </c>
      <c r="C31" s="27">
        <f t="shared" si="15"/>
        <v>6.457357187</v>
      </c>
      <c r="D31" s="27">
        <f t="shared" si="15"/>
        <v>4.706680582</v>
      </c>
      <c r="E31" s="27">
        <f t="shared" si="15"/>
        <v>12.69159483</v>
      </c>
      <c r="F31" s="27">
        <f t="shared" si="15"/>
        <v>7.425395881</v>
      </c>
      <c r="G31" s="27">
        <f t="shared" si="15"/>
        <v>18.83790972</v>
      </c>
      <c r="H31" s="27">
        <f t="shared" si="15"/>
        <v>10.08927165</v>
      </c>
      <c r="I31" s="27">
        <f t="shared" si="15"/>
        <v>25.31091703</v>
      </c>
    </row>
    <row r="32">
      <c r="A32" s="6"/>
      <c r="B32" s="6"/>
      <c r="C32" s="6"/>
      <c r="D32" s="6"/>
      <c r="E32" s="6"/>
      <c r="F32" s="6"/>
      <c r="G32" s="6"/>
      <c r="H32" s="6"/>
      <c r="I32" s="6"/>
    </row>
    <row r="33">
      <c r="A33" s="6"/>
      <c r="B33" s="6"/>
      <c r="C33" s="6"/>
      <c r="D33" s="6"/>
      <c r="E33" s="6"/>
      <c r="F33" s="6"/>
      <c r="G33" s="6"/>
      <c r="H33" s="6"/>
      <c r="I33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0"/>
  </cols>
  <sheetData>
    <row r="1">
      <c r="A1" s="6"/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</row>
    <row r="2">
      <c r="A2" s="26" t="s">
        <v>108</v>
      </c>
    </row>
    <row r="3">
      <c r="A3" s="26" t="s">
        <v>109</v>
      </c>
    </row>
    <row r="4">
      <c r="A4" s="26" t="s">
        <v>110</v>
      </c>
    </row>
    <row r="5">
      <c r="A5" s="6" t="s">
        <v>30</v>
      </c>
      <c r="B5" s="7">
        <f>'Quaterly-Sales'!B20</f>
        <v>62751503.76</v>
      </c>
      <c r="C5" s="7">
        <f>'Quaterly-Sales'!C20</f>
        <v>67868637.33</v>
      </c>
      <c r="D5" s="7">
        <f>'Quaterly-Sales'!D20</f>
        <v>73434497.08</v>
      </c>
      <c r="E5" s="7">
        <f>'Quaterly-Sales'!E20</f>
        <v>79490754.29</v>
      </c>
      <c r="F5" s="7">
        <f>'Quaterly-Sales'!F20</f>
        <v>86083109.56</v>
      </c>
      <c r="G5" s="7">
        <f>'Quaterly-Sales'!G20</f>
        <v>93261692.7</v>
      </c>
      <c r="H5" s="7">
        <f>'Quaterly-Sales'!H20</f>
        <v>101081503.1</v>
      </c>
      <c r="I5" s="7">
        <f>'Quaterly-Sales'!I20</f>
        <v>109602894.2</v>
      </c>
    </row>
    <row r="6">
      <c r="A6" s="6" t="s">
        <v>31</v>
      </c>
      <c r="B6" s="7">
        <f>'Quaterly-Sales'!B21</f>
        <v>73569730.2</v>
      </c>
      <c r="C6" s="7">
        <f>'Quaterly-Sales'!C21</f>
        <v>79463757.57</v>
      </c>
      <c r="D6" s="7">
        <f>'Quaterly-Sales'!D21</f>
        <v>85866862.39</v>
      </c>
      <c r="E6" s="7">
        <f>'Quaterly-Sales'!E21</f>
        <v>92825786.55</v>
      </c>
      <c r="F6" s="7">
        <f>'Quaterly-Sales'!F21</f>
        <v>100391756.9</v>
      </c>
      <c r="G6" s="7">
        <f>'Quaterly-Sales'!G21</f>
        <v>108620928.4</v>
      </c>
      <c r="H6" s="7">
        <f>'Quaterly-Sales'!H21</f>
        <v>117574871.3</v>
      </c>
      <c r="I6" s="7">
        <f>'Quaterly-Sales'!I21</f>
        <v>127321108.4</v>
      </c>
    </row>
    <row r="7">
      <c r="A7" s="26" t="s">
        <v>111</v>
      </c>
      <c r="B7" s="7">
        <f t="shared" ref="B7:I7" si="1">SUM(B5:B6)</f>
        <v>136321234</v>
      </c>
      <c r="C7" s="7">
        <f t="shared" si="1"/>
        <v>147332394.9</v>
      </c>
      <c r="D7" s="7">
        <f t="shared" si="1"/>
        <v>159301359.5</v>
      </c>
      <c r="E7" s="7">
        <f t="shared" si="1"/>
        <v>172316540.8</v>
      </c>
      <c r="F7" s="7">
        <f t="shared" si="1"/>
        <v>186474866.5</v>
      </c>
      <c r="G7" s="7">
        <f t="shared" si="1"/>
        <v>201882621.1</v>
      </c>
      <c r="H7" s="7">
        <f t="shared" si="1"/>
        <v>218656374.4</v>
      </c>
      <c r="I7" s="7">
        <f t="shared" si="1"/>
        <v>236924002.6</v>
      </c>
    </row>
    <row r="8">
      <c r="A8" s="26" t="s">
        <v>112</v>
      </c>
      <c r="B8" s="6"/>
      <c r="C8" s="6"/>
      <c r="D8" s="6"/>
      <c r="E8" s="6"/>
      <c r="F8" s="6"/>
      <c r="G8" s="6"/>
      <c r="H8" s="6"/>
      <c r="I8" s="6"/>
    </row>
    <row r="9">
      <c r="A9" s="6" t="s">
        <v>113</v>
      </c>
      <c r="B9" s="28">
        <v>0.0</v>
      </c>
      <c r="C9" s="7">
        <f t="shared" ref="C9:I9" si="2">B10</f>
        <v>46618968.94</v>
      </c>
      <c r="D9" s="7">
        <f t="shared" si="2"/>
        <v>27173314.73</v>
      </c>
      <c r="E9" s="7">
        <f t="shared" si="2"/>
        <v>54493010.19</v>
      </c>
      <c r="F9" s="7">
        <f t="shared" si="2"/>
        <v>31751508.49</v>
      </c>
      <c r="G9" s="7">
        <f t="shared" si="2"/>
        <v>63806265.74</v>
      </c>
      <c r="H9" s="7">
        <f t="shared" si="2"/>
        <v>37164737.71</v>
      </c>
      <c r="I9" s="7">
        <f t="shared" si="2"/>
        <v>74838660.43</v>
      </c>
    </row>
    <row r="10">
      <c r="A10" s="6" t="s">
        <v>114</v>
      </c>
      <c r="B10" s="7">
        <f>'Quaterly-Balance Sheet'!B9</f>
        <v>46618968.94</v>
      </c>
      <c r="C10" s="7">
        <f>'Quaterly-Balance Sheet'!C9</f>
        <v>27173314.73</v>
      </c>
      <c r="D10" s="7">
        <f>'Quaterly-Balance Sheet'!D9</f>
        <v>54493010.19</v>
      </c>
      <c r="E10" s="7">
        <f>'Quaterly-Balance Sheet'!E9</f>
        <v>31751508.49</v>
      </c>
      <c r="F10" s="7">
        <f>'Quaterly-Balance Sheet'!F9</f>
        <v>63806265.74</v>
      </c>
      <c r="G10" s="7">
        <f>'Quaterly-Balance Sheet'!G9</f>
        <v>37164737.71</v>
      </c>
      <c r="H10" s="7">
        <f>'Quaterly-Balance Sheet'!H9</f>
        <v>74838660.43</v>
      </c>
      <c r="I10" s="7">
        <f>'Quaterly-Balance Sheet'!I9</f>
        <v>43575163.66</v>
      </c>
    </row>
    <row r="11">
      <c r="A11" s="26" t="s">
        <v>112</v>
      </c>
      <c r="B11" s="7">
        <f>B9+B10/2</f>
        <v>23309484.47</v>
      </c>
      <c r="C11" s="7">
        <f t="shared" ref="C11:I11" si="3">(C9+C10)/2</f>
        <v>36896141.83</v>
      </c>
      <c r="D11" s="7">
        <f t="shared" si="3"/>
        <v>40833162.46</v>
      </c>
      <c r="E11" s="7">
        <f t="shared" si="3"/>
        <v>43122259.34</v>
      </c>
      <c r="F11" s="7">
        <f t="shared" si="3"/>
        <v>47778887.12</v>
      </c>
      <c r="G11" s="7">
        <f t="shared" si="3"/>
        <v>50485501.72</v>
      </c>
      <c r="H11" s="7">
        <f t="shared" si="3"/>
        <v>56001699.07</v>
      </c>
      <c r="I11" s="7">
        <f t="shared" si="3"/>
        <v>59206912.04</v>
      </c>
    </row>
    <row r="12">
      <c r="A12" s="26" t="s">
        <v>115</v>
      </c>
      <c r="B12" s="29">
        <f t="shared" ref="B12:I12" si="4">B7/B11</f>
        <v>5.848316129</v>
      </c>
      <c r="C12" s="29">
        <f t="shared" si="4"/>
        <v>3.993165344</v>
      </c>
      <c r="D12" s="29">
        <f t="shared" si="4"/>
        <v>3.901274108</v>
      </c>
      <c r="E12" s="29">
        <f t="shared" si="4"/>
        <v>3.995999827</v>
      </c>
      <c r="F12" s="29">
        <f t="shared" si="4"/>
        <v>3.902871703</v>
      </c>
      <c r="G12" s="29">
        <f t="shared" si="4"/>
        <v>3.998823706</v>
      </c>
      <c r="H12" s="29">
        <f t="shared" si="4"/>
        <v>3.904459651</v>
      </c>
      <c r="I12" s="29">
        <f t="shared" si="4"/>
        <v>4.001627418</v>
      </c>
    </row>
    <row r="13">
      <c r="A13" s="6"/>
      <c r="B13" s="6"/>
      <c r="C13" s="6"/>
      <c r="D13" s="6"/>
      <c r="E13" s="6"/>
      <c r="F13" s="6"/>
      <c r="G13" s="6"/>
      <c r="H13" s="6"/>
      <c r="I13" s="6"/>
    </row>
    <row r="14">
      <c r="A14" s="25" t="s">
        <v>116</v>
      </c>
      <c r="B14" s="6"/>
      <c r="C14" s="6"/>
      <c r="D14" s="6"/>
      <c r="E14" s="6"/>
      <c r="F14" s="6"/>
      <c r="G14" s="6"/>
      <c r="H14" s="6"/>
      <c r="I14" s="6"/>
    </row>
    <row r="15">
      <c r="A15" s="6" t="s">
        <v>117</v>
      </c>
      <c r="B15" s="28">
        <v>90.0</v>
      </c>
      <c r="C15" s="28">
        <v>90.0</v>
      </c>
      <c r="D15" s="28">
        <v>90.0</v>
      </c>
      <c r="E15" s="28">
        <v>90.0</v>
      </c>
      <c r="F15" s="28">
        <v>90.0</v>
      </c>
      <c r="G15" s="28">
        <v>90.0</v>
      </c>
      <c r="H15" s="28">
        <v>90.0</v>
      </c>
      <c r="I15" s="28">
        <v>90.0</v>
      </c>
    </row>
    <row r="16">
      <c r="A16" s="6" t="s">
        <v>115</v>
      </c>
      <c r="B16" s="30">
        <f t="shared" ref="B16:I16" si="5">B12</f>
        <v>5.848316129</v>
      </c>
      <c r="C16" s="30">
        <f t="shared" si="5"/>
        <v>3.993165344</v>
      </c>
      <c r="D16" s="30">
        <f t="shared" si="5"/>
        <v>3.901274108</v>
      </c>
      <c r="E16" s="30">
        <f t="shared" si="5"/>
        <v>3.995999827</v>
      </c>
      <c r="F16" s="30">
        <f t="shared" si="5"/>
        <v>3.902871703</v>
      </c>
      <c r="G16" s="30">
        <f t="shared" si="5"/>
        <v>3.998823706</v>
      </c>
      <c r="H16" s="30">
        <f t="shared" si="5"/>
        <v>3.904459651</v>
      </c>
      <c r="I16" s="30">
        <f t="shared" si="5"/>
        <v>4.001627418</v>
      </c>
    </row>
    <row r="17">
      <c r="A17" s="26" t="s">
        <v>118</v>
      </c>
      <c r="B17" s="29">
        <f t="shared" ref="B17:I17" si="6">B15/B16</f>
        <v>15.38904499</v>
      </c>
      <c r="C17" s="29">
        <f t="shared" si="6"/>
        <v>22.53851074</v>
      </c>
      <c r="D17" s="29">
        <f t="shared" si="6"/>
        <v>23.06938644</v>
      </c>
      <c r="E17" s="29">
        <f t="shared" si="6"/>
        <v>22.5225235</v>
      </c>
      <c r="F17" s="29">
        <f t="shared" si="6"/>
        <v>23.05994326</v>
      </c>
      <c r="G17" s="29">
        <f t="shared" si="6"/>
        <v>22.5066186</v>
      </c>
      <c r="H17" s="29">
        <f t="shared" si="6"/>
        <v>23.05056475</v>
      </c>
      <c r="I17" s="29">
        <f t="shared" si="6"/>
        <v>22.4908495</v>
      </c>
    </row>
    <row r="18">
      <c r="A18" s="6"/>
      <c r="B18" s="6"/>
      <c r="C18" s="6"/>
      <c r="D18" s="6"/>
      <c r="E18" s="6"/>
      <c r="F18" s="6"/>
      <c r="G18" s="6"/>
      <c r="H18" s="6"/>
      <c r="I18" s="6"/>
    </row>
    <row r="19">
      <c r="A19" s="25" t="s">
        <v>119</v>
      </c>
      <c r="B19" s="6"/>
      <c r="C19" s="6"/>
      <c r="D19" s="6"/>
      <c r="E19" s="6"/>
      <c r="F19" s="6"/>
      <c r="G19" s="6"/>
      <c r="H19" s="6"/>
      <c r="I19" s="6"/>
    </row>
    <row r="20">
      <c r="A20" s="26" t="s">
        <v>120</v>
      </c>
      <c r="B20" s="6"/>
      <c r="C20" s="6"/>
      <c r="D20" s="6"/>
      <c r="E20" s="6"/>
      <c r="F20" s="6"/>
      <c r="G20" s="6"/>
      <c r="H20" s="6"/>
      <c r="I20" s="6"/>
    </row>
    <row r="21">
      <c r="A21" s="6" t="s">
        <v>121</v>
      </c>
      <c r="B21" s="7">
        <f>'Quaterly-Purchases'!B3</f>
        <v>96654591.25</v>
      </c>
      <c r="C21" s="7">
        <f>'Quaterly-Purchases'!C3</f>
        <v>104086423.2</v>
      </c>
      <c r="D21" s="7">
        <f>'Quaterly-Purchases'!D3</f>
        <v>112089693.3</v>
      </c>
      <c r="E21" s="7">
        <f>'Quaterly-Purchases'!E3</f>
        <v>120708339.9</v>
      </c>
      <c r="F21" s="7">
        <f>'Quaterly-Purchases'!F3</f>
        <v>129989679.6</v>
      </c>
      <c r="G21" s="7">
        <f>'Quaterly-Purchases'!G3</f>
        <v>139984667.3</v>
      </c>
      <c r="H21" s="7">
        <f>'Quaterly-Purchases'!H3</f>
        <v>150748175.8</v>
      </c>
      <c r="I21" s="7">
        <f>'Quaterly-Purchases'!I3</f>
        <v>162339297.3</v>
      </c>
    </row>
    <row r="22">
      <c r="A22" s="6" t="s">
        <v>122</v>
      </c>
      <c r="B22" s="7">
        <f>'Quaterly-Purchases'!B4</f>
        <v>46700671.93</v>
      </c>
      <c r="C22" s="7">
        <f>'Quaterly-Purchases'!C4</f>
        <v>48987473.28</v>
      </c>
      <c r="D22" s="7">
        <f>'Quaterly-Purchases'!D4</f>
        <v>51386252.9</v>
      </c>
      <c r="E22" s="7">
        <f>'Quaterly-Purchases'!E4</f>
        <v>53902494.05</v>
      </c>
      <c r="F22" s="7">
        <f>'Quaterly-Purchases'!F4</f>
        <v>56541948.5</v>
      </c>
      <c r="G22" s="7">
        <f>'Quaterly-Purchases'!G4</f>
        <v>59310649.66</v>
      </c>
      <c r="H22" s="7">
        <f>'Quaterly-Purchases'!H4</f>
        <v>62214926.37</v>
      </c>
      <c r="I22" s="7">
        <f>'Quaterly-Purchases'!I4</f>
        <v>65261417.39</v>
      </c>
    </row>
    <row r="23">
      <c r="A23" s="26" t="s">
        <v>123</v>
      </c>
      <c r="B23" s="7">
        <f t="shared" ref="B23:I23" si="7">SUM(B21:B22)</f>
        <v>143355263.2</v>
      </c>
      <c r="C23" s="7">
        <f t="shared" si="7"/>
        <v>153073896.5</v>
      </c>
      <c r="D23" s="7">
        <f t="shared" si="7"/>
        <v>163475946.2</v>
      </c>
      <c r="E23" s="7">
        <f t="shared" si="7"/>
        <v>174610833.9</v>
      </c>
      <c r="F23" s="7">
        <f t="shared" si="7"/>
        <v>186531628.1</v>
      </c>
      <c r="G23" s="7">
        <f t="shared" si="7"/>
        <v>199295316.9</v>
      </c>
      <c r="H23" s="7">
        <f t="shared" si="7"/>
        <v>212963102.2</v>
      </c>
      <c r="I23" s="7">
        <f t="shared" si="7"/>
        <v>227600714.7</v>
      </c>
    </row>
    <row r="24">
      <c r="A24" s="6"/>
      <c r="B24" s="6"/>
      <c r="C24" s="6"/>
      <c r="D24" s="6"/>
      <c r="E24" s="6"/>
      <c r="F24" s="6"/>
      <c r="G24" s="6"/>
      <c r="H24" s="6"/>
      <c r="I24" s="6"/>
    </row>
    <row r="25">
      <c r="A25" s="26" t="s">
        <v>124</v>
      </c>
      <c r="B25" s="6"/>
      <c r="C25" s="6"/>
      <c r="D25" s="6"/>
      <c r="E25" s="6"/>
      <c r="F25" s="6"/>
      <c r="G25" s="6"/>
      <c r="H25" s="6"/>
      <c r="I25" s="6"/>
    </row>
    <row r="26">
      <c r="A26" s="6" t="s">
        <v>125</v>
      </c>
      <c r="B26" s="28">
        <v>0.0</v>
      </c>
      <c r="C26" s="7">
        <f t="shared" ref="C26:I26" si="8">B27</f>
        <v>64398117.18</v>
      </c>
      <c r="D26" s="7">
        <f t="shared" si="8"/>
        <v>32917824.39</v>
      </c>
      <c r="E26" s="7">
        <f t="shared" si="8"/>
        <v>72819247.68</v>
      </c>
      <c r="F26" s="7">
        <f t="shared" si="8"/>
        <v>36220542</v>
      </c>
      <c r="G26" s="7">
        <f t="shared" si="8"/>
        <v>82398275.98</v>
      </c>
      <c r="H26" s="7">
        <f t="shared" si="8"/>
        <v>39854628.52</v>
      </c>
      <c r="I26" s="7">
        <f t="shared" si="8"/>
        <v>93301358.52</v>
      </c>
    </row>
    <row r="27">
      <c r="A27" s="6" t="s">
        <v>126</v>
      </c>
      <c r="B27" s="7">
        <f>'Quaterly-Balance Sheet'!B29</f>
        <v>64398117.18</v>
      </c>
      <c r="C27" s="7">
        <f>'Quaterly-Balance Sheet'!C29</f>
        <v>32917824.39</v>
      </c>
      <c r="D27" s="7">
        <f>'Quaterly-Balance Sheet'!D29</f>
        <v>72819247.68</v>
      </c>
      <c r="E27" s="7">
        <f>'Quaterly-Balance Sheet'!E29</f>
        <v>36220542</v>
      </c>
      <c r="F27" s="7">
        <f>'Quaterly-Balance Sheet'!F29</f>
        <v>82398275.98</v>
      </c>
      <c r="G27" s="7">
        <f>'Quaterly-Balance Sheet'!G29</f>
        <v>39854628.52</v>
      </c>
      <c r="H27" s="7">
        <f>'Quaterly-Balance Sheet'!H29</f>
        <v>93301358.52</v>
      </c>
      <c r="I27" s="7">
        <f>'Quaterly-Balance Sheet'!I29</f>
        <v>43853330.92</v>
      </c>
    </row>
    <row r="28">
      <c r="A28" s="26" t="s">
        <v>124</v>
      </c>
      <c r="B28" s="7">
        <f t="shared" ref="B28:I28" si="9">(B26+B27)/2</f>
        <v>32199058.59</v>
      </c>
      <c r="C28" s="7">
        <f t="shared" si="9"/>
        <v>48657970.78</v>
      </c>
      <c r="D28" s="7">
        <f t="shared" si="9"/>
        <v>52868536.03</v>
      </c>
      <c r="E28" s="7">
        <f t="shared" si="9"/>
        <v>54519894.84</v>
      </c>
      <c r="F28" s="7">
        <f t="shared" si="9"/>
        <v>59309408.99</v>
      </c>
      <c r="G28" s="7">
        <f t="shared" si="9"/>
        <v>61126452.25</v>
      </c>
      <c r="H28" s="7">
        <f t="shared" si="9"/>
        <v>66577993.52</v>
      </c>
      <c r="I28" s="7">
        <f t="shared" si="9"/>
        <v>68577344.72</v>
      </c>
    </row>
    <row r="29">
      <c r="A29" s="26" t="s">
        <v>127</v>
      </c>
      <c r="B29" s="27">
        <f t="shared" ref="B29:I29" si="10">B23/B28</f>
        <v>4.452156972</v>
      </c>
      <c r="C29" s="27">
        <f t="shared" si="10"/>
        <v>3.145916157</v>
      </c>
      <c r="D29" s="27">
        <f t="shared" si="10"/>
        <v>3.092121675</v>
      </c>
      <c r="E29" s="27">
        <f t="shared" si="10"/>
        <v>3.20269939</v>
      </c>
      <c r="F29" s="27">
        <f t="shared" si="10"/>
        <v>3.145059633</v>
      </c>
      <c r="G29" s="27">
        <f t="shared" si="10"/>
        <v>3.260377621</v>
      </c>
      <c r="H29" s="27">
        <f t="shared" si="10"/>
        <v>3.198701117</v>
      </c>
      <c r="I29" s="27">
        <f t="shared" si="10"/>
        <v>3.318890745</v>
      </c>
    </row>
    <row r="30">
      <c r="A30" s="6"/>
      <c r="B30" s="6"/>
      <c r="C30" s="6"/>
      <c r="D30" s="6"/>
      <c r="E30" s="6"/>
      <c r="F30" s="6"/>
      <c r="G30" s="6"/>
      <c r="H30" s="6"/>
      <c r="I30" s="6"/>
    </row>
    <row r="31">
      <c r="A31" s="26" t="s">
        <v>128</v>
      </c>
      <c r="B31" s="6"/>
      <c r="C31" s="6"/>
      <c r="D31" s="6"/>
      <c r="E31" s="6"/>
      <c r="F31" s="6"/>
      <c r="G31" s="6"/>
      <c r="H31" s="6"/>
      <c r="I31" s="6"/>
    </row>
    <row r="32">
      <c r="A32" s="6" t="s">
        <v>117</v>
      </c>
      <c r="B32" s="28">
        <v>90.0</v>
      </c>
      <c r="C32" s="28">
        <v>90.0</v>
      </c>
      <c r="D32" s="28">
        <v>90.0</v>
      </c>
      <c r="E32" s="28">
        <v>90.0</v>
      </c>
      <c r="F32" s="28">
        <v>90.0</v>
      </c>
      <c r="G32" s="28">
        <v>90.0</v>
      </c>
      <c r="H32" s="28">
        <v>90.0</v>
      </c>
      <c r="I32" s="28">
        <v>90.0</v>
      </c>
    </row>
    <row r="33">
      <c r="A33" s="6" t="s">
        <v>129</v>
      </c>
      <c r="B33" s="31">
        <f t="shared" ref="B33:I33" si="11">B29</f>
        <v>4.452156972</v>
      </c>
      <c r="C33" s="31">
        <f t="shared" si="11"/>
        <v>3.145916157</v>
      </c>
      <c r="D33" s="31">
        <f t="shared" si="11"/>
        <v>3.092121675</v>
      </c>
      <c r="E33" s="31">
        <f t="shared" si="11"/>
        <v>3.20269939</v>
      </c>
      <c r="F33" s="31">
        <f t="shared" si="11"/>
        <v>3.145059633</v>
      </c>
      <c r="G33" s="31">
        <f t="shared" si="11"/>
        <v>3.260377621</v>
      </c>
      <c r="H33" s="31">
        <f t="shared" si="11"/>
        <v>3.198701117</v>
      </c>
      <c r="I33" s="31">
        <f t="shared" si="11"/>
        <v>3.318890745</v>
      </c>
    </row>
    <row r="34">
      <c r="A34" s="26" t="s">
        <v>130</v>
      </c>
      <c r="B34" s="27">
        <f t="shared" ref="B34:I34" si="12">B32/B33</f>
        <v>20.21492067</v>
      </c>
      <c r="C34" s="27">
        <f t="shared" si="12"/>
        <v>28.60851832</v>
      </c>
      <c r="D34" s="27">
        <f t="shared" si="12"/>
        <v>29.10622849</v>
      </c>
      <c r="E34" s="27">
        <f t="shared" si="12"/>
        <v>28.10129489</v>
      </c>
      <c r="F34" s="27">
        <f t="shared" si="12"/>
        <v>28.61630954</v>
      </c>
      <c r="G34" s="27">
        <f t="shared" si="12"/>
        <v>27.60416445</v>
      </c>
      <c r="H34" s="27">
        <f t="shared" si="12"/>
        <v>28.1364206</v>
      </c>
      <c r="I34" s="27">
        <f t="shared" si="12"/>
        <v>27.11749404</v>
      </c>
    </row>
    <row r="35">
      <c r="A35" s="6"/>
      <c r="B35" s="6"/>
      <c r="C35" s="6"/>
      <c r="D35" s="6"/>
      <c r="E35" s="6"/>
      <c r="F35" s="6"/>
      <c r="G35" s="6"/>
      <c r="H35" s="6"/>
      <c r="I35" s="6"/>
    </row>
    <row r="36">
      <c r="A36" s="26" t="s">
        <v>131</v>
      </c>
      <c r="B36" s="6"/>
      <c r="C36" s="6"/>
      <c r="D36" s="6"/>
      <c r="E36" s="6"/>
      <c r="F36" s="6"/>
      <c r="G36" s="6"/>
      <c r="H36" s="6"/>
      <c r="I36" s="6"/>
    </row>
    <row r="37">
      <c r="A37" s="6" t="s">
        <v>132</v>
      </c>
      <c r="B37" s="7">
        <f>'Quaterly-Profit &amp; Loss'!B3</f>
        <v>136282635.7</v>
      </c>
      <c r="C37" s="7">
        <f>'Quaterly-Profit &amp; Loss'!C3</f>
        <v>143494459.2</v>
      </c>
      <c r="D37" s="7">
        <f>'Quaterly-Profit &amp; Loss'!D3</f>
        <v>151089028</v>
      </c>
      <c r="E37" s="7">
        <f>'Quaterly-Profit &amp; Loss'!E3</f>
        <v>159086711.6</v>
      </c>
      <c r="F37" s="7">
        <f>'Quaterly-Profit &amp; Loss'!F3</f>
        <v>167508966.3</v>
      </c>
      <c r="G37" s="7">
        <f>'Quaterly-Profit &amp; Loss'!G3</f>
        <v>176378393.5</v>
      </c>
      <c r="H37" s="7">
        <f>'Quaterly-Profit &amp; Loss'!H3</f>
        <v>185718800.9</v>
      </c>
      <c r="I37" s="7">
        <f>'Quaterly-Profit &amp; Loss'!I3</f>
        <v>195555267.2</v>
      </c>
    </row>
    <row r="38">
      <c r="A38" s="26" t="s">
        <v>133</v>
      </c>
      <c r="B38" s="6"/>
      <c r="C38" s="6"/>
      <c r="D38" s="6"/>
      <c r="E38" s="6"/>
      <c r="F38" s="6"/>
      <c r="G38" s="6"/>
      <c r="H38" s="6"/>
      <c r="I38" s="6"/>
    </row>
    <row r="39">
      <c r="A39" s="6" t="s">
        <v>134</v>
      </c>
      <c r="B39" s="28">
        <v>0.0</v>
      </c>
      <c r="C39" s="7">
        <f t="shared" ref="C39:I39" si="13">B40</f>
        <v>7072627.504</v>
      </c>
      <c r="D39" s="7">
        <f t="shared" si="13"/>
        <v>16652064.79</v>
      </c>
      <c r="E39" s="7">
        <f t="shared" si="13"/>
        <v>29038983.01</v>
      </c>
      <c r="F39" s="7">
        <f t="shared" si="13"/>
        <v>44563105.38</v>
      </c>
      <c r="G39" s="7">
        <f t="shared" si="13"/>
        <v>63585767.22</v>
      </c>
      <c r="H39" s="7">
        <f t="shared" si="13"/>
        <v>86502690.7</v>
      </c>
      <c r="I39" s="7">
        <f t="shared" si="13"/>
        <v>113746992</v>
      </c>
    </row>
    <row r="40">
      <c r="A40" s="6" t="s">
        <v>135</v>
      </c>
      <c r="B40" s="7">
        <f>'Quaterly-Balance Sheet'!B8</f>
        <v>7072627.504</v>
      </c>
      <c r="C40" s="7">
        <f>'Quaterly-Balance Sheet'!C8</f>
        <v>16652064.79</v>
      </c>
      <c r="D40" s="7">
        <f>'Quaterly-Balance Sheet'!D8</f>
        <v>29038983.01</v>
      </c>
      <c r="E40" s="7">
        <f>'Quaterly-Balance Sheet'!E8</f>
        <v>44563105.38</v>
      </c>
      <c r="F40" s="7">
        <f>'Quaterly-Balance Sheet'!F8</f>
        <v>63585767.22</v>
      </c>
      <c r="G40" s="7">
        <f>'Quaterly-Balance Sheet'!G8</f>
        <v>86502690.7</v>
      </c>
      <c r="H40" s="7">
        <f>'Quaterly-Balance Sheet'!H8</f>
        <v>113746992</v>
      </c>
      <c r="I40" s="7">
        <f>'Quaterly-Balance Sheet'!I8</f>
        <v>145792439.5</v>
      </c>
      <c r="J40" s="7" t="str">
        <f>'Quaterly-Balance Sheet'!J8</f>
        <v/>
      </c>
    </row>
    <row r="41">
      <c r="A41" s="26" t="s">
        <v>133</v>
      </c>
      <c r="B41" s="7">
        <f t="shared" ref="B41:I41" si="14">(B39+B40)/2</f>
        <v>3536313.752</v>
      </c>
      <c r="C41" s="7">
        <f t="shared" si="14"/>
        <v>11862346.14</v>
      </c>
      <c r="D41" s="7">
        <f t="shared" si="14"/>
        <v>22845523.9</v>
      </c>
      <c r="E41" s="7">
        <f t="shared" si="14"/>
        <v>36801044.19</v>
      </c>
      <c r="F41" s="7">
        <f t="shared" si="14"/>
        <v>54074436.3</v>
      </c>
      <c r="G41" s="7">
        <f t="shared" si="14"/>
        <v>75044228.96</v>
      </c>
      <c r="H41" s="7">
        <f t="shared" si="14"/>
        <v>100124841.3</v>
      </c>
      <c r="I41" s="7">
        <f t="shared" si="14"/>
        <v>129769715.7</v>
      </c>
    </row>
    <row r="42">
      <c r="A42" s="26" t="s">
        <v>136</v>
      </c>
      <c r="B42" s="27">
        <f t="shared" ref="B42:I42" si="15">B37/B41</f>
        <v>38.53804985</v>
      </c>
      <c r="C42" s="27">
        <f t="shared" si="15"/>
        <v>12.09663396</v>
      </c>
      <c r="D42" s="27">
        <f t="shared" si="15"/>
        <v>6.613506816</v>
      </c>
      <c r="E42" s="27">
        <f t="shared" si="15"/>
        <v>4.322885805</v>
      </c>
      <c r="F42" s="27">
        <f t="shared" si="15"/>
        <v>3.097747803</v>
      </c>
      <c r="G42" s="27">
        <f t="shared" si="15"/>
        <v>2.35032588</v>
      </c>
      <c r="H42" s="27">
        <f t="shared" si="15"/>
        <v>1.854872362</v>
      </c>
      <c r="I42" s="27">
        <f t="shared" si="15"/>
        <v>1.506940707</v>
      </c>
    </row>
    <row r="43">
      <c r="A43" s="6"/>
      <c r="B43" s="6"/>
      <c r="C43" s="6"/>
      <c r="D43" s="6"/>
      <c r="E43" s="6"/>
      <c r="F43" s="6"/>
      <c r="G43" s="6"/>
      <c r="H43" s="6"/>
      <c r="I43" s="6"/>
    </row>
    <row r="44">
      <c r="A44" s="26" t="s">
        <v>137</v>
      </c>
      <c r="B44" s="6"/>
      <c r="C44" s="6"/>
      <c r="D44" s="6"/>
      <c r="E44" s="6"/>
      <c r="F44" s="6"/>
      <c r="G44" s="6"/>
      <c r="H44" s="6"/>
      <c r="I44" s="6"/>
    </row>
    <row r="45">
      <c r="A45" s="6" t="s">
        <v>117</v>
      </c>
      <c r="B45" s="28">
        <v>90.0</v>
      </c>
      <c r="C45" s="28">
        <v>90.0</v>
      </c>
      <c r="D45" s="28">
        <v>90.0</v>
      </c>
      <c r="E45" s="28">
        <v>90.0</v>
      </c>
      <c r="F45" s="28">
        <v>90.0</v>
      </c>
      <c r="G45" s="28">
        <v>90.0</v>
      </c>
      <c r="H45" s="28">
        <v>90.0</v>
      </c>
      <c r="I45" s="28">
        <v>90.0</v>
      </c>
    </row>
    <row r="46">
      <c r="A46" s="6" t="s">
        <v>136</v>
      </c>
      <c r="B46" s="31">
        <f t="shared" ref="B46:I46" si="16">B42</f>
        <v>38.53804985</v>
      </c>
      <c r="C46" s="31">
        <f t="shared" si="16"/>
        <v>12.09663396</v>
      </c>
      <c r="D46" s="31">
        <f t="shared" si="16"/>
        <v>6.613506816</v>
      </c>
      <c r="E46" s="31">
        <f t="shared" si="16"/>
        <v>4.322885805</v>
      </c>
      <c r="F46" s="31">
        <f t="shared" si="16"/>
        <v>3.097747803</v>
      </c>
      <c r="G46" s="31">
        <f t="shared" si="16"/>
        <v>2.35032588</v>
      </c>
      <c r="H46" s="31">
        <f t="shared" si="16"/>
        <v>1.854872362</v>
      </c>
      <c r="I46" s="31">
        <f t="shared" si="16"/>
        <v>1.506940707</v>
      </c>
    </row>
    <row r="47">
      <c r="A47" s="26" t="s">
        <v>138</v>
      </c>
      <c r="B47" s="27">
        <f t="shared" ref="B47:I47" si="17">B45/B46</f>
        <v>2.335354289</v>
      </c>
      <c r="C47" s="27">
        <f t="shared" si="17"/>
        <v>7.440086252</v>
      </c>
      <c r="D47" s="27">
        <f t="shared" si="17"/>
        <v>13.60851399</v>
      </c>
      <c r="E47" s="27">
        <f t="shared" si="17"/>
        <v>20.81942574</v>
      </c>
      <c r="F47" s="27">
        <f t="shared" si="17"/>
        <v>29.05336577</v>
      </c>
      <c r="G47" s="27">
        <f t="shared" si="17"/>
        <v>38.29256222</v>
      </c>
      <c r="H47" s="27">
        <f t="shared" si="17"/>
        <v>48.52085882</v>
      </c>
      <c r="I47" s="27">
        <f t="shared" si="17"/>
        <v>59.72365041</v>
      </c>
    </row>
    <row r="48">
      <c r="A48" s="6"/>
      <c r="B48" s="6"/>
      <c r="C48" s="6"/>
      <c r="D48" s="6"/>
      <c r="E48" s="6"/>
      <c r="F48" s="6"/>
      <c r="G48" s="6"/>
      <c r="H48" s="6"/>
      <c r="I48" s="6"/>
    </row>
    <row r="49">
      <c r="A49" s="26" t="s">
        <v>139</v>
      </c>
      <c r="B49" s="6"/>
      <c r="C49" s="6"/>
      <c r="D49" s="6"/>
      <c r="E49" s="6"/>
      <c r="F49" s="6"/>
      <c r="G49" s="6"/>
      <c r="H49" s="6"/>
      <c r="I49" s="6"/>
    </row>
    <row r="50">
      <c r="A50" s="6" t="s">
        <v>25</v>
      </c>
      <c r="B50" s="7">
        <f>'Quaterly-Profit &amp; Loss'!B2</f>
        <v>270490127.7</v>
      </c>
      <c r="C50" s="7">
        <f>'Quaterly-Profit &amp; Loss'!C2</f>
        <v>293550267.5</v>
      </c>
      <c r="D50" s="7">
        <f>'Quaterly-Profit &amp; Loss'!D2</f>
        <v>318706622.5</v>
      </c>
      <c r="E50" s="7">
        <f>'Quaterly-Profit &amp; Loss'!E2</f>
        <v>346158944.5</v>
      </c>
      <c r="F50" s="7">
        <f>'Quaterly-Profit &amp; Loss'!F2</f>
        <v>376126629.4</v>
      </c>
      <c r="G50" s="7">
        <f>'Quaterly-Profit &amp; Loss'!G2</f>
        <v>408850687.8</v>
      </c>
      <c r="H50" s="7">
        <f>'Quaterly-Profit &amp; Loss'!H2</f>
        <v>444595915.3</v>
      </c>
      <c r="I50" s="7">
        <f>'Quaterly-Profit &amp; Loss'!I2</f>
        <v>483653283.5</v>
      </c>
    </row>
    <row r="51">
      <c r="A51" s="26" t="s">
        <v>140</v>
      </c>
      <c r="B51" s="6"/>
      <c r="C51" s="6"/>
      <c r="D51" s="6"/>
      <c r="E51" s="6"/>
      <c r="F51" s="6"/>
      <c r="G51" s="6"/>
      <c r="H51" s="6"/>
      <c r="I51" s="6"/>
    </row>
    <row r="52">
      <c r="A52" s="6" t="s">
        <v>141</v>
      </c>
      <c r="B52" s="28">
        <v>0.0</v>
      </c>
      <c r="C52" s="7">
        <f t="shared" ref="C52:I52" si="18">B53</f>
        <v>173908359.1</v>
      </c>
      <c r="D52" s="7">
        <f t="shared" si="18"/>
        <v>258363853.4</v>
      </c>
      <c r="E52" s="7">
        <f t="shared" si="18"/>
        <v>427759329.7</v>
      </c>
      <c r="F52" s="7">
        <f t="shared" si="18"/>
        <v>538409626</v>
      </c>
      <c r="G52" s="7">
        <f t="shared" si="18"/>
        <v>740641085.4</v>
      </c>
      <c r="H52" s="7">
        <f t="shared" si="18"/>
        <v>878168681.1</v>
      </c>
      <c r="I52" s="7">
        <f t="shared" si="18"/>
        <v>1132472775</v>
      </c>
    </row>
    <row r="53">
      <c r="A53" s="6" t="s">
        <v>142</v>
      </c>
      <c r="B53" s="7">
        <f>'Quaterly-Balance Sheet'!B12</f>
        <v>173908359.1</v>
      </c>
      <c r="C53" s="7">
        <f>'Quaterly-Balance Sheet'!C12</f>
        <v>258363853.4</v>
      </c>
      <c r="D53" s="7">
        <f>'Quaterly-Balance Sheet'!D12</f>
        <v>427759329.7</v>
      </c>
      <c r="E53" s="7">
        <f>'Quaterly-Balance Sheet'!E12</f>
        <v>538409626</v>
      </c>
      <c r="F53" s="7">
        <f>'Quaterly-Balance Sheet'!F12</f>
        <v>740641085.4</v>
      </c>
      <c r="G53" s="7">
        <f>'Quaterly-Balance Sheet'!G12</f>
        <v>878168681.1</v>
      </c>
      <c r="H53" s="7">
        <f>'Quaterly-Balance Sheet'!H12</f>
        <v>1132472775</v>
      </c>
      <c r="I53" s="7">
        <f>'Quaterly-Balance Sheet'!I12</f>
        <v>1304254872</v>
      </c>
    </row>
    <row r="54">
      <c r="A54" s="26" t="s">
        <v>140</v>
      </c>
      <c r="B54" s="7">
        <f t="shared" ref="B54:I54" si="19">SUM(B52:B53)/2</f>
        <v>86954179.56</v>
      </c>
      <c r="C54" s="7">
        <f t="shared" si="19"/>
        <v>216136106.2</v>
      </c>
      <c r="D54" s="7">
        <f t="shared" si="19"/>
        <v>343061591.5</v>
      </c>
      <c r="E54" s="7">
        <f t="shared" si="19"/>
        <v>483084477.9</v>
      </c>
      <c r="F54" s="7">
        <f t="shared" si="19"/>
        <v>639525355.7</v>
      </c>
      <c r="G54" s="7">
        <f t="shared" si="19"/>
        <v>809404883.3</v>
      </c>
      <c r="H54" s="7">
        <f t="shared" si="19"/>
        <v>1005320728</v>
      </c>
      <c r="I54" s="7">
        <f t="shared" si="19"/>
        <v>1218363823</v>
      </c>
    </row>
    <row r="55">
      <c r="A55" s="26" t="s">
        <v>143</v>
      </c>
      <c r="B55" s="27">
        <f t="shared" ref="B55:I55" si="20">B50/B54</f>
        <v>3.110720256</v>
      </c>
      <c r="C55" s="27">
        <f t="shared" si="20"/>
        <v>1.358173202</v>
      </c>
      <c r="D55" s="27">
        <f t="shared" si="20"/>
        <v>0.9290070073</v>
      </c>
      <c r="E55" s="27">
        <f t="shared" si="20"/>
        <v>0.7165598572</v>
      </c>
      <c r="F55" s="27">
        <f t="shared" si="20"/>
        <v>0.5881340372</v>
      </c>
      <c r="G55" s="27">
        <f t="shared" si="20"/>
        <v>0.505125057</v>
      </c>
      <c r="H55" s="27">
        <f t="shared" si="20"/>
        <v>0.4422428614</v>
      </c>
      <c r="I55" s="27">
        <f t="shared" si="20"/>
        <v>0.3969695047</v>
      </c>
    </row>
    <row r="56">
      <c r="A56" s="6"/>
      <c r="B56" s="6"/>
      <c r="C56" s="6"/>
      <c r="D56" s="6"/>
      <c r="E56" s="6"/>
      <c r="F56" s="6"/>
      <c r="G56" s="6"/>
      <c r="H56" s="6"/>
      <c r="I56" s="6"/>
    </row>
    <row r="57">
      <c r="A57" s="26" t="s">
        <v>144</v>
      </c>
      <c r="B57" s="6"/>
      <c r="C57" s="6"/>
      <c r="D57" s="6"/>
      <c r="E57" s="6"/>
      <c r="F57" s="6"/>
      <c r="G57" s="6"/>
      <c r="H57" s="6"/>
      <c r="I57" s="6"/>
    </row>
    <row r="58">
      <c r="A58" s="6" t="s">
        <v>25</v>
      </c>
      <c r="B58" s="7">
        <f>'Quaterly-Profit &amp; Loss'!B2</f>
        <v>270490127.7</v>
      </c>
      <c r="C58" s="7">
        <f>'Quaterly-Profit &amp; Loss'!C2</f>
        <v>293550267.5</v>
      </c>
      <c r="D58" s="7">
        <f>'Quaterly-Profit &amp; Loss'!D2</f>
        <v>318706622.5</v>
      </c>
      <c r="E58" s="7">
        <f>'Quaterly-Profit &amp; Loss'!E2</f>
        <v>346158944.5</v>
      </c>
      <c r="F58" s="7">
        <f>'Quaterly-Profit &amp; Loss'!F2</f>
        <v>376126629.4</v>
      </c>
      <c r="G58" s="7">
        <f>'Quaterly-Profit &amp; Loss'!G2</f>
        <v>408850687.8</v>
      </c>
      <c r="H58" s="7">
        <f>'Quaterly-Profit &amp; Loss'!H2</f>
        <v>444595915.3</v>
      </c>
      <c r="I58" s="7">
        <f>'Quaterly-Profit &amp; Loss'!I2</f>
        <v>483653283.5</v>
      </c>
    </row>
    <row r="59">
      <c r="A59" s="26" t="s">
        <v>145</v>
      </c>
      <c r="B59" s="6"/>
      <c r="C59" s="6"/>
      <c r="D59" s="6"/>
      <c r="E59" s="6"/>
      <c r="F59" s="6"/>
      <c r="G59" s="6"/>
      <c r="H59" s="6"/>
      <c r="I59" s="6"/>
    </row>
    <row r="60">
      <c r="A60" s="6" t="s">
        <v>141</v>
      </c>
      <c r="B60" s="28">
        <v>0.0</v>
      </c>
      <c r="C60" s="7">
        <f t="shared" ref="C60:I60" si="21">B61</f>
        <v>1192221.944</v>
      </c>
      <c r="D60" s="7">
        <f t="shared" si="21"/>
        <v>1051656.244</v>
      </c>
      <c r="E60" s="7">
        <f t="shared" si="21"/>
        <v>816419.6111</v>
      </c>
      <c r="F60" s="7">
        <f t="shared" si="21"/>
        <v>581182.9778</v>
      </c>
      <c r="G60" s="7">
        <f t="shared" si="21"/>
        <v>345946.3444</v>
      </c>
      <c r="H60" s="7">
        <f t="shared" si="21"/>
        <v>1025845.544</v>
      </c>
      <c r="I60" s="7">
        <f t="shared" si="21"/>
        <v>1099627.778</v>
      </c>
    </row>
    <row r="61">
      <c r="A61" s="6" t="s">
        <v>142</v>
      </c>
      <c r="B61" s="7">
        <f>'Quaterly-Balance Sheet'!B5</f>
        <v>1192221.944</v>
      </c>
      <c r="C61" s="7">
        <f>'Quaterly-Balance Sheet'!C5</f>
        <v>1051656.244</v>
      </c>
      <c r="D61" s="7">
        <f>'Quaterly-Balance Sheet'!D5</f>
        <v>816419.6111</v>
      </c>
      <c r="E61" s="7">
        <f>'Quaterly-Balance Sheet'!E5</f>
        <v>581182.9778</v>
      </c>
      <c r="F61" s="7">
        <f>'Quaterly-Balance Sheet'!F5</f>
        <v>345946.3444</v>
      </c>
      <c r="G61" s="7">
        <f>'Quaterly-Balance Sheet'!G5</f>
        <v>1025845.544</v>
      </c>
      <c r="H61" s="7">
        <f>'Quaterly-Balance Sheet'!H5</f>
        <v>1099627.778</v>
      </c>
      <c r="I61" s="7">
        <f>'Quaterly-Balance Sheet'!I5</f>
        <v>1294826.256</v>
      </c>
    </row>
    <row r="62">
      <c r="A62" s="26" t="s">
        <v>145</v>
      </c>
      <c r="B62" s="7">
        <f t="shared" ref="B62:I62" si="22">SUM(B60:B61)/2</f>
        <v>596110.9722</v>
      </c>
      <c r="C62" s="7">
        <f t="shared" si="22"/>
        <v>1121939.094</v>
      </c>
      <c r="D62" s="7">
        <f t="shared" si="22"/>
        <v>934037.9278</v>
      </c>
      <c r="E62" s="7">
        <f t="shared" si="22"/>
        <v>698801.2944</v>
      </c>
      <c r="F62" s="7">
        <f t="shared" si="22"/>
        <v>463564.6611</v>
      </c>
      <c r="G62" s="7">
        <f t="shared" si="22"/>
        <v>685895.9444</v>
      </c>
      <c r="H62" s="7">
        <f t="shared" si="22"/>
        <v>1062736.661</v>
      </c>
      <c r="I62" s="7">
        <f t="shared" si="22"/>
        <v>1197227.017</v>
      </c>
    </row>
    <row r="63">
      <c r="A63" s="26" t="s">
        <v>146</v>
      </c>
      <c r="B63" s="27">
        <f t="shared" ref="B63:I63" si="23">B58/B62</f>
        <v>453.7580087</v>
      </c>
      <c r="C63" s="27">
        <f t="shared" si="23"/>
        <v>261.6454574</v>
      </c>
      <c r="D63" s="27">
        <f t="shared" si="23"/>
        <v>341.2137912</v>
      </c>
      <c r="E63" s="27">
        <f t="shared" si="23"/>
        <v>495.3610522</v>
      </c>
      <c r="F63" s="27">
        <f t="shared" si="23"/>
        <v>811.3789961</v>
      </c>
      <c r="G63" s="27">
        <f t="shared" si="23"/>
        <v>596.0826728</v>
      </c>
      <c r="H63" s="27">
        <f t="shared" si="23"/>
        <v>418.3500312</v>
      </c>
      <c r="I63" s="27">
        <f t="shared" si="23"/>
        <v>403.9779229</v>
      </c>
    </row>
    <row r="64">
      <c r="A64" s="6"/>
      <c r="B64" s="6"/>
      <c r="C64" s="6"/>
      <c r="D64" s="6"/>
      <c r="E64" s="6"/>
      <c r="F64" s="6"/>
      <c r="G64" s="6"/>
      <c r="H64" s="6"/>
      <c r="I64" s="6"/>
    </row>
    <row r="65">
      <c r="A65" s="6"/>
      <c r="B65" s="6"/>
      <c r="C65" s="6"/>
      <c r="D65" s="6"/>
      <c r="E65" s="6"/>
      <c r="F65" s="6"/>
      <c r="G65" s="6"/>
      <c r="H65" s="6"/>
      <c r="I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8" t="s">
        <v>28</v>
      </c>
    </row>
    <row r="2">
      <c r="A2" s="3" t="s">
        <v>25</v>
      </c>
      <c r="B2" s="6"/>
      <c r="C2" s="6"/>
      <c r="D2" s="6"/>
      <c r="E2" s="6"/>
      <c r="F2" s="6"/>
      <c r="G2" s="6"/>
      <c r="H2" s="6"/>
      <c r="I2" s="6"/>
      <c r="J2" s="6"/>
    </row>
    <row r="3">
      <c r="A3" s="4" t="s">
        <v>26</v>
      </c>
      <c r="B3" s="7">
        <f>Sales!B3+Sales!C3+Sales!D3</f>
        <v>162321650</v>
      </c>
      <c r="C3" s="7">
        <f>Sales!E3+Sales!F3+Sales!G3</f>
        <v>179067969.6</v>
      </c>
      <c r="D3" s="7">
        <f>Sales!H3+Sales!I3+Sales!J3</f>
        <v>197541965.3</v>
      </c>
      <c r="E3" s="7">
        <f>Sales!K3+Sales!L3+Sales!M3</f>
        <v>217921877</v>
      </c>
      <c r="F3" s="7">
        <f>Sales!N3+Sales!O3+Sales!P3</f>
        <v>240404333.3</v>
      </c>
      <c r="G3" s="7">
        <f>Sales!Q3+Sales!R3+Sales!S3</f>
        <v>265206248.6</v>
      </c>
      <c r="H3" s="7">
        <f>Sales!T3+Sales!U3+Sales!V3</f>
        <v>292566915.6</v>
      </c>
      <c r="I3" s="7">
        <f>Sales!W3+Sales!X3+Sales!Y3</f>
        <v>322750314.3</v>
      </c>
      <c r="J3" s="7">
        <f t="shared" ref="J3:J4" si="1">SUM(B3:I3)</f>
        <v>1877781274</v>
      </c>
    </row>
    <row r="4">
      <c r="A4" s="4" t="s">
        <v>27</v>
      </c>
      <c r="B4" s="7">
        <f>Sales!B4+Sales!C4+Sales!D4</f>
        <v>108168477.7</v>
      </c>
      <c r="C4" s="7">
        <f>Sales!E4+Sales!F4+Sales!G4</f>
        <v>114482297.9</v>
      </c>
      <c r="D4" s="7">
        <f>Sales!H4+Sales!I4+Sales!J4</f>
        <v>121164657.2</v>
      </c>
      <c r="E4" s="7">
        <f>Sales!K4+Sales!L4+Sales!M4</f>
        <v>128237067.5</v>
      </c>
      <c r="F4" s="7">
        <f>Sales!N4+Sales!O4+Sales!P4</f>
        <v>135722296</v>
      </c>
      <c r="G4" s="7">
        <f>Sales!Q4+Sales!R4+Sales!S4</f>
        <v>143644439.2</v>
      </c>
      <c r="H4" s="7">
        <f>Sales!T4+Sales!U4+Sales!V4</f>
        <v>152028999.8</v>
      </c>
      <c r="I4" s="7">
        <f>Sales!W4+Sales!X4+Sales!Y4</f>
        <v>160902969.2</v>
      </c>
      <c r="J4" s="7">
        <f t="shared" si="1"/>
        <v>1064351204</v>
      </c>
    </row>
    <row r="5">
      <c r="A5" s="3" t="s">
        <v>28</v>
      </c>
      <c r="B5" s="7">
        <f t="shared" ref="B5:J5" si="2">SUM(B3:B4)</f>
        <v>270490127.7</v>
      </c>
      <c r="C5" s="7">
        <f t="shared" si="2"/>
        <v>293550267.5</v>
      </c>
      <c r="D5" s="7">
        <f t="shared" si="2"/>
        <v>318706622.5</v>
      </c>
      <c r="E5" s="7">
        <f t="shared" si="2"/>
        <v>346158944.5</v>
      </c>
      <c r="F5" s="7">
        <f t="shared" si="2"/>
        <v>376126629.4</v>
      </c>
      <c r="G5" s="7">
        <f t="shared" si="2"/>
        <v>408850687.8</v>
      </c>
      <c r="H5" s="7">
        <f t="shared" si="2"/>
        <v>444595915.3</v>
      </c>
      <c r="I5" s="7">
        <f t="shared" si="2"/>
        <v>483653283.5</v>
      </c>
      <c r="J5" s="7">
        <f t="shared" si="2"/>
        <v>2942132478</v>
      </c>
    </row>
    <row r="6">
      <c r="A6" s="3"/>
      <c r="B6" s="6"/>
      <c r="C6" s="6"/>
      <c r="D6" s="6"/>
      <c r="E6" s="6"/>
      <c r="F6" s="6"/>
      <c r="G6" s="6"/>
      <c r="H6" s="6"/>
      <c r="I6" s="6"/>
      <c r="J6" s="6"/>
    </row>
    <row r="7">
      <c r="A7" s="5" t="s">
        <v>29</v>
      </c>
      <c r="B7" s="6"/>
      <c r="C7" s="6"/>
      <c r="D7" s="6"/>
      <c r="E7" s="6"/>
      <c r="F7" s="6"/>
      <c r="G7" s="6"/>
      <c r="H7" s="6"/>
      <c r="I7" s="6"/>
      <c r="J7" s="6"/>
    </row>
    <row r="8">
      <c r="A8" s="6" t="s">
        <v>30</v>
      </c>
      <c r="B8" s="7">
        <f>Sales!B8+Sales!C8+Sales!D8</f>
        <v>32464330</v>
      </c>
      <c r="C8" s="7">
        <f>Sales!E8+Sales!F8+Sales!G8</f>
        <v>35813593.93</v>
      </c>
      <c r="D8" s="7">
        <f>Sales!H8+Sales!I8+Sales!J8</f>
        <v>39508393.06</v>
      </c>
      <c r="E8" s="7">
        <f>Sales!K8+Sales!L8+Sales!M8</f>
        <v>43584375.4</v>
      </c>
      <c r="F8" s="7">
        <f>Sales!N8+Sales!O8+Sales!P8</f>
        <v>48080866.66</v>
      </c>
      <c r="G8" s="7">
        <f>Sales!Q8+Sales!R8+Sales!S8</f>
        <v>53041249.72</v>
      </c>
      <c r="H8" s="7">
        <f>Sales!T8+Sales!U8+Sales!V8</f>
        <v>58513383.11</v>
      </c>
      <c r="I8" s="7">
        <f>Sales!W8+Sales!X8+Sales!Y8</f>
        <v>64550062.86</v>
      </c>
      <c r="J8" s="7">
        <f t="shared" ref="J8:J10" si="3">SUM(B8:I8)</f>
        <v>375556254.7</v>
      </c>
    </row>
    <row r="9">
      <c r="A9" s="6" t="s">
        <v>31</v>
      </c>
      <c r="B9" s="7">
        <f>Sales!B9+Sales!C9+Sales!D9</f>
        <v>35710763</v>
      </c>
      <c r="C9" s="7">
        <f>Sales!E9+Sales!F9+Sales!G9</f>
        <v>39394953.32</v>
      </c>
      <c r="D9" s="7">
        <f>Sales!H9+Sales!I9+Sales!J9</f>
        <v>43459232.36</v>
      </c>
      <c r="E9" s="7">
        <f>Sales!K9+Sales!L9+Sales!M9</f>
        <v>47942812.94</v>
      </c>
      <c r="F9" s="7">
        <f>Sales!N9+Sales!O9+Sales!P9</f>
        <v>52888953.33</v>
      </c>
      <c r="G9" s="7">
        <f>Sales!Q9+Sales!R9+Sales!S9</f>
        <v>58345374.69</v>
      </c>
      <c r="H9" s="7">
        <f>Sales!T9+Sales!U9+Sales!V9</f>
        <v>64364721.43</v>
      </c>
      <c r="I9" s="7">
        <f>Sales!W9+Sales!X9+Sales!Y9</f>
        <v>71005069.15</v>
      </c>
      <c r="J9" s="7">
        <f t="shared" si="3"/>
        <v>413111880.2</v>
      </c>
    </row>
    <row r="10">
      <c r="A10" s="6" t="s">
        <v>32</v>
      </c>
      <c r="B10" s="7">
        <f>Sales!B10+Sales!C10+Sales!D10</f>
        <v>94146556.99</v>
      </c>
      <c r="C10" s="7">
        <f>Sales!E10+Sales!F10+Sales!G10</f>
        <v>103859422.4</v>
      </c>
      <c r="D10" s="7">
        <f>Sales!H10+Sales!I10+Sales!J10</f>
        <v>114574339.9</v>
      </c>
      <c r="E10" s="7">
        <f>Sales!K10+Sales!L10+Sales!M10</f>
        <v>126394688.6</v>
      </c>
      <c r="F10" s="7">
        <f>Sales!N10+Sales!O10+Sales!P10</f>
        <v>139434513.3</v>
      </c>
      <c r="G10" s="7">
        <f>Sales!Q10+Sales!R10+Sales!S10</f>
        <v>153819624.2</v>
      </c>
      <c r="H10" s="7">
        <f>Sales!T10+Sales!U10+Sales!V10</f>
        <v>169688811</v>
      </c>
      <c r="I10" s="7">
        <f>Sales!W10+Sales!X10+Sales!Y10</f>
        <v>187195182.3</v>
      </c>
      <c r="J10" s="7">
        <f t="shared" si="3"/>
        <v>1089113139</v>
      </c>
    </row>
    <row r="11">
      <c r="A11" s="3" t="s">
        <v>28</v>
      </c>
      <c r="B11" s="7">
        <f t="shared" ref="B11:J11" si="4">SUM(B8:B10)</f>
        <v>162321650</v>
      </c>
      <c r="C11" s="7">
        <f t="shared" si="4"/>
        <v>179067969.6</v>
      </c>
      <c r="D11" s="7">
        <f t="shared" si="4"/>
        <v>197541965.3</v>
      </c>
      <c r="E11" s="7">
        <f t="shared" si="4"/>
        <v>217921877</v>
      </c>
      <c r="F11" s="7">
        <f t="shared" si="4"/>
        <v>240404333.3</v>
      </c>
      <c r="G11" s="7">
        <f t="shared" si="4"/>
        <v>265206248.6</v>
      </c>
      <c r="H11" s="7">
        <f t="shared" si="4"/>
        <v>292566915.6</v>
      </c>
      <c r="I11" s="7">
        <f t="shared" si="4"/>
        <v>322750314.3</v>
      </c>
      <c r="J11" s="7">
        <f t="shared" si="4"/>
        <v>1877781274</v>
      </c>
    </row>
    <row r="12">
      <c r="A12" s="2"/>
      <c r="B12" s="6"/>
      <c r="C12" s="6"/>
      <c r="D12" s="6"/>
      <c r="E12" s="6"/>
      <c r="F12" s="6"/>
      <c r="G12" s="6"/>
      <c r="H12" s="6"/>
      <c r="I12" s="6"/>
      <c r="J12" s="6"/>
    </row>
    <row r="13">
      <c r="A13" s="5" t="s">
        <v>33</v>
      </c>
      <c r="B13" s="6"/>
      <c r="C13" s="6"/>
      <c r="D13" s="6"/>
      <c r="E13" s="6"/>
      <c r="F13" s="6"/>
      <c r="G13" s="6"/>
      <c r="H13" s="6"/>
      <c r="I13" s="6"/>
      <c r="J13" s="6"/>
    </row>
    <row r="14">
      <c r="A14" s="6" t="s">
        <v>30</v>
      </c>
      <c r="B14" s="7">
        <f>Sales!B14+Sales!C14+Sales!D14</f>
        <v>30287173.76</v>
      </c>
      <c r="C14" s="7">
        <f>Sales!E14+Sales!F14+Sales!G14</f>
        <v>32055043.4</v>
      </c>
      <c r="D14" s="7">
        <f>Sales!H14+Sales!I14+Sales!J14</f>
        <v>33926104.02</v>
      </c>
      <c r="E14" s="7">
        <f>Sales!K14+Sales!L14+Sales!M14</f>
        <v>35906378.89</v>
      </c>
      <c r="F14" s="7">
        <f>Sales!N14+Sales!O14+Sales!P14</f>
        <v>38002242.89</v>
      </c>
      <c r="G14" s="7">
        <f>Sales!Q14+Sales!R14+Sales!S14</f>
        <v>40220442.98</v>
      </c>
      <c r="H14" s="7">
        <f>Sales!T14+Sales!U14+Sales!V14</f>
        <v>42568119.94</v>
      </c>
      <c r="I14" s="7">
        <f>Sales!W14+Sales!X14+Sales!Y14</f>
        <v>45052831.37</v>
      </c>
      <c r="J14" s="7">
        <f t="shared" ref="J14:J16" si="5">SUM(B14:I14)</f>
        <v>298018337.3</v>
      </c>
    </row>
    <row r="15">
      <c r="A15" s="6" t="s">
        <v>31</v>
      </c>
      <c r="B15" s="7">
        <f>Sales!B15+Sales!C15+Sales!D15</f>
        <v>37858967.21</v>
      </c>
      <c r="C15" s="7">
        <f>Sales!E15+Sales!F15+Sales!G15</f>
        <v>40068804.25</v>
      </c>
      <c r="D15" s="7">
        <f>Sales!H15+Sales!I15+Sales!J15</f>
        <v>42407630.02</v>
      </c>
      <c r="E15" s="7">
        <f>Sales!K15+Sales!L15+Sales!M15</f>
        <v>44882973.62</v>
      </c>
      <c r="F15" s="7">
        <f>Sales!N15+Sales!O15+Sales!P15</f>
        <v>47502803.62</v>
      </c>
      <c r="G15" s="7">
        <f>Sales!Q15+Sales!R15+Sales!S15</f>
        <v>50275553.72</v>
      </c>
      <c r="H15" s="7">
        <f>Sales!T15+Sales!U15+Sales!V15</f>
        <v>53210149.92</v>
      </c>
      <c r="I15" s="7">
        <f>Sales!W15+Sales!X15+Sales!Y15</f>
        <v>56316039.21</v>
      </c>
      <c r="J15" s="7">
        <f t="shared" si="5"/>
        <v>372522921.6</v>
      </c>
    </row>
    <row r="16">
      <c r="A16" s="6" t="s">
        <v>32</v>
      </c>
      <c r="B16" s="7">
        <f>Sales!B16+Sales!C16+Sales!D16</f>
        <v>40022336.76</v>
      </c>
      <c r="C16" s="7">
        <f>Sales!E16+Sales!F16+Sales!G16</f>
        <v>42358450.21</v>
      </c>
      <c r="D16" s="7">
        <f>Sales!H16+Sales!I16+Sales!J16</f>
        <v>44830923.17</v>
      </c>
      <c r="E16" s="7">
        <f>Sales!K16+Sales!L16+Sales!M16</f>
        <v>47447714.97</v>
      </c>
      <c r="F16" s="7">
        <f>Sales!N16+Sales!O16+Sales!P16</f>
        <v>50217249.54</v>
      </c>
      <c r="G16" s="7">
        <f>Sales!Q16+Sales!R16+Sales!S16</f>
        <v>53148442.51</v>
      </c>
      <c r="H16" s="7">
        <f>Sales!T16+Sales!U16+Sales!V16</f>
        <v>56250729.92</v>
      </c>
      <c r="I16" s="7">
        <f>Sales!W16+Sales!X16+Sales!Y16</f>
        <v>59534098.59</v>
      </c>
      <c r="J16" s="7">
        <f t="shared" si="5"/>
        <v>393809945.7</v>
      </c>
    </row>
    <row r="17">
      <c r="A17" s="3" t="s">
        <v>28</v>
      </c>
      <c r="B17" s="7">
        <f t="shared" ref="B17:J17" si="6">SUM(B14:B16)</f>
        <v>108168477.7</v>
      </c>
      <c r="C17" s="7">
        <f t="shared" si="6"/>
        <v>114482297.9</v>
      </c>
      <c r="D17" s="7">
        <f t="shared" si="6"/>
        <v>121164657.2</v>
      </c>
      <c r="E17" s="7">
        <f t="shared" si="6"/>
        <v>128237067.5</v>
      </c>
      <c r="F17" s="7">
        <f t="shared" si="6"/>
        <v>135722296</v>
      </c>
      <c r="G17" s="7">
        <f t="shared" si="6"/>
        <v>143644439.2</v>
      </c>
      <c r="H17" s="7">
        <f t="shared" si="6"/>
        <v>152028999.8</v>
      </c>
      <c r="I17" s="7">
        <f t="shared" si="6"/>
        <v>160902969.2</v>
      </c>
      <c r="J17" s="7">
        <f t="shared" si="6"/>
        <v>1064351204</v>
      </c>
    </row>
    <row r="18">
      <c r="A18" s="2"/>
    </row>
    <row r="19">
      <c r="A19" s="5" t="s">
        <v>34</v>
      </c>
    </row>
    <row r="20">
      <c r="A20" s="6" t="s">
        <v>30</v>
      </c>
      <c r="B20" s="2">
        <f t="shared" ref="B20:I20" si="7">B8+B14</f>
        <v>62751503.76</v>
      </c>
      <c r="C20" s="2">
        <f t="shared" si="7"/>
        <v>67868637.33</v>
      </c>
      <c r="D20" s="2">
        <f t="shared" si="7"/>
        <v>73434497.08</v>
      </c>
      <c r="E20" s="2">
        <f t="shared" si="7"/>
        <v>79490754.29</v>
      </c>
      <c r="F20" s="2">
        <f t="shared" si="7"/>
        <v>86083109.56</v>
      </c>
      <c r="G20" s="2">
        <f t="shared" si="7"/>
        <v>93261692.7</v>
      </c>
      <c r="H20" s="2">
        <f t="shared" si="7"/>
        <v>101081503.1</v>
      </c>
      <c r="I20" s="2">
        <f t="shared" si="7"/>
        <v>109602894.2</v>
      </c>
      <c r="J20" s="2">
        <f t="shared" ref="J20:J23" si="9">SUM(B20:I20)</f>
        <v>673574592</v>
      </c>
    </row>
    <row r="21">
      <c r="A21" s="6" t="s">
        <v>31</v>
      </c>
      <c r="B21" s="2">
        <f t="shared" ref="B21:I21" si="8">B9+B15</f>
        <v>73569730.2</v>
      </c>
      <c r="C21" s="2">
        <f t="shared" si="8"/>
        <v>79463757.57</v>
      </c>
      <c r="D21" s="2">
        <f t="shared" si="8"/>
        <v>85866862.39</v>
      </c>
      <c r="E21" s="2">
        <f t="shared" si="8"/>
        <v>92825786.55</v>
      </c>
      <c r="F21" s="2">
        <f t="shared" si="8"/>
        <v>100391756.9</v>
      </c>
      <c r="G21" s="2">
        <f t="shared" si="8"/>
        <v>108620928.4</v>
      </c>
      <c r="H21" s="2">
        <f t="shared" si="8"/>
        <v>117574871.3</v>
      </c>
      <c r="I21" s="2">
        <f t="shared" si="8"/>
        <v>127321108.4</v>
      </c>
      <c r="J21" s="2">
        <f t="shared" si="9"/>
        <v>785634801.8</v>
      </c>
    </row>
    <row r="22">
      <c r="A22" s="6" t="s">
        <v>32</v>
      </c>
      <c r="B22" s="2">
        <f t="shared" ref="B22:I22" si="10">B10+B16</f>
        <v>134168893.8</v>
      </c>
      <c r="C22" s="2">
        <f t="shared" si="10"/>
        <v>146217872.6</v>
      </c>
      <c r="D22" s="2">
        <f t="shared" si="10"/>
        <v>159405263</v>
      </c>
      <c r="E22" s="2">
        <f t="shared" si="10"/>
        <v>173842403.6</v>
      </c>
      <c r="F22" s="2">
        <f t="shared" si="10"/>
        <v>189651762.9</v>
      </c>
      <c r="G22" s="2">
        <f t="shared" si="10"/>
        <v>206968066.7</v>
      </c>
      <c r="H22" s="2">
        <f t="shared" si="10"/>
        <v>225939540.9</v>
      </c>
      <c r="I22" s="2">
        <f t="shared" si="10"/>
        <v>246729280.9</v>
      </c>
      <c r="J22" s="2">
        <f t="shared" si="9"/>
        <v>1482923084</v>
      </c>
    </row>
    <row r="23">
      <c r="A23" s="3" t="s">
        <v>28</v>
      </c>
      <c r="B23" s="2">
        <f t="shared" ref="B23:I23" si="11">SUM(B20:B22)</f>
        <v>270490127.7</v>
      </c>
      <c r="C23" s="2">
        <f t="shared" si="11"/>
        <v>293550267.5</v>
      </c>
      <c r="D23" s="2">
        <f t="shared" si="11"/>
        <v>318706622.5</v>
      </c>
      <c r="E23" s="2">
        <f t="shared" si="11"/>
        <v>346158944.5</v>
      </c>
      <c r="F23" s="2">
        <f t="shared" si="11"/>
        <v>376126629.4</v>
      </c>
      <c r="G23" s="2">
        <f t="shared" si="11"/>
        <v>408850687.8</v>
      </c>
      <c r="H23" s="2">
        <f t="shared" si="11"/>
        <v>444595915.3</v>
      </c>
      <c r="I23" s="2">
        <f t="shared" si="11"/>
        <v>483653283.5</v>
      </c>
      <c r="J23" s="2">
        <f t="shared" si="9"/>
        <v>2942132478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38"/>
    <col customWidth="1" min="2" max="2" width="9.38"/>
    <col customWidth="1" min="3" max="9" width="10.25"/>
    <col customWidth="1" min="10" max="10" width="10.13"/>
    <col customWidth="1" min="11" max="25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45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3.1426E7</v>
      </c>
      <c r="C3" s="2">
        <v>3.221165E7</v>
      </c>
      <c r="D3" s="2">
        <v>3.301694125E7</v>
      </c>
      <c r="E3" s="2">
        <v>3.384236478125E7</v>
      </c>
      <c r="F3" s="2">
        <v>3.4688423900781244E7</v>
      </c>
      <c r="G3" s="2">
        <v>3.5555634498300776E7</v>
      </c>
      <c r="H3" s="2">
        <v>3.644452536075829E7</v>
      </c>
      <c r="I3" s="2">
        <v>3.735563849477725E7</v>
      </c>
      <c r="J3" s="2">
        <v>3.8289529457146674E7</v>
      </c>
      <c r="K3" s="2">
        <v>3.924676769357533E7</v>
      </c>
      <c r="L3" s="2">
        <v>4.022793688591471E7</v>
      </c>
      <c r="M3" s="2">
        <v>4.1233635308062576E7</v>
      </c>
      <c r="N3" s="2">
        <v>4.226447619076414E7</v>
      </c>
      <c r="O3" s="2">
        <v>4.332108809553324E7</v>
      </c>
      <c r="P3" s="2">
        <v>4.440411529792156E7</v>
      </c>
      <c r="Q3" s="2">
        <v>4.551421818036959E7</v>
      </c>
      <c r="R3" s="2">
        <v>4.665207363487883E7</v>
      </c>
      <c r="S3" s="2">
        <v>4.78183754757508E7</v>
      </c>
      <c r="T3" s="2">
        <v>4.901383486264456E7</v>
      </c>
      <c r="U3" s="2">
        <v>5.023918073421067E7</v>
      </c>
      <c r="V3" s="2">
        <v>5.149516025256593E7</v>
      </c>
      <c r="W3" s="2">
        <v>5.278253925888008E7</v>
      </c>
      <c r="X3" s="2">
        <v>5.410210274035207E7</v>
      </c>
      <c r="Y3" s="2">
        <v>5.545465530886087E7</v>
      </c>
      <c r="Z3" s="2">
        <f t="shared" ref="Z3:Z5" si="1">SUM(B3:Y3)</f>
        <v>1016600868</v>
      </c>
    </row>
    <row r="4">
      <c r="A4" s="4" t="s">
        <v>27</v>
      </c>
      <c r="B4" s="2">
        <v>1.5319496E7</v>
      </c>
      <c r="C4" s="2">
        <v>1.5565573064247997E7</v>
      </c>
      <c r="D4" s="2">
        <v>1.5815602864379011E7</v>
      </c>
      <c r="E4" s="2">
        <v>1.6069648893189527E7</v>
      </c>
      <c r="F4" s="2">
        <v>1.6327775663360825E7</v>
      </c>
      <c r="G4" s="2">
        <v>1.6590048723841386E7</v>
      </c>
      <c r="H4" s="2">
        <v>1.6856534676492445E7</v>
      </c>
      <c r="I4" s="2">
        <v>1.712730119300094E7</v>
      </c>
      <c r="J4" s="2">
        <v>1.740241703206411E7</v>
      </c>
      <c r="K4" s="2">
        <v>1.768195205685015E7</v>
      </c>
      <c r="L4" s="2">
        <v>1.7965977252739333E7</v>
      </c>
      <c r="M4" s="2">
        <v>1.8254564745350078E7</v>
      </c>
      <c r="N4" s="2">
        <v>1.8547787818854634E7</v>
      </c>
      <c r="O4" s="2">
        <v>1.884572093458889E7</v>
      </c>
      <c r="P4" s="2">
        <v>1.9148439749961186E7</v>
      </c>
      <c r="Q4" s="2">
        <v>1.945602113766481E7</v>
      </c>
      <c r="R4" s="2">
        <v>1.9768543205199115E7</v>
      </c>
      <c r="S4" s="2">
        <v>2.008608531470423E7</v>
      </c>
      <c r="T4" s="2">
        <v>2.0408728103114318E7</v>
      </c>
      <c r="U4" s="2">
        <v>2.073655350263464E7</v>
      </c>
      <c r="V4" s="2">
        <v>2.1069644761547457E7</v>
      </c>
      <c r="W4" s="2">
        <v>2.140808646535219E7</v>
      </c>
      <c r="X4" s="2">
        <v>2.1751964558245134E7</v>
      </c>
      <c r="Y4" s="2">
        <v>2.210136636494422E7</v>
      </c>
      <c r="Z4" s="2">
        <f t="shared" si="1"/>
        <v>444305834.1</v>
      </c>
    </row>
    <row r="5">
      <c r="A5" s="3" t="s">
        <v>28</v>
      </c>
      <c r="B5" s="2">
        <v>4.6745496E7</v>
      </c>
      <c r="C5" s="2">
        <v>4.7777223064247996E7</v>
      </c>
      <c r="D5" s="2">
        <v>4.883254411437901E7</v>
      </c>
      <c r="E5" s="2">
        <v>4.991201367443953E7</v>
      </c>
      <c r="F5" s="2">
        <v>5.101619956414207E7</v>
      </c>
      <c r="G5" s="2">
        <v>5.214568322214216E7</v>
      </c>
      <c r="H5" s="2">
        <v>5.3301060037250735E7</v>
      </c>
      <c r="I5" s="2">
        <v>5.448293968777819E7</v>
      </c>
      <c r="J5" s="2">
        <v>5.5691946489210784E7</v>
      </c>
      <c r="K5" s="2">
        <v>5.692871975042548E7</v>
      </c>
      <c r="L5" s="2">
        <v>5.8193914138654046E7</v>
      </c>
      <c r="M5" s="2">
        <v>5.948820005341265E7</v>
      </c>
      <c r="N5" s="2">
        <v>6.0812264009618774E7</v>
      </c>
      <c r="O5" s="2">
        <v>6.216680903012213E7</v>
      </c>
      <c r="P5" s="2">
        <v>6.355255504788275E7</v>
      </c>
      <c r="Q5" s="2">
        <v>6.49702393180344E7</v>
      </c>
      <c r="R5" s="2">
        <v>6.6420616840077944E7</v>
      </c>
      <c r="S5" s="2">
        <v>6.790446079045503E7</v>
      </c>
      <c r="T5" s="2">
        <v>6.942256296575888E7</v>
      </c>
      <c r="U5" s="2">
        <v>7.097573423684531E7</v>
      </c>
      <c r="V5" s="2">
        <v>7.256480501411338E7</v>
      </c>
      <c r="W5" s="2">
        <v>7.419062572423227E7</v>
      </c>
      <c r="X5" s="2">
        <v>7.58540672985972E7</v>
      </c>
      <c r="Y5" s="2">
        <v>7.755602167380509E7</v>
      </c>
      <c r="Z5" s="2">
        <f t="shared" si="1"/>
        <v>1460906702</v>
      </c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46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26</v>
      </c>
      <c r="B8" s="7">
        <v>0.0</v>
      </c>
      <c r="C8" s="7">
        <v>6.363765E7</v>
      </c>
      <c r="D8" s="7">
        <v>0.0</v>
      </c>
      <c r="E8" s="7">
        <v>6.685930603125E7</v>
      </c>
      <c r="F8" s="7">
        <v>0.0</v>
      </c>
      <c r="G8" s="7">
        <v>7.024405839908202E7</v>
      </c>
      <c r="H8" s="7">
        <v>0.0</v>
      </c>
      <c r="I8" s="7">
        <v>7.380016385553554E7</v>
      </c>
      <c r="J8" s="7">
        <v>0.0</v>
      </c>
      <c r="K8" s="7">
        <v>7.7536297150722E7</v>
      </c>
      <c r="L8" s="7">
        <v>0.0</v>
      </c>
      <c r="M8" s="7">
        <v>8.14615721939773E7</v>
      </c>
      <c r="N8" s="7">
        <v>0.0</v>
      </c>
      <c r="O8" s="7">
        <v>8.558556428629738E7</v>
      </c>
      <c r="P8" s="7">
        <v>0.0</v>
      </c>
      <c r="Q8" s="7">
        <v>8.991833347829115E7</v>
      </c>
      <c r="R8" s="7">
        <v>0.0</v>
      </c>
      <c r="S8" s="7">
        <v>9.447044911062962E7</v>
      </c>
      <c r="T8" s="7">
        <v>0.0</v>
      </c>
      <c r="U8" s="7">
        <v>9.925301559685522E7</v>
      </c>
      <c r="V8" s="7">
        <v>0.0</v>
      </c>
      <c r="W8" s="7">
        <v>1.04277699511446E8</v>
      </c>
      <c r="X8" s="7">
        <v>0.0</v>
      </c>
      <c r="Y8" s="7">
        <v>1.0955675804921293E8</v>
      </c>
      <c r="Z8" s="2"/>
    </row>
    <row r="9">
      <c r="A9" s="4" t="s">
        <v>27</v>
      </c>
      <c r="B9" s="7">
        <v>0.0</v>
      </c>
      <c r="C9" s="7">
        <v>0.0</v>
      </c>
      <c r="D9" s="7">
        <v>1.5319496E7</v>
      </c>
      <c r="E9" s="7">
        <v>1.5565573064247997E7</v>
      </c>
      <c r="F9" s="7">
        <v>1.5815602864379011E7</v>
      </c>
      <c r="G9" s="7">
        <v>1.6069648893189527E7</v>
      </c>
      <c r="H9" s="7">
        <v>1.6327775663360825E7</v>
      </c>
      <c r="I9" s="7">
        <v>1.6590048723841386E7</v>
      </c>
      <c r="J9" s="7">
        <v>1.6856534676492445E7</v>
      </c>
      <c r="K9" s="7">
        <v>1.712730119300094E7</v>
      </c>
      <c r="L9" s="7">
        <v>1.740241703206411E7</v>
      </c>
      <c r="M9" s="7">
        <v>1.768195205685015E7</v>
      </c>
      <c r="N9" s="7">
        <v>1.7965977252739333E7</v>
      </c>
      <c r="O9" s="7">
        <v>1.8254564745350078E7</v>
      </c>
      <c r="P9" s="7">
        <v>1.8547787818854634E7</v>
      </c>
      <c r="Q9" s="7">
        <v>1.884572093458889E7</v>
      </c>
      <c r="R9" s="7">
        <v>1.9148439749961186E7</v>
      </c>
      <c r="S9" s="7">
        <v>1.945602113766481E7</v>
      </c>
      <c r="T9" s="7">
        <v>1.9768543205199115E7</v>
      </c>
      <c r="U9" s="7">
        <v>2.008608531470423E7</v>
      </c>
      <c r="V9" s="7">
        <v>2.0408728103114318E7</v>
      </c>
      <c r="W9" s="7">
        <v>2.073655350263464E7</v>
      </c>
      <c r="X9" s="7">
        <v>2.1069644761547457E7</v>
      </c>
      <c r="Y9" s="7">
        <v>2.140808646535219E7</v>
      </c>
      <c r="Z9" s="2"/>
    </row>
    <row r="10">
      <c r="A10" s="3" t="s">
        <v>28</v>
      </c>
      <c r="B10" s="2">
        <v>0.0</v>
      </c>
      <c r="C10" s="2">
        <v>6.363765E7</v>
      </c>
      <c r="D10" s="2">
        <v>1.5319496E7</v>
      </c>
      <c r="E10" s="2">
        <v>8.2424879095498E7</v>
      </c>
      <c r="F10" s="2">
        <v>1.5815602864379011E7</v>
      </c>
      <c r="G10" s="2">
        <v>8.631370729227155E7</v>
      </c>
      <c r="H10" s="2">
        <v>1.6327775663360825E7</v>
      </c>
      <c r="I10" s="2">
        <v>9.039021257937692E7</v>
      </c>
      <c r="J10" s="2">
        <v>1.6856534676492445E7</v>
      </c>
      <c r="K10" s="2">
        <v>9.466359834372294E7</v>
      </c>
      <c r="L10" s="2">
        <v>1.740241703206411E7</v>
      </c>
      <c r="M10" s="2">
        <v>9.914352425082745E7</v>
      </c>
      <c r="N10" s="2">
        <v>1.7965977252739333E7</v>
      </c>
      <c r="O10" s="2">
        <v>1.0384012903164746E8</v>
      </c>
      <c r="P10" s="2">
        <v>1.8547787818854634E7</v>
      </c>
      <c r="Q10" s="2">
        <v>1.0876405441288005E8</v>
      </c>
      <c r="R10" s="2">
        <v>1.9148439749961186E7</v>
      </c>
      <c r="S10" s="2">
        <v>1.1392647024829443E8</v>
      </c>
      <c r="T10" s="2">
        <v>1.9768543205199115E7</v>
      </c>
      <c r="U10" s="2">
        <v>1.1933910091155945E8</v>
      </c>
      <c r="V10" s="2">
        <v>2.0408728103114318E7</v>
      </c>
      <c r="W10" s="2">
        <v>1.2501425301408064E8</v>
      </c>
      <c r="X10" s="2">
        <v>2.1069644761547457E7</v>
      </c>
      <c r="Y10" s="2">
        <v>1.3096484451456513E8</v>
      </c>
      <c r="Z10" s="2"/>
    </row>
    <row r="11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47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26</v>
      </c>
      <c r="B13" s="2">
        <v>3.1426E7</v>
      </c>
      <c r="C13" s="2">
        <v>0.0</v>
      </c>
      <c r="D13" s="2">
        <v>3.301694125E7</v>
      </c>
      <c r="E13" s="2">
        <v>0.0</v>
      </c>
      <c r="F13" s="2">
        <v>3.4688423900781244E7</v>
      </c>
      <c r="G13" s="2">
        <v>0.0</v>
      </c>
      <c r="H13" s="2">
        <v>3.644452536075829E7</v>
      </c>
      <c r="I13" s="2">
        <v>0.0</v>
      </c>
      <c r="J13" s="2">
        <v>3.8289529457146674E7</v>
      </c>
      <c r="K13" s="2">
        <v>0.0</v>
      </c>
      <c r="L13" s="2">
        <v>4.022793688591471E7</v>
      </c>
      <c r="M13" s="2">
        <v>0.0</v>
      </c>
      <c r="N13" s="2">
        <v>4.226447619076414E7</v>
      </c>
      <c r="O13" s="2">
        <v>0.0</v>
      </c>
      <c r="P13" s="2">
        <v>4.440411529792156E7</v>
      </c>
      <c r="Q13" s="2">
        <v>0.0</v>
      </c>
      <c r="R13" s="2">
        <v>4.665207363487883E7</v>
      </c>
      <c r="S13" s="2">
        <v>0.0</v>
      </c>
      <c r="T13" s="2">
        <v>4.901383486264456E7</v>
      </c>
      <c r="U13" s="2">
        <v>0.0</v>
      </c>
      <c r="V13" s="2">
        <v>5.149516025256593E7</v>
      </c>
      <c r="W13" s="2">
        <v>0.0</v>
      </c>
      <c r="X13" s="2">
        <v>5.410210274035207E7</v>
      </c>
      <c r="Y13" s="2">
        <v>0.0</v>
      </c>
      <c r="Z13" s="2"/>
    </row>
    <row r="14">
      <c r="A14" s="4" t="s">
        <v>27</v>
      </c>
      <c r="B14" s="2">
        <v>1.5319496E7</v>
      </c>
      <c r="C14" s="2">
        <v>3.0885069064247996E7</v>
      </c>
      <c r="D14" s="2">
        <v>3.1381175928627007E7</v>
      </c>
      <c r="E14" s="2">
        <v>3.188525175756854E7</v>
      </c>
      <c r="F14" s="2">
        <v>3.2397424556550354E7</v>
      </c>
      <c r="G14" s="2">
        <v>3.291782438720221E7</v>
      </c>
      <c r="H14" s="2">
        <v>3.344658340033383E7</v>
      </c>
      <c r="I14" s="2">
        <v>3.398383586949338E7</v>
      </c>
      <c r="J14" s="2">
        <v>3.4529718225065045E7</v>
      </c>
      <c r="K14" s="2">
        <v>3.508436908891426E7</v>
      </c>
      <c r="L14" s="2">
        <v>3.564792930958948E7</v>
      </c>
      <c r="M14" s="2">
        <v>3.622054199808941E7</v>
      </c>
      <c r="N14" s="2">
        <v>3.6802352564204715E7</v>
      </c>
      <c r="O14" s="2">
        <v>3.7393508753443524E7</v>
      </c>
      <c r="P14" s="2">
        <v>3.799416068455008E7</v>
      </c>
      <c r="Q14" s="2">
        <v>3.860446088762599E7</v>
      </c>
      <c r="R14" s="2">
        <v>3.922456434286392E7</v>
      </c>
      <c r="S14" s="2">
        <v>3.985462851990333E7</v>
      </c>
      <c r="T14" s="2">
        <v>4.049481341781854E7</v>
      </c>
      <c r="U14" s="2">
        <v>4.114528160574895E7</v>
      </c>
      <c r="V14" s="2">
        <v>4.180619826418209E7</v>
      </c>
      <c r="W14" s="2">
        <v>4.247773122689964E7</v>
      </c>
      <c r="X14" s="2">
        <v>4.3160051023597315E7</v>
      </c>
      <c r="Y14" s="2">
        <v>4.385333092318934E7</v>
      </c>
      <c r="Z14" s="2"/>
    </row>
    <row r="15">
      <c r="A15" s="3" t="s">
        <v>28</v>
      </c>
      <c r="B15" s="2">
        <v>4.6745496E7</v>
      </c>
      <c r="C15" s="2">
        <v>3.0885069064247996E7</v>
      </c>
      <c r="D15" s="2">
        <v>6.439811717862701E7</v>
      </c>
      <c r="E15" s="2">
        <v>3.188525175756854E7</v>
      </c>
      <c r="F15" s="2">
        <v>6.70858484573316E7</v>
      </c>
      <c r="G15" s="2">
        <v>3.291782438720221E7</v>
      </c>
      <c r="H15" s="2">
        <v>6.989110876109213E7</v>
      </c>
      <c r="I15" s="2">
        <v>3.398383586949338E7</v>
      </c>
      <c r="J15" s="2">
        <v>7.281924768221173E7</v>
      </c>
      <c r="K15" s="2">
        <v>3.508436908891426E7</v>
      </c>
      <c r="L15" s="2">
        <v>7.587586619550419E7</v>
      </c>
      <c r="M15" s="2">
        <v>3.622054199808941E7</v>
      </c>
      <c r="N15" s="2">
        <v>7.906682875496885E7</v>
      </c>
      <c r="O15" s="2">
        <v>3.7393508753443524E7</v>
      </c>
      <c r="P15" s="2">
        <v>8.239827598247164E7</v>
      </c>
      <c r="Q15" s="2">
        <v>3.860446088762599E7</v>
      </c>
      <c r="R15" s="2">
        <v>8.587663797774275E7</v>
      </c>
      <c r="S15" s="2">
        <v>3.985462851990333E7</v>
      </c>
      <c r="T15" s="2">
        <v>8.95086482804631E7</v>
      </c>
      <c r="U15" s="2">
        <v>4.114528160574895E7</v>
      </c>
      <c r="V15" s="2">
        <v>9.330135851674801E7</v>
      </c>
      <c r="W15" s="2">
        <v>4.247773122689964E7</v>
      </c>
      <c r="X15" s="2">
        <v>9.72621537639494E7</v>
      </c>
      <c r="Y15" s="2">
        <v>4.385333092318934E7</v>
      </c>
      <c r="Z15" s="2"/>
    </row>
    <row r="16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/>
      <c r="B26" s="9"/>
      <c r="C26" s="9"/>
      <c r="D26" s="2"/>
      <c r="E26" s="9"/>
      <c r="F26" s="9"/>
      <c r="G26" s="2"/>
      <c r="H26" s="9"/>
      <c r="I26" s="9"/>
      <c r="J26" s="2"/>
      <c r="K26" s="9"/>
      <c r="L26" s="9"/>
      <c r="M26" s="2"/>
      <c r="N26" s="9"/>
      <c r="O26" s="9"/>
      <c r="P26" s="2"/>
      <c r="Q26" s="9"/>
      <c r="R26" s="9"/>
      <c r="S26" s="2"/>
      <c r="T26" s="9"/>
      <c r="U26" s="9"/>
      <c r="V26" s="2"/>
      <c r="W26" s="9"/>
      <c r="X26" s="9"/>
      <c r="Y26" s="2"/>
      <c r="Z26" s="2"/>
    </row>
    <row r="27">
      <c r="A27" s="6"/>
      <c r="B27" s="9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8" t="s">
        <v>28</v>
      </c>
    </row>
    <row r="2">
      <c r="A2" s="3" t="s">
        <v>45</v>
      </c>
      <c r="B2" s="10"/>
      <c r="C2" s="6"/>
      <c r="D2" s="6"/>
      <c r="E2" s="6"/>
      <c r="F2" s="6"/>
      <c r="G2" s="6"/>
      <c r="H2" s="6"/>
      <c r="I2" s="6"/>
      <c r="J2" s="6"/>
    </row>
    <row r="3">
      <c r="A3" s="4" t="s">
        <v>26</v>
      </c>
      <c r="B3" s="7">
        <f>Purchases!B3+Purchases!C3+Purchases!D3</f>
        <v>96654591.25</v>
      </c>
      <c r="C3" s="7">
        <f>Purchases!E3+Purchases!F3+Purchases!G3</f>
        <v>104086423.2</v>
      </c>
      <c r="D3" s="7">
        <f>Purchases!H3+Purchases!I3+Purchases!J3</f>
        <v>112089693.3</v>
      </c>
      <c r="E3" s="7">
        <f>Purchases!K3+Purchases!L3+Purchases!M3</f>
        <v>120708339.9</v>
      </c>
      <c r="F3" s="7">
        <f>Purchases!N3+Purchases!O3+Purchases!P3</f>
        <v>129989679.6</v>
      </c>
      <c r="G3" s="7">
        <f>Purchases!Q3+Purchases!R3+Purchases!S3</f>
        <v>139984667.3</v>
      </c>
      <c r="H3" s="7">
        <f>Purchases!T3+Purchases!U3+Purchases!V3</f>
        <v>150748175.8</v>
      </c>
      <c r="I3" s="7">
        <f>Purchases!W3+Purchases!X3+Purchases!Y3</f>
        <v>162339297.3</v>
      </c>
      <c r="J3" s="7">
        <f t="shared" ref="J3:J5" si="1">SUM(B3:I3)</f>
        <v>1016600868</v>
      </c>
      <c r="K3" s="11" t="b">
        <f>EXACT(J3,Purchases!Z3)</f>
        <v>1</v>
      </c>
    </row>
    <row r="4">
      <c r="A4" s="4" t="s">
        <v>27</v>
      </c>
      <c r="B4" s="7">
        <f>Purchases!B4+Purchases!C4+Purchases!D4</f>
        <v>46700671.93</v>
      </c>
      <c r="C4" s="7">
        <f>Purchases!E4+Purchases!F4+Purchases!G4</f>
        <v>48987473.28</v>
      </c>
      <c r="D4" s="7">
        <f>Purchases!H4+Purchases!I4+Purchases!J4</f>
        <v>51386252.9</v>
      </c>
      <c r="E4" s="7">
        <f>Purchases!K4+Purchases!L4+Purchases!M4</f>
        <v>53902494.05</v>
      </c>
      <c r="F4" s="7">
        <f>Purchases!N4+Purchases!O4+Purchases!P4</f>
        <v>56541948.5</v>
      </c>
      <c r="G4" s="7">
        <f>Purchases!Q4+Purchases!R4+Purchases!S4</f>
        <v>59310649.66</v>
      </c>
      <c r="H4" s="7">
        <f>Purchases!T4+Purchases!U4+Purchases!V4</f>
        <v>62214926.37</v>
      </c>
      <c r="I4" s="7">
        <f>Purchases!W4+Purchases!X4+Purchases!Y4</f>
        <v>65261417.39</v>
      </c>
      <c r="J4" s="7">
        <f t="shared" si="1"/>
        <v>444305834.1</v>
      </c>
      <c r="K4" s="11" t="b">
        <f>EXACT(J4,Purchases!Z4)</f>
        <v>1</v>
      </c>
    </row>
    <row r="5">
      <c r="A5" s="3" t="s">
        <v>28</v>
      </c>
      <c r="B5" s="7">
        <f t="shared" ref="B5:I5" si="2">SUM(B3:B4)</f>
        <v>143355263.2</v>
      </c>
      <c r="C5" s="7">
        <f t="shared" si="2"/>
        <v>153073896.5</v>
      </c>
      <c r="D5" s="7">
        <f t="shared" si="2"/>
        <v>163475946.2</v>
      </c>
      <c r="E5" s="7">
        <f t="shared" si="2"/>
        <v>174610833.9</v>
      </c>
      <c r="F5" s="7">
        <f t="shared" si="2"/>
        <v>186531628.1</v>
      </c>
      <c r="G5" s="7">
        <f t="shared" si="2"/>
        <v>199295316.9</v>
      </c>
      <c r="H5" s="7">
        <f t="shared" si="2"/>
        <v>212963102.2</v>
      </c>
      <c r="I5" s="7">
        <f t="shared" si="2"/>
        <v>227600714.7</v>
      </c>
      <c r="J5" s="7">
        <f t="shared" si="1"/>
        <v>1460906702</v>
      </c>
      <c r="K5" s="11" t="b">
        <f>EXACT(J5,Purchases!Z5)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13"/>
    <col customWidth="1" min="2" max="2" width="9.38"/>
    <col customWidth="1" min="3" max="13" width="10.25"/>
    <col customWidth="1" min="14" max="14" width="11.0"/>
    <col customWidth="1" min="15" max="15" width="11.13"/>
    <col customWidth="1" min="16" max="31" width="11.25"/>
  </cols>
  <sheetData>
    <row r="1">
      <c r="A1" s="12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/>
      <c r="AA1" s="13"/>
      <c r="AB1" s="13"/>
      <c r="AC1" s="13"/>
      <c r="AD1" s="13"/>
      <c r="AE1" s="13"/>
      <c r="AF1" s="10"/>
    </row>
    <row r="2">
      <c r="A2" s="12" t="s">
        <v>49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>
      <c r="A3" s="12" t="s">
        <v>50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>
      <c r="A4" s="10" t="s">
        <v>51</v>
      </c>
      <c r="B4" s="7">
        <v>955333.6111111111</v>
      </c>
      <c r="C4" s="7">
        <v>902937.2222222222</v>
      </c>
      <c r="D4" s="7">
        <v>1192221.9444444445</v>
      </c>
      <c r="E4" s="7">
        <v>1119726.6666666667</v>
      </c>
      <c r="F4" s="7">
        <v>1130068.4555555554</v>
      </c>
      <c r="G4" s="7">
        <v>1051656.2444444445</v>
      </c>
      <c r="H4" s="7">
        <v>973244.0333333333</v>
      </c>
      <c r="I4" s="7">
        <v>894831.8222222222</v>
      </c>
      <c r="J4" s="7">
        <v>816419.6111111111</v>
      </c>
      <c r="K4" s="7">
        <v>738007.4</v>
      </c>
      <c r="L4" s="7">
        <v>659595.1888888889</v>
      </c>
      <c r="M4" s="7">
        <v>581182.9777777778</v>
      </c>
      <c r="N4" s="7">
        <v>502770.7666666667</v>
      </c>
      <c r="O4" s="7">
        <v>424358.5555555556</v>
      </c>
      <c r="P4" s="7">
        <v>345946.34444444464</v>
      </c>
      <c r="Q4" s="7">
        <v>609215.2444444445</v>
      </c>
      <c r="R4" s="7">
        <v>510704.1444444447</v>
      </c>
      <c r="S4" s="7">
        <v>1025845.5444444448</v>
      </c>
      <c r="T4" s="7">
        <v>915135.8333333335</v>
      </c>
      <c r="U4" s="7">
        <v>810343.055555556</v>
      </c>
      <c r="V4" s="7">
        <v>1099627.777777778</v>
      </c>
      <c r="W4" s="7">
        <v>1109969.566666667</v>
      </c>
      <c r="X4" s="7">
        <v>1031557.3555555559</v>
      </c>
      <c r="Y4" s="7">
        <v>1294826.2555555557</v>
      </c>
      <c r="Z4" s="7"/>
      <c r="AA4" s="7"/>
      <c r="AB4" s="7"/>
      <c r="AC4" s="7"/>
      <c r="AD4" s="7"/>
      <c r="AE4" s="7"/>
      <c r="AF4" s="10"/>
    </row>
    <row r="5">
      <c r="A5" s="12" t="s">
        <v>52</v>
      </c>
      <c r="B5" s="7">
        <v>955333.6111111111</v>
      </c>
      <c r="C5" s="7">
        <v>902937.2222222222</v>
      </c>
      <c r="D5" s="7">
        <v>1192221.9444444445</v>
      </c>
      <c r="E5" s="7">
        <v>1119726.6666666667</v>
      </c>
      <c r="F5" s="7">
        <v>1130068.4555555554</v>
      </c>
      <c r="G5" s="7">
        <v>1051656.2444444445</v>
      </c>
      <c r="H5" s="7">
        <v>973244.0333333333</v>
      </c>
      <c r="I5" s="7">
        <v>894831.8222222222</v>
      </c>
      <c r="J5" s="7">
        <v>816419.6111111111</v>
      </c>
      <c r="K5" s="7">
        <v>738007.4</v>
      </c>
      <c r="L5" s="7">
        <v>659595.1888888889</v>
      </c>
      <c r="M5" s="7">
        <v>581182.9777777778</v>
      </c>
      <c r="N5" s="7">
        <v>502770.7666666667</v>
      </c>
      <c r="O5" s="7">
        <v>424358.5555555556</v>
      </c>
      <c r="P5" s="7">
        <v>345946.34444444464</v>
      </c>
      <c r="Q5" s="7">
        <v>609215.2444444445</v>
      </c>
      <c r="R5" s="7">
        <v>510704.1444444447</v>
      </c>
      <c r="S5" s="7">
        <v>1025845.5444444448</v>
      </c>
      <c r="T5" s="7">
        <v>915135.8333333335</v>
      </c>
      <c r="U5" s="7">
        <v>810343.055555556</v>
      </c>
      <c r="V5" s="7">
        <v>1099627.777777778</v>
      </c>
      <c r="W5" s="7">
        <v>1109969.566666667</v>
      </c>
      <c r="X5" s="7">
        <v>1031557.3555555559</v>
      </c>
      <c r="Y5" s="7">
        <v>1294826.2555555557</v>
      </c>
      <c r="Z5" s="7"/>
      <c r="AA5" s="7"/>
      <c r="AB5" s="7"/>
      <c r="AC5" s="7"/>
      <c r="AD5" s="7"/>
      <c r="AE5" s="7"/>
      <c r="AF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>
      <c r="A7" s="12" t="s">
        <v>53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>
      <c r="A8" s="10" t="s">
        <v>54</v>
      </c>
      <c r="B8" s="7">
        <v>2096445.0</v>
      </c>
      <c r="C8" s="7">
        <v>4450608.009999998</v>
      </c>
      <c r="D8" s="7">
        <v>7072627.504179997</v>
      </c>
      <c r="E8" s="7">
        <v>9972961.938005233</v>
      </c>
      <c r="F8" s="7">
        <v>1.3162398945108073E7</v>
      </c>
      <c r="G8" s="7">
        <v>1.6652064785644231E7</v>
      </c>
      <c r="H8" s="7">
        <v>2.045343405279814E7</v>
      </c>
      <c r="I8" s="7">
        <v>2.4578339644286126E7</v>
      </c>
      <c r="J8" s="7">
        <v>2.903898300588433E7</v>
      </c>
      <c r="K8" s="7">
        <v>3.384794465419132E7</v>
      </c>
      <c r="L8" s="7">
        <v>3.901819498602287E7</v>
      </c>
      <c r="M8" s="7">
        <v>4.456310538202877E7</v>
      </c>
      <c r="N8" s="7">
        <v>5.049645961231922E7</v>
      </c>
      <c r="O8" s="7">
        <v>5.683246555209025E7</v>
      </c>
      <c r="P8" s="7">
        <v>6.358576721544588E7</v>
      </c>
      <c r="Q8" s="7">
        <v>7.077145711582737E7</v>
      </c>
      <c r="R8" s="7">
        <v>7.84050889616783E7</v>
      </c>
      <c r="S8" s="7">
        <v>8.650269069619867E7</v>
      </c>
      <c r="T8" s="7">
        <v>9.508077789027068E7</v>
      </c>
      <c r="U8" s="7">
        <v>1.0415636749787447E8</v>
      </c>
      <c r="V8" s="7">
        <v>1.137469919835546E8</v>
      </c>
      <c r="W8" s="7">
        <v>1.2387071383174494E8</v>
      </c>
      <c r="X8" s="7">
        <v>1.3454614044801486E8</v>
      </c>
      <c r="Y8" s="7">
        <v>1.457924394625601E8</v>
      </c>
      <c r="Z8" s="7"/>
      <c r="AA8" s="7"/>
      <c r="AB8" s="7"/>
      <c r="AC8" s="7"/>
      <c r="AD8" s="7"/>
      <c r="AE8" s="7"/>
      <c r="AF8" s="10"/>
    </row>
    <row r="9">
      <c r="A9" s="10" t="s">
        <v>36</v>
      </c>
      <c r="B9" s="7">
        <v>4.427267292E7</v>
      </c>
      <c r="C9" s="7">
        <v>2.4517490246101994E7</v>
      </c>
      <c r="D9" s="7">
        <v>4.661896893540846E7</v>
      </c>
      <c r="E9" s="7">
        <v>2.580880296886409E7</v>
      </c>
      <c r="F9" s="7">
        <v>4.909898417865263E7</v>
      </c>
      <c r="G9" s="7">
        <v>2.71733147266343E7</v>
      </c>
      <c r="H9" s="7">
        <v>5.172080071360992E7</v>
      </c>
      <c r="I9" s="7">
        <v>2.861543163889711E7</v>
      </c>
      <c r="J9" s="7">
        <v>5.4493010188238524E7</v>
      </c>
      <c r="K9" s="7">
        <v>3.0139836856831133E7</v>
      </c>
      <c r="L9" s="7">
        <v>5.742474687472344E7</v>
      </c>
      <c r="M9" s="7">
        <v>3.1751508493107177E7</v>
      </c>
      <c r="N9" s="7">
        <v>6.052572288950432E7</v>
      </c>
      <c r="O9" s="7">
        <v>3.345573873333975E7</v>
      </c>
      <c r="P9" s="7">
        <v>6.3806265738520235E7</v>
      </c>
      <c r="Q9" s="7">
        <v>3.525815420792314E7</v>
      </c>
      <c r="R9" s="7">
        <v>6.727735834275624E7</v>
      </c>
      <c r="S9" s="7">
        <v>3.7164737708262384E7</v>
      </c>
      <c r="T9" s="7">
        <v>7.095068170958239E7</v>
      </c>
      <c r="U9" s="7">
        <v>3.9181851337044716E7</v>
      </c>
      <c r="V9" s="7">
        <v>7.483866042648235E7</v>
      </c>
      <c r="W9" s="7">
        <v>4.131626118821075E7</v>
      </c>
      <c r="X9" s="7">
        <v>7.895451116562323E7</v>
      </c>
      <c r="Y9" s="7">
        <v>4.357516365870406E7</v>
      </c>
      <c r="Z9" s="7"/>
      <c r="AA9" s="7"/>
      <c r="AB9" s="7"/>
      <c r="AC9" s="7"/>
      <c r="AD9" s="7"/>
      <c r="AE9" s="7"/>
      <c r="AF9" s="10"/>
    </row>
    <row r="10">
      <c r="A10" s="10" t="s">
        <v>55</v>
      </c>
      <c r="B10" s="7">
        <v>3.3003574645555556E7</v>
      </c>
      <c r="C10" s="7">
        <v>7.480054841211247E7</v>
      </c>
      <c r="D10" s="7">
        <v>1.1902454073737857E8</v>
      </c>
      <c r="E10" s="7">
        <v>1.417632207064154E8</v>
      </c>
      <c r="F10" s="7">
        <v>1.8915877023912466E8</v>
      </c>
      <c r="G10" s="7">
        <v>2.1348681761458772E8</v>
      </c>
      <c r="H10" s="7">
        <v>2.6386519888841268E8</v>
      </c>
      <c r="I10" s="7">
        <v>2.90266053405398E8</v>
      </c>
      <c r="J10" s="7">
        <v>3.434109169190429E8</v>
      </c>
      <c r="K10" s="7">
        <v>3.7186104814707077E8</v>
      </c>
      <c r="L10" s="7">
        <v>4.2858135076983804E8</v>
      </c>
      <c r="M10" s="7">
        <v>4.615138291848114E8</v>
      </c>
      <c r="N10" s="7">
        <v>5.21689825179941E8</v>
      </c>
      <c r="O10" s="7">
        <v>5.491656190758001E8</v>
      </c>
      <c r="P10" s="7">
        <v>6.129031060993605E8</v>
      </c>
      <c r="Q10" s="7">
        <v>6.481897720754783E8</v>
      </c>
      <c r="R10" s="7">
        <v>7.160260065984447E8</v>
      </c>
      <c r="S10" s="7">
        <v>7.53475407171796E8</v>
      </c>
      <c r="T10" s="7">
        <v>8.254823320192605E8</v>
      </c>
      <c r="U10" s="7">
        <v>8.668931770073135E8</v>
      </c>
      <c r="V10" s="7">
        <v>9.42787494552096E8</v>
      </c>
      <c r="W10" s="7">
        <v>9.873261567748932E8</v>
      </c>
      <c r="X10" s="7">
        <v>1.0684666824089842E9</v>
      </c>
      <c r="Y10" s="7">
        <v>1.113592442382535E9</v>
      </c>
      <c r="Z10" s="7"/>
      <c r="AA10" s="7"/>
      <c r="AB10" s="7"/>
      <c r="AC10" s="7"/>
      <c r="AD10" s="7"/>
      <c r="AE10" s="7"/>
      <c r="AF10" s="10"/>
    </row>
    <row r="11">
      <c r="A11" s="12" t="s">
        <v>56</v>
      </c>
      <c r="B11" s="7">
        <v>7.937269256555556E7</v>
      </c>
      <c r="C11" s="7">
        <v>1.0376864666821447E8</v>
      </c>
      <c r="D11" s="7">
        <v>1.7271613717696702E8</v>
      </c>
      <c r="E11" s="7">
        <v>1.7754498561328474E8</v>
      </c>
      <c r="F11" s="7">
        <v>2.5142015336288536E8</v>
      </c>
      <c r="G11" s="7">
        <v>2.5731219712686625E8</v>
      </c>
      <c r="H11" s="7">
        <v>3.3603943365482074E8</v>
      </c>
      <c r="I11" s="7">
        <v>3.434598246885812E8</v>
      </c>
      <c r="J11" s="7">
        <v>4.2694291011316574E8</v>
      </c>
      <c r="K11" s="7">
        <v>4.358488296580932E8</v>
      </c>
      <c r="L11" s="7">
        <v>5.2502429263058436E8</v>
      </c>
      <c r="M11" s="7">
        <v>5.378284430599474E8</v>
      </c>
      <c r="N11" s="7">
        <v>6.327120076817646E8</v>
      </c>
      <c r="O11" s="7">
        <v>6.3945382336123E8</v>
      </c>
      <c r="P11" s="7">
        <v>7.402951390533266E8</v>
      </c>
      <c r="Q11" s="7">
        <v>7.542193833992288E8</v>
      </c>
      <c r="R11" s="7">
        <v>8.617084539028792E8</v>
      </c>
      <c r="S11" s="7">
        <v>8.77142835576257E8</v>
      </c>
      <c r="T11" s="7">
        <v>9.915137916191136E8</v>
      </c>
      <c r="U11" s="7">
        <v>1.0102313958422327E9</v>
      </c>
      <c r="V11" s="7">
        <v>1.131373146962133E9</v>
      </c>
      <c r="W11" s="7">
        <v>1.152513131794849E9</v>
      </c>
      <c r="X11" s="7">
        <v>1.2819673340226223E9</v>
      </c>
      <c r="Y11" s="7">
        <v>1.3029600455037992E9</v>
      </c>
      <c r="Z11" s="7"/>
      <c r="AA11" s="7"/>
      <c r="AB11" s="7"/>
      <c r="AC11" s="7"/>
      <c r="AD11" s="7"/>
      <c r="AE11" s="7"/>
      <c r="AF11" s="10"/>
    </row>
    <row r="12">
      <c r="A12" s="12" t="s">
        <v>57</v>
      </c>
      <c r="B12" s="7">
        <v>8.032802617666666E7</v>
      </c>
      <c r="C12" s="7">
        <v>1.046715838904367E8</v>
      </c>
      <c r="D12" s="7">
        <v>1.7390835912141147E8</v>
      </c>
      <c r="E12" s="7">
        <v>1.786647122799514E8</v>
      </c>
      <c r="F12" s="7">
        <v>2.525502218184409E8</v>
      </c>
      <c r="G12" s="7">
        <v>2.5836385337131068E8</v>
      </c>
      <c r="H12" s="7">
        <v>3.370126776881541E8</v>
      </c>
      <c r="I12" s="7">
        <v>3.4435465651080346E8</v>
      </c>
      <c r="J12" s="7">
        <v>4.2775932972427684E8</v>
      </c>
      <c r="K12" s="7">
        <v>4.365868370580932E8</v>
      </c>
      <c r="L12" s="7">
        <v>5.2568388781947327E8</v>
      </c>
      <c r="M12" s="7">
        <v>5.384096260377251E8</v>
      </c>
      <c r="N12" s="7">
        <v>6.332147784484313E8</v>
      </c>
      <c r="O12" s="7">
        <v>6.398781819167856E8</v>
      </c>
      <c r="P12" s="7">
        <v>7.40641085397771E8</v>
      </c>
      <c r="Q12" s="7">
        <v>7.548285986436733E8</v>
      </c>
      <c r="R12" s="7">
        <v>8.622191580473237E8</v>
      </c>
      <c r="S12" s="7">
        <v>8.781686811207014E8</v>
      </c>
      <c r="T12" s="7">
        <v>9.924289274524469E8</v>
      </c>
      <c r="U12" s="7">
        <v>1.0110417388977883E9</v>
      </c>
      <c r="V12" s="7">
        <v>1.1324727747399106E9</v>
      </c>
      <c r="W12" s="7">
        <v>1.1536231013615155E9</v>
      </c>
      <c r="X12" s="7">
        <v>1.282998891378178E9</v>
      </c>
      <c r="Y12" s="7">
        <v>1.3042548717593548E9</v>
      </c>
      <c r="Z12" s="7"/>
      <c r="AA12" s="7"/>
      <c r="AB12" s="7"/>
      <c r="AC12" s="7"/>
      <c r="AD12" s="7"/>
      <c r="AE12" s="7"/>
      <c r="AF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>
      <c r="A14" s="12" t="s">
        <v>58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>
      <c r="A15" s="10" t="s">
        <v>59</v>
      </c>
      <c r="B15" s="7">
        <v>109941.0</v>
      </c>
      <c r="C15" s="7">
        <v>109941.0</v>
      </c>
      <c r="D15" s="7">
        <v>109941.0</v>
      </c>
      <c r="E15" s="7">
        <v>109941.0</v>
      </c>
      <c r="F15" s="7">
        <v>109941.0</v>
      </c>
      <c r="G15" s="7">
        <v>109941.0</v>
      </c>
      <c r="H15" s="7">
        <v>109941.0</v>
      </c>
      <c r="I15" s="7">
        <v>109941.0</v>
      </c>
      <c r="J15" s="7">
        <v>109941.0</v>
      </c>
      <c r="K15" s="7">
        <v>109941.0</v>
      </c>
      <c r="L15" s="7">
        <v>109941.0</v>
      </c>
      <c r="M15" s="7">
        <v>109941.0</v>
      </c>
      <c r="N15" s="7">
        <v>109941.0</v>
      </c>
      <c r="O15" s="7">
        <v>109941.0</v>
      </c>
      <c r="P15" s="7">
        <v>109941.0</v>
      </c>
      <c r="Q15" s="7">
        <v>109941.0</v>
      </c>
      <c r="R15" s="7">
        <v>109941.0</v>
      </c>
      <c r="S15" s="7">
        <v>226356.0</v>
      </c>
      <c r="T15" s="7">
        <v>226356.0</v>
      </c>
      <c r="U15" s="7">
        <v>226356.0</v>
      </c>
      <c r="V15" s="7">
        <v>226356.0</v>
      </c>
      <c r="W15" s="7">
        <v>226356.0</v>
      </c>
      <c r="X15" s="7">
        <v>226356.0</v>
      </c>
      <c r="Y15" s="7">
        <v>226356.0</v>
      </c>
      <c r="Z15" s="7"/>
      <c r="AA15" s="7"/>
      <c r="AB15" s="7"/>
      <c r="AC15" s="7"/>
      <c r="AD15" s="7"/>
      <c r="AE15" s="7"/>
      <c r="AF15" s="10"/>
    </row>
    <row r="16">
      <c r="A16" s="12" t="s">
        <v>60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>
      <c r="A17" s="10" t="s">
        <v>61</v>
      </c>
      <c r="B17" s="14">
        <v>0.0</v>
      </c>
      <c r="C17" s="14">
        <v>3.329205017666667E7</v>
      </c>
      <c r="D17" s="14">
        <v>6.782058582618868E7</v>
      </c>
      <c r="E17" s="14">
        <v>1.0365965494278446E8</v>
      </c>
      <c r="F17" s="14">
        <v>1.4087120252238286E8</v>
      </c>
      <c r="G17" s="14">
        <v>1.7949844436110935E8</v>
      </c>
      <c r="H17" s="14">
        <v>2.195954419841085E8</v>
      </c>
      <c r="I17" s="14">
        <v>2.6121331092706198E8</v>
      </c>
      <c r="J17" s="14">
        <v>3.044048916413101E8</v>
      </c>
      <c r="K17" s="14">
        <v>3.4908949504206514E8</v>
      </c>
      <c r="L17" s="14">
        <v>3.95594209969179E8</v>
      </c>
      <c r="M17" s="14">
        <v>4.438420926239691E8</v>
      </c>
      <c r="N17" s="14">
        <v>4.938774170396357E8</v>
      </c>
      <c r="O17" s="14">
        <v>5.457786116934624E8</v>
      </c>
      <c r="P17" s="14">
        <v>5.99655114163342E8</v>
      </c>
      <c r="Q17" s="14">
        <v>6.555285924152993E8</v>
      </c>
      <c r="R17" s="14">
        <v>7.134522497560471E8</v>
      </c>
      <c r="S17" s="14">
        <v>7.735129610695808E8</v>
      </c>
      <c r="T17" s="14">
        <v>8.35483420600798E8</v>
      </c>
      <c r="U17" s="14">
        <v>9.000319761719837E8</v>
      </c>
      <c r="V17" s="14">
        <v>9.669504832920392E8</v>
      </c>
      <c r="W17" s="14">
        <v>1.0363407842231627E9</v>
      </c>
      <c r="X17" s="14">
        <v>1.108257067134616E9</v>
      </c>
      <c r="Y17" s="14">
        <v>1.1827907636142285E9</v>
      </c>
      <c r="Z17" s="14"/>
      <c r="AA17" s="14"/>
      <c r="AB17" s="14"/>
      <c r="AC17" s="14"/>
      <c r="AD17" s="14"/>
      <c r="AE17" s="14"/>
      <c r="AF17" s="10"/>
    </row>
    <row r="18">
      <c r="A18" s="10" t="s">
        <v>62</v>
      </c>
      <c r="B18" s="7">
        <v>3.329205017666667E7</v>
      </c>
      <c r="C18" s="7">
        <v>3.452853564952202E7</v>
      </c>
      <c r="D18" s="7">
        <v>3.5839069116595775E7</v>
      </c>
      <c r="E18" s="7">
        <v>3.721154757959841E7</v>
      </c>
      <c r="F18" s="7">
        <v>3.862724183872648E7</v>
      </c>
      <c r="G18" s="7">
        <v>4.009699762299917E7</v>
      </c>
      <c r="H18" s="7">
        <v>4.1617868942953475E7</v>
      </c>
      <c r="I18" s="7">
        <v>4.3191580714248106E7</v>
      </c>
      <c r="J18" s="7">
        <v>4.481991540075503E7</v>
      </c>
      <c r="K18" s="7">
        <v>4.650471492711383E7</v>
      </c>
      <c r="L18" s="7">
        <v>4.82478826547901E7</v>
      </c>
      <c r="M18" s="7">
        <v>5.003532441566666E7</v>
      </c>
      <c r="N18" s="7">
        <v>5.190119465382665E7</v>
      </c>
      <c r="O18" s="7">
        <v>5.387650246987968E7</v>
      </c>
      <c r="P18" s="7">
        <v>5.587347825195731E7</v>
      </c>
      <c r="Q18" s="7">
        <v>5.792365734074785E7</v>
      </c>
      <c r="R18" s="7">
        <v>6.006071131353368E7</v>
      </c>
      <c r="S18" s="7">
        <v>6.224616553121717E7</v>
      </c>
      <c r="T18" s="7">
        <v>6.454855557118568E7</v>
      </c>
      <c r="U18" s="7">
        <v>6.6918507120055415E7</v>
      </c>
      <c r="V18" s="7">
        <v>6.939030093112351E7</v>
      </c>
      <c r="W18" s="7">
        <v>7.191628291145313E7</v>
      </c>
      <c r="X18" s="7">
        <v>7.453369647961263E7</v>
      </c>
      <c r="Y18" s="7">
        <v>7.724122522193682E7</v>
      </c>
      <c r="Z18" s="7"/>
      <c r="AA18" s="7"/>
      <c r="AB18" s="7"/>
      <c r="AC18" s="7"/>
      <c r="AD18" s="7"/>
      <c r="AE18" s="7"/>
      <c r="AF18" s="10"/>
    </row>
    <row r="19">
      <c r="A19" s="10" t="s">
        <v>63</v>
      </c>
      <c r="B19" s="7">
        <v>0.0</v>
      </c>
      <c r="C19" s="7">
        <v>0.0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7">
        <v>0.0</v>
      </c>
      <c r="J19" s="7">
        <v>135312.0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  <c r="Q19" s="7">
        <v>0.0</v>
      </c>
      <c r="R19" s="7">
        <v>0.0</v>
      </c>
      <c r="S19" s="7">
        <v>275706.0</v>
      </c>
      <c r="T19" s="7">
        <v>0.0</v>
      </c>
      <c r="U19" s="7">
        <v>0.0</v>
      </c>
      <c r="V19" s="7">
        <v>0.0</v>
      </c>
      <c r="W19" s="7">
        <v>0.0</v>
      </c>
      <c r="X19" s="7">
        <v>0.0</v>
      </c>
      <c r="Y19" s="7">
        <v>0.0</v>
      </c>
      <c r="Z19" s="7"/>
      <c r="AA19" s="7"/>
      <c r="AB19" s="7"/>
      <c r="AC19" s="7"/>
      <c r="AD19" s="7"/>
      <c r="AE19" s="7"/>
      <c r="AF19" s="10"/>
    </row>
    <row r="20">
      <c r="A20" s="12" t="s">
        <v>64</v>
      </c>
      <c r="B20" s="7">
        <v>3.329205017666667E7</v>
      </c>
      <c r="C20" s="7">
        <v>6.782058582618868E7</v>
      </c>
      <c r="D20" s="7">
        <v>1.0365965494278446E8</v>
      </c>
      <c r="E20" s="7">
        <v>1.4087120252238286E8</v>
      </c>
      <c r="F20" s="7">
        <v>1.7949844436110935E8</v>
      </c>
      <c r="G20" s="7">
        <v>2.195954419841085E8</v>
      </c>
      <c r="H20" s="7">
        <v>2.6121331092706198E8</v>
      </c>
      <c r="I20" s="7">
        <v>3.044048916413101E8</v>
      </c>
      <c r="J20" s="7">
        <v>3.4908949504206514E8</v>
      </c>
      <c r="K20" s="7">
        <v>3.95594209969179E8</v>
      </c>
      <c r="L20" s="7">
        <v>4.438420926239691E8</v>
      </c>
      <c r="M20" s="7">
        <v>4.938774170396357E8</v>
      </c>
      <c r="N20" s="7">
        <v>5.457786116934624E8</v>
      </c>
      <c r="O20" s="7">
        <v>5.99655114163342E8</v>
      </c>
      <c r="P20" s="7">
        <v>6.555285924152993E8</v>
      </c>
      <c r="Q20" s="7">
        <v>7.134522497560471E8</v>
      </c>
      <c r="R20" s="7">
        <v>7.735129610695808E8</v>
      </c>
      <c r="S20" s="7">
        <v>8.35483420600798E8</v>
      </c>
      <c r="T20" s="7">
        <v>9.000319761719837E8</v>
      </c>
      <c r="U20" s="7">
        <v>9.669504832920392E8</v>
      </c>
      <c r="V20" s="7">
        <v>1.0363407842231627E9</v>
      </c>
      <c r="W20" s="7">
        <v>1.108257067134616E9</v>
      </c>
      <c r="X20" s="7">
        <v>1.1827907636142285E9</v>
      </c>
      <c r="Y20" s="7">
        <v>1.2600319888361654E9</v>
      </c>
      <c r="Z20" s="7"/>
      <c r="AA20" s="7"/>
      <c r="AB20" s="7"/>
      <c r="AC20" s="7"/>
      <c r="AD20" s="7"/>
      <c r="AE20" s="7"/>
      <c r="AF20" s="10"/>
    </row>
    <row r="21">
      <c r="A21" s="12" t="s">
        <v>65</v>
      </c>
      <c r="B21" s="7">
        <v>3.340199117666667E7</v>
      </c>
      <c r="C21" s="7">
        <v>6.793052682618868E7</v>
      </c>
      <c r="D21" s="7">
        <v>1.0376959594278446E8</v>
      </c>
      <c r="E21" s="7">
        <v>1.4098114352238286E8</v>
      </c>
      <c r="F21" s="7">
        <v>1.7960838536110935E8</v>
      </c>
      <c r="G21" s="7">
        <v>2.197053829841085E8</v>
      </c>
      <c r="H21" s="7">
        <v>2.6132325192706198E8</v>
      </c>
      <c r="I21" s="7">
        <v>3.045148326413101E8</v>
      </c>
      <c r="J21" s="7">
        <v>3.4919943604206514E8</v>
      </c>
      <c r="K21" s="7">
        <v>3.95704150969179E8</v>
      </c>
      <c r="L21" s="7">
        <v>4.439520336239691E8</v>
      </c>
      <c r="M21" s="7">
        <v>4.939873580396357E8</v>
      </c>
      <c r="N21" s="7">
        <v>5.458885526934624E8</v>
      </c>
      <c r="O21" s="7">
        <v>5.99765055163342E8</v>
      </c>
      <c r="P21" s="7">
        <v>6.556385334152993E8</v>
      </c>
      <c r="Q21" s="7">
        <v>7.135621907560471E8</v>
      </c>
      <c r="R21" s="7">
        <v>7.736229020695808E8</v>
      </c>
      <c r="S21" s="7">
        <v>8.35709776600798E8</v>
      </c>
      <c r="T21" s="7">
        <v>9.002583321719837E8</v>
      </c>
      <c r="U21" s="7">
        <v>9.671768392920392E8</v>
      </c>
      <c r="V21" s="7">
        <v>1.0365671402231627E9</v>
      </c>
      <c r="W21" s="7">
        <v>1.108483423134616E9</v>
      </c>
      <c r="X21" s="7">
        <v>1.1830171196142285E9</v>
      </c>
      <c r="Y21" s="7">
        <v>1.2602583448361654E9</v>
      </c>
      <c r="Z21" s="7"/>
      <c r="AA21" s="7"/>
      <c r="AB21" s="7"/>
      <c r="AC21" s="7"/>
      <c r="AD21" s="7"/>
      <c r="AE21" s="7"/>
      <c r="AF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>
      <c r="A23" s="12" t="s">
        <v>66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>
      <c r="A24" s="12" t="s">
        <v>67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>
      <c r="A25" s="10" t="s">
        <v>68</v>
      </c>
      <c r="B25" s="7">
        <v>0.0</v>
      </c>
      <c r="C25" s="7">
        <v>5597450.0</v>
      </c>
      <c r="D25" s="7">
        <v>5597450.0</v>
      </c>
      <c r="E25" s="7">
        <v>5597450.0</v>
      </c>
      <c r="F25" s="7">
        <v>5597450.0</v>
      </c>
      <c r="G25" s="7">
        <v>5597450.0</v>
      </c>
      <c r="H25" s="7">
        <v>5597450.0</v>
      </c>
      <c r="I25" s="7">
        <v>5597450.0</v>
      </c>
      <c r="J25" s="7">
        <v>5597450.0</v>
      </c>
      <c r="K25" s="7">
        <v>5597450.0</v>
      </c>
      <c r="L25" s="7">
        <v>5597450.0</v>
      </c>
      <c r="M25" s="7">
        <v>8058530.0</v>
      </c>
      <c r="N25" s="7">
        <v>8058530.0</v>
      </c>
      <c r="O25" s="7">
        <v>2461080.0</v>
      </c>
      <c r="P25" s="7">
        <v>2461080.0</v>
      </c>
      <c r="Q25" s="7">
        <v>2461080.0</v>
      </c>
      <c r="R25" s="7">
        <v>2461080.0</v>
      </c>
      <c r="S25" s="7">
        <v>2461080.0</v>
      </c>
      <c r="T25" s="7">
        <v>2461080.0</v>
      </c>
      <c r="U25" s="7">
        <v>2461080.0</v>
      </c>
      <c r="V25" s="7">
        <v>2461080.0</v>
      </c>
      <c r="W25" s="7">
        <v>2461080.0</v>
      </c>
      <c r="X25" s="7">
        <v>2461080.0</v>
      </c>
      <c r="Y25" s="7">
        <v>0.0</v>
      </c>
      <c r="Z25" s="7"/>
      <c r="AA25" s="7"/>
      <c r="AB25" s="7"/>
      <c r="AC25" s="7"/>
      <c r="AD25" s="7"/>
      <c r="AE25" s="7"/>
      <c r="AF25" s="10"/>
    </row>
    <row r="26">
      <c r="A26" s="12" t="s">
        <v>69</v>
      </c>
      <c r="B26" s="7">
        <v>0.0</v>
      </c>
      <c r="C26" s="7">
        <v>5597450.0</v>
      </c>
      <c r="D26" s="7">
        <v>5597450.0</v>
      </c>
      <c r="E26" s="7">
        <v>5597450.0</v>
      </c>
      <c r="F26" s="7">
        <v>5597450.0</v>
      </c>
      <c r="G26" s="7">
        <v>5597450.0</v>
      </c>
      <c r="H26" s="7">
        <v>5597450.0</v>
      </c>
      <c r="I26" s="7">
        <v>5597450.0</v>
      </c>
      <c r="J26" s="7">
        <v>5597450.0</v>
      </c>
      <c r="K26" s="7">
        <v>5597450.0</v>
      </c>
      <c r="L26" s="7">
        <v>5597450.0</v>
      </c>
      <c r="M26" s="7">
        <v>8058530.0</v>
      </c>
      <c r="N26" s="7">
        <v>8058530.0</v>
      </c>
      <c r="O26" s="7">
        <v>2461080.0</v>
      </c>
      <c r="P26" s="7">
        <v>2461080.0</v>
      </c>
      <c r="Q26" s="7">
        <v>2461080.0</v>
      </c>
      <c r="R26" s="7">
        <v>2461080.0</v>
      </c>
      <c r="S26" s="7">
        <v>2461080.0</v>
      </c>
      <c r="T26" s="7">
        <v>2461080.0</v>
      </c>
      <c r="U26" s="7">
        <v>2461080.0</v>
      </c>
      <c r="V26" s="7">
        <v>2461080.0</v>
      </c>
      <c r="W26" s="7">
        <v>2461080.0</v>
      </c>
      <c r="X26" s="7">
        <v>2461080.0</v>
      </c>
      <c r="Y26" s="7">
        <v>0.0</v>
      </c>
      <c r="Z26" s="7"/>
      <c r="AA26" s="7"/>
      <c r="AB26" s="7"/>
      <c r="AC26" s="7"/>
      <c r="AD26" s="7"/>
      <c r="AE26" s="7"/>
      <c r="AF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>
      <c r="A28" s="12" t="s">
        <v>70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>
      <c r="A29" s="10" t="s">
        <v>47</v>
      </c>
      <c r="B29" s="7">
        <v>4.6745496E7</v>
      </c>
      <c r="C29" s="7">
        <v>3.0885069064247996E7</v>
      </c>
      <c r="D29" s="7">
        <v>6.439811717862701E7</v>
      </c>
      <c r="E29" s="7">
        <v>3.188525175756854E7</v>
      </c>
      <c r="F29" s="7">
        <v>6.70858484573316E7</v>
      </c>
      <c r="G29" s="7">
        <v>3.291782438720221E7</v>
      </c>
      <c r="H29" s="7">
        <v>6.989110876109213E7</v>
      </c>
      <c r="I29" s="7">
        <v>3.398383586949338E7</v>
      </c>
      <c r="J29" s="7">
        <v>7.281924768221173E7</v>
      </c>
      <c r="K29" s="7">
        <v>3.508436908891426E7</v>
      </c>
      <c r="L29" s="7">
        <v>7.587586619550419E7</v>
      </c>
      <c r="M29" s="7">
        <v>3.622054199808941E7</v>
      </c>
      <c r="N29" s="7">
        <v>7.906682875496885E7</v>
      </c>
      <c r="O29" s="7">
        <v>3.7393508753443524E7</v>
      </c>
      <c r="P29" s="7">
        <v>8.239827598247164E7</v>
      </c>
      <c r="Q29" s="7">
        <v>3.860446088762599E7</v>
      </c>
      <c r="R29" s="7">
        <v>8.587663797774275E7</v>
      </c>
      <c r="S29" s="7">
        <v>3.985462851990333E7</v>
      </c>
      <c r="T29" s="7">
        <v>8.95086482804631E7</v>
      </c>
      <c r="U29" s="7">
        <v>4.114528160574895E7</v>
      </c>
      <c r="V29" s="7">
        <v>9.330135851674801E7</v>
      </c>
      <c r="W29" s="7">
        <v>4.247773122689964E7</v>
      </c>
      <c r="X29" s="7">
        <v>9.72621537639494E7</v>
      </c>
      <c r="Y29" s="7">
        <v>4.385333092318934E7</v>
      </c>
      <c r="Z29" s="7"/>
      <c r="AA29" s="7"/>
      <c r="AB29" s="7"/>
      <c r="AC29" s="7"/>
      <c r="AD29" s="7"/>
      <c r="AE29" s="7"/>
      <c r="AF29" s="10"/>
    </row>
    <row r="30">
      <c r="A30" s="10" t="s">
        <v>71</v>
      </c>
      <c r="B30" s="7">
        <v>180539.0</v>
      </c>
      <c r="C30" s="7">
        <v>258538.0</v>
      </c>
      <c r="D30" s="7">
        <v>143196.0</v>
      </c>
      <c r="E30" s="7">
        <v>200867.0</v>
      </c>
      <c r="F30" s="7">
        <v>258538.0</v>
      </c>
      <c r="G30" s="7">
        <v>143196.0</v>
      </c>
      <c r="H30" s="7">
        <v>200867.0</v>
      </c>
      <c r="I30" s="7">
        <v>258538.0</v>
      </c>
      <c r="J30" s="7">
        <v>143196.0</v>
      </c>
      <c r="K30" s="7">
        <v>200867.0</v>
      </c>
      <c r="L30" s="7">
        <v>258538.0</v>
      </c>
      <c r="M30" s="7">
        <v>143196.0</v>
      </c>
      <c r="N30" s="7">
        <v>200867.0</v>
      </c>
      <c r="O30" s="7">
        <v>258538.0</v>
      </c>
      <c r="P30" s="7">
        <v>143196.0</v>
      </c>
      <c r="Q30" s="7">
        <v>200867.0</v>
      </c>
      <c r="R30" s="7">
        <v>258538.0</v>
      </c>
      <c r="S30" s="7">
        <v>143196.0</v>
      </c>
      <c r="T30" s="7">
        <v>200867.0</v>
      </c>
      <c r="U30" s="7">
        <v>258538.0</v>
      </c>
      <c r="V30" s="7">
        <v>143196.0</v>
      </c>
      <c r="W30" s="7">
        <v>200867.0</v>
      </c>
      <c r="X30" s="7">
        <v>258538.0</v>
      </c>
      <c r="Y30" s="7">
        <v>143196.0</v>
      </c>
      <c r="Z30" s="7"/>
      <c r="AA30" s="7"/>
      <c r="AB30" s="7"/>
      <c r="AC30" s="7"/>
      <c r="AD30" s="7"/>
      <c r="AE30" s="7"/>
      <c r="AF30" s="10"/>
    </row>
    <row r="31">
      <c r="A31" s="12" t="s">
        <v>72</v>
      </c>
      <c r="B31" s="7">
        <v>4.6926035E7</v>
      </c>
      <c r="C31" s="7">
        <v>3.1143607064247996E7</v>
      </c>
      <c r="D31" s="7">
        <v>6.454131317862701E7</v>
      </c>
      <c r="E31" s="7">
        <v>3.208611875756854E7</v>
      </c>
      <c r="F31" s="7">
        <v>6.73443864573316E7</v>
      </c>
      <c r="G31" s="7">
        <v>3.306102038720221E7</v>
      </c>
      <c r="H31" s="7">
        <v>7.009197576109213E7</v>
      </c>
      <c r="I31" s="7">
        <v>3.424237386949338E7</v>
      </c>
      <c r="J31" s="7">
        <v>7.296244368221173E7</v>
      </c>
      <c r="K31" s="7">
        <v>3.528523608891426E7</v>
      </c>
      <c r="L31" s="7">
        <v>7.613440419550419E7</v>
      </c>
      <c r="M31" s="7">
        <v>3.636373799808941E7</v>
      </c>
      <c r="N31" s="7">
        <v>7.926769575496885E7</v>
      </c>
      <c r="O31" s="7">
        <v>3.7652046753443524E7</v>
      </c>
      <c r="P31" s="7">
        <v>8.254147198247164E7</v>
      </c>
      <c r="Q31" s="7">
        <v>3.880532788762599E7</v>
      </c>
      <c r="R31" s="7">
        <v>8.613517597774275E7</v>
      </c>
      <c r="S31" s="7">
        <v>3.999782451990333E7</v>
      </c>
      <c r="T31" s="7">
        <v>8.97095152804631E7</v>
      </c>
      <c r="U31" s="7">
        <v>4.140381960574895E7</v>
      </c>
      <c r="V31" s="7">
        <v>9.344455451674801E7</v>
      </c>
      <c r="W31" s="7">
        <v>4.267859822689964E7</v>
      </c>
      <c r="X31" s="7">
        <v>9.75206917639494E7</v>
      </c>
      <c r="Y31" s="7">
        <v>4.399652692318934E7</v>
      </c>
      <c r="Z31" s="7"/>
      <c r="AA31" s="7"/>
      <c r="AB31" s="7"/>
      <c r="AC31" s="7"/>
      <c r="AD31" s="7"/>
      <c r="AE31" s="7"/>
      <c r="AF31" s="10"/>
    </row>
    <row r="32">
      <c r="A32" s="12" t="s">
        <v>73</v>
      </c>
      <c r="B32" s="7">
        <v>4.6926035E7</v>
      </c>
      <c r="C32" s="7">
        <v>3.6741057064247996E7</v>
      </c>
      <c r="D32" s="7">
        <v>7.013876317862701E7</v>
      </c>
      <c r="E32" s="7">
        <v>3.768356875756854E7</v>
      </c>
      <c r="F32" s="7">
        <v>7.29418364573316E7</v>
      </c>
      <c r="G32" s="7">
        <v>3.865847038720221E7</v>
      </c>
      <c r="H32" s="7">
        <v>7.568942576109213E7</v>
      </c>
      <c r="I32" s="7">
        <v>3.983982386949338E7</v>
      </c>
      <c r="J32" s="7">
        <v>7.855989368221173E7</v>
      </c>
      <c r="K32" s="7">
        <v>4.088268608891426E7</v>
      </c>
      <c r="L32" s="7">
        <v>8.173185419550419E7</v>
      </c>
      <c r="M32" s="7">
        <v>4.442226799808941E7</v>
      </c>
      <c r="N32" s="7">
        <v>8.732622575496885E7</v>
      </c>
      <c r="O32" s="7">
        <v>4.0113126753443524E7</v>
      </c>
      <c r="P32" s="7">
        <v>8.500255198247164E7</v>
      </c>
      <c r="Q32" s="7">
        <v>4.126640788762599E7</v>
      </c>
      <c r="R32" s="7">
        <v>8.859625597774275E7</v>
      </c>
      <c r="S32" s="7">
        <v>4.245890451990333E7</v>
      </c>
      <c r="T32" s="7">
        <v>9.21705952804631E7</v>
      </c>
      <c r="U32" s="7">
        <v>4.386489960574895E7</v>
      </c>
      <c r="V32" s="7">
        <v>9.590563451674801E7</v>
      </c>
      <c r="W32" s="7">
        <v>4.513967822689964E7</v>
      </c>
      <c r="X32" s="7">
        <v>9.99817717639494E7</v>
      </c>
      <c r="Y32" s="7">
        <v>4.399652692318934E7</v>
      </c>
      <c r="Z32" s="7"/>
      <c r="AA32" s="7"/>
      <c r="AB32" s="7"/>
      <c r="AC32" s="7"/>
      <c r="AD32" s="7"/>
      <c r="AE32" s="7"/>
      <c r="AF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>
      <c r="A34" s="12" t="s">
        <v>74</v>
      </c>
      <c r="B34" s="7">
        <v>8.032802617666668E7</v>
      </c>
      <c r="C34" s="7">
        <v>1.0467158389043668E8</v>
      </c>
      <c r="D34" s="7">
        <v>1.7390835912141147E8</v>
      </c>
      <c r="E34" s="7">
        <v>1.786647122799514E8</v>
      </c>
      <c r="F34" s="7">
        <v>2.5255022181844094E8</v>
      </c>
      <c r="G34" s="7">
        <v>2.583638533713107E8</v>
      </c>
      <c r="H34" s="7">
        <v>3.370126776881541E8</v>
      </c>
      <c r="I34" s="7">
        <v>3.4435465651080346E8</v>
      </c>
      <c r="J34" s="7">
        <v>4.277593297242769E8</v>
      </c>
      <c r="K34" s="7">
        <v>4.3658683705809325E8</v>
      </c>
      <c r="L34" s="7">
        <v>5.2568388781947327E8</v>
      </c>
      <c r="M34" s="7">
        <v>5.384096260377251E8</v>
      </c>
      <c r="N34" s="7">
        <v>6.332147784484313E8</v>
      </c>
      <c r="O34" s="7">
        <v>6.398781819167855E8</v>
      </c>
      <c r="P34" s="7">
        <v>7.406410853977709E8</v>
      </c>
      <c r="Q34" s="7">
        <v>7.548285986436732E8</v>
      </c>
      <c r="R34" s="7">
        <v>8.622191580473236E8</v>
      </c>
      <c r="S34" s="7">
        <v>8.781686811207013E8</v>
      </c>
      <c r="T34" s="7">
        <v>9.924289274524468E8</v>
      </c>
      <c r="U34" s="7">
        <v>1.011041738897788E9</v>
      </c>
      <c r="V34" s="7">
        <v>1.1324727747399106E9</v>
      </c>
      <c r="W34" s="7">
        <v>1.1536231013615155E9</v>
      </c>
      <c r="X34" s="7">
        <v>1.282998891378178E9</v>
      </c>
      <c r="Y34" s="7">
        <v>1.3042548717593548E9</v>
      </c>
      <c r="Z34" s="7"/>
      <c r="AA34" s="7"/>
      <c r="AB34" s="7"/>
      <c r="AC34" s="7"/>
      <c r="AD34" s="7"/>
      <c r="AE34" s="7"/>
      <c r="AF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>
      <c r="A36" s="12" t="s">
        <v>75</v>
      </c>
      <c r="B36" s="7">
        <v>-1.4901161193847656E-8</v>
      </c>
      <c r="C36" s="7">
        <v>1.4901161193847656E-8</v>
      </c>
      <c r="D36" s="7">
        <v>0.0</v>
      </c>
      <c r="E36" s="7">
        <v>0.0</v>
      </c>
      <c r="F36" s="7">
        <v>-2.9802322387695312E-8</v>
      </c>
      <c r="G36" s="7">
        <v>-2.9802322387695312E-8</v>
      </c>
      <c r="H36" s="7">
        <v>0.0</v>
      </c>
      <c r="I36" s="7">
        <v>0.0</v>
      </c>
      <c r="J36" s="7">
        <v>-5.960464477539063E-8</v>
      </c>
      <c r="K36" s="7">
        <v>-5.960464477539063E-8</v>
      </c>
      <c r="L36" s="7">
        <v>0.0</v>
      </c>
      <c r="M36" s="7">
        <v>0.0</v>
      </c>
      <c r="N36" s="7">
        <v>0.0</v>
      </c>
      <c r="O36" s="7">
        <v>1.1920928955078125E-7</v>
      </c>
      <c r="P36" s="7">
        <v>1.1920928955078125E-7</v>
      </c>
      <c r="Q36" s="7">
        <v>1.1920928955078125E-7</v>
      </c>
      <c r="R36" s="7">
        <v>1.1920928955078125E-7</v>
      </c>
      <c r="S36" s="7">
        <v>1.1920928955078125E-7</v>
      </c>
      <c r="T36" s="7">
        <v>1.1920928955078125E-7</v>
      </c>
      <c r="U36" s="7">
        <v>2.384185791015625E-7</v>
      </c>
      <c r="V36" s="7">
        <v>0.0</v>
      </c>
      <c r="W36" s="7">
        <v>0.0</v>
      </c>
      <c r="X36" s="7">
        <v>0.0</v>
      </c>
      <c r="Y36" s="7">
        <v>0.0</v>
      </c>
      <c r="Z36" s="7"/>
      <c r="AA36" s="7"/>
      <c r="AB36" s="7"/>
      <c r="AC36" s="7"/>
      <c r="AD36" s="7"/>
      <c r="AE36" s="7"/>
      <c r="AF36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48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15"/>
    </row>
    <row r="2">
      <c r="A2" s="12" t="s">
        <v>49</v>
      </c>
      <c r="B2" s="10"/>
      <c r="C2" s="10"/>
      <c r="D2" s="10"/>
      <c r="E2" s="10"/>
      <c r="F2" s="10"/>
      <c r="G2" s="10"/>
      <c r="H2" s="10"/>
      <c r="I2" s="10"/>
      <c r="J2" s="10"/>
    </row>
    <row r="3">
      <c r="A3" s="12" t="s">
        <v>50</v>
      </c>
      <c r="B3" s="10"/>
      <c r="C3" s="10"/>
      <c r="D3" s="10"/>
      <c r="E3" s="10"/>
      <c r="F3" s="10"/>
      <c r="G3" s="10"/>
      <c r="H3" s="10"/>
      <c r="I3" s="10"/>
      <c r="J3" s="10"/>
    </row>
    <row r="4">
      <c r="A4" s="10" t="s">
        <v>51</v>
      </c>
      <c r="B4" s="7">
        <f>'Balance Sheet'!D4</f>
        <v>1192221.944</v>
      </c>
      <c r="C4" s="7">
        <f>'Balance Sheet'!G4</f>
        <v>1051656.244</v>
      </c>
      <c r="D4" s="7">
        <f>'Balance Sheet'!J4</f>
        <v>816419.6111</v>
      </c>
      <c r="E4" s="7">
        <f>'Balance Sheet'!M4</f>
        <v>581182.9778</v>
      </c>
      <c r="F4" s="7">
        <f>'Balance Sheet'!P4</f>
        <v>345946.3444</v>
      </c>
      <c r="G4" s="7">
        <f>'Balance Sheet'!S4</f>
        <v>1025845.544</v>
      </c>
      <c r="H4" s="7">
        <f>'Balance Sheet'!V4</f>
        <v>1099627.778</v>
      </c>
      <c r="I4" s="7">
        <f>'Balance Sheet'!Y4</f>
        <v>1294826.256</v>
      </c>
      <c r="J4" s="10"/>
    </row>
    <row r="5">
      <c r="A5" s="12" t="s">
        <v>52</v>
      </c>
      <c r="B5" s="7">
        <f t="shared" ref="B5:I5" si="1">SUM(B4)</f>
        <v>1192221.944</v>
      </c>
      <c r="C5" s="7">
        <f t="shared" si="1"/>
        <v>1051656.244</v>
      </c>
      <c r="D5" s="7">
        <f t="shared" si="1"/>
        <v>816419.6111</v>
      </c>
      <c r="E5" s="7">
        <f t="shared" si="1"/>
        <v>581182.9778</v>
      </c>
      <c r="F5" s="7">
        <f t="shared" si="1"/>
        <v>345946.3444</v>
      </c>
      <c r="G5" s="7">
        <f t="shared" si="1"/>
        <v>1025845.544</v>
      </c>
      <c r="H5" s="7">
        <f t="shared" si="1"/>
        <v>1099627.778</v>
      </c>
      <c r="I5" s="7">
        <f t="shared" si="1"/>
        <v>1294826.256</v>
      </c>
      <c r="J5" s="10"/>
    </row>
    <row r="6">
      <c r="A6" s="10" t="s">
        <v>76</v>
      </c>
      <c r="B6" s="10"/>
      <c r="C6" s="10"/>
      <c r="D6" s="10"/>
      <c r="E6" s="10"/>
      <c r="F6" s="10"/>
      <c r="G6" s="10"/>
      <c r="H6" s="10"/>
      <c r="I6" s="10"/>
      <c r="J6" s="10"/>
    </row>
    <row r="7">
      <c r="A7" s="12" t="s">
        <v>53</v>
      </c>
      <c r="B7" s="10"/>
      <c r="C7" s="10"/>
      <c r="D7" s="10"/>
      <c r="E7" s="10"/>
      <c r="F7" s="10"/>
      <c r="G7" s="10"/>
      <c r="H7" s="10"/>
      <c r="I7" s="10"/>
      <c r="J7" s="10"/>
    </row>
    <row r="8">
      <c r="A8" s="10" t="s">
        <v>54</v>
      </c>
      <c r="B8" s="7">
        <f>'Balance Sheet'!D8</f>
        <v>7072627.504</v>
      </c>
      <c r="C8" s="7">
        <f>'Balance Sheet'!G8</f>
        <v>16652064.79</v>
      </c>
      <c r="D8" s="7">
        <f>'Balance Sheet'!J8</f>
        <v>29038983.01</v>
      </c>
      <c r="E8" s="7">
        <f>'Balance Sheet'!M8</f>
        <v>44563105.38</v>
      </c>
      <c r="F8" s="7">
        <f>'Balance Sheet'!P8</f>
        <v>63585767.22</v>
      </c>
      <c r="G8" s="7">
        <f>'Balance Sheet'!S8</f>
        <v>86502690.7</v>
      </c>
      <c r="H8" s="7">
        <f>'Balance Sheet'!V8</f>
        <v>113746992</v>
      </c>
      <c r="I8" s="7">
        <f>'Balance Sheet'!Y8</f>
        <v>145792439.5</v>
      </c>
      <c r="J8" s="10"/>
    </row>
    <row r="9">
      <c r="A9" s="10" t="s">
        <v>36</v>
      </c>
      <c r="B9" s="7">
        <f>'Balance Sheet'!D9</f>
        <v>46618968.94</v>
      </c>
      <c r="C9" s="7">
        <f>'Balance Sheet'!G9</f>
        <v>27173314.73</v>
      </c>
      <c r="D9" s="7">
        <f>'Balance Sheet'!J9</f>
        <v>54493010.19</v>
      </c>
      <c r="E9" s="7">
        <f>'Balance Sheet'!M9</f>
        <v>31751508.49</v>
      </c>
      <c r="F9" s="7">
        <f>'Balance Sheet'!P9</f>
        <v>63806265.74</v>
      </c>
      <c r="G9" s="7">
        <f>'Balance Sheet'!S9</f>
        <v>37164737.71</v>
      </c>
      <c r="H9" s="7">
        <f>'Balance Sheet'!V9</f>
        <v>74838660.43</v>
      </c>
      <c r="I9" s="7">
        <f>'Balance Sheet'!Y9</f>
        <v>43575163.66</v>
      </c>
      <c r="J9" s="10"/>
    </row>
    <row r="10">
      <c r="A10" s="10" t="s">
        <v>55</v>
      </c>
      <c r="B10" s="7">
        <f>'Balance Sheet'!D10</f>
        <v>119024540.7</v>
      </c>
      <c r="C10" s="7">
        <f>'Balance Sheet'!G10</f>
        <v>213486817.6</v>
      </c>
      <c r="D10" s="7">
        <f>'Balance Sheet'!J10</f>
        <v>343410916.9</v>
      </c>
      <c r="E10" s="7">
        <f>'Balance Sheet'!M10</f>
        <v>461513829.2</v>
      </c>
      <c r="F10" s="7">
        <f>'Balance Sheet'!P10</f>
        <v>612903106.1</v>
      </c>
      <c r="G10" s="7">
        <f>'Balance Sheet'!S10</f>
        <v>753475407.2</v>
      </c>
      <c r="H10" s="7">
        <f>'Balance Sheet'!V10</f>
        <v>942787494.6</v>
      </c>
      <c r="I10" s="7">
        <f>'Balance Sheet'!Y10</f>
        <v>1113592442</v>
      </c>
      <c r="J10" s="10"/>
    </row>
    <row r="11">
      <c r="A11" s="12" t="s">
        <v>56</v>
      </c>
      <c r="B11" s="7">
        <f t="shared" ref="B11:I11" si="2">SUM(B8:B10)</f>
        <v>172716137.2</v>
      </c>
      <c r="C11" s="7">
        <f t="shared" si="2"/>
        <v>257312197.1</v>
      </c>
      <c r="D11" s="7">
        <f t="shared" si="2"/>
        <v>426942910.1</v>
      </c>
      <c r="E11" s="7">
        <f t="shared" si="2"/>
        <v>537828443.1</v>
      </c>
      <c r="F11" s="7">
        <f t="shared" si="2"/>
        <v>740295139.1</v>
      </c>
      <c r="G11" s="7">
        <f t="shared" si="2"/>
        <v>877142835.6</v>
      </c>
      <c r="H11" s="7">
        <f t="shared" si="2"/>
        <v>1131373147</v>
      </c>
      <c r="I11" s="7">
        <f t="shared" si="2"/>
        <v>1302960046</v>
      </c>
      <c r="J11" s="10"/>
    </row>
    <row r="12">
      <c r="A12" s="12" t="s">
        <v>57</v>
      </c>
      <c r="B12" s="7">
        <f t="shared" ref="B12:I12" si="3">B5+B11</f>
        <v>173908359.1</v>
      </c>
      <c r="C12" s="7">
        <f t="shared" si="3"/>
        <v>258363853.4</v>
      </c>
      <c r="D12" s="7">
        <f t="shared" si="3"/>
        <v>427759329.7</v>
      </c>
      <c r="E12" s="7">
        <f t="shared" si="3"/>
        <v>538409626</v>
      </c>
      <c r="F12" s="7">
        <f t="shared" si="3"/>
        <v>740641085.4</v>
      </c>
      <c r="G12" s="7">
        <f t="shared" si="3"/>
        <v>878168681.1</v>
      </c>
      <c r="H12" s="7">
        <f t="shared" si="3"/>
        <v>1132472775</v>
      </c>
      <c r="I12" s="7">
        <f t="shared" si="3"/>
        <v>1304254872</v>
      </c>
      <c r="J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>
      <c r="A14" s="12" t="s">
        <v>58</v>
      </c>
      <c r="B14" s="10"/>
      <c r="C14" s="10"/>
      <c r="D14" s="10"/>
      <c r="E14" s="10"/>
      <c r="F14" s="10"/>
      <c r="G14" s="10"/>
      <c r="H14" s="10"/>
      <c r="I14" s="10"/>
      <c r="J14" s="10"/>
    </row>
    <row r="15">
      <c r="A15" s="10" t="s">
        <v>59</v>
      </c>
      <c r="B15" s="7">
        <f>'Balance Sheet'!D15</f>
        <v>109941</v>
      </c>
      <c r="C15" s="7">
        <f>'Balance Sheet'!G15</f>
        <v>109941</v>
      </c>
      <c r="D15" s="7">
        <f>'Balance Sheet'!J15</f>
        <v>109941</v>
      </c>
      <c r="E15" s="7">
        <f>'Balance Sheet'!M15</f>
        <v>109941</v>
      </c>
      <c r="F15" s="7">
        <f>'Balance Sheet'!P15</f>
        <v>109941</v>
      </c>
      <c r="G15" s="7">
        <f>'Balance Sheet'!S15</f>
        <v>226356</v>
      </c>
      <c r="H15" s="7">
        <f>'Balance Sheet'!V15</f>
        <v>226356</v>
      </c>
      <c r="I15" s="7">
        <f>'Balance Sheet'!Y15</f>
        <v>226356</v>
      </c>
      <c r="J15" s="10"/>
    </row>
    <row r="16">
      <c r="A16" s="12" t="s">
        <v>60</v>
      </c>
      <c r="B16" s="10" t="str">
        <f>'Balance Sheet'!D16</f>
        <v/>
      </c>
      <c r="C16" s="10" t="str">
        <f>'Balance Sheet'!G16</f>
        <v/>
      </c>
      <c r="D16" s="10" t="str">
        <f>'Balance Sheet'!J16</f>
        <v/>
      </c>
      <c r="E16" s="10" t="str">
        <f>'Balance Sheet'!M16</f>
        <v/>
      </c>
      <c r="F16" s="10" t="str">
        <f>'Balance Sheet'!P16</f>
        <v/>
      </c>
      <c r="G16" s="10" t="str">
        <f>'Balance Sheet'!S16</f>
        <v/>
      </c>
      <c r="H16" s="10" t="str">
        <f>'Balance Sheet'!V16</f>
        <v/>
      </c>
      <c r="I16" s="10" t="str">
        <f>'Balance Sheet'!Y16</f>
        <v/>
      </c>
      <c r="J16" s="10"/>
    </row>
    <row r="17">
      <c r="A17" s="10" t="s">
        <v>61</v>
      </c>
      <c r="B17" s="7">
        <f>'Balance Sheet'!D17</f>
        <v>67820585.83</v>
      </c>
      <c r="C17" s="7">
        <f>'Balance Sheet'!G17</f>
        <v>179498444.4</v>
      </c>
      <c r="D17" s="7">
        <f>'Balance Sheet'!J17</f>
        <v>304404891.6</v>
      </c>
      <c r="E17" s="7">
        <f>'Balance Sheet'!M17</f>
        <v>443842092.6</v>
      </c>
      <c r="F17" s="7">
        <f>'Balance Sheet'!P17</f>
        <v>599655114.2</v>
      </c>
      <c r="G17" s="7">
        <f>'Balance Sheet'!S17</f>
        <v>773512961.1</v>
      </c>
      <c r="H17" s="7">
        <f>'Balance Sheet'!V17</f>
        <v>966950483.3</v>
      </c>
      <c r="I17" s="7">
        <f>'Balance Sheet'!Y17</f>
        <v>1182790764</v>
      </c>
      <c r="J17" s="10"/>
    </row>
    <row r="18">
      <c r="A18" s="10" t="s">
        <v>62</v>
      </c>
      <c r="B18" s="7">
        <f>'Balance Sheet'!D18</f>
        <v>35839069.12</v>
      </c>
      <c r="C18" s="7">
        <f>'Balance Sheet'!G18</f>
        <v>40096997.62</v>
      </c>
      <c r="D18" s="7">
        <f>'Balance Sheet'!J18</f>
        <v>44819915.4</v>
      </c>
      <c r="E18" s="7">
        <f>'Balance Sheet'!M18</f>
        <v>50035324.42</v>
      </c>
      <c r="F18" s="7">
        <f>'Balance Sheet'!P18</f>
        <v>55873478.25</v>
      </c>
      <c r="G18" s="7">
        <f>'Balance Sheet'!S18</f>
        <v>62246165.53</v>
      </c>
      <c r="H18" s="7">
        <f>'Balance Sheet'!V18</f>
        <v>69390300.93</v>
      </c>
      <c r="I18" s="7">
        <f>'Balance Sheet'!Y18</f>
        <v>77241225.22</v>
      </c>
      <c r="J18" s="10"/>
    </row>
    <row r="19">
      <c r="A19" s="10" t="s">
        <v>63</v>
      </c>
      <c r="B19" s="7">
        <f>'Balance Sheet'!D19</f>
        <v>0</v>
      </c>
      <c r="C19" s="7">
        <f>'Balance Sheet'!G19</f>
        <v>0</v>
      </c>
      <c r="D19" s="7">
        <f>'Balance Sheet'!J19</f>
        <v>135312</v>
      </c>
      <c r="E19" s="7">
        <f>'Balance Sheet'!M19</f>
        <v>0</v>
      </c>
      <c r="F19" s="7">
        <f>'Balance Sheet'!P19</f>
        <v>0</v>
      </c>
      <c r="G19" s="7">
        <f>'Balance Sheet'!S19</f>
        <v>275706</v>
      </c>
      <c r="H19" s="7">
        <f>'Balance Sheet'!V19</f>
        <v>0</v>
      </c>
      <c r="I19" s="7">
        <f>'Balance Sheet'!Y19</f>
        <v>0</v>
      </c>
      <c r="J19" s="10"/>
    </row>
    <row r="20">
      <c r="A20" s="12" t="s">
        <v>64</v>
      </c>
      <c r="B20" s="7">
        <f t="shared" ref="B20:I20" si="4">B17+B18-B19</f>
        <v>103659654.9</v>
      </c>
      <c r="C20" s="7">
        <f t="shared" si="4"/>
        <v>219595442</v>
      </c>
      <c r="D20" s="7">
        <f t="shared" si="4"/>
        <v>349089495</v>
      </c>
      <c r="E20" s="7">
        <f t="shared" si="4"/>
        <v>493877417</v>
      </c>
      <c r="F20" s="7">
        <f t="shared" si="4"/>
        <v>655528592.4</v>
      </c>
      <c r="G20" s="7">
        <f t="shared" si="4"/>
        <v>835483420.6</v>
      </c>
      <c r="H20" s="7">
        <f t="shared" si="4"/>
        <v>1036340784</v>
      </c>
      <c r="I20" s="7">
        <f t="shared" si="4"/>
        <v>1260031989</v>
      </c>
      <c r="J20" s="10"/>
    </row>
    <row r="21">
      <c r="A21" s="12" t="s">
        <v>65</v>
      </c>
      <c r="B21" s="7">
        <f t="shared" ref="B21:I21" si="5">B20+B15</f>
        <v>103769595.9</v>
      </c>
      <c r="C21" s="7">
        <f t="shared" si="5"/>
        <v>219705383</v>
      </c>
      <c r="D21" s="7">
        <f t="shared" si="5"/>
        <v>349199436</v>
      </c>
      <c r="E21" s="7">
        <f t="shared" si="5"/>
        <v>493987358</v>
      </c>
      <c r="F21" s="7">
        <f t="shared" si="5"/>
        <v>655638533.4</v>
      </c>
      <c r="G21" s="7">
        <f t="shared" si="5"/>
        <v>835709776.6</v>
      </c>
      <c r="H21" s="7">
        <f t="shared" si="5"/>
        <v>1036567140</v>
      </c>
      <c r="I21" s="7">
        <f t="shared" si="5"/>
        <v>1260258345</v>
      </c>
      <c r="J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</row>
    <row r="23">
      <c r="A23" s="12" t="s">
        <v>66</v>
      </c>
      <c r="B23" s="10"/>
      <c r="C23" s="10"/>
      <c r="D23" s="10"/>
      <c r="E23" s="10"/>
      <c r="F23" s="10"/>
      <c r="G23" s="10"/>
      <c r="H23" s="10"/>
      <c r="I23" s="10"/>
      <c r="J23" s="10"/>
    </row>
    <row r="24">
      <c r="A24" s="12" t="s">
        <v>67</v>
      </c>
      <c r="B24" s="10"/>
      <c r="C24" s="10"/>
      <c r="D24" s="10"/>
      <c r="E24" s="10"/>
      <c r="F24" s="10"/>
      <c r="G24" s="10"/>
      <c r="H24" s="10"/>
      <c r="I24" s="10"/>
      <c r="J24" s="10"/>
    </row>
    <row r="25">
      <c r="A25" s="10" t="s">
        <v>68</v>
      </c>
      <c r="B25" s="7">
        <f>'Balance Sheet'!D25</f>
        <v>5597450</v>
      </c>
      <c r="C25" s="7">
        <f>'Balance Sheet'!G25</f>
        <v>5597450</v>
      </c>
      <c r="D25" s="7">
        <f>'Balance Sheet'!J25</f>
        <v>5597450</v>
      </c>
      <c r="E25" s="7">
        <f>'Balance Sheet'!M25</f>
        <v>8058530</v>
      </c>
      <c r="F25" s="7">
        <f>'Balance Sheet'!P25</f>
        <v>2461080</v>
      </c>
      <c r="G25" s="7">
        <f>'Balance Sheet'!S25</f>
        <v>2461080</v>
      </c>
      <c r="H25" s="7">
        <f>'Balance Sheet'!V25</f>
        <v>2461080</v>
      </c>
      <c r="I25" s="7">
        <f>'Balance Sheet'!Y25</f>
        <v>0</v>
      </c>
      <c r="J25" s="10"/>
    </row>
    <row r="26">
      <c r="A26" s="12" t="s">
        <v>69</v>
      </c>
      <c r="B26" s="7">
        <f t="shared" ref="B26:I26" si="6">SUM(B25)</f>
        <v>5597450</v>
      </c>
      <c r="C26" s="7">
        <f t="shared" si="6"/>
        <v>5597450</v>
      </c>
      <c r="D26" s="7">
        <f t="shared" si="6"/>
        <v>5597450</v>
      </c>
      <c r="E26" s="7">
        <f t="shared" si="6"/>
        <v>8058530</v>
      </c>
      <c r="F26" s="7">
        <f t="shared" si="6"/>
        <v>2461080</v>
      </c>
      <c r="G26" s="7">
        <f t="shared" si="6"/>
        <v>2461080</v>
      </c>
      <c r="H26" s="7">
        <f t="shared" si="6"/>
        <v>2461080</v>
      </c>
      <c r="I26" s="7">
        <f t="shared" si="6"/>
        <v>0</v>
      </c>
      <c r="J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>
      <c r="A28" s="12" t="s">
        <v>70</v>
      </c>
      <c r="B28" s="10"/>
      <c r="C28" s="10"/>
      <c r="D28" s="10"/>
      <c r="E28" s="10"/>
      <c r="F28" s="10"/>
      <c r="G28" s="10"/>
      <c r="H28" s="10"/>
      <c r="I28" s="10"/>
      <c r="J28" s="10"/>
    </row>
    <row r="29">
      <c r="A29" s="10" t="s">
        <v>47</v>
      </c>
      <c r="B29" s="7">
        <f>'Balance Sheet'!D29</f>
        <v>64398117.18</v>
      </c>
      <c r="C29" s="7">
        <f>'Balance Sheet'!G29</f>
        <v>32917824.39</v>
      </c>
      <c r="D29" s="7">
        <f>'Balance Sheet'!J29</f>
        <v>72819247.68</v>
      </c>
      <c r="E29" s="7">
        <f>'Balance Sheet'!M29</f>
        <v>36220542</v>
      </c>
      <c r="F29" s="7">
        <f>'Balance Sheet'!P29</f>
        <v>82398275.98</v>
      </c>
      <c r="G29" s="7">
        <f>'Balance Sheet'!S29</f>
        <v>39854628.52</v>
      </c>
      <c r="H29" s="7">
        <f>'Balance Sheet'!V29</f>
        <v>93301358.52</v>
      </c>
      <c r="I29" s="7">
        <f>'Balance Sheet'!Y29</f>
        <v>43853330.92</v>
      </c>
      <c r="J29" s="10"/>
    </row>
    <row r="30">
      <c r="A30" s="10" t="s">
        <v>71</v>
      </c>
      <c r="B30" s="7">
        <f>'Balance Sheet'!D30</f>
        <v>143196</v>
      </c>
      <c r="C30" s="7">
        <f>'Balance Sheet'!G30</f>
        <v>143196</v>
      </c>
      <c r="D30" s="7">
        <f>'Balance Sheet'!J30</f>
        <v>143196</v>
      </c>
      <c r="E30" s="7">
        <f>'Balance Sheet'!M30</f>
        <v>143196</v>
      </c>
      <c r="F30" s="7">
        <f>'Balance Sheet'!P30</f>
        <v>143196</v>
      </c>
      <c r="G30" s="7">
        <f>'Balance Sheet'!S30</f>
        <v>143196</v>
      </c>
      <c r="H30" s="7">
        <f>'Balance Sheet'!V30</f>
        <v>143196</v>
      </c>
      <c r="I30" s="7">
        <f>'Balance Sheet'!Y30</f>
        <v>143196</v>
      </c>
      <c r="J30" s="10"/>
    </row>
    <row r="31">
      <c r="A31" s="12" t="s">
        <v>72</v>
      </c>
      <c r="B31" s="7">
        <f t="shared" ref="B31:I31" si="7">SUM(B29:B30)</f>
        <v>64541313.18</v>
      </c>
      <c r="C31" s="7">
        <f t="shared" si="7"/>
        <v>33061020.39</v>
      </c>
      <c r="D31" s="7">
        <f t="shared" si="7"/>
        <v>72962443.68</v>
      </c>
      <c r="E31" s="7">
        <f t="shared" si="7"/>
        <v>36363738</v>
      </c>
      <c r="F31" s="7">
        <f t="shared" si="7"/>
        <v>82541471.98</v>
      </c>
      <c r="G31" s="7">
        <f t="shared" si="7"/>
        <v>39997824.52</v>
      </c>
      <c r="H31" s="7">
        <f t="shared" si="7"/>
        <v>93444554.52</v>
      </c>
      <c r="I31" s="7">
        <f t="shared" si="7"/>
        <v>43996526.92</v>
      </c>
      <c r="J31" s="10"/>
    </row>
    <row r="32">
      <c r="A32" s="12" t="s">
        <v>73</v>
      </c>
      <c r="B32" s="7">
        <f t="shared" ref="B32:I32" si="8">B31+B26</f>
        <v>70138763.18</v>
      </c>
      <c r="C32" s="7">
        <f t="shared" si="8"/>
        <v>38658470.39</v>
      </c>
      <c r="D32" s="7">
        <f t="shared" si="8"/>
        <v>78559893.68</v>
      </c>
      <c r="E32" s="7">
        <f t="shared" si="8"/>
        <v>44422268</v>
      </c>
      <c r="F32" s="7">
        <f t="shared" si="8"/>
        <v>85002551.98</v>
      </c>
      <c r="G32" s="7">
        <f t="shared" si="8"/>
        <v>42458904.52</v>
      </c>
      <c r="H32" s="7">
        <f t="shared" si="8"/>
        <v>95905634.52</v>
      </c>
      <c r="I32" s="7">
        <f t="shared" si="8"/>
        <v>43996526.92</v>
      </c>
      <c r="J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>
      <c r="A34" s="12" t="s">
        <v>74</v>
      </c>
      <c r="B34" s="7">
        <f t="shared" ref="B34:I34" si="9">B32+B21</f>
        <v>173908359.1</v>
      </c>
      <c r="C34" s="7">
        <f t="shared" si="9"/>
        <v>258363853.4</v>
      </c>
      <c r="D34" s="7">
        <f t="shared" si="9"/>
        <v>427759329.7</v>
      </c>
      <c r="E34" s="7">
        <f t="shared" si="9"/>
        <v>538409626</v>
      </c>
      <c r="F34" s="7">
        <f t="shared" si="9"/>
        <v>740641085.4</v>
      </c>
      <c r="G34" s="7">
        <f t="shared" si="9"/>
        <v>878168681.1</v>
      </c>
      <c r="H34" s="7">
        <f t="shared" si="9"/>
        <v>1132472775</v>
      </c>
      <c r="I34" s="7">
        <f t="shared" si="9"/>
        <v>1304254872</v>
      </c>
      <c r="J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</row>
    <row r="36">
      <c r="A36" s="12" t="s">
        <v>75</v>
      </c>
      <c r="B36" s="7">
        <f t="shared" ref="B36:I36" si="10">B34-B12</f>
        <v>0</v>
      </c>
      <c r="C36" s="7">
        <f t="shared" si="10"/>
        <v>0.00000002980232239</v>
      </c>
      <c r="D36" s="7">
        <f t="shared" si="10"/>
        <v>0.00000005960464478</v>
      </c>
      <c r="E36" s="7">
        <f t="shared" si="10"/>
        <v>0</v>
      </c>
      <c r="F36" s="7">
        <f t="shared" si="10"/>
        <v>-0.0000001192092896</v>
      </c>
      <c r="G36" s="7">
        <f t="shared" si="10"/>
        <v>-0.0000001192092896</v>
      </c>
      <c r="H36" s="7">
        <f t="shared" si="10"/>
        <v>0</v>
      </c>
      <c r="I36" s="7">
        <f t="shared" si="10"/>
        <v>0</v>
      </c>
      <c r="J36" s="10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10" width="9.13"/>
    <col customWidth="1" min="11" max="11" width="8.38"/>
    <col customWidth="1" min="12" max="25" width="9.13"/>
  </cols>
  <sheetData>
    <row r="1">
      <c r="A1" s="16"/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7"/>
    </row>
    <row r="2">
      <c r="A2" s="18" t="s">
        <v>77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9" t="s">
        <v>78</v>
      </c>
      <c r="B3" s="20">
        <v>13.0</v>
      </c>
      <c r="C3" s="20">
        <v>0.0</v>
      </c>
      <c r="D3" s="20">
        <v>0.0</v>
      </c>
      <c r="E3" s="20">
        <v>0.0</v>
      </c>
      <c r="F3" s="20">
        <v>0.0</v>
      </c>
      <c r="G3" s="20">
        <v>0.0</v>
      </c>
      <c r="H3" s="20">
        <v>0.0</v>
      </c>
      <c r="I3" s="20">
        <v>0.0</v>
      </c>
      <c r="J3" s="20">
        <v>0.0</v>
      </c>
      <c r="K3" s="20">
        <v>0.0</v>
      </c>
      <c r="L3" s="20">
        <v>0.0</v>
      </c>
      <c r="M3" s="20">
        <v>0.0</v>
      </c>
      <c r="N3" s="20">
        <v>0.0</v>
      </c>
      <c r="O3" s="20">
        <v>0.0</v>
      </c>
      <c r="P3" s="20">
        <v>0.0</v>
      </c>
      <c r="Q3" s="20">
        <v>0.0</v>
      </c>
      <c r="R3" s="20">
        <v>0.0</v>
      </c>
      <c r="S3" s="20">
        <v>15.0</v>
      </c>
      <c r="T3" s="20">
        <v>0.0</v>
      </c>
      <c r="U3" s="20">
        <v>0.0</v>
      </c>
      <c r="V3" s="20">
        <v>0.0</v>
      </c>
      <c r="W3" s="20">
        <v>0.0</v>
      </c>
      <c r="X3" s="20">
        <v>0.0</v>
      </c>
      <c r="Y3" s="20">
        <v>0.0</v>
      </c>
      <c r="Z3" s="17"/>
    </row>
    <row r="4">
      <c r="A4" s="19" t="s">
        <v>79</v>
      </c>
      <c r="B4" s="20">
        <v>8457.0</v>
      </c>
      <c r="C4" s="20">
        <v>0.0</v>
      </c>
      <c r="D4" s="20">
        <v>0.0</v>
      </c>
      <c r="E4" s="20">
        <v>0.0</v>
      </c>
      <c r="F4" s="20">
        <v>0.0</v>
      </c>
      <c r="G4" s="20">
        <v>0.0</v>
      </c>
      <c r="H4" s="20">
        <v>0.0</v>
      </c>
      <c r="I4" s="20">
        <v>0.0</v>
      </c>
      <c r="J4" s="20">
        <v>0.0</v>
      </c>
      <c r="K4" s="20">
        <v>0.0</v>
      </c>
      <c r="L4" s="20">
        <v>0.0</v>
      </c>
      <c r="M4" s="20">
        <v>0.0</v>
      </c>
      <c r="N4" s="20">
        <v>0.0</v>
      </c>
      <c r="O4" s="20">
        <v>0.0</v>
      </c>
      <c r="P4" s="20">
        <v>0.0</v>
      </c>
      <c r="Q4" s="20">
        <v>0.0</v>
      </c>
      <c r="R4" s="20">
        <v>0.0</v>
      </c>
      <c r="S4" s="20">
        <v>7761.0</v>
      </c>
      <c r="T4" s="20">
        <v>0.0</v>
      </c>
      <c r="U4" s="20">
        <v>0.0</v>
      </c>
      <c r="V4" s="20">
        <v>0.0</v>
      </c>
      <c r="W4" s="20">
        <v>0.0</v>
      </c>
      <c r="X4" s="20">
        <v>0.0</v>
      </c>
      <c r="Y4" s="20">
        <v>0.0</v>
      </c>
      <c r="Z4" s="17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8" t="s">
        <v>80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9" t="s">
        <v>81</v>
      </c>
      <c r="B7" s="20">
        <v>0.0</v>
      </c>
      <c r="C7" s="20">
        <v>8457.0</v>
      </c>
      <c r="D7" s="20">
        <v>8457.0</v>
      </c>
      <c r="E7" s="20">
        <v>8457.0</v>
      </c>
      <c r="F7" s="20">
        <v>8457.0</v>
      </c>
      <c r="G7" s="20">
        <v>8457.0</v>
      </c>
      <c r="H7" s="20">
        <v>8457.0</v>
      </c>
      <c r="I7" s="20">
        <v>8457.0</v>
      </c>
      <c r="J7" s="20">
        <v>8457.0</v>
      </c>
      <c r="K7" s="20">
        <v>8457.0</v>
      </c>
      <c r="L7" s="20">
        <v>8457.0</v>
      </c>
      <c r="M7" s="20">
        <v>8457.0</v>
      </c>
      <c r="N7" s="20">
        <v>8457.0</v>
      </c>
      <c r="O7" s="20">
        <v>8457.0</v>
      </c>
      <c r="P7" s="20">
        <v>8457.0</v>
      </c>
      <c r="Q7" s="20">
        <v>8457.0</v>
      </c>
      <c r="R7" s="20">
        <v>8457.0</v>
      </c>
      <c r="S7" s="20">
        <v>8457.0</v>
      </c>
      <c r="T7" s="20">
        <v>16218.0</v>
      </c>
      <c r="U7" s="20">
        <v>16218.0</v>
      </c>
      <c r="V7" s="20">
        <v>16218.0</v>
      </c>
      <c r="W7" s="20">
        <v>16218.0</v>
      </c>
      <c r="X7" s="20">
        <v>16218.0</v>
      </c>
      <c r="Y7" s="20">
        <v>16218.0</v>
      </c>
      <c r="Z7" s="17"/>
    </row>
    <row r="8">
      <c r="A8" s="19" t="s">
        <v>82</v>
      </c>
      <c r="B8" s="20">
        <v>8457.0</v>
      </c>
      <c r="C8" s="20">
        <v>0.0</v>
      </c>
      <c r="D8" s="20">
        <v>0.0</v>
      </c>
      <c r="E8" s="20">
        <v>0.0</v>
      </c>
      <c r="F8" s="20">
        <v>0.0</v>
      </c>
      <c r="G8" s="20">
        <v>0.0</v>
      </c>
      <c r="H8" s="20">
        <v>0.0</v>
      </c>
      <c r="I8" s="20">
        <v>0.0</v>
      </c>
      <c r="J8" s="20">
        <v>0.0</v>
      </c>
      <c r="K8" s="20">
        <v>0.0</v>
      </c>
      <c r="L8" s="20">
        <v>0.0</v>
      </c>
      <c r="M8" s="20">
        <v>0.0</v>
      </c>
      <c r="N8" s="20">
        <v>0.0</v>
      </c>
      <c r="O8" s="20">
        <v>0.0</v>
      </c>
      <c r="P8" s="20">
        <v>0.0</v>
      </c>
      <c r="Q8" s="20">
        <v>0.0</v>
      </c>
      <c r="R8" s="20">
        <v>0.0</v>
      </c>
      <c r="S8" s="20">
        <v>7761.0</v>
      </c>
      <c r="T8" s="20">
        <v>0.0</v>
      </c>
      <c r="U8" s="20">
        <v>0.0</v>
      </c>
      <c r="V8" s="20">
        <v>0.0</v>
      </c>
      <c r="W8" s="20">
        <v>0.0</v>
      </c>
      <c r="X8" s="20">
        <v>0.0</v>
      </c>
      <c r="Y8" s="20">
        <v>0.0</v>
      </c>
      <c r="Z8" s="17"/>
    </row>
    <row r="9">
      <c r="A9" s="20" t="s">
        <v>83</v>
      </c>
      <c r="B9" s="17">
        <v>8457.0</v>
      </c>
      <c r="C9" s="17">
        <v>8457.0</v>
      </c>
      <c r="D9" s="17">
        <v>8457.0</v>
      </c>
      <c r="E9" s="17">
        <v>8457.0</v>
      </c>
      <c r="F9" s="17">
        <v>8457.0</v>
      </c>
      <c r="G9" s="17">
        <v>8457.0</v>
      </c>
      <c r="H9" s="17">
        <v>8457.0</v>
      </c>
      <c r="I9" s="17">
        <v>8457.0</v>
      </c>
      <c r="J9" s="17">
        <v>8457.0</v>
      </c>
      <c r="K9" s="17">
        <v>8457.0</v>
      </c>
      <c r="L9" s="17">
        <v>8457.0</v>
      </c>
      <c r="M9" s="17">
        <v>8457.0</v>
      </c>
      <c r="N9" s="17">
        <v>8457.0</v>
      </c>
      <c r="O9" s="17">
        <v>8457.0</v>
      </c>
      <c r="P9" s="17">
        <v>8457.0</v>
      </c>
      <c r="Q9" s="17">
        <v>8457.0</v>
      </c>
      <c r="R9" s="17">
        <v>8457.0</v>
      </c>
      <c r="S9" s="17">
        <v>16218.0</v>
      </c>
      <c r="T9" s="17">
        <v>16218.0</v>
      </c>
      <c r="U9" s="17">
        <v>16218.0</v>
      </c>
      <c r="V9" s="17">
        <v>16218.0</v>
      </c>
      <c r="W9" s="17">
        <v>16218.0</v>
      </c>
      <c r="X9" s="17">
        <v>16218.0</v>
      </c>
      <c r="Y9" s="17">
        <v>16218.0</v>
      </c>
      <c r="Z9" s="17"/>
    </row>
    <row r="10">
      <c r="A10" s="18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21" t="s">
        <v>84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17"/>
    </row>
    <row r="12">
      <c r="A12" s="19" t="s">
        <v>81</v>
      </c>
      <c r="B12" s="20">
        <v>0.0</v>
      </c>
      <c r="C12" s="20">
        <v>109941.0</v>
      </c>
      <c r="D12" s="20">
        <v>109941.0</v>
      </c>
      <c r="E12" s="20">
        <v>109941.0</v>
      </c>
      <c r="F12" s="20">
        <v>109941.0</v>
      </c>
      <c r="G12" s="20">
        <v>109941.0</v>
      </c>
      <c r="H12" s="20">
        <v>109941.0</v>
      </c>
      <c r="I12" s="20">
        <v>109941.0</v>
      </c>
      <c r="J12" s="20">
        <v>109941.0</v>
      </c>
      <c r="K12" s="20">
        <v>109941.0</v>
      </c>
      <c r="L12" s="20">
        <v>109941.0</v>
      </c>
      <c r="M12" s="20">
        <v>109941.0</v>
      </c>
      <c r="N12" s="20">
        <v>109941.0</v>
      </c>
      <c r="O12" s="20">
        <v>109941.0</v>
      </c>
      <c r="P12" s="20">
        <v>109941.0</v>
      </c>
      <c r="Q12" s="20">
        <v>109941.0</v>
      </c>
      <c r="R12" s="20">
        <v>109941.0</v>
      </c>
      <c r="S12" s="20">
        <v>109941.0</v>
      </c>
      <c r="T12" s="20">
        <v>226356.0</v>
      </c>
      <c r="U12" s="20">
        <v>226356.0</v>
      </c>
      <c r="V12" s="20">
        <v>226356.0</v>
      </c>
      <c r="W12" s="20">
        <v>226356.0</v>
      </c>
      <c r="X12" s="20">
        <v>226356.0</v>
      </c>
      <c r="Y12" s="20">
        <v>226356.0</v>
      </c>
      <c r="Z12" s="17"/>
    </row>
    <row r="13">
      <c r="A13" s="19" t="s">
        <v>82</v>
      </c>
      <c r="B13" s="20">
        <v>109941.0</v>
      </c>
      <c r="C13" s="20">
        <v>0.0</v>
      </c>
      <c r="D13" s="20">
        <v>0.0</v>
      </c>
      <c r="E13" s="20">
        <v>0.0</v>
      </c>
      <c r="F13" s="20">
        <v>0.0</v>
      </c>
      <c r="G13" s="20">
        <v>0.0</v>
      </c>
      <c r="H13" s="20">
        <v>0.0</v>
      </c>
      <c r="I13" s="20">
        <v>0.0</v>
      </c>
      <c r="J13" s="20">
        <v>0.0</v>
      </c>
      <c r="K13" s="20">
        <v>0.0</v>
      </c>
      <c r="L13" s="20">
        <v>0.0</v>
      </c>
      <c r="M13" s="20">
        <v>0.0</v>
      </c>
      <c r="N13" s="20">
        <v>0.0</v>
      </c>
      <c r="O13" s="20">
        <v>0.0</v>
      </c>
      <c r="P13" s="20">
        <v>0.0</v>
      </c>
      <c r="Q13" s="20">
        <v>0.0</v>
      </c>
      <c r="R13" s="20">
        <v>0.0</v>
      </c>
      <c r="S13" s="20">
        <v>116415.0</v>
      </c>
      <c r="T13" s="20">
        <v>0.0</v>
      </c>
      <c r="U13" s="20">
        <v>0.0</v>
      </c>
      <c r="V13" s="20">
        <v>0.0</v>
      </c>
      <c r="W13" s="20">
        <v>0.0</v>
      </c>
      <c r="X13" s="20">
        <v>0.0</v>
      </c>
      <c r="Y13" s="20">
        <v>0.0</v>
      </c>
      <c r="Z13" s="17"/>
    </row>
    <row r="14">
      <c r="A14" s="20" t="s">
        <v>83</v>
      </c>
      <c r="B14" s="20">
        <v>109941.0</v>
      </c>
      <c r="C14" s="20">
        <v>109941.0</v>
      </c>
      <c r="D14" s="20">
        <v>109941.0</v>
      </c>
      <c r="E14" s="20">
        <v>109941.0</v>
      </c>
      <c r="F14" s="20">
        <v>109941.0</v>
      </c>
      <c r="G14" s="20">
        <v>109941.0</v>
      </c>
      <c r="H14" s="20">
        <v>109941.0</v>
      </c>
      <c r="I14" s="20">
        <v>109941.0</v>
      </c>
      <c r="J14" s="20">
        <v>109941.0</v>
      </c>
      <c r="K14" s="20">
        <v>109941.0</v>
      </c>
      <c r="L14" s="20">
        <v>109941.0</v>
      </c>
      <c r="M14" s="20">
        <v>109941.0</v>
      </c>
      <c r="N14" s="20">
        <v>109941.0</v>
      </c>
      <c r="O14" s="20">
        <v>109941.0</v>
      </c>
      <c r="P14" s="20">
        <v>109941.0</v>
      </c>
      <c r="Q14" s="20">
        <v>109941.0</v>
      </c>
      <c r="R14" s="20">
        <v>109941.0</v>
      </c>
      <c r="S14" s="20">
        <v>226356.0</v>
      </c>
      <c r="T14" s="20">
        <v>226356.0</v>
      </c>
      <c r="U14" s="20">
        <v>226356.0</v>
      </c>
      <c r="V14" s="20">
        <v>226356.0</v>
      </c>
      <c r="W14" s="20">
        <v>226356.0</v>
      </c>
      <c r="X14" s="20">
        <v>226356.0</v>
      </c>
      <c r="Y14" s="20">
        <v>226356.0</v>
      </c>
      <c r="Z14" s="17"/>
    </row>
    <row r="15">
      <c r="A15" s="18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21" t="s">
        <v>85</v>
      </c>
      <c r="B16" s="20">
        <v>0.0</v>
      </c>
      <c r="C16" s="20">
        <v>0.0</v>
      </c>
      <c r="D16" s="20">
        <v>0.0</v>
      </c>
      <c r="E16" s="20">
        <v>0.0</v>
      </c>
      <c r="F16" s="20">
        <v>0.0</v>
      </c>
      <c r="G16" s="20">
        <v>0.0</v>
      </c>
      <c r="H16" s="20">
        <v>0.0</v>
      </c>
      <c r="I16" s="20">
        <v>0.0</v>
      </c>
      <c r="J16" s="20">
        <v>16.0</v>
      </c>
      <c r="K16" s="20">
        <v>0.0</v>
      </c>
      <c r="L16" s="20">
        <v>0.0</v>
      </c>
      <c r="M16" s="20">
        <v>0.0</v>
      </c>
      <c r="N16" s="20">
        <v>0.0</v>
      </c>
      <c r="O16" s="20">
        <v>0.0</v>
      </c>
      <c r="P16" s="20">
        <v>0.0</v>
      </c>
      <c r="Q16" s="20">
        <v>0.0</v>
      </c>
      <c r="R16" s="20">
        <v>0.0</v>
      </c>
      <c r="S16" s="20">
        <v>17.0</v>
      </c>
      <c r="T16" s="20">
        <v>0.0</v>
      </c>
      <c r="U16" s="20">
        <v>0.0</v>
      </c>
      <c r="V16" s="20">
        <v>0.0</v>
      </c>
      <c r="W16" s="20">
        <v>0.0</v>
      </c>
      <c r="X16" s="20">
        <v>0.0</v>
      </c>
      <c r="Y16" s="20">
        <v>0.0</v>
      </c>
      <c r="Z16" s="17"/>
    </row>
    <row r="17">
      <c r="A17" s="20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20" t="s">
        <v>86</v>
      </c>
      <c r="B18" s="17">
        <v>0.0</v>
      </c>
      <c r="C18" s="17">
        <v>0.0</v>
      </c>
      <c r="D18" s="17">
        <v>0.0</v>
      </c>
      <c r="E18" s="17">
        <v>0.0</v>
      </c>
      <c r="F18" s="17">
        <v>0.0</v>
      </c>
      <c r="G18" s="17">
        <v>0.0</v>
      </c>
      <c r="H18" s="17">
        <v>0.0</v>
      </c>
      <c r="I18" s="17">
        <v>0.0</v>
      </c>
      <c r="J18" s="17">
        <v>135312.0</v>
      </c>
      <c r="K18" s="17">
        <v>0.0</v>
      </c>
      <c r="L18" s="17">
        <v>0.0</v>
      </c>
      <c r="M18" s="17">
        <v>0.0</v>
      </c>
      <c r="N18" s="17">
        <v>0.0</v>
      </c>
      <c r="O18" s="17">
        <v>0.0</v>
      </c>
      <c r="P18" s="17">
        <v>0.0</v>
      </c>
      <c r="Q18" s="17">
        <v>0.0</v>
      </c>
      <c r="R18" s="17">
        <v>0.0</v>
      </c>
      <c r="S18" s="17">
        <v>275706.0</v>
      </c>
      <c r="T18" s="17">
        <v>0.0</v>
      </c>
      <c r="U18" s="17">
        <v>0.0</v>
      </c>
      <c r="V18" s="17">
        <v>0.0</v>
      </c>
      <c r="W18" s="17">
        <v>0.0</v>
      </c>
      <c r="X18" s="17">
        <v>0.0</v>
      </c>
      <c r="Y18" s="17">
        <v>0.0</v>
      </c>
      <c r="Z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21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22"/>
      <c r="B24" s="20"/>
      <c r="C24" s="20"/>
      <c r="D24" s="17"/>
      <c r="E24" s="20"/>
      <c r="F24" s="20"/>
      <c r="G24" s="17"/>
      <c r="H24" s="20"/>
      <c r="I24" s="20"/>
      <c r="J24" s="17"/>
      <c r="K24" s="20"/>
      <c r="L24" s="20"/>
      <c r="M24" s="17"/>
      <c r="N24" s="20"/>
      <c r="O24" s="20"/>
      <c r="P24" s="17"/>
      <c r="Q24" s="20"/>
      <c r="R24" s="20"/>
      <c r="S24" s="17"/>
      <c r="T24" s="20"/>
      <c r="U24" s="20"/>
      <c r="V24" s="17"/>
      <c r="W24" s="20"/>
      <c r="X24" s="20"/>
      <c r="Y24" s="17"/>
      <c r="Z24" s="17"/>
    </row>
    <row r="25">
      <c r="A25" s="22"/>
      <c r="B25" s="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22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8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8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22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22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22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8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13"/>
    <col customWidth="1" min="2" max="25" width="10.25"/>
  </cols>
  <sheetData>
    <row r="1">
      <c r="A1" s="12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4" t="s">
        <v>28</v>
      </c>
    </row>
    <row r="2">
      <c r="A2" s="10" t="s">
        <v>25</v>
      </c>
      <c r="B2" s="7">
        <v>8.7722864E7</v>
      </c>
      <c r="C2" s="7">
        <v>9.013976457496E7</v>
      </c>
      <c r="D2" s="7">
        <v>9.262749914143291E7</v>
      </c>
      <c r="E2" s="7">
        <v>9.51882415349285E7</v>
      </c>
      <c r="F2" s="7">
        <v>9.782423442459455E7</v>
      </c>
      <c r="G2" s="7">
        <v>1.0053779153669041E8</v>
      </c>
      <c r="H2" s="7">
        <v>1.0333129995076367E8</v>
      </c>
      <c r="I2" s="7">
        <v>1.0620722247092453E8</v>
      </c>
      <c r="J2" s="7">
        <v>1.0916810007469168E8</v>
      </c>
      <c r="K2" s="7">
        <v>1.1221655444196528E8</v>
      </c>
      <c r="L2" s="7">
        <v>1.1535529056676708E8</v>
      </c>
      <c r="M2" s="7">
        <v>1.1858709945447512E8</v>
      </c>
      <c r="N2" s="7">
        <v>1.2191486090737103E8</v>
      </c>
      <c r="O2" s="7">
        <v>1.2534154640141052E8</v>
      </c>
      <c r="P2" s="7">
        <v>1.2887022205722453E8</v>
      </c>
      <c r="Q2" s="7">
        <v>1.3250405170845786E8</v>
      </c>
      <c r="R2" s="7">
        <v>1.362463000706548E8</v>
      </c>
      <c r="S2" s="7">
        <v>1.4010033601400793E8</v>
      </c>
      <c r="T2" s="7">
        <v>1.4406963594339502E8</v>
      </c>
      <c r="U2" s="7">
        <v>1.4815778728924417E8</v>
      </c>
      <c r="V2" s="7">
        <v>1.523684921128822E8</v>
      </c>
      <c r="W2" s="7">
        <v>1.5670557083014423E8</v>
      </c>
      <c r="X2" s="7">
        <v>1.611729660571469E8</v>
      </c>
      <c r="Y2" s="7">
        <v>1.6577474658225578E8</v>
      </c>
      <c r="Z2" s="10">
        <f t="shared" ref="Z2:Z12" si="1">SUM(B2:Y2)</f>
        <v>2942132478</v>
      </c>
    </row>
    <row r="3">
      <c r="A3" s="10" t="s">
        <v>87</v>
      </c>
      <c r="B3" s="7">
        <v>4.4649051E7</v>
      </c>
      <c r="C3" s="7">
        <v>4.5423060054248E7</v>
      </c>
      <c r="D3" s="7">
        <v>4.621052462019901E7</v>
      </c>
      <c r="E3" s="7">
        <v>4.7011679240614295E7</v>
      </c>
      <c r="F3" s="7">
        <v>4.782676255703923E7</v>
      </c>
      <c r="G3" s="7">
        <v>4.8656017381606005E7</v>
      </c>
      <c r="H3" s="7">
        <v>4.949969077009682E7</v>
      </c>
      <c r="I3" s="7">
        <v>5.03580340962902E7</v>
      </c>
      <c r="J3" s="7">
        <v>5.1231303127612576E7</v>
      </c>
      <c r="K3" s="7">
        <v>5.211975810211849E7</v>
      </c>
      <c r="L3" s="7">
        <v>5.30236638068225E7</v>
      </c>
      <c r="M3" s="7">
        <v>5.394328965740675E7</v>
      </c>
      <c r="N3" s="7">
        <v>5.487890977932832E7</v>
      </c>
      <c r="O3" s="7">
        <v>5.5830803090351105E7</v>
      </c>
      <c r="P3" s="7">
        <v>5.679925338452712E7</v>
      </c>
      <c r="Q3" s="7">
        <v>5.778454941765293E7</v>
      </c>
      <c r="R3" s="7">
        <v>5.878698499422702E7</v>
      </c>
      <c r="S3" s="7">
        <v>5.980685905593464E7</v>
      </c>
      <c r="T3" s="7">
        <v>6.084447577168688E7</v>
      </c>
      <c r="U3" s="7">
        <v>6.190014462924151E7</v>
      </c>
      <c r="V3" s="7">
        <v>6.297418052843325E7</v>
      </c>
      <c r="W3" s="7">
        <v>6.4066903876041934E7</v>
      </c>
      <c r="X3" s="7">
        <v>6.5178640682327285E7</v>
      </c>
      <c r="Y3" s="7">
        <v>6.6309722659259856E7</v>
      </c>
      <c r="Z3" s="10">
        <f t="shared" si="1"/>
        <v>1315114262</v>
      </c>
    </row>
    <row r="4">
      <c r="A4" s="12" t="s">
        <v>88</v>
      </c>
      <c r="B4" s="7">
        <v>4.3073813E7</v>
      </c>
      <c r="C4" s="7">
        <v>4.4716704520711996E7</v>
      </c>
      <c r="D4" s="7">
        <v>4.64169745212339E7</v>
      </c>
      <c r="E4" s="7">
        <v>4.8176562294314206E7</v>
      </c>
      <c r="F4" s="7">
        <v>4.999747186755532E7</v>
      </c>
      <c r="G4" s="7">
        <v>5.188177415508441E7</v>
      </c>
      <c r="H4" s="7">
        <v>5.383160918066685E7</v>
      </c>
      <c r="I4" s="7">
        <v>5.5849188374634326E7</v>
      </c>
      <c r="J4" s="7">
        <v>5.793679694707911E7</v>
      </c>
      <c r="K4" s="7">
        <v>6.009679633984679E7</v>
      </c>
      <c r="L4" s="7">
        <v>6.233162675994458E7</v>
      </c>
      <c r="M4" s="7">
        <v>6.464380979706837E7</v>
      </c>
      <c r="N4" s="7">
        <v>6.703595112804271E7</v>
      </c>
      <c r="O4" s="7">
        <v>6.951074331105942E7</v>
      </c>
      <c r="P4" s="7">
        <v>7.207096867269741E7</v>
      </c>
      <c r="Q4" s="7">
        <v>7.471950229080492E7</v>
      </c>
      <c r="R4" s="7">
        <v>7.745931507642779E7</v>
      </c>
      <c r="S4" s="7">
        <v>8.029347695807329E7</v>
      </c>
      <c r="T4" s="7">
        <v>8.322516017170814E7</v>
      </c>
      <c r="U4" s="7">
        <v>8.625764266000266E7</v>
      </c>
      <c r="V4" s="7">
        <v>8.939431158444895E7</v>
      </c>
      <c r="W4" s="7">
        <v>9.26386669541023E7</v>
      </c>
      <c r="X4" s="7">
        <v>9.599432537481962E7</v>
      </c>
      <c r="Y4" s="7">
        <v>9.946502392299592E7</v>
      </c>
      <c r="Z4" s="10">
        <f t="shared" si="1"/>
        <v>1627018216</v>
      </c>
    </row>
    <row r="5">
      <c r="A5" s="10" t="s">
        <v>89</v>
      </c>
      <c r="B5" s="7">
        <v>339301.0</v>
      </c>
      <c r="C5" s="7">
        <v>339301.0</v>
      </c>
      <c r="D5" s="7">
        <v>339301.0</v>
      </c>
      <c r="E5" s="7">
        <v>339301.0</v>
      </c>
      <c r="F5" s="7">
        <v>339301.0</v>
      </c>
      <c r="G5" s="7">
        <v>339301.0</v>
      </c>
      <c r="H5" s="7">
        <v>339301.0</v>
      </c>
      <c r="I5" s="7">
        <v>339301.0</v>
      </c>
      <c r="J5" s="7">
        <v>339301.0</v>
      </c>
      <c r="K5" s="7">
        <v>339301.0</v>
      </c>
      <c r="L5" s="7">
        <v>339301.0</v>
      </c>
      <c r="M5" s="7">
        <v>339301.0</v>
      </c>
      <c r="N5" s="7">
        <v>339301.0</v>
      </c>
      <c r="O5" s="7">
        <v>339301.0</v>
      </c>
      <c r="P5" s="7">
        <v>339301.0</v>
      </c>
      <c r="Q5" s="7">
        <v>339301.0</v>
      </c>
      <c r="R5" s="7">
        <v>339301.0</v>
      </c>
      <c r="S5" s="7">
        <v>339301.0</v>
      </c>
      <c r="T5" s="7">
        <v>339301.0</v>
      </c>
      <c r="U5" s="7">
        <v>339301.0</v>
      </c>
      <c r="V5" s="7">
        <v>339301.0</v>
      </c>
      <c r="W5" s="7">
        <v>339301.0</v>
      </c>
      <c r="X5" s="7">
        <v>339301.0</v>
      </c>
      <c r="Y5" s="7">
        <v>339301.0</v>
      </c>
      <c r="Z5" s="10">
        <f t="shared" si="1"/>
        <v>8143224</v>
      </c>
    </row>
    <row r="6">
      <c r="A6" s="12" t="s">
        <v>90</v>
      </c>
      <c r="B6" s="7">
        <v>4.2734512E7</v>
      </c>
      <c r="C6" s="7">
        <v>4.4377403520711996E7</v>
      </c>
      <c r="D6" s="7">
        <v>4.60776735212339E7</v>
      </c>
      <c r="E6" s="7">
        <v>4.7837261294314206E7</v>
      </c>
      <c r="F6" s="7">
        <v>4.965817086755532E7</v>
      </c>
      <c r="G6" s="7">
        <v>5.154247315508441E7</v>
      </c>
      <c r="H6" s="7">
        <v>5.349230818066685E7</v>
      </c>
      <c r="I6" s="7">
        <v>5.5509887374634326E7</v>
      </c>
      <c r="J6" s="7">
        <v>5.759749594707911E7</v>
      </c>
      <c r="K6" s="7">
        <v>5.975749533984679E7</v>
      </c>
      <c r="L6" s="7">
        <v>6.199232575994458E7</v>
      </c>
      <c r="M6" s="7">
        <v>6.430450879706837E7</v>
      </c>
      <c r="N6" s="7">
        <v>6.669665012804271E7</v>
      </c>
      <c r="O6" s="7">
        <v>6.917144231105942E7</v>
      </c>
      <c r="P6" s="7">
        <v>7.173166767269741E7</v>
      </c>
      <c r="Q6" s="7">
        <v>7.438020129080492E7</v>
      </c>
      <c r="R6" s="7">
        <v>7.712001407642779E7</v>
      </c>
      <c r="S6" s="7">
        <v>7.995417595807329E7</v>
      </c>
      <c r="T6" s="7">
        <v>8.288585917170814E7</v>
      </c>
      <c r="U6" s="7">
        <v>8.591834166000266E7</v>
      </c>
      <c r="V6" s="7">
        <v>8.905501058444895E7</v>
      </c>
      <c r="W6" s="7">
        <v>9.22993659541023E7</v>
      </c>
      <c r="X6" s="7">
        <v>9.565502437481962E7</v>
      </c>
      <c r="Y6" s="7">
        <v>9.912572292299592E7</v>
      </c>
      <c r="Z6" s="10">
        <f t="shared" si="1"/>
        <v>1618874992</v>
      </c>
    </row>
    <row r="7">
      <c r="A7" s="10" t="s">
        <v>91</v>
      </c>
      <c r="B7" s="7">
        <v>52396.38888888889</v>
      </c>
      <c r="C7" s="7">
        <v>52396.38888888889</v>
      </c>
      <c r="D7" s="7">
        <v>72495.27777777778</v>
      </c>
      <c r="E7" s="7">
        <v>72495.27777777778</v>
      </c>
      <c r="F7" s="7">
        <v>78412.21111111112</v>
      </c>
      <c r="G7" s="7">
        <v>78412.21111111112</v>
      </c>
      <c r="H7" s="7">
        <v>78412.21111111112</v>
      </c>
      <c r="I7" s="7">
        <v>78412.21111111112</v>
      </c>
      <c r="J7" s="7">
        <v>78412.21111111112</v>
      </c>
      <c r="K7" s="7">
        <v>78412.21111111112</v>
      </c>
      <c r="L7" s="7">
        <v>78412.21111111112</v>
      </c>
      <c r="M7" s="7">
        <v>78412.21111111112</v>
      </c>
      <c r="N7" s="7">
        <v>78412.21111111112</v>
      </c>
      <c r="O7" s="7">
        <v>78412.21111111112</v>
      </c>
      <c r="P7" s="7">
        <v>78412.21111111112</v>
      </c>
      <c r="Q7" s="7">
        <v>98511.09999999999</v>
      </c>
      <c r="R7" s="7">
        <v>98511.09999999999</v>
      </c>
      <c r="S7" s="7">
        <v>130808.59999999999</v>
      </c>
      <c r="T7" s="7">
        <v>110709.71111111112</v>
      </c>
      <c r="U7" s="7">
        <v>104792.77777777778</v>
      </c>
      <c r="V7" s="7">
        <v>72495.27777777778</v>
      </c>
      <c r="W7" s="7">
        <v>78412.21111111112</v>
      </c>
      <c r="X7" s="7">
        <v>78412.21111111112</v>
      </c>
      <c r="Y7" s="7">
        <v>98511.09999999999</v>
      </c>
      <c r="Z7" s="10">
        <f t="shared" si="1"/>
        <v>1983481.744</v>
      </c>
    </row>
    <row r="8">
      <c r="A8" s="12" t="s">
        <v>92</v>
      </c>
      <c r="B8" s="7">
        <v>4.268211561111111E7</v>
      </c>
      <c r="C8" s="7">
        <v>4.432500713182311E7</v>
      </c>
      <c r="D8" s="7">
        <v>4.6005178243456125E7</v>
      </c>
      <c r="E8" s="7">
        <v>4.776476601653643E7</v>
      </c>
      <c r="F8" s="7">
        <v>4.957975865644421E7</v>
      </c>
      <c r="G8" s="7">
        <v>5.1464060943973295E7</v>
      </c>
      <c r="H8" s="7">
        <v>5.3413895969555736E7</v>
      </c>
      <c r="I8" s="7">
        <v>5.543147516352321E7</v>
      </c>
      <c r="J8" s="7">
        <v>5.7519083735967994E7</v>
      </c>
      <c r="K8" s="7">
        <v>5.967908312873568E7</v>
      </c>
      <c r="L8" s="7">
        <v>6.191391354883347E7</v>
      </c>
      <c r="M8" s="7">
        <v>6.422609658595726E7</v>
      </c>
      <c r="N8" s="7">
        <v>6.66182379169316E7</v>
      </c>
      <c r="O8" s="7">
        <v>6.90930300999483E7</v>
      </c>
      <c r="P8" s="7">
        <v>7.16532554615863E7</v>
      </c>
      <c r="Q8" s="7">
        <v>7.428169019080493E7</v>
      </c>
      <c r="R8" s="7">
        <v>7.70215029764278E7</v>
      </c>
      <c r="S8" s="7">
        <v>7.98233673580733E7</v>
      </c>
      <c r="T8" s="7">
        <v>8.277514946059702E7</v>
      </c>
      <c r="U8" s="7">
        <v>8.581354888222489E7</v>
      </c>
      <c r="V8" s="7">
        <v>8.898251530667117E7</v>
      </c>
      <c r="W8" s="7">
        <v>9.222095374299118E7</v>
      </c>
      <c r="X8" s="7">
        <v>9.557661216370851E7</v>
      </c>
      <c r="Y8" s="7">
        <v>9.902721182299593E7</v>
      </c>
      <c r="Z8" s="10">
        <f t="shared" si="1"/>
        <v>1616891510</v>
      </c>
    </row>
    <row r="9">
      <c r="A9" s="10" t="s">
        <v>93</v>
      </c>
      <c r="B9" s="7">
        <v>0.0</v>
      </c>
      <c r="C9" s="7">
        <v>57653.73500000001</v>
      </c>
      <c r="D9" s="7">
        <v>57653.73500000001</v>
      </c>
      <c r="E9" s="7">
        <v>57653.73500000001</v>
      </c>
      <c r="F9" s="7">
        <v>57653.73500000001</v>
      </c>
      <c r="G9" s="7">
        <v>57653.73500000001</v>
      </c>
      <c r="H9" s="7">
        <v>57653.73500000001</v>
      </c>
      <c r="I9" s="7">
        <v>57653.73500000001</v>
      </c>
      <c r="J9" s="7">
        <v>57653.73500000001</v>
      </c>
      <c r="K9" s="7">
        <v>57653.73500000001</v>
      </c>
      <c r="L9" s="7">
        <v>57653.73500000001</v>
      </c>
      <c r="M9" s="7">
        <v>78244.77100000001</v>
      </c>
      <c r="N9" s="7">
        <v>78244.77100000001</v>
      </c>
      <c r="O9" s="7">
        <v>20591.036</v>
      </c>
      <c r="P9" s="7">
        <v>20591.036</v>
      </c>
      <c r="Q9" s="7">
        <v>20591.036</v>
      </c>
      <c r="R9" s="7">
        <v>20591.036</v>
      </c>
      <c r="S9" s="7">
        <v>20591.036</v>
      </c>
      <c r="T9" s="7">
        <v>20591.036</v>
      </c>
      <c r="U9" s="7">
        <v>20591.036</v>
      </c>
      <c r="V9" s="7">
        <v>20591.036</v>
      </c>
      <c r="W9" s="7">
        <v>20591.036</v>
      </c>
      <c r="X9" s="7">
        <v>20591.036</v>
      </c>
      <c r="Y9" s="7">
        <v>0.0</v>
      </c>
      <c r="Z9" s="10">
        <f t="shared" si="1"/>
        <v>938937.252</v>
      </c>
    </row>
    <row r="10">
      <c r="A10" s="12" t="s">
        <v>94</v>
      </c>
      <c r="B10" s="7">
        <v>4.268211561111111E7</v>
      </c>
      <c r="C10" s="7">
        <v>4.426735339682311E7</v>
      </c>
      <c r="D10" s="7">
        <v>4.5947524508456126E7</v>
      </c>
      <c r="E10" s="7">
        <v>4.770711228153643E7</v>
      </c>
      <c r="F10" s="7">
        <v>4.952210492144421E7</v>
      </c>
      <c r="G10" s="7">
        <v>5.1406407208973296E7</v>
      </c>
      <c r="H10" s="7">
        <v>5.3356242234555736E7</v>
      </c>
      <c r="I10" s="7">
        <v>5.537382142852321E7</v>
      </c>
      <c r="J10" s="7">
        <v>5.7461430000967994E7</v>
      </c>
      <c r="K10" s="7">
        <v>5.962142939373568E7</v>
      </c>
      <c r="L10" s="7">
        <v>6.185625981383347E7</v>
      </c>
      <c r="M10" s="7">
        <v>6.414785181495726E7</v>
      </c>
      <c r="N10" s="7">
        <v>6.65399931459316E7</v>
      </c>
      <c r="O10" s="7">
        <v>6.90724390639483E7</v>
      </c>
      <c r="P10" s="7">
        <v>7.16326644255863E7</v>
      </c>
      <c r="Q10" s="7">
        <v>7.426109915480493E7</v>
      </c>
      <c r="R10" s="7">
        <v>7.70009119404278E7</v>
      </c>
      <c r="S10" s="7">
        <v>7.98027763220733E7</v>
      </c>
      <c r="T10" s="7">
        <v>8.275455842459702E7</v>
      </c>
      <c r="U10" s="7">
        <v>8.579295784622489E7</v>
      </c>
      <c r="V10" s="7">
        <v>8.896192427067117E7</v>
      </c>
      <c r="W10" s="7">
        <v>9.220036270699118E7</v>
      </c>
      <c r="X10" s="7">
        <v>9.555602112770851E7</v>
      </c>
      <c r="Y10" s="7">
        <v>9.902721182299593E7</v>
      </c>
      <c r="Z10" s="10">
        <f t="shared" si="1"/>
        <v>1615952573</v>
      </c>
    </row>
    <row r="11">
      <c r="A11" s="10" t="s">
        <v>95</v>
      </c>
      <c r="B11" s="7">
        <v>9390065.434444444</v>
      </c>
      <c r="C11" s="7">
        <v>9738817.747301083</v>
      </c>
      <c r="D11" s="7">
        <v>1.0108455391860347E7</v>
      </c>
      <c r="E11" s="7">
        <v>1.0495564701938014E7</v>
      </c>
      <c r="F11" s="7">
        <v>1.0894863082717726E7</v>
      </c>
      <c r="G11" s="7">
        <v>1.1309409585974125E7</v>
      </c>
      <c r="H11" s="7">
        <v>1.1738373291602261E7</v>
      </c>
      <c r="I11" s="7">
        <v>1.2182240714275107E7</v>
      </c>
      <c r="J11" s="7">
        <v>1.264151460021296E7</v>
      </c>
      <c r="K11" s="7">
        <v>1.311671446662185E7</v>
      </c>
      <c r="L11" s="7">
        <v>1.3608377159043362E7</v>
      </c>
      <c r="M11" s="7">
        <v>1.4112527399290597E7</v>
      </c>
      <c r="N11" s="7">
        <v>1.4638798492104953E7</v>
      </c>
      <c r="O11" s="7">
        <v>1.5195936594068626E7</v>
      </c>
      <c r="P11" s="7">
        <v>1.5759186173628986E7</v>
      </c>
      <c r="Q11" s="7">
        <v>1.6337441814057084E7</v>
      </c>
      <c r="R11" s="7">
        <v>1.6940200626894116E7</v>
      </c>
      <c r="S11" s="7">
        <v>1.7556610790856127E7</v>
      </c>
      <c r="T11" s="7">
        <v>1.8206002853411347E7</v>
      </c>
      <c r="U11" s="7">
        <v>1.8874450726169474E7</v>
      </c>
      <c r="V11" s="7">
        <v>1.957162333954766E7</v>
      </c>
      <c r="W11" s="7">
        <v>2.028407979553806E7</v>
      </c>
      <c r="X11" s="7">
        <v>2.1022324648095872E7</v>
      </c>
      <c r="Y11" s="7">
        <v>2.1785986601059105E7</v>
      </c>
      <c r="Z11" s="10">
        <f t="shared" si="1"/>
        <v>355509566</v>
      </c>
    </row>
    <row r="12">
      <c r="A12" s="12" t="s">
        <v>96</v>
      </c>
      <c r="B12" s="7">
        <v>3.329205017666667E7</v>
      </c>
      <c r="C12" s="7">
        <v>3.452853564952202E7</v>
      </c>
      <c r="D12" s="7">
        <v>3.5839069116595775E7</v>
      </c>
      <c r="E12" s="7">
        <v>3.721154757959841E7</v>
      </c>
      <c r="F12" s="7">
        <v>3.862724183872648E7</v>
      </c>
      <c r="G12" s="7">
        <v>4.009699762299917E7</v>
      </c>
      <c r="H12" s="7">
        <v>4.1617868942953475E7</v>
      </c>
      <c r="I12" s="7">
        <v>4.3191580714248106E7</v>
      </c>
      <c r="J12" s="7">
        <v>4.481991540075503E7</v>
      </c>
      <c r="K12" s="7">
        <v>4.650471492711383E7</v>
      </c>
      <c r="L12" s="7">
        <v>4.82478826547901E7</v>
      </c>
      <c r="M12" s="7">
        <v>5.003532441566666E7</v>
      </c>
      <c r="N12" s="7">
        <v>5.190119465382665E7</v>
      </c>
      <c r="O12" s="7">
        <v>5.387650246987968E7</v>
      </c>
      <c r="P12" s="7">
        <v>5.587347825195731E7</v>
      </c>
      <c r="Q12" s="7">
        <v>5.792365734074785E7</v>
      </c>
      <c r="R12" s="7">
        <v>6.006071131353368E7</v>
      </c>
      <c r="S12" s="7">
        <v>6.224616553121717E7</v>
      </c>
      <c r="T12" s="7">
        <v>6.454855557118568E7</v>
      </c>
      <c r="U12" s="7">
        <v>6.6918507120055415E7</v>
      </c>
      <c r="V12" s="7">
        <v>6.939030093112351E7</v>
      </c>
      <c r="W12" s="7">
        <v>7.191628291145313E7</v>
      </c>
      <c r="X12" s="7">
        <v>7.453369647961263E7</v>
      </c>
      <c r="Y12" s="7">
        <v>7.724122522193682E7</v>
      </c>
      <c r="Z12" s="10">
        <f t="shared" si="1"/>
        <v>1260443007</v>
      </c>
    </row>
    <row r="13">
      <c r="A13" s="5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2"/>
    </row>
    <row r="14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"/>
    </row>
    <row r="1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2"/>
    </row>
    <row r="16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2"/>
    </row>
    <row r="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0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48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8" t="s">
        <v>28</v>
      </c>
      <c r="K1" s="15"/>
    </row>
    <row r="2">
      <c r="A2" s="10" t="s">
        <v>25</v>
      </c>
      <c r="B2" s="7">
        <f>'Profit &amp; Loss'!B2+'Profit &amp; Loss'!C2+'Profit &amp; Loss'!D2</f>
        <v>270490127.7</v>
      </c>
      <c r="C2" s="7">
        <f>'Profit &amp; Loss'!E2+'Profit &amp; Loss'!F2+'Profit &amp; Loss'!G2</f>
        <v>293550267.5</v>
      </c>
      <c r="D2" s="7">
        <f>'Profit &amp; Loss'!H2+'Profit &amp; Loss'!I2+'Profit &amp; Loss'!J2</f>
        <v>318706622.5</v>
      </c>
      <c r="E2" s="7">
        <f>'Profit &amp; Loss'!K2+'Profit &amp; Loss'!L2+'Profit &amp; Loss'!M2</f>
        <v>346158944.5</v>
      </c>
      <c r="F2" s="7">
        <f>'Profit &amp; Loss'!N2+'Profit &amp; Loss'!O2+'Profit &amp; Loss'!P2</f>
        <v>376126629.4</v>
      </c>
      <c r="G2" s="7">
        <f>'Profit &amp; Loss'!Q2+'Profit &amp; Loss'!R2+'Profit &amp; Loss'!S2</f>
        <v>408850687.8</v>
      </c>
      <c r="H2" s="7">
        <f>'Profit &amp; Loss'!T2+'Profit &amp; Loss'!U2+'Profit &amp; Loss'!V2</f>
        <v>444595915.3</v>
      </c>
      <c r="I2" s="7">
        <f>'Profit &amp; Loss'!W2+'Profit &amp; Loss'!X2+'Profit &amp; Loss'!Y2</f>
        <v>483653283.5</v>
      </c>
      <c r="J2" s="7">
        <f t="shared" ref="J2:J12" si="1">SUM(B2:I2)</f>
        <v>2942132478</v>
      </c>
      <c r="K2" s="24" t="b">
        <f>EXACT(J2,'Profit &amp; Loss'!Z2)</f>
        <v>1</v>
      </c>
    </row>
    <row r="3">
      <c r="A3" s="10" t="s">
        <v>87</v>
      </c>
      <c r="B3" s="7">
        <f>'Profit &amp; Loss'!B3+'Profit &amp; Loss'!C3+'Profit &amp; Loss'!D3</f>
        <v>136282635.7</v>
      </c>
      <c r="C3" s="7">
        <f>'Profit &amp; Loss'!E3+'Profit &amp; Loss'!F3+'Profit &amp; Loss'!G3</f>
        <v>143494459.2</v>
      </c>
      <c r="D3" s="7">
        <f>'Profit &amp; Loss'!H3+'Profit &amp; Loss'!I3+'Profit &amp; Loss'!J3</f>
        <v>151089028</v>
      </c>
      <c r="E3" s="7">
        <f>'Profit &amp; Loss'!K3+'Profit &amp; Loss'!L3+'Profit &amp; Loss'!M3</f>
        <v>159086711.6</v>
      </c>
      <c r="F3" s="7">
        <f>'Profit &amp; Loss'!N3+'Profit &amp; Loss'!O3+'Profit &amp; Loss'!P3</f>
        <v>167508966.3</v>
      </c>
      <c r="G3" s="7">
        <f>'Profit &amp; Loss'!Q3+'Profit &amp; Loss'!R3+'Profit &amp; Loss'!S3</f>
        <v>176378393.5</v>
      </c>
      <c r="H3" s="7">
        <f>'Profit &amp; Loss'!T3+'Profit &amp; Loss'!U3+'Profit &amp; Loss'!V3</f>
        <v>185718800.9</v>
      </c>
      <c r="I3" s="7">
        <f>'Profit &amp; Loss'!W3+'Profit &amp; Loss'!X3+'Profit &amp; Loss'!Y3</f>
        <v>195555267.2</v>
      </c>
      <c r="J3" s="7">
        <f t="shared" si="1"/>
        <v>1315114262</v>
      </c>
      <c r="K3" s="24" t="b">
        <f>EXACT(J3,'Profit &amp; Loss'!Z3)</f>
        <v>1</v>
      </c>
    </row>
    <row r="4">
      <c r="A4" s="12" t="s">
        <v>88</v>
      </c>
      <c r="B4" s="7">
        <f>'Profit &amp; Loss'!B4+'Profit &amp; Loss'!C4+'Profit &amp; Loss'!D4</f>
        <v>134207492</v>
      </c>
      <c r="C4" s="7">
        <f>'Profit &amp; Loss'!E4+'Profit &amp; Loss'!F4+'Profit &amp; Loss'!G4</f>
        <v>150055808.3</v>
      </c>
      <c r="D4" s="7">
        <f>'Profit &amp; Loss'!H4+'Profit &amp; Loss'!I4+'Profit &amp; Loss'!J4</f>
        <v>167617594.5</v>
      </c>
      <c r="E4" s="7">
        <f>'Profit &amp; Loss'!K4+'Profit &amp; Loss'!L4+'Profit &amp; Loss'!M4</f>
        <v>187072232.9</v>
      </c>
      <c r="F4" s="7">
        <f>'Profit &amp; Loss'!N4+'Profit &amp; Loss'!O4+'Profit &amp; Loss'!P4</f>
        <v>208617663.1</v>
      </c>
      <c r="G4" s="7">
        <f>'Profit &amp; Loss'!Q4+'Profit &amp; Loss'!R4+'Profit &amp; Loss'!S4</f>
        <v>232472294.3</v>
      </c>
      <c r="H4" s="7">
        <f>'Profit &amp; Loss'!T4+'Profit &amp; Loss'!U4+'Profit &amp; Loss'!V4</f>
        <v>258877114.4</v>
      </c>
      <c r="I4" s="7">
        <f>'Profit &amp; Loss'!W4+'Profit &amp; Loss'!X4+'Profit &amp; Loss'!Y4</f>
        <v>288098016.3</v>
      </c>
      <c r="J4" s="7">
        <f t="shared" si="1"/>
        <v>1627018216</v>
      </c>
      <c r="K4" s="24" t="b">
        <f>EXACT(J4,'Profit &amp; Loss'!Z4)</f>
        <v>1</v>
      </c>
    </row>
    <row r="5">
      <c r="A5" s="10" t="s">
        <v>89</v>
      </c>
      <c r="B5" s="7">
        <f>'Profit &amp; Loss'!B5+'Profit &amp; Loss'!C5+'Profit &amp; Loss'!D5</f>
        <v>1017903</v>
      </c>
      <c r="C5" s="7">
        <f>'Profit &amp; Loss'!E5+'Profit &amp; Loss'!F5+'Profit &amp; Loss'!G5</f>
        <v>1017903</v>
      </c>
      <c r="D5" s="7">
        <f>'Profit &amp; Loss'!H5+'Profit &amp; Loss'!I5+'Profit &amp; Loss'!J5</f>
        <v>1017903</v>
      </c>
      <c r="E5" s="7">
        <f>'Profit &amp; Loss'!K5+'Profit &amp; Loss'!L5+'Profit &amp; Loss'!M5</f>
        <v>1017903</v>
      </c>
      <c r="F5" s="7">
        <f>'Profit &amp; Loss'!N5+'Profit &amp; Loss'!O5+'Profit &amp; Loss'!P5</f>
        <v>1017903</v>
      </c>
      <c r="G5" s="7">
        <f>'Profit &amp; Loss'!Q5+'Profit &amp; Loss'!R5+'Profit &amp; Loss'!S5</f>
        <v>1017903</v>
      </c>
      <c r="H5" s="7">
        <f>'Profit &amp; Loss'!T5+'Profit &amp; Loss'!U5+'Profit &amp; Loss'!V5</f>
        <v>1017903</v>
      </c>
      <c r="I5" s="7">
        <f>'Profit &amp; Loss'!W5+'Profit &amp; Loss'!X5+'Profit &amp; Loss'!Y5</f>
        <v>1017903</v>
      </c>
      <c r="J5" s="7">
        <f t="shared" si="1"/>
        <v>8143224</v>
      </c>
      <c r="K5" s="24" t="b">
        <f>EXACT(J5,'Profit &amp; Loss'!Z5)</f>
        <v>1</v>
      </c>
    </row>
    <row r="6">
      <c r="A6" s="12" t="s">
        <v>97</v>
      </c>
      <c r="B6" s="7">
        <f>'Profit &amp; Loss'!B6+'Profit &amp; Loss'!C6+'Profit &amp; Loss'!D6</f>
        <v>133189589</v>
      </c>
      <c r="C6" s="7">
        <f>'Profit &amp; Loss'!E6+'Profit &amp; Loss'!F6+'Profit &amp; Loss'!G6</f>
        <v>149037905.3</v>
      </c>
      <c r="D6" s="7">
        <f>'Profit &amp; Loss'!H6+'Profit &amp; Loss'!I6+'Profit &amp; Loss'!J6</f>
        <v>166599691.5</v>
      </c>
      <c r="E6" s="7">
        <f>'Profit &amp; Loss'!K6+'Profit &amp; Loss'!L6+'Profit &amp; Loss'!M6</f>
        <v>186054329.9</v>
      </c>
      <c r="F6" s="7">
        <f>'Profit &amp; Loss'!N6+'Profit &amp; Loss'!O6+'Profit &amp; Loss'!P6</f>
        <v>207599760.1</v>
      </c>
      <c r="G6" s="7">
        <f>'Profit &amp; Loss'!Q6+'Profit &amp; Loss'!R6+'Profit &amp; Loss'!S6</f>
        <v>231454391.3</v>
      </c>
      <c r="H6" s="7">
        <f>'Profit &amp; Loss'!T6+'Profit &amp; Loss'!U6+'Profit &amp; Loss'!V6</f>
        <v>257859211.4</v>
      </c>
      <c r="I6" s="7">
        <f>'Profit &amp; Loss'!W6+'Profit &amp; Loss'!X6+'Profit &amp; Loss'!Y6</f>
        <v>287080113.3</v>
      </c>
      <c r="J6" s="7">
        <f t="shared" si="1"/>
        <v>1618874992</v>
      </c>
      <c r="K6" s="24" t="b">
        <f>EXACT(J6,'Profit &amp; Loss'!Z6)</f>
        <v>1</v>
      </c>
    </row>
    <row r="7">
      <c r="A7" s="10" t="s">
        <v>91</v>
      </c>
      <c r="B7" s="7">
        <f>'Profit &amp; Loss'!B7+'Profit &amp; Loss'!C7+'Profit &amp; Loss'!D7</f>
        <v>177288.0556</v>
      </c>
      <c r="C7" s="7">
        <f>'Profit &amp; Loss'!E7+'Profit &amp; Loss'!F7+'Profit &amp; Loss'!G7</f>
        <v>229319.7</v>
      </c>
      <c r="D7" s="7">
        <f>'Profit &amp; Loss'!H7+'Profit &amp; Loss'!I7+'Profit &amp; Loss'!J7</f>
        <v>235236.6333</v>
      </c>
      <c r="E7" s="7">
        <f>'Profit &amp; Loss'!K7+'Profit &amp; Loss'!L7+'Profit &amp; Loss'!M7</f>
        <v>235236.6333</v>
      </c>
      <c r="F7" s="7">
        <f>'Profit &amp; Loss'!N7+'Profit &amp; Loss'!O7+'Profit &amp; Loss'!P7</f>
        <v>235236.6333</v>
      </c>
      <c r="G7" s="7">
        <f>'Profit &amp; Loss'!Q7+'Profit &amp; Loss'!R7+'Profit &amp; Loss'!S7</f>
        <v>327830.8</v>
      </c>
      <c r="H7" s="7">
        <f>'Profit &amp; Loss'!T7+'Profit &amp; Loss'!U7+'Profit &amp; Loss'!V7</f>
        <v>287997.7667</v>
      </c>
      <c r="I7" s="7">
        <f>'Profit &amp; Loss'!W7+'Profit &amp; Loss'!X7+'Profit &amp; Loss'!Y7</f>
        <v>255335.5222</v>
      </c>
      <c r="J7" s="7">
        <f t="shared" si="1"/>
        <v>1983481.744</v>
      </c>
      <c r="K7" s="24" t="b">
        <f>EXACT(J7,'Profit &amp; Loss'!Z7)</f>
        <v>1</v>
      </c>
    </row>
    <row r="8">
      <c r="A8" s="12" t="s">
        <v>98</v>
      </c>
      <c r="B8" s="7">
        <f>'Profit &amp; Loss'!B8+'Profit &amp; Loss'!C8+'Profit &amp; Loss'!D8</f>
        <v>133012301</v>
      </c>
      <c r="C8" s="7">
        <f>'Profit &amp; Loss'!E8+'Profit &amp; Loss'!F8+'Profit &amp; Loss'!G8</f>
        <v>148808585.6</v>
      </c>
      <c r="D8" s="7">
        <f>'Profit &amp; Loss'!H8+'Profit &amp; Loss'!I8+'Profit &amp; Loss'!J8</f>
        <v>166364454.9</v>
      </c>
      <c r="E8" s="7">
        <f>'Profit &amp; Loss'!K8+'Profit &amp; Loss'!L8+'Profit &amp; Loss'!M8</f>
        <v>185819093.3</v>
      </c>
      <c r="F8" s="7">
        <f>'Profit &amp; Loss'!N8+'Profit &amp; Loss'!O8+'Profit &amp; Loss'!P8</f>
        <v>207364523.5</v>
      </c>
      <c r="G8" s="7">
        <f>'Profit &amp; Loss'!Q8+'Profit &amp; Loss'!R8+'Profit &amp; Loss'!S8</f>
        <v>231126560.5</v>
      </c>
      <c r="H8" s="7">
        <f>'Profit &amp; Loss'!T8+'Profit &amp; Loss'!U8+'Profit &amp; Loss'!V8</f>
        <v>257571213.6</v>
      </c>
      <c r="I8" s="7">
        <f>'Profit &amp; Loss'!W8+'Profit &amp; Loss'!X8+'Profit &amp; Loss'!Y8</f>
        <v>286824777.7</v>
      </c>
      <c r="J8" s="7">
        <f t="shared" si="1"/>
        <v>1616891510</v>
      </c>
      <c r="K8" s="24" t="b">
        <f>EXACT(J8,'Profit &amp; Loss'!Z8)</f>
        <v>1</v>
      </c>
    </row>
    <row r="9">
      <c r="A9" s="10" t="s">
        <v>93</v>
      </c>
      <c r="B9" s="7">
        <f>'Profit &amp; Loss'!B9+'Profit &amp; Loss'!C9+'Profit &amp; Loss'!D9</f>
        <v>115307.47</v>
      </c>
      <c r="C9" s="7">
        <f>'Profit &amp; Loss'!E9+'Profit &amp; Loss'!F9+'Profit &amp; Loss'!G9</f>
        <v>172961.205</v>
      </c>
      <c r="D9" s="7">
        <f>'Profit &amp; Loss'!H9+'Profit &amp; Loss'!I9+'Profit &amp; Loss'!J9</f>
        <v>172961.205</v>
      </c>
      <c r="E9" s="7">
        <f>'Profit &amp; Loss'!K9+'Profit &amp; Loss'!L9+'Profit &amp; Loss'!M9</f>
        <v>193552.241</v>
      </c>
      <c r="F9" s="7">
        <f>'Profit &amp; Loss'!N9+'Profit &amp; Loss'!O9+'Profit &amp; Loss'!P9</f>
        <v>119426.843</v>
      </c>
      <c r="G9" s="7">
        <f>'Profit &amp; Loss'!Q9+'Profit &amp; Loss'!R9+'Profit &amp; Loss'!S9</f>
        <v>61773.108</v>
      </c>
      <c r="H9" s="7">
        <f>'Profit &amp; Loss'!T9+'Profit &amp; Loss'!U9+'Profit &amp; Loss'!V9</f>
        <v>61773.108</v>
      </c>
      <c r="I9" s="7">
        <f>'Profit &amp; Loss'!W9+'Profit &amp; Loss'!X9+'Profit &amp; Loss'!Y9</f>
        <v>41182.072</v>
      </c>
      <c r="J9" s="7">
        <f t="shared" si="1"/>
        <v>938937.252</v>
      </c>
      <c r="K9" s="24" t="b">
        <f>EXACT(J9,'Profit &amp; Loss'!Z9)</f>
        <v>1</v>
      </c>
    </row>
    <row r="10">
      <c r="A10" s="12" t="s">
        <v>94</v>
      </c>
      <c r="B10" s="7">
        <f>'Profit &amp; Loss'!B10+'Profit &amp; Loss'!C10+'Profit &amp; Loss'!D10</f>
        <v>132896993.5</v>
      </c>
      <c r="C10" s="7">
        <f>'Profit &amp; Loss'!E10+'Profit &amp; Loss'!F10+'Profit &amp; Loss'!G10</f>
        <v>148635624.4</v>
      </c>
      <c r="D10" s="7">
        <f>'Profit &amp; Loss'!H10+'Profit &amp; Loss'!I10+'Profit &amp; Loss'!J10</f>
        <v>166191493.7</v>
      </c>
      <c r="E10" s="7">
        <f>'Profit &amp; Loss'!K10+'Profit &amp; Loss'!L10+'Profit &amp; Loss'!M10</f>
        <v>185625541</v>
      </c>
      <c r="F10" s="7">
        <f>'Profit &amp; Loss'!N10+'Profit &amp; Loss'!O10+'Profit &amp; Loss'!P10</f>
        <v>207245096.6</v>
      </c>
      <c r="G10" s="7">
        <f>'Profit &amp; Loss'!Q10+'Profit &amp; Loss'!R10+'Profit &amp; Loss'!S10</f>
        <v>231064787.4</v>
      </c>
      <c r="H10" s="7">
        <f>'Profit &amp; Loss'!T10+'Profit &amp; Loss'!U10+'Profit &amp; Loss'!V10</f>
        <v>257509440.5</v>
      </c>
      <c r="I10" s="7">
        <f>'Profit &amp; Loss'!W10+'Profit &amp; Loss'!X10+'Profit &amp; Loss'!Y10</f>
        <v>286783595.7</v>
      </c>
      <c r="J10" s="7">
        <f t="shared" si="1"/>
        <v>1615952573</v>
      </c>
      <c r="K10" s="24" t="b">
        <f>EXACT(J10,'Profit &amp; Loss'!Z10)</f>
        <v>1</v>
      </c>
    </row>
    <row r="11">
      <c r="A11" s="10" t="s">
        <v>95</v>
      </c>
      <c r="B11" s="7">
        <f>'Profit &amp; Loss'!B11+'Profit &amp; Loss'!C11+'Profit &amp; Loss'!D11</f>
        <v>29237338.57</v>
      </c>
      <c r="C11" s="7">
        <f>'Profit &amp; Loss'!E11+'Profit &amp; Loss'!F11+'Profit &amp; Loss'!G11</f>
        <v>32699837.37</v>
      </c>
      <c r="D11" s="7">
        <f>'Profit &amp; Loss'!H11+'Profit &amp; Loss'!I11+'Profit &amp; Loss'!J11</f>
        <v>36562128.61</v>
      </c>
      <c r="E11" s="7">
        <f>'Profit &amp; Loss'!K11+'Profit &amp; Loss'!L11+'Profit &amp; Loss'!M11</f>
        <v>40837619.02</v>
      </c>
      <c r="F11" s="7">
        <f>'Profit &amp; Loss'!N11+'Profit &amp; Loss'!O11+'Profit &amp; Loss'!P11</f>
        <v>45593921.26</v>
      </c>
      <c r="G11" s="7">
        <f>'Profit &amp; Loss'!Q11+'Profit &amp; Loss'!R11+'Profit &amp; Loss'!S11</f>
        <v>50834253.23</v>
      </c>
      <c r="H11" s="7">
        <f>'Profit &amp; Loss'!T11+'Profit &amp; Loss'!U11+'Profit &amp; Loss'!V11</f>
        <v>56652076.92</v>
      </c>
      <c r="I11" s="7">
        <f>'Profit &amp; Loss'!W11+'Profit &amp; Loss'!X11+'Profit &amp; Loss'!Y11</f>
        <v>63092391.04</v>
      </c>
      <c r="J11" s="7">
        <f t="shared" si="1"/>
        <v>355509566</v>
      </c>
      <c r="K11" s="24" t="b">
        <f>EXACT(J11,'Profit &amp; Loss'!Z11)</f>
        <v>1</v>
      </c>
    </row>
    <row r="12">
      <c r="A12" s="12" t="s">
        <v>99</v>
      </c>
      <c r="B12" s="7">
        <f>'Profit &amp; Loss'!B12+'Profit &amp; Loss'!C12+'Profit &amp; Loss'!D12</f>
        <v>103659654.9</v>
      </c>
      <c r="C12" s="7">
        <f>'Profit &amp; Loss'!E12+'Profit &amp; Loss'!F12+'Profit &amp; Loss'!G12</f>
        <v>115935787</v>
      </c>
      <c r="D12" s="7">
        <f>'Profit &amp; Loss'!H12+'Profit &amp; Loss'!I12+'Profit &amp; Loss'!J12</f>
        <v>129629365.1</v>
      </c>
      <c r="E12" s="7">
        <f>'Profit &amp; Loss'!K12+'Profit &amp; Loss'!L12+'Profit &amp; Loss'!M12</f>
        <v>144787922</v>
      </c>
      <c r="F12" s="7">
        <f>'Profit &amp; Loss'!N12+'Profit &amp; Loss'!O12+'Profit &amp; Loss'!P12</f>
        <v>161651175.4</v>
      </c>
      <c r="G12" s="7">
        <f>'Profit &amp; Loss'!Q12+'Profit &amp; Loss'!R12+'Profit &amp; Loss'!S12</f>
        <v>180230534.2</v>
      </c>
      <c r="H12" s="7">
        <f>'Profit &amp; Loss'!T12+'Profit &amp; Loss'!U12+'Profit &amp; Loss'!V12</f>
        <v>200857363.6</v>
      </c>
      <c r="I12" s="7">
        <f>'Profit &amp; Loss'!W12+'Profit &amp; Loss'!X12+'Profit &amp; Loss'!Y12</f>
        <v>223691204.6</v>
      </c>
      <c r="J12" s="7">
        <f t="shared" si="1"/>
        <v>1260443007</v>
      </c>
      <c r="K12" s="24" t="b">
        <f>EXACT(J12,'Profit &amp; Loss'!Z12)</f>
        <v>1</v>
      </c>
    </row>
  </sheetData>
  <drawing r:id="rId1"/>
</worksheet>
</file>