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Balance Sheet" sheetId="5" r:id="rId8"/>
    <sheet state="visible" name="Equity" sheetId="6" r:id="rId9"/>
    <sheet state="visible" name="Profit &amp; Loss" sheetId="7" r:id="rId10"/>
    <sheet state="visible" name="Quaterly-Profit &amp; Loss" sheetId="8" r:id="rId11"/>
    <sheet state="visible" name="Quaterly-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</sheets>
  <definedNames/>
  <calcPr/>
</workbook>
</file>

<file path=xl/sharedStrings.xml><?xml version="1.0" encoding="utf-8"?>
<sst xmlns="http://schemas.openxmlformats.org/spreadsheetml/2006/main" count="512" uniqueCount="191">
  <si>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</si>
  <si>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</si>
  <si>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</si>
  <si>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</si>
  <si>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</si>
  <si>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</si>
  <si>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</si>
  <si>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</si>
  <si>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</si>
  <si>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</si>
  <si>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</si>
  <si>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</si>
  <si>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</si>
  <si>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</si>
  <si>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</si>
  <si>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</si>
  <si>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</si>
  <si>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</si>
  <si>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</si>
  <si>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</si>
  <si>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</si>
  <si>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</si>
  <si>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</si>
  <si>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</si>
  <si>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</si>
  <si>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</si>
  <si>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Kajal</t>
  </si>
  <si>
    <t>Lipstick</t>
  </si>
  <si>
    <t>Eye Liner</t>
  </si>
  <si>
    <t>Total</t>
  </si>
  <si>
    <t>Sales-Kajal</t>
  </si>
  <si>
    <t>Customer1</t>
  </si>
  <si>
    <t>Customer2</t>
  </si>
  <si>
    <t>Customer3</t>
  </si>
  <si>
    <t>Sales-Lipstick</t>
  </si>
  <si>
    <t>Sales-Eye Liner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</si>
  <si>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</si>
  <si>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</si>
  <si>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</si>
  <si>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</si>
  <si>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</si>
  <si>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</si>
  <si>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</si>
  <si>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</si>
  <si>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</si>
  <si>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</si>
  <si>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</si>
  <si>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</si>
  <si>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</si>
  <si>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</si>
  <si>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</si>
  <si>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</si>
  <si>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</si>
  <si>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</si>
  <si>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</si>
  <si>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</si>
  <si>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</si>
  <si>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</si>
  <si>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</si>
  <si>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</si>
  <si>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</si>
  <si>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</si>
  <si>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</si>
  <si>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</si>
  <si>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</si>
  <si>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</si>
  <si>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</si>
  <si>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</si>
  <si>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</si>
  <si>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</si>
  <si>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</si>
  <si>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</si>
  <si>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</si>
  <si>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</si>
  <si>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</si>
  <si>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</si>
  <si>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</si>
  <si>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</si>
  <si>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</si>
  <si>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</si>
  <si>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</si>
  <si>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</si>
  <si>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</si>
  <si>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</si>
  <si>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</si>
  <si>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</si>
  <si>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</si>
  <si>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</si>
  <si>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</si>
  <si>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</si>
  <si>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</si>
  <si>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</si>
  <si>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</si>
  <si>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</si>
  <si>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</si>
  <si>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</si>
  <si>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</si>
  <si>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</si>
  <si>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</si>
  <si>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</si>
  <si>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</si>
  <si>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</si>
  <si>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</si>
  <si>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</si>
  <si>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</si>
  <si>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</si>
  <si>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</si>
  <si>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</si>
  <si>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</si>
  <si>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</si>
  <si>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</si>
  <si>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</si>
  <si>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</si>
  <si>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Customer 2</t>
  </si>
  <si>
    <t>Customer 3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</si>
  <si>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</si>
  <si>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</si>
  <si>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</si>
  <si>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</si>
  <si>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</si>
  <si>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</si>
  <si>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</si>
  <si>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</si>
  <si>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</si>
  <si>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</si>
  <si>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Kajal</t>
  </si>
  <si>
    <t>Credit Purchases of Lipstick</t>
  </si>
  <si>
    <t>Credit Purchases of Eye-liner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</si>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</sst>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vertical="bottom"/>
    </xf>
    <xf borderId="0" fillId="3" fontId="4" numFmtId="1" xfId="0" applyAlignment="1" applyFill="1" applyFont="1" applyNumberFormat="1">
      <alignment vertical="bottom"/>
    </xf>
    <xf borderId="0" fillId="3" fontId="4" numFmtId="1" xfId="0" applyAlignment="1" applyFont="1" applyNumberFormat="1">
      <alignment readingOrder="0" vertical="bottom"/>
    </xf>
    <xf borderId="0" fillId="0" fontId="2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1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1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3" fontId="4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3" fontId="4" numFmtId="4" xfId="0" applyAlignment="1" applyFont="1" applyNumberFormat="1">
      <alignment vertical="bottom"/>
    </xf>
    <xf borderId="0" fillId="0" fontId="2" numFmtId="4" xfId="0" applyFont="1" applyNumberFormat="1"/>
    <xf borderId="0" fillId="3" fontId="1" numFmtId="2" xfId="0" applyFont="1" applyNumberFormat="1"/>
    <xf borderId="0" fillId="0" fontId="2" numFmtId="2" xfId="0" applyFont="1" applyNumberFormat="1"/>
    <xf borderId="0" fillId="0" fontId="2" numFmtId="0" xfId="0" applyFont="1"/>
    <xf borderId="0" fillId="3" fontId="4" numFmtId="10" xfId="0" applyAlignment="1" applyFont="1" applyNumberFormat="1">
      <alignment vertical="bottom"/>
    </xf>
    <xf borderId="0" fillId="3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12" width="10.25"/>
    <col customWidth="1" min="13" max="13" width="11.13"/>
    <col customWidth="1" min="14" max="18" width="10.25"/>
    <col customWidth="1" min="19" max="19" width="11.25"/>
    <col customWidth="1" min="20" max="21" width="10.25"/>
    <col customWidth="1" min="22" max="22" width="11.13"/>
    <col customWidth="1" min="23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1.30164615E8</v>
      </c>
      <c r="C3" s="2">
        <v>1.3608528267788997E8</v>
      </c>
      <c r="D3" s="2">
        <v>1.4227525784577644E8</v>
      </c>
      <c r="E3" s="2">
        <v>1.487467902241494E8</v>
      </c>
      <c r="F3" s="2">
        <v>1.5551268672428507E8</v>
      </c>
      <c r="G3" s="2">
        <v>1.6258633679262587E8</v>
      </c>
      <c r="H3" s="2">
        <v>1.6998173890797526E8</v>
      </c>
      <c r="I3" s="2">
        <v>1.7771352828394338E8</v>
      </c>
      <c r="J3" s="2">
        <v>1.857970058314668E8</v>
      </c>
      <c r="K3" s="2">
        <v>1.942481684387169E8</v>
      </c>
      <c r="L3" s="2">
        <v>2.030837406283203E8</v>
      </c>
      <c r="M3" s="2">
        <v>2.1232120765454012E8</v>
      </c>
      <c r="N3" s="2">
        <v>2.2197885010591453E8</v>
      </c>
      <c r="O3" s="2">
        <v>2.3207578008183217E8</v>
      </c>
      <c r="P3" s="2">
        <v>2.4263197901463437E8</v>
      </c>
      <c r="Q3" s="2">
        <v>2.53668337212094E8</v>
      </c>
      <c r="R3" s="2">
        <v>2.652066951985233E8</v>
      </c>
      <c r="S3" s="2">
        <v>2.7726988693632334E8</v>
      </c>
      <c r="T3" s="2">
        <v>2.898817850135089E8</v>
      </c>
      <c r="U3" s="2">
        <v>3.030673478866334E8</v>
      </c>
      <c r="V3" s="2">
        <v>3.1685266927260476E8</v>
      </c>
      <c r="W3" s="2">
        <v>3.312650297871384E8</v>
      </c>
      <c r="X3" s="2">
        <v>3.4633295093203616E8</v>
      </c>
      <c r="Y3" s="2">
        <v>3.620862515381307E8</v>
      </c>
      <c r="Z3" s="2"/>
    </row>
    <row r="4">
      <c r="A4" s="4" t="s">
        <v>27</v>
      </c>
      <c r="B4" s="2">
        <v>1.05783249E8</v>
      </c>
      <c r="C4" s="2">
        <v>1.1221487053920001E8</v>
      </c>
      <c r="D4" s="2">
        <v>1.1903753466798338E8</v>
      </c>
      <c r="E4" s="2">
        <v>1.2627501677579677E8</v>
      </c>
      <c r="F4" s="2">
        <v>1.339525377957652E8</v>
      </c>
      <c r="G4" s="2">
        <v>1.4209685209374774E8</v>
      </c>
      <c r="H4" s="2">
        <v>1.507363407010476E8</v>
      </c>
      <c r="I4" s="2">
        <v>1.599011102156713E8</v>
      </c>
      <c r="J4" s="2">
        <v>1.6962309771678412E8</v>
      </c>
      <c r="K4" s="2">
        <v>1.7993618205796462E8</v>
      </c>
      <c r="L4" s="2">
        <v>1.908763019270889E8</v>
      </c>
      <c r="M4" s="2">
        <v>2.0248158108425587E8</v>
      </c>
      <c r="N4" s="2">
        <v>2.1479246121417868E8</v>
      </c>
      <c r="O4" s="2">
        <v>2.2785184285600072E8</v>
      </c>
      <c r="P4" s="2">
        <v>2.417052349016456E8</v>
      </c>
      <c r="Q4" s="2">
        <v>2.564009131836657E8</v>
      </c>
      <c r="R4" s="2">
        <v>2.719900887052326E8</v>
      </c>
      <c r="S4" s="2">
        <v>2.8852708609851074E8</v>
      </c>
      <c r="T4" s="2">
        <v>3.060695329333002E8</v>
      </c>
      <c r="U4" s="2">
        <v>3.246785605356449E8</v>
      </c>
      <c r="V4" s="2">
        <v>3.444190170162121E8</v>
      </c>
      <c r="W4" s="2">
        <v>3.6535969325079787E8</v>
      </c>
      <c r="X4" s="2">
        <v>3.875735626004464E8</v>
      </c>
      <c r="Y4" s="2">
        <v>4.111380352065536E8</v>
      </c>
      <c r="Z4" s="2"/>
    </row>
    <row r="5">
      <c r="A5" s="4" t="s">
        <v>28</v>
      </c>
      <c r="B5" s="2">
        <v>1.214136E8</v>
      </c>
      <c r="C5" s="2">
        <v>1.2729924567360002E8</v>
      </c>
      <c r="D5" s="2">
        <v>1.3347020390687346E8</v>
      </c>
      <c r="E5" s="2">
        <v>1.3994030551146308E8</v>
      </c>
      <c r="F5" s="2">
        <v>1.4672405176143676E8</v>
      </c>
      <c r="G5" s="2">
        <v>1.5383664689462417E8</v>
      </c>
      <c r="H5" s="2">
        <v>1.61294032189488E8</v>
      </c>
      <c r="I5" s="2">
        <v>1.691129216939056E8</v>
      </c>
      <c r="J5" s="2">
        <v>1.7731083968593934E8</v>
      </c>
      <c r="K5" s="2">
        <v>1.8590615995055497E8</v>
      </c>
      <c r="L5" s="2">
        <v>1.949181469603181E8</v>
      </c>
      <c r="M5" s="2">
        <v>2.0436699905236647E8</v>
      </c>
      <c r="N5" s="2">
        <v>2.14273893698429E8</v>
      </c>
      <c r="O5" s="2">
        <v>2.2466103496935403E8</v>
      </c>
      <c r="P5" s="2">
        <v>2.3555170330052847E8</v>
      </c>
      <c r="Q5" s="2">
        <v>2.4697030766972488E8</v>
      </c>
      <c r="R5" s="2">
        <v>2.589424403043225E8</v>
      </c>
      <c r="S5" s="2">
        <v>2.714949340405148E8</v>
      </c>
      <c r="T5" s="2">
        <v>2.846559224630628E8</v>
      </c>
      <c r="U5" s="2">
        <v>2.984549029603822E8</v>
      </c>
      <c r="V5" s="2">
        <v>3.1292280283628976E8</v>
      </c>
      <c r="W5" s="2">
        <v>3.280920486265818E8</v>
      </c>
      <c r="X5" s="2">
        <v>3.43996638775804E8</v>
      </c>
      <c r="Y5" s="2">
        <v>3.6067221983709985E8</v>
      </c>
      <c r="Z5" s="2"/>
    </row>
    <row r="6">
      <c r="A6" s="3" t="s">
        <v>29</v>
      </c>
      <c r="B6" s="2">
        <v>3.57361464E8</v>
      </c>
      <c r="C6" s="2">
        <v>3.7559939889068997E8</v>
      </c>
      <c r="D6" s="2">
        <v>3.947829964206333E8</v>
      </c>
      <c r="E6" s="2">
        <v>4.149621125114093E8</v>
      </c>
      <c r="F6" s="2">
        <v>4.3618927628148705E8</v>
      </c>
      <c r="G6" s="2">
        <v>4.585198357809978E8</v>
      </c>
      <c r="H6" s="2">
        <v>4.8201211179851085E8</v>
      </c>
      <c r="I6" s="2">
        <v>5.067275601935203E8</v>
      </c>
      <c r="J6" s="2">
        <v>5.327309432341902E8</v>
      </c>
      <c r="K6" s="2">
        <v>5.600905104472365E8</v>
      </c>
      <c r="L6" s="2">
        <v>5.888781895157273E8</v>
      </c>
      <c r="M6" s="2">
        <v>6.191697877911625E8</v>
      </c>
      <c r="N6" s="2">
        <v>6.510452050185223E8</v>
      </c>
      <c r="O6" s="2">
        <v>6.84588657907187E8</v>
      </c>
      <c r="P6" s="2">
        <v>7.198889172168084E8</v>
      </c>
      <c r="Q6" s="2">
        <v>7.570395580654845E8</v>
      </c>
      <c r="R6" s="2">
        <v>7.961392242080784E8</v>
      </c>
      <c r="S6" s="2">
        <v>8.37291907075349E8</v>
      </c>
      <c r="T6" s="2">
        <v>8.806072404098718E8</v>
      </c>
      <c r="U6" s="2">
        <v>9.262008113826605E8</v>
      </c>
      <c r="V6" s="2">
        <v>9.741944891251067E8</v>
      </c>
      <c r="W6" s="2">
        <v>1.024716771664518E9</v>
      </c>
      <c r="X6" s="2">
        <v>1.0779031523082867E9</v>
      </c>
      <c r="Y6" s="2">
        <v>1.133896506581784E9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30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31</v>
      </c>
      <c r="B9" s="2">
        <v>5.076419985E7</v>
      </c>
      <c r="C9" s="2">
        <v>5.307326024437709E7</v>
      </c>
      <c r="D9" s="2">
        <v>5.5487350559852816E7</v>
      </c>
      <c r="E9" s="2">
        <v>5.801124818741827E7</v>
      </c>
      <c r="F9" s="2">
        <v>6.064994782247118E7</v>
      </c>
      <c r="G9" s="2">
        <v>6.34086713491241E7</v>
      </c>
      <c r="H9" s="2">
        <v>6.629287817411035E7</v>
      </c>
      <c r="I9" s="2">
        <v>6.930827603073792E7</v>
      </c>
      <c r="J9" s="2">
        <v>7.246083227427205E7</v>
      </c>
      <c r="K9" s="2">
        <v>7.575678569109958E7</v>
      </c>
      <c r="L9" s="2">
        <v>7.920265884504493E7</v>
      </c>
      <c r="M9" s="2">
        <v>8.280527098527065E7</v>
      </c>
      <c r="N9" s="2">
        <v>8.657175154130667E7</v>
      </c>
      <c r="O9" s="2">
        <v>9.050955423191455E7</v>
      </c>
      <c r="P9" s="2">
        <v>9.46264718157074E7</v>
      </c>
      <c r="Q9" s="2">
        <v>9.893065151271667E7</v>
      </c>
      <c r="R9" s="2">
        <v>1.0343061112742409E8</v>
      </c>
      <c r="S9" s="2">
        <v>1.081352559051661E8</v>
      </c>
      <c r="T9" s="2">
        <v>1.1305389615526848E8</v>
      </c>
      <c r="U9" s="2">
        <v>1.1819626567578703E8</v>
      </c>
      <c r="V9" s="2">
        <v>1.2357254101631586E8</v>
      </c>
      <c r="W9" s="2">
        <v>1.2919336161698398E8</v>
      </c>
      <c r="X9" s="2">
        <v>1.350698508634941E8</v>
      </c>
      <c r="Y9" s="2">
        <v>1.4121363809987098E8</v>
      </c>
      <c r="Z9" s="2"/>
    </row>
    <row r="10">
      <c r="A10" s="6" t="s">
        <v>32</v>
      </c>
      <c r="B10" s="2">
        <v>3.5144446050000004E7</v>
      </c>
      <c r="C10" s="2">
        <v>3.674302632303029E7</v>
      </c>
      <c r="D10" s="2">
        <v>3.841431961835964E7</v>
      </c>
      <c r="E10" s="2">
        <v>4.016163336052034E7</v>
      </c>
      <c r="F10" s="2">
        <v>4.198842541555697E7</v>
      </c>
      <c r="G10" s="2">
        <v>4.3898310934008986E7</v>
      </c>
      <c r="H10" s="2">
        <v>4.589506950515332E7</v>
      </c>
      <c r="I10" s="2">
        <v>4.798265263666472E7</v>
      </c>
      <c r="J10" s="2">
        <v>5.016519157449604E7</v>
      </c>
      <c r="K10" s="2">
        <v>5.244700547845356E7</v>
      </c>
      <c r="L10" s="2">
        <v>5.483260996964648E7</v>
      </c>
      <c r="M10" s="2">
        <v>5.7326726066725835E7</v>
      </c>
      <c r="N10" s="2">
        <v>5.993428952859693E7</v>
      </c>
      <c r="O10" s="2">
        <v>6.266046062209469E7</v>
      </c>
      <c r="P10" s="2">
        <v>6.551063433395129E7</v>
      </c>
      <c r="Q10" s="2">
        <v>6.849045104726538E7</v>
      </c>
      <c r="R10" s="2">
        <v>7.16058077036013E7</v>
      </c>
      <c r="S10" s="2">
        <v>7.48628694728073E7</v>
      </c>
      <c r="T10" s="2">
        <v>7.826808195364742E7</v>
      </c>
      <c r="U10" s="2">
        <v>8.182818392939103E7</v>
      </c>
      <c r="V10" s="2">
        <v>8.55502207036033E7</v>
      </c>
      <c r="W10" s="2">
        <v>8.944155804252738E7</v>
      </c>
      <c r="X10" s="2">
        <v>9.350989675164977E7</v>
      </c>
      <c r="Y10" s="2">
        <v>9.77632879152953E7</v>
      </c>
      <c r="Z10" s="2"/>
    </row>
    <row r="11">
      <c r="A11" s="6" t="s">
        <v>33</v>
      </c>
      <c r="B11" s="2">
        <v>4.42559691E7</v>
      </c>
      <c r="C11" s="2">
        <v>4.6268996110482596E7</v>
      </c>
      <c r="D11" s="2">
        <v>4.837358766756399E7</v>
      </c>
      <c r="E11" s="2">
        <v>5.05739086762108E7</v>
      </c>
      <c r="F11" s="2">
        <v>5.287431348625693E7</v>
      </c>
      <c r="G11" s="2">
        <v>5.52793545094928E7</v>
      </c>
      <c r="H11" s="2">
        <v>5.779379122871159E7</v>
      </c>
      <c r="I11" s="2">
        <v>6.042259961654075E7</v>
      </c>
      <c r="J11" s="2">
        <v>6.3170981982698716E7</v>
      </c>
      <c r="K11" s="2">
        <v>6.604437726916375E7</v>
      </c>
      <c r="L11" s="2">
        <v>6.904847181362891E7</v>
      </c>
      <c r="M11" s="2">
        <v>7.218921060254365E7</v>
      </c>
      <c r="N11" s="2">
        <v>7.547280903601095E7</v>
      </c>
      <c r="O11" s="2">
        <v>7.890576522782294E7</v>
      </c>
      <c r="P11" s="2">
        <v>8.249487286497569E7</v>
      </c>
      <c r="Q11" s="2">
        <v>8.624723465211196E7</v>
      </c>
      <c r="R11" s="2">
        <v>9.017027636749794E7</v>
      </c>
      <c r="S11" s="2">
        <v>9.427176155834994E7</v>
      </c>
      <c r="T11" s="2">
        <v>9.855980690459304E7</v>
      </c>
      <c r="U11" s="2">
        <v>1.0304289828145537E8</v>
      </c>
      <c r="V11" s="2">
        <v>1.0772990755268563E8</v>
      </c>
      <c r="W11" s="2">
        <v>1.1263011012762706E8</v>
      </c>
      <c r="X11" s="2">
        <v>1.177532033168923E8</v>
      </c>
      <c r="Y11" s="2">
        <v>1.2310932552296445E8</v>
      </c>
      <c r="Z11" s="2"/>
    </row>
    <row r="12">
      <c r="A12" s="3" t="s">
        <v>29</v>
      </c>
      <c r="B12" s="2">
        <v>1.30164615E8</v>
      </c>
      <c r="C12" s="2">
        <v>1.3608528267788997E8</v>
      </c>
      <c r="D12" s="2">
        <v>1.4227525784577644E8</v>
      </c>
      <c r="E12" s="2">
        <v>1.487467902241494E8</v>
      </c>
      <c r="F12" s="2">
        <v>1.5551268672428507E8</v>
      </c>
      <c r="G12" s="2">
        <v>1.625863367926259E8</v>
      </c>
      <c r="H12" s="2">
        <v>1.6998173890797526E8</v>
      </c>
      <c r="I12" s="2">
        <v>1.7771352828394338E8</v>
      </c>
      <c r="J12" s="2">
        <v>1.857970058314668E8</v>
      </c>
      <c r="K12" s="2">
        <v>1.942481684387169E8</v>
      </c>
      <c r="L12" s="2">
        <v>2.0308374062832034E8</v>
      </c>
      <c r="M12" s="2">
        <v>2.1232120765454012E8</v>
      </c>
      <c r="N12" s="2">
        <v>2.2197885010591456E8</v>
      </c>
      <c r="O12" s="2">
        <v>2.3207578008183217E8</v>
      </c>
      <c r="P12" s="2">
        <v>2.4263197901463437E8</v>
      </c>
      <c r="Q12" s="2">
        <v>2.53668337212094E8</v>
      </c>
      <c r="R12" s="2">
        <v>2.6520669519852334E8</v>
      </c>
      <c r="S12" s="2">
        <v>2.7726988693632334E8</v>
      </c>
      <c r="T12" s="2">
        <v>2.898817850135089E8</v>
      </c>
      <c r="U12" s="2">
        <v>3.030673478866334E8</v>
      </c>
      <c r="V12" s="2">
        <v>3.1685266927260476E8</v>
      </c>
      <c r="W12" s="2">
        <v>3.312650297871384E8</v>
      </c>
      <c r="X12" s="2">
        <v>3.4633295093203616E8</v>
      </c>
      <c r="Y12" s="2">
        <v>3.6208625153813076E8</v>
      </c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34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31</v>
      </c>
      <c r="B15" s="2">
        <v>4.442896458E7</v>
      </c>
      <c r="C15" s="2">
        <v>4.7130245626464E7</v>
      </c>
      <c r="D15" s="2">
        <v>4.999576456055302E7</v>
      </c>
      <c r="E15" s="2">
        <v>5.303550704583464E7</v>
      </c>
      <c r="F15" s="2">
        <v>5.6260065874221385E7</v>
      </c>
      <c r="G15" s="2">
        <v>5.968067787937405E7</v>
      </c>
      <c r="H15" s="2">
        <v>6.330926309443999E7</v>
      </c>
      <c r="I15" s="2">
        <v>6.715846629058194E7</v>
      </c>
      <c r="J15" s="2">
        <v>7.124170104104933E7</v>
      </c>
      <c r="K15" s="2">
        <v>7.557319646434514E7</v>
      </c>
      <c r="L15" s="2">
        <v>8.016804680937733E7</v>
      </c>
      <c r="M15" s="2">
        <v>8.504226405538747E7</v>
      </c>
      <c r="N15" s="2">
        <v>9.021283370995504E7</v>
      </c>
      <c r="O15" s="2">
        <v>9.56977739995203E7</v>
      </c>
      <c r="P15" s="2">
        <v>1.0151619865869115E8</v>
      </c>
      <c r="Q15" s="2">
        <v>1.0768838353713958E8</v>
      </c>
      <c r="R15" s="2">
        <v>1.1423583725619769E8</v>
      </c>
      <c r="S15" s="2">
        <v>1.2118137616137451E8</v>
      </c>
      <c r="T15" s="2">
        <v>1.2854920383198608E8</v>
      </c>
      <c r="U15" s="2">
        <v>1.3636499542497084E8</v>
      </c>
      <c r="V15" s="2">
        <v>1.4465598714680907E8</v>
      </c>
      <c r="W15" s="2">
        <v>1.534510711653351E8</v>
      </c>
      <c r="X15" s="2">
        <v>1.6278089629218748E8</v>
      </c>
      <c r="Y15" s="2">
        <v>1.726779747867525E8</v>
      </c>
      <c r="Z15" s="2"/>
    </row>
    <row r="16">
      <c r="A16" s="6" t="s">
        <v>32</v>
      </c>
      <c r="B16" s="2">
        <v>4.442896458E7</v>
      </c>
      <c r="C16" s="2">
        <v>4.7130245626464E7</v>
      </c>
      <c r="D16" s="2">
        <v>4.999576456055302E7</v>
      </c>
      <c r="E16" s="2">
        <v>5.303550704583464E7</v>
      </c>
      <c r="F16" s="2">
        <v>5.6260065874221385E7</v>
      </c>
      <c r="G16" s="2">
        <v>5.968067787937405E7</v>
      </c>
      <c r="H16" s="2">
        <v>6.330926309443999E7</v>
      </c>
      <c r="I16" s="2">
        <v>6.715846629058194E7</v>
      </c>
      <c r="J16" s="2">
        <v>7.124170104104933E7</v>
      </c>
      <c r="K16" s="2">
        <v>7.557319646434514E7</v>
      </c>
      <c r="L16" s="2">
        <v>8.016804680937733E7</v>
      </c>
      <c r="M16" s="2">
        <v>8.504226405538747E7</v>
      </c>
      <c r="N16" s="2">
        <v>9.021283370995504E7</v>
      </c>
      <c r="O16" s="2">
        <v>9.56977739995203E7</v>
      </c>
      <c r="P16" s="2">
        <v>1.0151619865869115E8</v>
      </c>
      <c r="Q16" s="2">
        <v>1.0768838353713958E8</v>
      </c>
      <c r="R16" s="2">
        <v>1.1423583725619769E8</v>
      </c>
      <c r="S16" s="2">
        <v>1.2118137616137451E8</v>
      </c>
      <c r="T16" s="2">
        <v>1.2854920383198608E8</v>
      </c>
      <c r="U16" s="2">
        <v>1.3636499542497084E8</v>
      </c>
      <c r="V16" s="2">
        <v>1.4465598714680907E8</v>
      </c>
      <c r="W16" s="2">
        <v>1.534510711653351E8</v>
      </c>
      <c r="X16" s="2">
        <v>1.6278089629218748E8</v>
      </c>
      <c r="Y16" s="2">
        <v>1.726779747867525E8</v>
      </c>
      <c r="Z16" s="2"/>
    </row>
    <row r="17">
      <c r="A17" s="6" t="s">
        <v>33</v>
      </c>
      <c r="B17" s="2">
        <v>1.692531984E7</v>
      </c>
      <c r="C17" s="2">
        <v>1.7954379286272E7</v>
      </c>
      <c r="D17" s="2">
        <v>1.9046005546877343E7</v>
      </c>
      <c r="E17" s="2">
        <v>2.0204002684127484E7</v>
      </c>
      <c r="F17" s="2">
        <v>2.1432406047322433E7</v>
      </c>
      <c r="G17" s="2">
        <v>2.273549633499964E7</v>
      </c>
      <c r="H17" s="2">
        <v>2.4117814512167618E7</v>
      </c>
      <c r="I17" s="2">
        <v>2.558417763450741E7</v>
      </c>
      <c r="J17" s="2">
        <v>2.713969563468546E7</v>
      </c>
      <c r="K17" s="2">
        <v>2.878978912927434E7</v>
      </c>
      <c r="L17" s="2">
        <v>3.0540208308334224E7</v>
      </c>
      <c r="M17" s="2">
        <v>3.239705297348094E7</v>
      </c>
      <c r="N17" s="2">
        <v>3.436679379426859E7</v>
      </c>
      <c r="O17" s="2">
        <v>3.645629485696012E7</v>
      </c>
      <c r="P17" s="2">
        <v>3.8672837584263295E7</v>
      </c>
      <c r="Q17" s="2">
        <v>4.102414610938651E7</v>
      </c>
      <c r="R17" s="2">
        <v>4.351841419283722E7</v>
      </c>
      <c r="S17" s="2">
        <v>4.6164333775761716E7</v>
      </c>
      <c r="T17" s="2">
        <v>4.8971125269328035E7</v>
      </c>
      <c r="U17" s="2">
        <v>5.194856968570318E7</v>
      </c>
      <c r="V17" s="2">
        <v>5.510704272259394E7</v>
      </c>
      <c r="W17" s="2">
        <v>5.845755092012766E7</v>
      </c>
      <c r="X17" s="2">
        <v>6.2011770016071424E7</v>
      </c>
      <c r="Y17" s="2">
        <v>6.578208563304857E7</v>
      </c>
      <c r="Z17" s="2"/>
    </row>
    <row r="18">
      <c r="A18" s="3" t="s">
        <v>29</v>
      </c>
      <c r="B18" s="2">
        <v>1.05783249E8</v>
      </c>
      <c r="C18" s="2">
        <v>1.1221487053920001E8</v>
      </c>
      <c r="D18" s="2">
        <v>1.1903753466798338E8</v>
      </c>
      <c r="E18" s="2">
        <v>1.2627501677579676E8</v>
      </c>
      <c r="F18" s="2">
        <v>1.339525377957652E8</v>
      </c>
      <c r="G18" s="2">
        <v>1.4209685209374774E8</v>
      </c>
      <c r="H18" s="2">
        <v>1.507363407010476E8</v>
      </c>
      <c r="I18" s="2">
        <v>1.599011102156713E8</v>
      </c>
      <c r="J18" s="2">
        <v>1.6962309771678412E8</v>
      </c>
      <c r="K18" s="2">
        <v>1.7993618205796462E8</v>
      </c>
      <c r="L18" s="2">
        <v>1.908763019270889E8</v>
      </c>
      <c r="M18" s="2">
        <v>2.0248158108425587E8</v>
      </c>
      <c r="N18" s="2">
        <v>2.1479246121417868E8</v>
      </c>
      <c r="O18" s="2">
        <v>2.2785184285600072E8</v>
      </c>
      <c r="P18" s="2">
        <v>2.417052349016456E8</v>
      </c>
      <c r="Q18" s="2">
        <v>2.5640091318366566E8</v>
      </c>
      <c r="R18" s="2">
        <v>2.719900887052326E8</v>
      </c>
      <c r="S18" s="2">
        <v>2.8852708609851074E8</v>
      </c>
      <c r="T18" s="2">
        <v>3.060695329333002E8</v>
      </c>
      <c r="U18" s="2">
        <v>3.246785605356448E8</v>
      </c>
      <c r="V18" s="2">
        <v>3.444190170162121E8</v>
      </c>
      <c r="W18" s="2">
        <v>3.6535969325079787E8</v>
      </c>
      <c r="X18" s="2">
        <v>3.875735626004464E8</v>
      </c>
      <c r="Y18" s="2">
        <v>4.111380352065536E8</v>
      </c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31</v>
      </c>
      <c r="B21" s="2">
        <v>4.6137168E7</v>
      </c>
      <c r="C21" s="2">
        <v>4.8373713355968006E7</v>
      </c>
      <c r="D21" s="2">
        <v>5.071867748461191E7</v>
      </c>
      <c r="E21" s="2">
        <v>5.317731609435597E7</v>
      </c>
      <c r="F21" s="2">
        <v>5.575513966934597E7</v>
      </c>
      <c r="G21" s="2">
        <v>5.845792581995719E7</v>
      </c>
      <c r="H21" s="2">
        <v>6.129173223200544E7</v>
      </c>
      <c r="I21" s="2">
        <v>6.426291024368413E7</v>
      </c>
      <c r="J21" s="2">
        <v>6.737811908065695E7</v>
      </c>
      <c r="K21" s="2">
        <v>7.064434078121088E7</v>
      </c>
      <c r="L21" s="2">
        <v>7.406889584492087E7</v>
      </c>
      <c r="M21" s="2">
        <v>7.765945963989925E7</v>
      </c>
      <c r="N21" s="2">
        <v>8.142407960540302E7</v>
      </c>
      <c r="O21" s="2">
        <v>8.537119328835453E7</v>
      </c>
      <c r="P21" s="2">
        <v>8.950964725420082E7</v>
      </c>
      <c r="Q21" s="2">
        <v>9.384871691449545E7</v>
      </c>
      <c r="R21" s="2">
        <v>9.839812731564255E7</v>
      </c>
      <c r="S21" s="2">
        <v>1.0316807493539563E8</v>
      </c>
      <c r="T21" s="2">
        <v>1.0816925053596388E8</v>
      </c>
      <c r="U21" s="2">
        <v>1.1341286312494525E8</v>
      </c>
      <c r="V21" s="2">
        <v>1.1891066507779011E8</v>
      </c>
      <c r="W21" s="2">
        <v>1.2467497847810107E8</v>
      </c>
      <c r="X21" s="2">
        <v>1.3071872273480551E8</v>
      </c>
      <c r="Y21" s="2">
        <v>1.3705544353809795E8</v>
      </c>
      <c r="Z21" s="2"/>
    </row>
    <row r="22">
      <c r="A22" s="6" t="s">
        <v>32</v>
      </c>
      <c r="B22" s="2">
        <v>4.1280624E7</v>
      </c>
      <c r="C22" s="2">
        <v>4.328174352902401E7</v>
      </c>
      <c r="D22" s="2">
        <v>4.5379869328336984E7</v>
      </c>
      <c r="E22" s="2">
        <v>4.757970387389745E7</v>
      </c>
      <c r="F22" s="2">
        <v>4.98861775988885E7</v>
      </c>
      <c r="G22" s="2">
        <v>5.2304459944172226E7</v>
      </c>
      <c r="H22" s="2">
        <v>5.483997094442592E7</v>
      </c>
      <c r="I22" s="2">
        <v>5.74983933759279E7</v>
      </c>
      <c r="J22" s="2">
        <v>6.028568549321938E7</v>
      </c>
      <c r="K22" s="2">
        <v>6.3208094383188695E7</v>
      </c>
      <c r="L22" s="2">
        <v>6.627216996650816E7</v>
      </c>
      <c r="M22" s="2">
        <v>6.94847796778046E7</v>
      </c>
      <c r="N22" s="2">
        <v>7.285312385746586E7</v>
      </c>
      <c r="O22" s="2">
        <v>7.638475188958038E7</v>
      </c>
      <c r="P22" s="2">
        <v>8.008757912217969E7</v>
      </c>
      <c r="Q22" s="2">
        <v>8.396990460770647E7</v>
      </c>
      <c r="R22" s="2">
        <v>8.804042970346966E7</v>
      </c>
      <c r="S22" s="2">
        <v>9.230827757377505E7</v>
      </c>
      <c r="T22" s="2">
        <v>9.678301363744137E7</v>
      </c>
      <c r="U22" s="2">
        <v>1.0147466700652996E8</v>
      </c>
      <c r="V22" s="2">
        <v>1.0639375296433853E8</v>
      </c>
      <c r="W22" s="2">
        <v>1.1155129653303781E8</v>
      </c>
      <c r="X22" s="2">
        <v>1.1695885718377337E8</v>
      </c>
      <c r="Y22" s="2">
        <v>1.2262855474461396E8</v>
      </c>
      <c r="Z22" s="2"/>
    </row>
    <row r="23">
      <c r="A23" s="6" t="s">
        <v>33</v>
      </c>
      <c r="B23" s="2">
        <v>3.3995808E7</v>
      </c>
      <c r="C23" s="2">
        <v>3.564378878860801E7</v>
      </c>
      <c r="D23" s="2">
        <v>3.7371657093924575E7</v>
      </c>
      <c r="E23" s="2">
        <v>3.9183285543209665E7</v>
      </c>
      <c r="F23" s="2">
        <v>4.10827344932023E7</v>
      </c>
      <c r="G23" s="2">
        <v>4.307426113049477E7</v>
      </c>
      <c r="H23" s="2">
        <v>4.516232901305664E7</v>
      </c>
      <c r="I23" s="2">
        <v>4.735161807429357E7</v>
      </c>
      <c r="J23" s="2">
        <v>4.964703511206302E7</v>
      </c>
      <c r="K23" s="2">
        <v>5.2053724786155395E7</v>
      </c>
      <c r="L23" s="2">
        <v>5.457708114888907E7</v>
      </c>
      <c r="M23" s="2">
        <v>5.7222759734662615E7</v>
      </c>
      <c r="N23" s="2">
        <v>5.999669023556012E7</v>
      </c>
      <c r="O23" s="2">
        <v>6.290508979141913E7</v>
      </c>
      <c r="P23" s="2">
        <v>6.595447692414798E7</v>
      </c>
      <c r="Q23" s="2">
        <v>6.915168614752297E7</v>
      </c>
      <c r="R23" s="2">
        <v>7.250388328521031E7</v>
      </c>
      <c r="S23" s="2">
        <v>7.601858153134416E7</v>
      </c>
      <c r="T23" s="2">
        <v>7.97036582896576E7</v>
      </c>
      <c r="U23" s="2">
        <v>8.356737282890703E7</v>
      </c>
      <c r="V23" s="2">
        <v>8.761838479416114E7</v>
      </c>
      <c r="W23" s="2">
        <v>9.186577361544292E7</v>
      </c>
      <c r="X23" s="2">
        <v>9.631905885722512E7</v>
      </c>
      <c r="Y23" s="2">
        <v>1.0098822155438797E8</v>
      </c>
      <c r="Z23" s="2"/>
    </row>
    <row r="24">
      <c r="A24" s="3" t="s">
        <v>29</v>
      </c>
      <c r="B24" s="2">
        <v>1.214136E8</v>
      </c>
      <c r="C24" s="2">
        <v>1.2729924567360002E8</v>
      </c>
      <c r="D24" s="2">
        <v>1.3347020390687346E8</v>
      </c>
      <c r="E24" s="2">
        <v>1.3994030551146308E8</v>
      </c>
      <c r="F24" s="2">
        <v>1.4672405176143676E8</v>
      </c>
      <c r="G24" s="2">
        <v>1.5383664689462417E8</v>
      </c>
      <c r="H24" s="2">
        <v>1.61294032189488E8</v>
      </c>
      <c r="I24" s="2">
        <v>1.691129216939056E8</v>
      </c>
      <c r="J24" s="2">
        <v>1.7731083968593934E8</v>
      </c>
      <c r="K24" s="2">
        <v>1.8590615995055497E8</v>
      </c>
      <c r="L24" s="2">
        <v>1.949181469603181E8</v>
      </c>
      <c r="M24" s="2">
        <v>2.0436699905236647E8</v>
      </c>
      <c r="N24" s="2">
        <v>2.14273893698429E8</v>
      </c>
      <c r="O24" s="2">
        <v>2.2466103496935403E8</v>
      </c>
      <c r="P24" s="2">
        <v>2.3555170330052847E8</v>
      </c>
      <c r="Q24" s="2">
        <v>2.4697030766972488E8</v>
      </c>
      <c r="R24" s="2">
        <v>2.5894244030432254E8</v>
      </c>
      <c r="S24" s="2">
        <v>2.714949340405148E8</v>
      </c>
      <c r="T24" s="2">
        <v>2.846559224630628E8</v>
      </c>
      <c r="U24" s="2">
        <v>2.984549029603822E8</v>
      </c>
      <c r="V24" s="2">
        <v>3.1292280283628976E8</v>
      </c>
      <c r="W24" s="2">
        <v>3.280920486265818E8</v>
      </c>
      <c r="X24" s="2">
        <v>3.43996638775804E8</v>
      </c>
      <c r="Y24" s="2">
        <v>3.606722198370999E8</v>
      </c>
      <c r="Z24" s="2"/>
    </row>
    <row r="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31</v>
      </c>
      <c r="B27" s="2">
        <v>1.4133033243E8</v>
      </c>
      <c r="C27" s="2">
        <v>1.4857721922680908E8</v>
      </c>
      <c r="D27" s="2">
        <v>1.5620179260501775E8</v>
      </c>
      <c r="E27" s="2">
        <v>1.6422407132760888E8</v>
      </c>
      <c r="F27" s="2">
        <v>1.7266515336603853E8</v>
      </c>
      <c r="G27" s="2">
        <v>1.8154727504845533E8</v>
      </c>
      <c r="H27" s="2">
        <v>1.9089387350055578E8</v>
      </c>
      <c r="I27" s="2">
        <v>2.00729652565004E8</v>
      </c>
      <c r="J27" s="2">
        <v>2.1108065239597833E8</v>
      </c>
      <c r="K27" s="2">
        <v>2.2197432293665564E8</v>
      </c>
      <c r="L27" s="2">
        <v>2.3343960149934313E8</v>
      </c>
      <c r="M27" s="2">
        <v>2.4550699468055737E8</v>
      </c>
      <c r="N27" s="2">
        <v>2.5820866485666472E8</v>
      </c>
      <c r="O27" s="2">
        <v>2.715785215197894E8</v>
      </c>
      <c r="P27" s="2">
        <v>2.8565231772859937E8</v>
      </c>
      <c r="Q27" s="2">
        <v>3.004677519643517E8</v>
      </c>
      <c r="R27" s="2">
        <v>3.1606457569926435E8</v>
      </c>
      <c r="S27" s="2">
        <v>3.324847070019362E8</v>
      </c>
      <c r="T27" s="2">
        <v>3.4977235052321845E8</v>
      </c>
      <c r="U27" s="2">
        <v>3.679741242257031E8</v>
      </c>
      <c r="V27" s="2">
        <v>3.8713919324091506E8</v>
      </c>
      <c r="W27" s="2">
        <v>4.0731941126042014E8</v>
      </c>
      <c r="X27" s="2">
        <v>4.2856946989048713E8</v>
      </c>
      <c r="Y27" s="2">
        <v>4.509470564247215E8</v>
      </c>
      <c r="Z27" s="2"/>
    </row>
    <row r="28">
      <c r="A28" s="6" t="s">
        <v>32</v>
      </c>
      <c r="B28" s="2">
        <v>1.2085403463E8</v>
      </c>
      <c r="C28" s="2">
        <v>1.271550154785183E8</v>
      </c>
      <c r="D28" s="2">
        <v>1.3378995350724965E8</v>
      </c>
      <c r="E28" s="2">
        <v>1.4077684428025243E8</v>
      </c>
      <c r="F28" s="2">
        <v>1.4813466888866687E8</v>
      </c>
      <c r="G28" s="2">
        <v>1.5588344875755528E8</v>
      </c>
      <c r="H28" s="2">
        <v>1.6404430354401922E8</v>
      </c>
      <c r="I28" s="2">
        <v>1.7263951230317456E8</v>
      </c>
      <c r="J28" s="2">
        <v>1.8169257810876474E8</v>
      </c>
      <c r="K28" s="2">
        <v>1.912282963259874E8</v>
      </c>
      <c r="L28" s="2">
        <v>2.0127282674553198E8</v>
      </c>
      <c r="M28" s="2">
        <v>2.1185376979991788E8</v>
      </c>
      <c r="N28" s="2">
        <v>2.2300024709601784E8</v>
      </c>
      <c r="O28" s="2">
        <v>2.3474298651119536E8</v>
      </c>
      <c r="P28" s="2">
        <v>2.4711441211482212E8</v>
      </c>
      <c r="Q28" s="2">
        <v>2.6014873919211143E8</v>
      </c>
      <c r="R28" s="2">
        <v>2.738820746632687E8</v>
      </c>
      <c r="S28" s="2">
        <v>2.8835252320795685E8</v>
      </c>
      <c r="T28" s="2">
        <v>3.0360029942307484E8</v>
      </c>
      <c r="U28" s="2">
        <v>3.196678463608918E8</v>
      </c>
      <c r="V28" s="2">
        <v>3.365999608147509E8</v>
      </c>
      <c r="W28" s="2">
        <v>3.544439257409003E8</v>
      </c>
      <c r="X28" s="2">
        <v>3.732496502276106E8</v>
      </c>
      <c r="Y28" s="2">
        <v>3.930698174466618E8</v>
      </c>
      <c r="Z28" s="2"/>
    </row>
    <row r="29">
      <c r="A29" s="6" t="s">
        <v>33</v>
      </c>
      <c r="B29" s="2">
        <v>9.517709694E7</v>
      </c>
      <c r="C29" s="2">
        <v>9.98671641853626E7</v>
      </c>
      <c r="D29" s="2">
        <v>1.0479125030836591E8</v>
      </c>
      <c r="E29" s="2">
        <v>1.0996119690354794E8</v>
      </c>
      <c r="F29" s="2">
        <v>1.1538945402678166E8</v>
      </c>
      <c r="G29" s="2">
        <v>1.2108911197498721E8</v>
      </c>
      <c r="H29" s="2">
        <v>1.2707393475393584E8</v>
      </c>
      <c r="I29" s="2">
        <v>1.3335839532534173E8</v>
      </c>
      <c r="J29" s="2">
        <v>1.399577127294472E8</v>
      </c>
      <c r="K29" s="2">
        <v>1.468878911845935E8</v>
      </c>
      <c r="L29" s="2">
        <v>1.541657612708522E8</v>
      </c>
      <c r="M29" s="2">
        <v>1.618090233106872E8</v>
      </c>
      <c r="N29" s="2">
        <v>1.6983629306583965E8</v>
      </c>
      <c r="O29" s="2">
        <v>1.782671498762022E8</v>
      </c>
      <c r="P29" s="2">
        <v>1.8712218737338698E8</v>
      </c>
      <c r="Q29" s="2">
        <v>1.9642306690902144E8</v>
      </c>
      <c r="R29" s="2">
        <v>2.0619257384554547E8</v>
      </c>
      <c r="S29" s="2">
        <v>2.164546768654558E8</v>
      </c>
      <c r="T29" s="2">
        <v>2.2723459046357867E8</v>
      </c>
      <c r="U29" s="2">
        <v>2.3855884079606557E8</v>
      </c>
      <c r="V29" s="2">
        <v>2.5045533506944072E8</v>
      </c>
      <c r="W29" s="2">
        <v>2.6295343466319764E8</v>
      </c>
      <c r="X29" s="2">
        <v>2.760840321901888E8</v>
      </c>
      <c r="Y29" s="2">
        <v>2.89879632710401E8</v>
      </c>
      <c r="Z29" s="2"/>
    </row>
    <row r="30">
      <c r="A30" s="3" t="s">
        <v>29</v>
      </c>
      <c r="B30" s="2">
        <v>3.57361464E8</v>
      </c>
      <c r="C30" s="2">
        <v>3.7559939889068997E8</v>
      </c>
      <c r="D30" s="2">
        <v>3.947829964206333E8</v>
      </c>
      <c r="E30" s="2">
        <v>4.149621125114092E8</v>
      </c>
      <c r="F30" s="2">
        <v>4.361892762814871E8</v>
      </c>
      <c r="G30" s="2">
        <v>4.585198357809978E8</v>
      </c>
      <c r="H30" s="2">
        <v>4.820121117985108E8</v>
      </c>
      <c r="I30" s="2">
        <v>5.067275601935203E8</v>
      </c>
      <c r="J30" s="2">
        <v>5.327309432341903E8</v>
      </c>
      <c r="K30" s="2">
        <v>5.600905104472365E8</v>
      </c>
      <c r="L30" s="2">
        <v>5.888781895157273E8</v>
      </c>
      <c r="M30" s="2">
        <v>6.191697877911625E8</v>
      </c>
      <c r="N30" s="2">
        <v>6.510452050185223E8</v>
      </c>
      <c r="O30" s="2">
        <v>6.84588657907187E8</v>
      </c>
      <c r="P30" s="2">
        <v>7.198889172168084E8</v>
      </c>
      <c r="Q30" s="2">
        <v>7.570395580654845E8</v>
      </c>
      <c r="R30" s="2">
        <v>7.961392242080786E8</v>
      </c>
      <c r="S30" s="2">
        <v>8.372919070753489E8</v>
      </c>
      <c r="T30" s="2">
        <v>8.80607240409872E8</v>
      </c>
      <c r="U30" s="2">
        <v>9.262008113826605E8</v>
      </c>
      <c r="V30" s="2">
        <v>9.741944891251067E8</v>
      </c>
      <c r="W30" s="2">
        <v>1.024716771664518E9</v>
      </c>
      <c r="X30" s="2">
        <v>1.0779031523082867E9</v>
      </c>
      <c r="Y30" s="2">
        <v>1.1338965065817842E9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31</v>
      </c>
      <c r="B33" s="2">
        <v>1.4133033243E8</v>
      </c>
      <c r="C33" s="2">
        <v>1.4857721922680908E8</v>
      </c>
      <c r="D33" s="2">
        <v>1.5620179260501775E8</v>
      </c>
      <c r="E33" s="2">
        <v>1.6422407132760888E8</v>
      </c>
      <c r="F33" s="2">
        <v>1.7266515336603853E8</v>
      </c>
      <c r="G33" s="2">
        <v>1.8154727504845533E8</v>
      </c>
      <c r="H33" s="2">
        <v>1.9089387350055578E8</v>
      </c>
      <c r="I33" s="2">
        <v>2.00729652565004E8</v>
      </c>
      <c r="J33" s="2">
        <v>2.1108065239597833E8</v>
      </c>
      <c r="K33" s="2">
        <v>2.2197432293665564E8</v>
      </c>
      <c r="L33" s="2">
        <v>2.3343960149934313E8</v>
      </c>
      <c r="M33" s="2">
        <v>2.4550699468055737E8</v>
      </c>
      <c r="N33" s="2">
        <v>2.5820866485666472E8</v>
      </c>
      <c r="O33" s="2">
        <v>2.715785215197894E8</v>
      </c>
      <c r="P33" s="2">
        <v>2.8565231772859937E8</v>
      </c>
      <c r="Q33" s="2">
        <v>3.004677519643517E8</v>
      </c>
      <c r="R33" s="2">
        <v>3.1606457569926435E8</v>
      </c>
      <c r="S33" s="2">
        <v>3.324847070019362E8</v>
      </c>
      <c r="T33" s="2">
        <v>3.4977235052321845E8</v>
      </c>
      <c r="U33" s="2">
        <v>3.679741242257031E8</v>
      </c>
      <c r="V33" s="2">
        <v>3.8713919324091506E8</v>
      </c>
      <c r="W33" s="2">
        <v>4.0731941126042014E8</v>
      </c>
      <c r="X33" s="2">
        <v>4.2856946989048713E8</v>
      </c>
      <c r="Y33" s="2">
        <v>4.509470564247215E8</v>
      </c>
      <c r="Z33" s="2"/>
    </row>
    <row r="34">
      <c r="A34" s="6" t="s">
        <v>32</v>
      </c>
      <c r="B34" s="7">
        <v>0.0</v>
      </c>
      <c r="C34" s="8">
        <v>2.480090501085183E8</v>
      </c>
      <c r="D34" s="7">
        <v>0.0</v>
      </c>
      <c r="E34" s="8">
        <v>2.7456679778750205E8</v>
      </c>
      <c r="F34" s="7">
        <v>0.0</v>
      </c>
      <c r="G34" s="8">
        <v>3.040181176462221E8</v>
      </c>
      <c r="H34" s="7">
        <v>0.0</v>
      </c>
      <c r="I34" s="8">
        <v>3.366838158471938E8</v>
      </c>
      <c r="J34" s="7">
        <v>0.0</v>
      </c>
      <c r="K34" s="8">
        <v>3.729208744347521E8</v>
      </c>
      <c r="L34" s="7">
        <v>0.0</v>
      </c>
      <c r="M34" s="8">
        <v>4.1312659654544985E8</v>
      </c>
      <c r="N34" s="7">
        <v>0.0</v>
      </c>
      <c r="O34" s="8">
        <v>4.577432336072132E8</v>
      </c>
      <c r="P34" s="7">
        <v>0.0</v>
      </c>
      <c r="Q34" s="8">
        <v>5.072631513069335E8</v>
      </c>
      <c r="R34" s="7">
        <v>0.0</v>
      </c>
      <c r="S34" s="8">
        <v>5.622345978712256E8</v>
      </c>
      <c r="T34" s="7">
        <v>0.0</v>
      </c>
      <c r="U34" s="8">
        <v>6.232681457839667E8</v>
      </c>
      <c r="V34" s="7">
        <v>0.0</v>
      </c>
      <c r="W34" s="8">
        <v>6.910438865556512E8</v>
      </c>
      <c r="X34" s="7">
        <v>0.0</v>
      </c>
      <c r="Y34" s="8">
        <v>7.663194676742723E8</v>
      </c>
      <c r="Z34" s="2"/>
    </row>
    <row r="35">
      <c r="A35" s="6" t="s">
        <v>33</v>
      </c>
      <c r="B35" s="7">
        <v>0.0</v>
      </c>
      <c r="C35" s="7">
        <v>0.0</v>
      </c>
      <c r="D35" s="8">
        <v>2.998355114337285E8</v>
      </c>
      <c r="E35" s="7">
        <v>0.0</v>
      </c>
      <c r="F35" s="7">
        <v>0.0</v>
      </c>
      <c r="G35" s="8">
        <v>3.464397629053168E8</v>
      </c>
      <c r="H35" s="7">
        <v>0.0</v>
      </c>
      <c r="I35" s="7">
        <v>0.0</v>
      </c>
      <c r="J35" s="8">
        <v>4.0039004280872476E8</v>
      </c>
      <c r="K35" s="7">
        <v>0.0</v>
      </c>
      <c r="L35" s="7">
        <v>0.0</v>
      </c>
      <c r="M35" s="8">
        <v>4.6286267576613295E8</v>
      </c>
      <c r="N35" s="7">
        <v>0.0</v>
      </c>
      <c r="O35" s="7">
        <v>0.0</v>
      </c>
      <c r="P35" s="8">
        <v>5.3522563031542885E8</v>
      </c>
      <c r="Q35" s="7">
        <v>0.0</v>
      </c>
      <c r="R35" s="7">
        <v>0.0</v>
      </c>
      <c r="S35" s="8">
        <v>6.190703176200228E8</v>
      </c>
      <c r="T35" s="7">
        <v>0.0</v>
      </c>
      <c r="U35" s="7">
        <v>0.0</v>
      </c>
      <c r="V35" s="8">
        <v>7.16248766329085E8</v>
      </c>
      <c r="W35" s="7">
        <v>0.0</v>
      </c>
      <c r="X35" s="7">
        <v>0.0</v>
      </c>
      <c r="Y35" s="8">
        <v>8.289170995637875E8</v>
      </c>
      <c r="Z35" s="2"/>
    </row>
    <row r="36">
      <c r="A36" s="3" t="s">
        <v>29</v>
      </c>
      <c r="B36" s="2">
        <v>1.4133033243E8</v>
      </c>
      <c r="C36" s="2">
        <v>3.965862693353274E8</v>
      </c>
      <c r="D36" s="2">
        <v>4.5603730403874624E8</v>
      </c>
      <c r="E36" s="2">
        <v>4.3879086911511093E8</v>
      </c>
      <c r="F36" s="2">
        <v>1.7266515336603853E8</v>
      </c>
      <c r="G36" s="2">
        <v>8.320051555999943E8</v>
      </c>
      <c r="H36" s="2">
        <v>1.9089387350055578E8</v>
      </c>
      <c r="I36" s="2">
        <v>5.374134684121978E8</v>
      </c>
      <c r="J36" s="2">
        <v>6.114706952047031E8</v>
      </c>
      <c r="K36" s="2">
        <v>5.948951973714077E8</v>
      </c>
      <c r="L36" s="2">
        <v>2.3343960149934313E8</v>
      </c>
      <c r="M36" s="2">
        <v>1.1214962669921403E9</v>
      </c>
      <c r="N36" s="2">
        <v>2.5820866485666472E8</v>
      </c>
      <c r="O36" s="2">
        <v>7.293217551270026E8</v>
      </c>
      <c r="P36" s="2">
        <v>8.208779480440283E8</v>
      </c>
      <c r="Q36" s="2">
        <v>8.077309032712853E8</v>
      </c>
      <c r="R36" s="2">
        <v>3.1606457569926435E8</v>
      </c>
      <c r="S36" s="2">
        <v>1.5137896224931846E9</v>
      </c>
      <c r="T36" s="2">
        <v>3.4977235052321845E8</v>
      </c>
      <c r="U36" s="2">
        <v>9.912422700096698E8</v>
      </c>
      <c r="V36" s="2">
        <v>1.1033879595700002E9</v>
      </c>
      <c r="W36" s="2">
        <v>1.0983632978160713E9</v>
      </c>
      <c r="X36" s="2">
        <v>4.2856946989048713E8</v>
      </c>
      <c r="Y36" s="2">
        <v>2.0461836236627812E9</v>
      </c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 t="s">
        <v>31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/>
    </row>
    <row r="40">
      <c r="A40" s="6" t="s">
        <v>32</v>
      </c>
      <c r="B40" s="2">
        <v>1.2085403463E8</v>
      </c>
      <c r="C40" s="2">
        <v>0.0</v>
      </c>
      <c r="D40" s="2">
        <v>1.3378995350724965E8</v>
      </c>
      <c r="E40" s="2">
        <v>0.0</v>
      </c>
      <c r="F40" s="2">
        <v>1.4813466888866687E8</v>
      </c>
      <c r="G40" s="2">
        <v>0.0</v>
      </c>
      <c r="H40" s="2">
        <v>1.6404430354401922E8</v>
      </c>
      <c r="I40" s="2">
        <v>0.0</v>
      </c>
      <c r="J40" s="2">
        <v>1.8169257810876474E8</v>
      </c>
      <c r="K40" s="2">
        <v>0.0</v>
      </c>
      <c r="L40" s="2">
        <v>2.0127282674553198E8</v>
      </c>
      <c r="M40" s="2">
        <v>0.0</v>
      </c>
      <c r="N40" s="2">
        <v>2.2300024709601784E8</v>
      </c>
      <c r="O40" s="2">
        <v>0.0</v>
      </c>
      <c r="P40" s="2">
        <v>2.4711441211482212E8</v>
      </c>
      <c r="Q40" s="2">
        <v>0.0</v>
      </c>
      <c r="R40" s="2">
        <v>2.738820746632687E8</v>
      </c>
      <c r="S40" s="2">
        <v>0.0</v>
      </c>
      <c r="T40" s="2">
        <v>3.0360029942307484E8</v>
      </c>
      <c r="U40" s="2">
        <v>0.0</v>
      </c>
      <c r="V40" s="2">
        <v>3.365999608147509E8</v>
      </c>
      <c r="W40" s="2">
        <v>0.0</v>
      </c>
      <c r="X40" s="2">
        <v>3.732496502276106E8</v>
      </c>
      <c r="Y40" s="2">
        <v>0.0</v>
      </c>
      <c r="Z40" s="2"/>
    </row>
    <row r="41">
      <c r="A41" s="6" t="s">
        <v>33</v>
      </c>
      <c r="B41" s="2">
        <v>9.517709694E7</v>
      </c>
      <c r="C41" s="2">
        <v>1.950442611253626E8</v>
      </c>
      <c r="D41" s="2">
        <v>0.0</v>
      </c>
      <c r="E41" s="2">
        <v>1.0996119690354794E8</v>
      </c>
      <c r="F41" s="2">
        <v>2.2535065093032962E8</v>
      </c>
      <c r="G41" s="2">
        <v>0.0</v>
      </c>
      <c r="H41" s="2">
        <v>1.2707393475393584E8</v>
      </c>
      <c r="I41" s="2">
        <v>2.6043233007927758E8</v>
      </c>
      <c r="J41" s="2">
        <v>0.0</v>
      </c>
      <c r="K41" s="2">
        <v>1.468878911845935E8</v>
      </c>
      <c r="L41" s="2">
        <v>3.010536524554457E8</v>
      </c>
      <c r="M41" s="2">
        <v>0.0</v>
      </c>
      <c r="N41" s="2">
        <v>1.6983629306583965E8</v>
      </c>
      <c r="O41" s="2">
        <v>3.481034429420419E8</v>
      </c>
      <c r="P41" s="2">
        <v>0.0</v>
      </c>
      <c r="Q41" s="2">
        <v>1.9642306690902144E8</v>
      </c>
      <c r="R41" s="2">
        <v>4.026156407545669E8</v>
      </c>
      <c r="S41" s="2">
        <v>0.0</v>
      </c>
      <c r="T41" s="2">
        <v>2.2723459046357867E8</v>
      </c>
      <c r="U41" s="2">
        <v>4.6579343125964427E8</v>
      </c>
      <c r="V41" s="2">
        <v>0.0</v>
      </c>
      <c r="W41" s="2">
        <v>2.6295343466319764E8</v>
      </c>
      <c r="X41" s="2">
        <v>5.390374668533864E8</v>
      </c>
      <c r="Y41" s="2">
        <v>0.0</v>
      </c>
      <c r="Z41" s="2"/>
    </row>
    <row r="42">
      <c r="A42" s="3" t="s">
        <v>29</v>
      </c>
      <c r="B42" s="2">
        <v>2.1603113157E8</v>
      </c>
      <c r="C42" s="2">
        <v>1.950442611253626E8</v>
      </c>
      <c r="D42" s="2">
        <v>1.3378995350724965E8</v>
      </c>
      <c r="E42" s="2">
        <v>1.0996119690354794E8</v>
      </c>
      <c r="F42" s="2">
        <v>3.734853198189965E8</v>
      </c>
      <c r="G42" s="2">
        <v>0.0</v>
      </c>
      <c r="H42" s="2">
        <v>2.9111823829795504E8</v>
      </c>
      <c r="I42" s="2">
        <v>2.6043233007927758E8</v>
      </c>
      <c r="J42" s="2">
        <v>1.8169257810876474E8</v>
      </c>
      <c r="K42" s="2">
        <v>1.468878911845935E8</v>
      </c>
      <c r="L42" s="2">
        <v>5.023264792009777E8</v>
      </c>
      <c r="M42" s="2">
        <v>0.0</v>
      </c>
      <c r="N42" s="2">
        <v>3.928365401618575E8</v>
      </c>
      <c r="O42" s="2">
        <v>3.481034429420419E8</v>
      </c>
      <c r="P42" s="2">
        <v>2.4711441211482212E8</v>
      </c>
      <c r="Q42" s="2">
        <v>1.9642306690902144E8</v>
      </c>
      <c r="R42" s="2">
        <v>6.764977154178356E8</v>
      </c>
      <c r="S42" s="2">
        <v>0.0</v>
      </c>
      <c r="T42" s="2">
        <v>5.3083488988665354E8</v>
      </c>
      <c r="U42" s="2">
        <v>4.6579343125964427E8</v>
      </c>
      <c r="V42" s="2">
        <v>3.365999608147509E8</v>
      </c>
      <c r="W42" s="2">
        <v>2.6295343466319764E8</v>
      </c>
      <c r="X42" s="2">
        <v>9.12287117080997E8</v>
      </c>
      <c r="Y42" s="2">
        <v>0.0</v>
      </c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6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8" t="s">
        <v>102</v>
      </c>
      <c r="B2" s="6"/>
      <c r="C2" s="6"/>
      <c r="D2" s="6"/>
      <c r="E2" s="6"/>
      <c r="F2" s="6"/>
      <c r="G2" s="6"/>
      <c r="H2" s="6"/>
      <c r="I2" s="6"/>
    </row>
    <row r="3">
      <c r="A3" s="29" t="s">
        <v>103</v>
      </c>
      <c r="B3" s="6"/>
      <c r="C3" s="6"/>
      <c r="D3" s="6"/>
      <c r="E3" s="6"/>
      <c r="F3" s="6"/>
      <c r="G3" s="6"/>
      <c r="H3" s="6"/>
      <c r="I3" s="6"/>
    </row>
    <row r="4">
      <c r="A4" s="28" t="s">
        <v>55</v>
      </c>
      <c r="B4" s="6"/>
      <c r="C4" s="6"/>
      <c r="D4" s="6"/>
      <c r="E4" s="6"/>
      <c r="F4" s="6"/>
      <c r="G4" s="6"/>
      <c r="H4" s="6"/>
      <c r="I4" s="6"/>
    </row>
    <row r="5">
      <c r="A5" s="14" t="s">
        <v>56</v>
      </c>
      <c r="B5" s="8">
        <f>'Quaterly-Balance Sheet'!B8</f>
        <v>28131715.07</v>
      </c>
      <c r="C5" s="8">
        <f>'Quaterly-Balance Sheet'!C8</f>
        <v>74184888.22</v>
      </c>
      <c r="D5" s="8">
        <f>'Quaterly-Balance Sheet'!D8</f>
        <v>142444945.4</v>
      </c>
      <c r="E5" s="8">
        <f>'Quaterly-Balance Sheet'!E8</f>
        <v>238029735.1</v>
      </c>
      <c r="F5" s="8">
        <f>'Quaterly-Balance Sheet'!F8</f>
        <v>367037381.4</v>
      </c>
      <c r="G5" s="8">
        <f>'Quaterly-Balance Sheet'!G8</f>
        <v>536719170.2</v>
      </c>
      <c r="H5" s="8">
        <f>'Quaterly-Balance Sheet'!H8</f>
        <v>755681586.4</v>
      </c>
      <c r="I5" s="8">
        <f>'Quaterly-Balance Sheet'!I8</f>
        <v>1034122289</v>
      </c>
    </row>
    <row r="6">
      <c r="A6" s="14" t="s">
        <v>38</v>
      </c>
      <c r="B6" s="8">
        <f>'Quaterly-Balance Sheet'!B9</f>
        <v>133789953.5</v>
      </c>
      <c r="C6" s="8">
        <f>'Quaterly-Balance Sheet'!C9</f>
        <v>0</v>
      </c>
      <c r="D6" s="8">
        <f>'Quaterly-Balance Sheet'!D9</f>
        <v>181692578.1</v>
      </c>
      <c r="E6" s="8">
        <f>'Quaterly-Balance Sheet'!E9</f>
        <v>0</v>
      </c>
      <c r="F6" s="8">
        <f>'Quaterly-Balance Sheet'!F9</f>
        <v>247114412.1</v>
      </c>
      <c r="G6" s="8">
        <f>'Quaterly-Balance Sheet'!G9</f>
        <v>0</v>
      </c>
      <c r="H6" s="8">
        <f>'Quaterly-Balance Sheet'!H9</f>
        <v>336599960.8</v>
      </c>
      <c r="I6" s="8">
        <f>'Quaterly-Balance Sheet'!I9</f>
        <v>0</v>
      </c>
    </row>
    <row r="7">
      <c r="A7" s="14" t="s">
        <v>57</v>
      </c>
      <c r="B7" s="8">
        <f>'Quaterly-Balance Sheet'!B10</f>
        <v>594092650.3</v>
      </c>
      <c r="C7" s="8">
        <f>'Quaterly-Balance Sheet'!C10</f>
        <v>1148661936</v>
      </c>
      <c r="D7" s="8">
        <f>'Quaterly-Balance Sheet'!D10</f>
        <v>1636757330</v>
      </c>
      <c r="E7" s="8">
        <f>'Quaterly-Balance Sheet'!E10</f>
        <v>2410849831</v>
      </c>
      <c r="F7" s="8">
        <f>'Quaterly-Balance Sheet'!F10</f>
        <v>3054624434</v>
      </c>
      <c r="G7" s="8">
        <f>'Quaterly-Balance Sheet'!G10</f>
        <v>4107547926</v>
      </c>
      <c r="H7" s="8">
        <f>'Quaterly-Balance Sheet'!H10</f>
        <v>4993330682</v>
      </c>
      <c r="I7" s="8">
        <f>'Quaterly-Balance Sheet'!I10</f>
        <v>6443275121</v>
      </c>
    </row>
    <row r="8">
      <c r="A8" s="12" t="s">
        <v>58</v>
      </c>
      <c r="B8" s="8">
        <f t="shared" ref="B8:I8" si="1">SUM(B5:B7)</f>
        <v>756014318.9</v>
      </c>
      <c r="C8" s="8">
        <f t="shared" si="1"/>
        <v>1222846824</v>
      </c>
      <c r="D8" s="8">
        <f t="shared" si="1"/>
        <v>1960894854</v>
      </c>
      <c r="E8" s="8">
        <f t="shared" si="1"/>
        <v>2648879566</v>
      </c>
      <c r="F8" s="8">
        <f t="shared" si="1"/>
        <v>3668776228</v>
      </c>
      <c r="G8" s="8">
        <f t="shared" si="1"/>
        <v>4644267096</v>
      </c>
      <c r="H8" s="8">
        <f t="shared" si="1"/>
        <v>6085612229</v>
      </c>
      <c r="I8" s="8">
        <f t="shared" si="1"/>
        <v>7477397410</v>
      </c>
    </row>
    <row r="9">
      <c r="A9" s="28" t="s">
        <v>72</v>
      </c>
      <c r="B9" s="6"/>
      <c r="C9" s="6"/>
      <c r="D9" s="6"/>
      <c r="E9" s="6"/>
      <c r="F9" s="6"/>
      <c r="G9" s="6"/>
      <c r="H9" s="6"/>
      <c r="I9" s="6"/>
    </row>
    <row r="10">
      <c r="A10" s="14" t="s">
        <v>49</v>
      </c>
      <c r="B10" s="8">
        <f>'Quaterly-Balance Sheet'!B29</f>
        <v>350106699.3</v>
      </c>
      <c r="C10" s="8">
        <f>'Quaterly-Balance Sheet'!C29</f>
        <v>328597232.7</v>
      </c>
      <c r="D10" s="8">
        <f>'Quaterly-Balance Sheet'!D29</f>
        <v>462376183.7</v>
      </c>
      <c r="E10" s="8">
        <f>'Quaterly-Balance Sheet'!E29</f>
        <v>434856453.8</v>
      </c>
      <c r="F10" s="8">
        <f>'Quaterly-Balance Sheet'!F29</f>
        <v>610961799.4</v>
      </c>
      <c r="G10" s="8">
        <f>'Quaterly-Balance Sheet'!G29</f>
        <v>575823048.1</v>
      </c>
      <c r="H10" s="8">
        <f>'Quaterly-Balance Sheet'!H29</f>
        <v>807698901.2</v>
      </c>
      <c r="I10" s="8">
        <f>'Quaterly-Balance Sheet'!I29</f>
        <v>762928240.1</v>
      </c>
    </row>
    <row r="11">
      <c r="A11" s="14" t="s">
        <v>73</v>
      </c>
      <c r="B11" s="8">
        <f>'Quaterly-Balance Sheet'!B30</f>
        <v>583546</v>
      </c>
      <c r="C11" s="8">
        <f>'Quaterly-Balance Sheet'!C30</f>
        <v>560957</v>
      </c>
      <c r="D11" s="8">
        <f>'Quaterly-Balance Sheet'!D30</f>
        <v>583546</v>
      </c>
      <c r="E11" s="8">
        <f>'Quaterly-Balance Sheet'!E30</f>
        <v>560957</v>
      </c>
      <c r="F11" s="8">
        <f>'Quaterly-Balance Sheet'!F30</f>
        <v>583546</v>
      </c>
      <c r="G11" s="8">
        <f>'Quaterly-Balance Sheet'!G30</f>
        <v>560957</v>
      </c>
      <c r="H11" s="8">
        <f>'Quaterly-Balance Sheet'!H30</f>
        <v>583546</v>
      </c>
      <c r="I11" s="8">
        <f>'Quaterly-Balance Sheet'!I30</f>
        <v>560957</v>
      </c>
    </row>
    <row r="12">
      <c r="A12" s="12" t="s">
        <v>74</v>
      </c>
      <c r="B12" s="8">
        <f t="shared" ref="B12:I12" si="2">SUM(B10:B11)</f>
        <v>350690245.3</v>
      </c>
      <c r="C12" s="8">
        <f t="shared" si="2"/>
        <v>329158189.7</v>
      </c>
      <c r="D12" s="8">
        <f t="shared" si="2"/>
        <v>462959729.7</v>
      </c>
      <c r="E12" s="8">
        <f t="shared" si="2"/>
        <v>435417410.8</v>
      </c>
      <c r="F12" s="8">
        <f t="shared" si="2"/>
        <v>611545345.4</v>
      </c>
      <c r="G12" s="8">
        <f t="shared" si="2"/>
        <v>576384005.1</v>
      </c>
      <c r="H12" s="8">
        <f t="shared" si="2"/>
        <v>808282447.2</v>
      </c>
      <c r="I12" s="8">
        <f t="shared" si="2"/>
        <v>763489197.1</v>
      </c>
    </row>
    <row r="13">
      <c r="A13" s="9" t="s">
        <v>104</v>
      </c>
      <c r="B13" s="30">
        <f t="shared" ref="B13:I13" si="3">B8/B12</f>
        <v>2.155789416</v>
      </c>
      <c r="C13" s="30">
        <f t="shared" si="3"/>
        <v>3.715073367</v>
      </c>
      <c r="D13" s="30">
        <f t="shared" si="3"/>
        <v>4.235562465</v>
      </c>
      <c r="E13" s="30">
        <f t="shared" si="3"/>
        <v>6.083540759</v>
      </c>
      <c r="F13" s="30">
        <f t="shared" si="3"/>
        <v>5.999189194</v>
      </c>
      <c r="G13" s="30">
        <f t="shared" si="3"/>
        <v>8.057591909</v>
      </c>
      <c r="H13" s="30">
        <f t="shared" si="3"/>
        <v>7.529066417</v>
      </c>
      <c r="I13" s="30">
        <f t="shared" si="3"/>
        <v>9.793717368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9" t="s">
        <v>105</v>
      </c>
      <c r="B15" s="6"/>
      <c r="C15" s="6"/>
      <c r="D15" s="6"/>
      <c r="E15" s="6"/>
      <c r="F15" s="6"/>
      <c r="G15" s="6"/>
      <c r="H15" s="6"/>
      <c r="I15" s="6"/>
    </row>
    <row r="16">
      <c r="A16" s="14" t="s">
        <v>38</v>
      </c>
      <c r="B16" s="8">
        <f t="shared" ref="B16:I16" si="4">B6</f>
        <v>133789953.5</v>
      </c>
      <c r="C16" s="8">
        <f t="shared" si="4"/>
        <v>0</v>
      </c>
      <c r="D16" s="8">
        <f t="shared" si="4"/>
        <v>181692578.1</v>
      </c>
      <c r="E16" s="8">
        <f t="shared" si="4"/>
        <v>0</v>
      </c>
      <c r="F16" s="8">
        <f t="shared" si="4"/>
        <v>247114412.1</v>
      </c>
      <c r="G16" s="8">
        <f t="shared" si="4"/>
        <v>0</v>
      </c>
      <c r="H16" s="8">
        <f t="shared" si="4"/>
        <v>336599960.8</v>
      </c>
      <c r="I16" s="8">
        <f t="shared" si="4"/>
        <v>0</v>
      </c>
    </row>
    <row r="17">
      <c r="A17" s="14" t="s">
        <v>57</v>
      </c>
      <c r="B17" s="8">
        <f t="shared" ref="B17:I17" si="5">B7</f>
        <v>594092650.3</v>
      </c>
      <c r="C17" s="8">
        <f t="shared" si="5"/>
        <v>1148661936</v>
      </c>
      <c r="D17" s="8">
        <f t="shared" si="5"/>
        <v>1636757330</v>
      </c>
      <c r="E17" s="8">
        <f t="shared" si="5"/>
        <v>2410849831</v>
      </c>
      <c r="F17" s="8">
        <f t="shared" si="5"/>
        <v>3054624434</v>
      </c>
      <c r="G17" s="8">
        <f t="shared" si="5"/>
        <v>4107547926</v>
      </c>
      <c r="H17" s="8">
        <f t="shared" si="5"/>
        <v>4993330682</v>
      </c>
      <c r="I17" s="8">
        <f t="shared" si="5"/>
        <v>6443275121</v>
      </c>
    </row>
    <row r="18">
      <c r="A18" s="28" t="s">
        <v>106</v>
      </c>
      <c r="B18" s="8">
        <f t="shared" ref="B18:I18" si="6">SUM(B16:B17)</f>
        <v>727882603.8</v>
      </c>
      <c r="C18" s="8">
        <f t="shared" si="6"/>
        <v>1148661936</v>
      </c>
      <c r="D18" s="8">
        <f t="shared" si="6"/>
        <v>1818449909</v>
      </c>
      <c r="E18" s="8">
        <f t="shared" si="6"/>
        <v>2410849831</v>
      </c>
      <c r="F18" s="8">
        <f t="shared" si="6"/>
        <v>3301738846</v>
      </c>
      <c r="G18" s="8">
        <f t="shared" si="6"/>
        <v>4107547926</v>
      </c>
      <c r="H18" s="8">
        <f t="shared" si="6"/>
        <v>5329930643</v>
      </c>
      <c r="I18" s="8">
        <f t="shared" si="6"/>
        <v>6443275121</v>
      </c>
    </row>
    <row r="19">
      <c r="A19" s="28" t="s">
        <v>72</v>
      </c>
      <c r="B19" s="6"/>
      <c r="C19" s="6"/>
      <c r="D19" s="6"/>
      <c r="E19" s="6"/>
      <c r="F19" s="6"/>
      <c r="G19" s="6"/>
      <c r="H19" s="6"/>
      <c r="I19" s="6"/>
    </row>
    <row r="20">
      <c r="A20" s="14" t="s">
        <v>49</v>
      </c>
      <c r="B20" s="8">
        <f t="shared" ref="B20:I20" si="7">B10</f>
        <v>350106699.3</v>
      </c>
      <c r="C20" s="8">
        <f t="shared" si="7"/>
        <v>328597232.7</v>
      </c>
      <c r="D20" s="8">
        <f t="shared" si="7"/>
        <v>462376183.7</v>
      </c>
      <c r="E20" s="8">
        <f t="shared" si="7"/>
        <v>434856453.8</v>
      </c>
      <c r="F20" s="8">
        <f t="shared" si="7"/>
        <v>610961799.4</v>
      </c>
      <c r="G20" s="8">
        <f t="shared" si="7"/>
        <v>575823048.1</v>
      </c>
      <c r="H20" s="8">
        <f t="shared" si="7"/>
        <v>807698901.2</v>
      </c>
      <c r="I20" s="8">
        <f t="shared" si="7"/>
        <v>762928240.1</v>
      </c>
    </row>
    <row r="21">
      <c r="A21" s="14" t="s">
        <v>73</v>
      </c>
      <c r="B21" s="8">
        <f t="shared" ref="B21:I21" si="8">B11</f>
        <v>583546</v>
      </c>
      <c r="C21" s="8">
        <f t="shared" si="8"/>
        <v>560957</v>
      </c>
      <c r="D21" s="8">
        <f t="shared" si="8"/>
        <v>583546</v>
      </c>
      <c r="E21" s="8">
        <f t="shared" si="8"/>
        <v>560957</v>
      </c>
      <c r="F21" s="8">
        <f t="shared" si="8"/>
        <v>583546</v>
      </c>
      <c r="G21" s="8">
        <f t="shared" si="8"/>
        <v>560957</v>
      </c>
      <c r="H21" s="8">
        <f t="shared" si="8"/>
        <v>583546</v>
      </c>
      <c r="I21" s="8">
        <f t="shared" si="8"/>
        <v>560957</v>
      </c>
    </row>
    <row r="22">
      <c r="A22" s="12" t="s">
        <v>74</v>
      </c>
      <c r="B22" s="8">
        <f t="shared" ref="B22:I22" si="9">SUM(B20:B21)</f>
        <v>350690245.3</v>
      </c>
      <c r="C22" s="8">
        <f t="shared" si="9"/>
        <v>329158189.7</v>
      </c>
      <c r="D22" s="8">
        <f t="shared" si="9"/>
        <v>462959729.7</v>
      </c>
      <c r="E22" s="8">
        <f t="shared" si="9"/>
        <v>435417410.8</v>
      </c>
      <c r="F22" s="8">
        <f t="shared" si="9"/>
        <v>611545345.4</v>
      </c>
      <c r="G22" s="8">
        <f t="shared" si="9"/>
        <v>576384005.1</v>
      </c>
      <c r="H22" s="8">
        <f t="shared" si="9"/>
        <v>808282447.2</v>
      </c>
      <c r="I22" s="8">
        <f t="shared" si="9"/>
        <v>763489197.1</v>
      </c>
    </row>
    <row r="23">
      <c r="A23" s="9" t="s">
        <v>107</v>
      </c>
      <c r="B23" s="30">
        <f t="shared" ref="B23:I23" si="10">B18/B22</f>
        <v>2.075571287</v>
      </c>
      <c r="C23" s="30">
        <f t="shared" si="10"/>
        <v>3.48969575</v>
      </c>
      <c r="D23" s="30">
        <f t="shared" si="10"/>
        <v>3.927879234</v>
      </c>
      <c r="E23" s="30">
        <f t="shared" si="10"/>
        <v>5.536870531</v>
      </c>
      <c r="F23" s="30">
        <f t="shared" si="10"/>
        <v>5.399009037</v>
      </c>
      <c r="G23" s="30">
        <f t="shared" si="10"/>
        <v>7.126408592</v>
      </c>
      <c r="H23" s="30">
        <f t="shared" si="10"/>
        <v>6.594143744</v>
      </c>
      <c r="I23" s="30">
        <f t="shared" si="10"/>
        <v>8.439248578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8" t="s">
        <v>108</v>
      </c>
      <c r="B25" s="6"/>
      <c r="C25" s="6"/>
      <c r="D25" s="6"/>
      <c r="E25" s="6"/>
      <c r="F25" s="6"/>
      <c r="G25" s="6"/>
      <c r="H25" s="6"/>
      <c r="I25" s="6"/>
    </row>
    <row r="26">
      <c r="A26" s="14" t="s">
        <v>57</v>
      </c>
      <c r="B26" s="8">
        <f t="shared" ref="B26:I26" si="11">B7</f>
        <v>594092650.3</v>
      </c>
      <c r="C26" s="8">
        <f t="shared" si="11"/>
        <v>1148661936</v>
      </c>
      <c r="D26" s="8">
        <f t="shared" si="11"/>
        <v>1636757330</v>
      </c>
      <c r="E26" s="8">
        <f t="shared" si="11"/>
        <v>2410849831</v>
      </c>
      <c r="F26" s="8">
        <f t="shared" si="11"/>
        <v>3054624434</v>
      </c>
      <c r="G26" s="8">
        <f t="shared" si="11"/>
        <v>4107547926</v>
      </c>
      <c r="H26" s="8">
        <f t="shared" si="11"/>
        <v>4993330682</v>
      </c>
      <c r="I26" s="8">
        <f t="shared" si="11"/>
        <v>6443275121</v>
      </c>
    </row>
    <row r="27">
      <c r="A27" s="28" t="s">
        <v>72</v>
      </c>
      <c r="B27" s="6"/>
      <c r="C27" s="6"/>
      <c r="D27" s="6"/>
      <c r="E27" s="6"/>
      <c r="F27" s="6"/>
      <c r="G27" s="6"/>
      <c r="H27" s="6"/>
      <c r="I27" s="6"/>
    </row>
    <row r="28">
      <c r="A28" s="14" t="s">
        <v>49</v>
      </c>
      <c r="B28" s="8">
        <f t="shared" ref="B28:I28" si="12">B10</f>
        <v>350106699.3</v>
      </c>
      <c r="C28" s="8">
        <f t="shared" si="12"/>
        <v>328597232.7</v>
      </c>
      <c r="D28" s="8">
        <f t="shared" si="12"/>
        <v>462376183.7</v>
      </c>
      <c r="E28" s="8">
        <f t="shared" si="12"/>
        <v>434856453.8</v>
      </c>
      <c r="F28" s="8">
        <f t="shared" si="12"/>
        <v>610961799.4</v>
      </c>
      <c r="G28" s="8">
        <f t="shared" si="12"/>
        <v>575823048.1</v>
      </c>
      <c r="H28" s="8">
        <f t="shared" si="12"/>
        <v>807698901.2</v>
      </c>
      <c r="I28" s="8">
        <f t="shared" si="12"/>
        <v>762928240.1</v>
      </c>
    </row>
    <row r="29">
      <c r="A29" s="14" t="s">
        <v>73</v>
      </c>
      <c r="B29" s="8">
        <f t="shared" ref="B29:I29" si="13">B11</f>
        <v>583546</v>
      </c>
      <c r="C29" s="8">
        <f t="shared" si="13"/>
        <v>560957</v>
      </c>
      <c r="D29" s="8">
        <f t="shared" si="13"/>
        <v>583546</v>
      </c>
      <c r="E29" s="8">
        <f t="shared" si="13"/>
        <v>560957</v>
      </c>
      <c r="F29" s="8">
        <f t="shared" si="13"/>
        <v>583546</v>
      </c>
      <c r="G29" s="8">
        <f t="shared" si="13"/>
        <v>560957</v>
      </c>
      <c r="H29" s="8">
        <f t="shared" si="13"/>
        <v>583546</v>
      </c>
      <c r="I29" s="8">
        <f t="shared" si="13"/>
        <v>560957</v>
      </c>
    </row>
    <row r="30">
      <c r="A30" s="12" t="s">
        <v>74</v>
      </c>
      <c r="B30" s="8">
        <f t="shared" ref="B30:I30" si="14">SUM(B28:B29)</f>
        <v>350690245.3</v>
      </c>
      <c r="C30" s="8">
        <f t="shared" si="14"/>
        <v>329158189.7</v>
      </c>
      <c r="D30" s="8">
        <f t="shared" si="14"/>
        <v>462959729.7</v>
      </c>
      <c r="E30" s="8">
        <f t="shared" si="14"/>
        <v>435417410.8</v>
      </c>
      <c r="F30" s="8">
        <f t="shared" si="14"/>
        <v>611545345.4</v>
      </c>
      <c r="G30" s="8">
        <f t="shared" si="14"/>
        <v>576384005.1</v>
      </c>
      <c r="H30" s="8">
        <f t="shared" si="14"/>
        <v>808282447.2</v>
      </c>
      <c r="I30" s="8">
        <f t="shared" si="14"/>
        <v>763489197.1</v>
      </c>
    </row>
    <row r="31">
      <c r="A31" s="9" t="s">
        <v>109</v>
      </c>
      <c r="B31" s="30">
        <f t="shared" ref="B31:I31" si="15">B26/B30</f>
        <v>1.694066654</v>
      </c>
      <c r="C31" s="30">
        <f t="shared" si="15"/>
        <v>3.48969575</v>
      </c>
      <c r="D31" s="30">
        <f t="shared" si="15"/>
        <v>3.535420524</v>
      </c>
      <c r="E31" s="30">
        <f t="shared" si="15"/>
        <v>5.536870531</v>
      </c>
      <c r="F31" s="30">
        <f t="shared" si="15"/>
        <v>4.994927126</v>
      </c>
      <c r="G31" s="30">
        <f t="shared" si="15"/>
        <v>7.126408592</v>
      </c>
      <c r="H31" s="30">
        <f t="shared" si="15"/>
        <v>6.177705206</v>
      </c>
      <c r="I31" s="30">
        <f t="shared" si="15"/>
        <v>8.439248578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</cols>
  <sheetData>
    <row r="1">
      <c r="A1" s="6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8" t="s">
        <v>110</v>
      </c>
    </row>
    <row r="3">
      <c r="A3" s="28" t="s">
        <v>111</v>
      </c>
    </row>
    <row r="4">
      <c r="A4" s="28" t="s">
        <v>112</v>
      </c>
    </row>
    <row r="5">
      <c r="A5" s="4" t="s">
        <v>113</v>
      </c>
      <c r="B5" s="2">
        <f>'Quaterly-Sales'!B28</f>
        <v>381799003.6</v>
      </c>
      <c r="C5" s="2">
        <f>'Quaterly-Sales'!C28</f>
        <v>444794961.9</v>
      </c>
      <c r="D5" s="2">
        <f>'Quaterly-Sales'!D28</f>
        <v>518376394</v>
      </c>
      <c r="E5" s="2">
        <f>'Quaterly-Sales'!E28</f>
        <v>604354892.9</v>
      </c>
      <c r="F5" s="2">
        <f>'Quaterly-Sales'!F28</f>
        <v>704857645.7</v>
      </c>
      <c r="G5" s="2">
        <f>'Quaterly-Sales'!G28</f>
        <v>822383337.1</v>
      </c>
      <c r="H5" s="2">
        <f>'Quaterly-Sales'!H28</f>
        <v>959868106.6</v>
      </c>
      <c r="I5" s="2">
        <f>'Quaterly-Sales'!I28</f>
        <v>1120763393</v>
      </c>
    </row>
    <row r="6">
      <c r="A6" s="4" t="s">
        <v>114</v>
      </c>
      <c r="B6" s="2">
        <f>'Quaterly-Sales'!B29</f>
        <v>299835511.4</v>
      </c>
      <c r="C6" s="2">
        <f>'Quaterly-Sales'!C29</f>
        <v>346439762.9</v>
      </c>
      <c r="D6" s="2">
        <f>'Quaterly-Sales'!D29</f>
        <v>400390042.8</v>
      </c>
      <c r="E6" s="2">
        <f>'Quaterly-Sales'!E29</f>
        <v>462862675.8</v>
      </c>
      <c r="F6" s="2">
        <f>'Quaterly-Sales'!F29</f>
        <v>535225630.3</v>
      </c>
      <c r="G6" s="2">
        <f>'Quaterly-Sales'!G29</f>
        <v>619070317.6</v>
      </c>
      <c r="H6" s="2">
        <f>'Quaterly-Sales'!H29</f>
        <v>716248766.3</v>
      </c>
      <c r="I6" s="2">
        <f>'Quaterly-Sales'!I29</f>
        <v>828917099.6</v>
      </c>
    </row>
    <row r="7">
      <c r="A7" s="28" t="s">
        <v>115</v>
      </c>
      <c r="B7" s="2">
        <f t="shared" ref="B7:I7" si="1">SUM(B5:B6)</f>
        <v>681634515</v>
      </c>
      <c r="C7" s="2">
        <f t="shared" si="1"/>
        <v>791234724.8</v>
      </c>
      <c r="D7" s="2">
        <f t="shared" si="1"/>
        <v>918766436.8</v>
      </c>
      <c r="E7" s="2">
        <f t="shared" si="1"/>
        <v>1067217569</v>
      </c>
      <c r="F7" s="2">
        <f t="shared" si="1"/>
        <v>1240083276</v>
      </c>
      <c r="G7" s="2">
        <f t="shared" si="1"/>
        <v>1441453655</v>
      </c>
      <c r="H7" s="2">
        <f t="shared" si="1"/>
        <v>1676116873</v>
      </c>
      <c r="I7" s="2">
        <f t="shared" si="1"/>
        <v>1949680493</v>
      </c>
    </row>
    <row r="8">
      <c r="A8" s="28" t="s">
        <v>116</v>
      </c>
    </row>
    <row r="9">
      <c r="A9" s="6" t="s">
        <v>117</v>
      </c>
      <c r="B9" s="31">
        <v>0.0</v>
      </c>
      <c r="C9" s="2">
        <f t="shared" ref="C9:I9" si="2">B10</f>
        <v>133789953.5</v>
      </c>
      <c r="D9" s="2">
        <f t="shared" si="2"/>
        <v>0</v>
      </c>
      <c r="E9" s="2">
        <f t="shared" si="2"/>
        <v>181692578.1</v>
      </c>
      <c r="F9" s="2">
        <f t="shared" si="2"/>
        <v>0</v>
      </c>
      <c r="G9" s="2">
        <f t="shared" si="2"/>
        <v>247114412.1</v>
      </c>
      <c r="H9" s="2">
        <f t="shared" si="2"/>
        <v>0</v>
      </c>
      <c r="I9" s="2">
        <f t="shared" si="2"/>
        <v>336599960.8</v>
      </c>
    </row>
    <row r="10">
      <c r="A10" s="6" t="s">
        <v>118</v>
      </c>
      <c r="B10" s="2">
        <f>'Quaterly-Balance Sheet'!B9</f>
        <v>133789953.5</v>
      </c>
      <c r="C10" s="2">
        <f>'Quaterly-Balance Sheet'!C9</f>
        <v>0</v>
      </c>
      <c r="D10" s="2">
        <f>'Quaterly-Balance Sheet'!D9</f>
        <v>181692578.1</v>
      </c>
      <c r="E10" s="2">
        <f>'Quaterly-Balance Sheet'!E9</f>
        <v>0</v>
      </c>
      <c r="F10" s="2">
        <f>'Quaterly-Balance Sheet'!F9</f>
        <v>247114412.1</v>
      </c>
      <c r="G10" s="2">
        <f>'Quaterly-Balance Sheet'!G9</f>
        <v>0</v>
      </c>
      <c r="H10" s="2">
        <f>'Quaterly-Balance Sheet'!H9</f>
        <v>336599960.8</v>
      </c>
      <c r="I10" s="2">
        <f>'Quaterly-Balance Sheet'!I9</f>
        <v>0</v>
      </c>
    </row>
    <row r="11">
      <c r="A11" s="28" t="s">
        <v>116</v>
      </c>
      <c r="B11" s="2">
        <f t="shared" ref="B11:I11" si="3">SUM(B9:B10)/2</f>
        <v>66894976.75</v>
      </c>
      <c r="C11" s="2">
        <f t="shared" si="3"/>
        <v>66894976.75</v>
      </c>
      <c r="D11" s="2">
        <f t="shared" si="3"/>
        <v>90846289.05</v>
      </c>
      <c r="E11" s="2">
        <f t="shared" si="3"/>
        <v>90846289.05</v>
      </c>
      <c r="F11" s="2">
        <f t="shared" si="3"/>
        <v>123557206.1</v>
      </c>
      <c r="G11" s="2">
        <f t="shared" si="3"/>
        <v>123557206.1</v>
      </c>
      <c r="H11" s="2">
        <f t="shared" si="3"/>
        <v>168299980.4</v>
      </c>
      <c r="I11" s="2">
        <f t="shared" si="3"/>
        <v>168299980.4</v>
      </c>
    </row>
    <row r="12">
      <c r="A12" s="28" t="s">
        <v>119</v>
      </c>
      <c r="B12" s="32">
        <f t="shared" ref="B12:I12" si="4">B7/B11</f>
        <v>10.18962182</v>
      </c>
      <c r="C12" s="32">
        <f t="shared" si="4"/>
        <v>11.82801405</v>
      </c>
      <c r="D12" s="32">
        <f t="shared" si="4"/>
        <v>10.11341736</v>
      </c>
      <c r="E12" s="32">
        <f t="shared" si="4"/>
        <v>11.74750867</v>
      </c>
      <c r="F12" s="32">
        <f t="shared" si="4"/>
        <v>10.03651115</v>
      </c>
      <c r="G12" s="32">
        <f t="shared" si="4"/>
        <v>11.66628561</v>
      </c>
      <c r="H12" s="32">
        <f t="shared" si="4"/>
        <v>9.959103197</v>
      </c>
      <c r="I12" s="32">
        <f t="shared" si="4"/>
        <v>11.58455567</v>
      </c>
    </row>
    <row r="13">
      <c r="A13" s="6"/>
    </row>
    <row r="14">
      <c r="A14" s="28" t="s">
        <v>120</v>
      </c>
    </row>
    <row r="15">
      <c r="A15" s="6" t="s">
        <v>121</v>
      </c>
      <c r="B15" s="31">
        <v>90.0</v>
      </c>
      <c r="C15" s="31">
        <v>90.0</v>
      </c>
      <c r="D15" s="31">
        <v>90.0</v>
      </c>
      <c r="E15" s="31">
        <v>90.0</v>
      </c>
      <c r="F15" s="31">
        <v>90.0</v>
      </c>
      <c r="G15" s="31">
        <v>90.0</v>
      </c>
      <c r="H15" s="31">
        <v>90.0</v>
      </c>
      <c r="I15" s="31">
        <v>90.0</v>
      </c>
    </row>
    <row r="16">
      <c r="A16" s="6" t="s">
        <v>119</v>
      </c>
      <c r="B16" s="33">
        <f t="shared" ref="B16:I16" si="5">B12</f>
        <v>10.18962182</v>
      </c>
      <c r="C16" s="33">
        <f t="shared" si="5"/>
        <v>11.82801405</v>
      </c>
      <c r="D16" s="33">
        <f t="shared" si="5"/>
        <v>10.11341736</v>
      </c>
      <c r="E16" s="33">
        <f t="shared" si="5"/>
        <v>11.74750867</v>
      </c>
      <c r="F16" s="33">
        <f t="shared" si="5"/>
        <v>10.03651115</v>
      </c>
      <c r="G16" s="33">
        <f t="shared" si="5"/>
        <v>11.66628561</v>
      </c>
      <c r="H16" s="33">
        <f t="shared" si="5"/>
        <v>9.959103197</v>
      </c>
      <c r="I16" s="33">
        <f t="shared" si="5"/>
        <v>11.58455567</v>
      </c>
    </row>
    <row r="17">
      <c r="A17" s="28" t="s">
        <v>122</v>
      </c>
      <c r="B17" s="32">
        <f t="shared" ref="B17:I17" si="6">B15/B16</f>
        <v>8.832516216</v>
      </c>
      <c r="C17" s="32">
        <f t="shared" si="6"/>
        <v>7.609054202</v>
      </c>
      <c r="D17" s="32">
        <f t="shared" si="6"/>
        <v>8.899069108</v>
      </c>
      <c r="E17" s="32">
        <f t="shared" si="6"/>
        <v>7.661198855</v>
      </c>
      <c r="F17" s="32">
        <f t="shared" si="6"/>
        <v>8.967259506</v>
      </c>
      <c r="G17" s="32">
        <f t="shared" si="6"/>
        <v>7.714537688</v>
      </c>
      <c r="H17" s="32">
        <f t="shared" si="6"/>
        <v>9.03695827</v>
      </c>
      <c r="I17" s="32">
        <f t="shared" si="6"/>
        <v>7.768964346</v>
      </c>
    </row>
    <row r="18">
      <c r="A18" s="6"/>
    </row>
    <row r="19">
      <c r="A19" s="28" t="s">
        <v>123</v>
      </c>
    </row>
    <row r="20">
      <c r="A20" s="28" t="s">
        <v>124</v>
      </c>
    </row>
    <row r="21">
      <c r="A21" s="4" t="s">
        <v>125</v>
      </c>
      <c r="B21" s="2">
        <f>'Quaterly-Purchases'!B3</f>
        <v>177355569.2</v>
      </c>
      <c r="C21" s="2">
        <f>'Quaterly-Purchases'!C3</f>
        <v>199112121.1</v>
      </c>
      <c r="D21" s="2">
        <f>'Quaterly-Purchases'!D3</f>
        <v>223537591.4</v>
      </c>
      <c r="E21" s="2">
        <f>'Quaterly-Purchases'!E3</f>
        <v>250959381.6</v>
      </c>
      <c r="F21" s="2">
        <f>'Quaterly-Purchases'!F3</f>
        <v>281745055.9</v>
      </c>
      <c r="G21" s="2">
        <f>'Quaterly-Purchases'!G3</f>
        <v>316307268.7</v>
      </c>
      <c r="H21" s="2">
        <f>'Quaterly-Purchases'!H3</f>
        <v>355109295.2</v>
      </c>
      <c r="I21" s="2">
        <f>'Quaterly-Purchases'!I3</f>
        <v>398671241.6</v>
      </c>
    </row>
    <row r="22">
      <c r="A22" s="4" t="s">
        <v>126</v>
      </c>
      <c r="B22" s="2">
        <f>'Quaterly-Purchases'!B4</f>
        <v>224296087.6</v>
      </c>
      <c r="C22" s="2">
        <f>'Quaterly-Purchases'!C4</f>
        <v>259650758.4</v>
      </c>
      <c r="D22" s="2">
        <f>'Quaterly-Purchases'!D4</f>
        <v>300578209.2</v>
      </c>
      <c r="E22" s="2">
        <f>'Quaterly-Purchases'!E4</f>
        <v>347956849.4</v>
      </c>
      <c r="F22" s="2">
        <f>'Quaterly-Purchases'!F4</f>
        <v>402803547.8</v>
      </c>
      <c r="G22" s="2">
        <f>'Quaterly-Purchases'!G4</f>
        <v>466295457</v>
      </c>
      <c r="H22" s="2">
        <f>'Quaterly-Purchases'!H4</f>
        <v>539795278.5</v>
      </c>
      <c r="I22" s="2">
        <f>'Quaterly-Purchases'!I4</f>
        <v>624880509.2</v>
      </c>
    </row>
    <row r="23">
      <c r="A23" s="4" t="s">
        <v>127</v>
      </c>
      <c r="B23" s="2">
        <f>'Quaterly-Purchases'!B5</f>
        <v>184804643.2</v>
      </c>
      <c r="C23" s="2">
        <f>'Quaterly-Purchases'!C5</f>
        <v>211559477</v>
      </c>
      <c r="D23" s="2">
        <f>'Quaterly-Purchases'!D5</f>
        <v>242187704.6</v>
      </c>
      <c r="E23" s="2">
        <f>'Quaterly-Purchases'!E5</f>
        <v>277250091</v>
      </c>
      <c r="F23" s="2">
        <f>'Quaterly-Purchases'!F5</f>
        <v>317388585.4</v>
      </c>
      <c r="G23" s="2">
        <f>'Quaterly-Purchases'!G5</f>
        <v>363338074.2</v>
      </c>
      <c r="H23" s="2">
        <f>'Quaterly-Purchases'!H5</f>
        <v>415939836</v>
      </c>
      <c r="I23" s="2">
        <f>'Quaterly-Purchases'!I5</f>
        <v>476156944.4</v>
      </c>
    </row>
    <row r="24">
      <c r="A24" s="28" t="s">
        <v>128</v>
      </c>
      <c r="B24" s="2">
        <f t="shared" ref="B24:I24" si="7">SUM(B21:B23)</f>
        <v>586456300</v>
      </c>
      <c r="C24" s="2">
        <f t="shared" si="7"/>
        <v>670322356.6</v>
      </c>
      <c r="D24" s="2">
        <f t="shared" si="7"/>
        <v>766303505.2</v>
      </c>
      <c r="E24" s="2">
        <f t="shared" si="7"/>
        <v>876166322</v>
      </c>
      <c r="F24" s="2">
        <f t="shared" si="7"/>
        <v>1001937189</v>
      </c>
      <c r="G24" s="2">
        <f t="shared" si="7"/>
        <v>1145940800</v>
      </c>
      <c r="H24" s="2">
        <f t="shared" si="7"/>
        <v>1310844410</v>
      </c>
      <c r="I24" s="2">
        <f t="shared" si="7"/>
        <v>1499708695</v>
      </c>
    </row>
    <row r="25">
      <c r="A25" s="6"/>
    </row>
    <row r="26">
      <c r="A26" s="28" t="s">
        <v>129</v>
      </c>
    </row>
    <row r="27">
      <c r="A27" s="6" t="s">
        <v>130</v>
      </c>
      <c r="B27" s="31">
        <v>0.0</v>
      </c>
      <c r="C27" s="2">
        <f t="shared" ref="C27:I27" si="8">B28</f>
        <v>350106699.3</v>
      </c>
      <c r="D27" s="2">
        <f t="shared" si="8"/>
        <v>328597232.7</v>
      </c>
      <c r="E27" s="2">
        <f t="shared" si="8"/>
        <v>462376183.7</v>
      </c>
      <c r="F27" s="2">
        <f t="shared" si="8"/>
        <v>434856453.8</v>
      </c>
      <c r="G27" s="2">
        <f t="shared" si="8"/>
        <v>610961799.4</v>
      </c>
      <c r="H27" s="2">
        <f t="shared" si="8"/>
        <v>575823048.1</v>
      </c>
      <c r="I27" s="2">
        <f t="shared" si="8"/>
        <v>807698901.2</v>
      </c>
    </row>
    <row r="28">
      <c r="A28" s="6" t="s">
        <v>131</v>
      </c>
      <c r="B28" s="2">
        <f>'Quaterly-Balance Sheet'!B29</f>
        <v>350106699.3</v>
      </c>
      <c r="C28" s="2">
        <f>'Quaterly-Balance Sheet'!C29</f>
        <v>328597232.7</v>
      </c>
      <c r="D28" s="2">
        <f>'Quaterly-Balance Sheet'!D29</f>
        <v>462376183.7</v>
      </c>
      <c r="E28" s="2">
        <f>'Quaterly-Balance Sheet'!E29</f>
        <v>434856453.8</v>
      </c>
      <c r="F28" s="2">
        <f>'Quaterly-Balance Sheet'!F29</f>
        <v>610961799.4</v>
      </c>
      <c r="G28" s="2">
        <f>'Quaterly-Balance Sheet'!G29</f>
        <v>575823048.1</v>
      </c>
      <c r="H28" s="2">
        <f>'Quaterly-Balance Sheet'!H29</f>
        <v>807698901.2</v>
      </c>
      <c r="I28" s="2">
        <f>'Quaterly-Balance Sheet'!I29</f>
        <v>762928240.1</v>
      </c>
    </row>
    <row r="29">
      <c r="A29" s="28" t="s">
        <v>129</v>
      </c>
      <c r="B29" s="2">
        <f t="shared" ref="B29:I29" si="9">SUM(B27:B28)/2</f>
        <v>175053349.6</v>
      </c>
      <c r="C29" s="2">
        <f t="shared" si="9"/>
        <v>339351966</v>
      </c>
      <c r="D29" s="2">
        <f t="shared" si="9"/>
        <v>395486708.2</v>
      </c>
      <c r="E29" s="2">
        <f t="shared" si="9"/>
        <v>448616318.8</v>
      </c>
      <c r="F29" s="2">
        <f t="shared" si="9"/>
        <v>522909126.6</v>
      </c>
      <c r="G29" s="2">
        <f t="shared" si="9"/>
        <v>593392423.7</v>
      </c>
      <c r="H29" s="2">
        <f t="shared" si="9"/>
        <v>691760974.6</v>
      </c>
      <c r="I29" s="2">
        <f t="shared" si="9"/>
        <v>785313570.7</v>
      </c>
    </row>
    <row r="30">
      <c r="A30" s="28" t="s">
        <v>132</v>
      </c>
      <c r="B30" s="32">
        <f t="shared" ref="B30:I30" si="10">B24/B29</f>
        <v>3.350157545</v>
      </c>
      <c r="C30" s="32">
        <f t="shared" si="10"/>
        <v>1.975301232</v>
      </c>
      <c r="D30" s="32">
        <f t="shared" si="10"/>
        <v>1.93762139</v>
      </c>
      <c r="E30" s="32">
        <f t="shared" si="10"/>
        <v>1.953041575</v>
      </c>
      <c r="F30" s="32">
        <f t="shared" si="10"/>
        <v>1.916082811</v>
      </c>
      <c r="G30" s="32">
        <f t="shared" si="10"/>
        <v>1.931168573</v>
      </c>
      <c r="H30" s="32">
        <f t="shared" si="10"/>
        <v>1.894938364</v>
      </c>
      <c r="I30" s="32">
        <f t="shared" si="10"/>
        <v>1.909694103</v>
      </c>
    </row>
    <row r="31">
      <c r="A31" s="6"/>
    </row>
    <row r="32">
      <c r="A32" s="28" t="s">
        <v>133</v>
      </c>
    </row>
    <row r="33">
      <c r="A33" s="6" t="s">
        <v>121</v>
      </c>
      <c r="B33" s="31">
        <v>90.0</v>
      </c>
      <c r="C33" s="31">
        <v>90.0</v>
      </c>
      <c r="D33" s="31">
        <v>90.0</v>
      </c>
      <c r="E33" s="31">
        <v>90.0</v>
      </c>
      <c r="F33" s="31">
        <v>90.0</v>
      </c>
      <c r="G33" s="31">
        <v>90.0</v>
      </c>
      <c r="H33" s="31">
        <v>90.0</v>
      </c>
      <c r="I33" s="31">
        <v>90.0</v>
      </c>
    </row>
    <row r="34">
      <c r="A34" s="6" t="s">
        <v>134</v>
      </c>
      <c r="B34" s="33">
        <f t="shared" ref="B34:I34" si="11">B30</f>
        <v>3.350157545</v>
      </c>
      <c r="C34" s="33">
        <f t="shared" si="11"/>
        <v>1.975301232</v>
      </c>
      <c r="D34" s="33">
        <f t="shared" si="11"/>
        <v>1.93762139</v>
      </c>
      <c r="E34" s="33">
        <f t="shared" si="11"/>
        <v>1.953041575</v>
      </c>
      <c r="F34" s="33">
        <f t="shared" si="11"/>
        <v>1.916082811</v>
      </c>
      <c r="G34" s="33">
        <f t="shared" si="11"/>
        <v>1.931168573</v>
      </c>
      <c r="H34" s="33">
        <f t="shared" si="11"/>
        <v>1.894938364</v>
      </c>
      <c r="I34" s="33">
        <f t="shared" si="11"/>
        <v>1.909694103</v>
      </c>
    </row>
    <row r="35">
      <c r="A35" s="28" t="s">
        <v>135</v>
      </c>
      <c r="B35" s="34">
        <f t="shared" ref="B35:I35" si="12">B33/B34</f>
        <v>26.86440826</v>
      </c>
      <c r="C35" s="34">
        <f t="shared" si="12"/>
        <v>45.56267092</v>
      </c>
      <c r="D35" s="34">
        <f t="shared" si="12"/>
        <v>46.44870276</v>
      </c>
      <c r="E35" s="34">
        <f t="shared" si="12"/>
        <v>46.08196832</v>
      </c>
      <c r="F35" s="34">
        <f t="shared" si="12"/>
        <v>46.97083001</v>
      </c>
      <c r="G35" s="34">
        <f t="shared" si="12"/>
        <v>46.60390671</v>
      </c>
      <c r="H35" s="34">
        <f t="shared" si="12"/>
        <v>47.49494849</v>
      </c>
      <c r="I35" s="34">
        <f t="shared" si="12"/>
        <v>47.12796664</v>
      </c>
    </row>
    <row r="36">
      <c r="A36" s="6"/>
    </row>
    <row r="37">
      <c r="A37" s="28" t="s">
        <v>136</v>
      </c>
    </row>
    <row r="38">
      <c r="A38" s="6" t="s">
        <v>137</v>
      </c>
      <c r="B38" s="2">
        <f>'Quaterly-Profit &amp; Loss'!B3</f>
        <v>558324584.9</v>
      </c>
      <c r="C38" s="2">
        <f>'Quaterly-Profit &amp; Loss'!C3</f>
        <v>624269183.4</v>
      </c>
      <c r="D38" s="2">
        <f>'Quaterly-Profit &amp; Loss'!D3</f>
        <v>698043448.1</v>
      </c>
      <c r="E38" s="2">
        <f>'Quaterly-Profit &amp; Loss'!E3</f>
        <v>780581532.3</v>
      </c>
      <c r="F38" s="2">
        <f>'Quaterly-Profit &amp; Loss'!F3</f>
        <v>872929542.8</v>
      </c>
      <c r="G38" s="2">
        <f>'Quaterly-Profit &amp; Loss'!G3</f>
        <v>976259011.2</v>
      </c>
      <c r="H38" s="2">
        <f>'Quaterly-Profit &amp; Loss'!H3</f>
        <v>1091881993</v>
      </c>
      <c r="I38" s="2">
        <f>'Quaterly-Profit &amp; Loss'!I3</f>
        <v>1221267993</v>
      </c>
    </row>
    <row r="39">
      <c r="A39" s="28" t="s">
        <v>138</v>
      </c>
    </row>
    <row r="40">
      <c r="A40" s="6" t="s">
        <v>139</v>
      </c>
      <c r="B40" s="31">
        <v>0.0</v>
      </c>
      <c r="C40" s="2">
        <f t="shared" ref="C40:I40" si="13">B41</f>
        <v>28131715.07</v>
      </c>
      <c r="D40" s="2">
        <f t="shared" si="13"/>
        <v>74184888.22</v>
      </c>
      <c r="E40" s="2">
        <f t="shared" si="13"/>
        <v>142444945.4</v>
      </c>
      <c r="F40" s="2">
        <f t="shared" si="13"/>
        <v>238029735.1</v>
      </c>
      <c r="G40" s="2">
        <f t="shared" si="13"/>
        <v>367037381.4</v>
      </c>
      <c r="H40" s="2">
        <f t="shared" si="13"/>
        <v>536719170.2</v>
      </c>
      <c r="I40" s="2">
        <f t="shared" si="13"/>
        <v>755681586.4</v>
      </c>
    </row>
    <row r="41">
      <c r="A41" s="6" t="s">
        <v>140</v>
      </c>
      <c r="B41" s="2">
        <f>'Quaterly-Balance Sheet'!B8</f>
        <v>28131715.07</v>
      </c>
      <c r="C41" s="2">
        <f>'Quaterly-Balance Sheet'!C8</f>
        <v>74184888.22</v>
      </c>
      <c r="D41" s="2">
        <f>'Quaterly-Balance Sheet'!D8</f>
        <v>142444945.4</v>
      </c>
      <c r="E41" s="2">
        <f>'Quaterly-Balance Sheet'!E8</f>
        <v>238029735.1</v>
      </c>
      <c r="F41" s="2">
        <f>'Quaterly-Balance Sheet'!F8</f>
        <v>367037381.4</v>
      </c>
      <c r="G41" s="2">
        <f>'Quaterly-Balance Sheet'!G8</f>
        <v>536719170.2</v>
      </c>
      <c r="H41" s="2">
        <f>'Quaterly-Balance Sheet'!H8</f>
        <v>755681586.4</v>
      </c>
      <c r="I41" s="2">
        <f>'Quaterly-Balance Sheet'!I8</f>
        <v>1034122289</v>
      </c>
    </row>
    <row r="42">
      <c r="A42" s="28" t="s">
        <v>138</v>
      </c>
      <c r="B42" s="2">
        <f t="shared" ref="B42:I42" si="14">SUM(B40:B41)/2</f>
        <v>14065857.54</v>
      </c>
      <c r="C42" s="2">
        <f t="shared" si="14"/>
        <v>51158301.65</v>
      </c>
      <c r="D42" s="2">
        <f t="shared" si="14"/>
        <v>108314916.8</v>
      </c>
      <c r="E42" s="2">
        <f t="shared" si="14"/>
        <v>190237340.2</v>
      </c>
      <c r="F42" s="2">
        <f t="shared" si="14"/>
        <v>302533558.3</v>
      </c>
      <c r="G42" s="2">
        <f t="shared" si="14"/>
        <v>451878275.8</v>
      </c>
      <c r="H42" s="2">
        <f t="shared" si="14"/>
        <v>646200378.3</v>
      </c>
      <c r="I42" s="2">
        <f t="shared" si="14"/>
        <v>894901937.6</v>
      </c>
      <c r="J42" s="2"/>
    </row>
    <row r="43">
      <c r="A43" s="28" t="s">
        <v>141</v>
      </c>
      <c r="B43" s="34">
        <f t="shared" ref="B43:I43" si="15">B38/B42</f>
        <v>39.69360443</v>
      </c>
      <c r="C43" s="34">
        <f t="shared" si="15"/>
        <v>12.20269562</v>
      </c>
      <c r="D43" s="34">
        <f t="shared" si="15"/>
        <v>6.444573552</v>
      </c>
      <c r="E43" s="34">
        <f t="shared" si="15"/>
        <v>4.103198307</v>
      </c>
      <c r="F43" s="34">
        <f t="shared" si="15"/>
        <v>2.885397401</v>
      </c>
      <c r="G43" s="34">
        <f t="shared" si="15"/>
        <v>2.16044688</v>
      </c>
      <c r="H43" s="34">
        <f t="shared" si="15"/>
        <v>1.689695689</v>
      </c>
      <c r="I43" s="34">
        <f t="shared" si="15"/>
        <v>1.364694769</v>
      </c>
    </row>
    <row r="44">
      <c r="A44" s="6"/>
    </row>
    <row r="45">
      <c r="A45" s="28" t="s">
        <v>142</v>
      </c>
    </row>
    <row r="46">
      <c r="A46" s="6" t="s">
        <v>121</v>
      </c>
      <c r="B46" s="31">
        <v>90.0</v>
      </c>
      <c r="C46" s="31">
        <v>90.0</v>
      </c>
      <c r="D46" s="31">
        <v>90.0</v>
      </c>
      <c r="E46" s="31">
        <v>90.0</v>
      </c>
      <c r="F46" s="31">
        <v>90.0</v>
      </c>
      <c r="G46" s="31">
        <v>90.0</v>
      </c>
      <c r="H46" s="31">
        <v>90.0</v>
      </c>
      <c r="I46" s="31">
        <v>90.0</v>
      </c>
    </row>
    <row r="47">
      <c r="A47" s="6" t="s">
        <v>141</v>
      </c>
      <c r="B47" s="35">
        <f t="shared" ref="B47:I47" si="16">B43</f>
        <v>39.69360443</v>
      </c>
      <c r="C47" s="35">
        <f t="shared" si="16"/>
        <v>12.20269562</v>
      </c>
      <c r="D47" s="35">
        <f t="shared" si="16"/>
        <v>6.444573552</v>
      </c>
      <c r="E47" s="35">
        <f t="shared" si="16"/>
        <v>4.103198307</v>
      </c>
      <c r="F47" s="35">
        <f t="shared" si="16"/>
        <v>2.885397401</v>
      </c>
      <c r="G47" s="35">
        <f t="shared" si="16"/>
        <v>2.16044688</v>
      </c>
      <c r="H47" s="35">
        <f t="shared" si="16"/>
        <v>1.689695689</v>
      </c>
      <c r="I47" s="35">
        <f t="shared" si="16"/>
        <v>1.364694769</v>
      </c>
    </row>
    <row r="48">
      <c r="A48" s="28" t="s">
        <v>143</v>
      </c>
      <c r="B48" s="34">
        <f t="shared" ref="B48:I48" si="17">B46/B47</f>
        <v>2.267367786</v>
      </c>
      <c r="C48" s="34">
        <f t="shared" si="17"/>
        <v>7.375419563</v>
      </c>
      <c r="D48" s="34">
        <f t="shared" si="17"/>
        <v>13.96523746</v>
      </c>
      <c r="E48" s="34">
        <f t="shared" si="17"/>
        <v>21.93410927</v>
      </c>
      <c r="F48" s="34">
        <f t="shared" si="17"/>
        <v>31.191544</v>
      </c>
      <c r="G48" s="34">
        <f t="shared" si="17"/>
        <v>41.65804807</v>
      </c>
      <c r="H48" s="34">
        <f t="shared" si="17"/>
        <v>53.26402889</v>
      </c>
      <c r="I48" s="34">
        <f t="shared" si="17"/>
        <v>65.94881292</v>
      </c>
    </row>
    <row r="49">
      <c r="A49" s="6"/>
    </row>
    <row r="50">
      <c r="A50" s="28" t="s">
        <v>144</v>
      </c>
    </row>
    <row r="51">
      <c r="A51" s="6" t="s">
        <v>25</v>
      </c>
      <c r="B51" s="2">
        <f>'Quaterly-Profit &amp; Loss'!B2</f>
        <v>1127743859</v>
      </c>
      <c r="C51" s="2">
        <f>'Quaterly-Profit &amp; Loss'!C2</f>
        <v>1309671225</v>
      </c>
      <c r="D51" s="2">
        <f>'Quaterly-Profit &amp; Loss'!D2</f>
        <v>1521470615</v>
      </c>
      <c r="E51" s="2">
        <f>'Quaterly-Profit &amp; Loss'!E2</f>
        <v>1768138488</v>
      </c>
      <c r="F51" s="2">
        <f>'Quaterly-Profit &amp; Loss'!F2</f>
        <v>2055522780</v>
      </c>
      <c r="G51" s="2">
        <f>'Quaterly-Profit &amp; Loss'!G2</f>
        <v>2390470689</v>
      </c>
      <c r="H51" s="2">
        <f>'Quaterly-Profit &amp; Loss'!H2</f>
        <v>2781002541</v>
      </c>
      <c r="I51" s="2">
        <f>'Quaterly-Profit &amp; Loss'!I2</f>
        <v>3236516431</v>
      </c>
    </row>
    <row r="52">
      <c r="A52" s="28" t="s">
        <v>145</v>
      </c>
    </row>
    <row r="53">
      <c r="A53" s="6" t="s">
        <v>146</v>
      </c>
      <c r="B53" s="31">
        <v>0.0</v>
      </c>
      <c r="C53" s="2">
        <f t="shared" ref="C53:I53" si="18">B54</f>
        <v>768341950.5</v>
      </c>
      <c r="D53" s="2">
        <f t="shared" si="18"/>
        <v>1236879458</v>
      </c>
      <c r="E53" s="2">
        <f t="shared" si="18"/>
        <v>1971728763</v>
      </c>
      <c r="F53" s="2">
        <f t="shared" si="18"/>
        <v>2656514750</v>
      </c>
      <c r="G53" s="2">
        <f t="shared" si="18"/>
        <v>3673212687</v>
      </c>
      <c r="H53" s="2">
        <f t="shared" si="18"/>
        <v>4652686363</v>
      </c>
      <c r="I53" s="2">
        <f t="shared" si="18"/>
        <v>6097970859</v>
      </c>
    </row>
    <row r="54">
      <c r="A54" s="6" t="s">
        <v>147</v>
      </c>
      <c r="B54" s="2">
        <f>'Quaterly-Balance Sheet'!B12</f>
        <v>768341950.5</v>
      </c>
      <c r="C54" s="2">
        <f>'Quaterly-Balance Sheet'!C12</f>
        <v>1236879458</v>
      </c>
      <c r="D54" s="2">
        <f>'Quaterly-Balance Sheet'!D12</f>
        <v>1971728763</v>
      </c>
      <c r="E54" s="2">
        <f>'Quaterly-Balance Sheet'!E12</f>
        <v>2656514750</v>
      </c>
      <c r="F54" s="2">
        <f>'Quaterly-Balance Sheet'!F12</f>
        <v>3673212687</v>
      </c>
      <c r="G54" s="2">
        <f>'Quaterly-Balance Sheet'!G12</f>
        <v>4652686363</v>
      </c>
      <c r="H54" s="2">
        <f>'Quaterly-Balance Sheet'!H12</f>
        <v>6097970859</v>
      </c>
      <c r="I54" s="2">
        <f>'Quaterly-Balance Sheet'!I12</f>
        <v>7491682910</v>
      </c>
    </row>
    <row r="55">
      <c r="A55" s="28" t="s">
        <v>145</v>
      </c>
      <c r="B55" s="2">
        <f t="shared" ref="B55:I55" si="19">SUM(B53:B54)/2</f>
        <v>384170975.2</v>
      </c>
      <c r="C55" s="36">
        <f t="shared" si="19"/>
        <v>1002610704</v>
      </c>
      <c r="D55" s="36">
        <f t="shared" si="19"/>
        <v>1604304111</v>
      </c>
      <c r="E55" s="36">
        <f t="shared" si="19"/>
        <v>2314121756</v>
      </c>
      <c r="F55" s="36">
        <f t="shared" si="19"/>
        <v>3164863718</v>
      </c>
      <c r="G55" s="36">
        <f t="shared" si="19"/>
        <v>4162949525</v>
      </c>
      <c r="H55" s="36">
        <f t="shared" si="19"/>
        <v>5375328611</v>
      </c>
      <c r="I55" s="36">
        <f t="shared" si="19"/>
        <v>6794826885</v>
      </c>
    </row>
    <row r="56">
      <c r="A56" s="28" t="s">
        <v>148</v>
      </c>
      <c r="B56" s="34">
        <f t="shared" ref="B56:I56" si="20">B51/B55</f>
        <v>2.93552593</v>
      </c>
      <c r="C56" s="34">
        <f t="shared" si="20"/>
        <v>1.306260963</v>
      </c>
      <c r="D56" s="34">
        <f t="shared" si="20"/>
        <v>0.9483679591</v>
      </c>
      <c r="E56" s="34">
        <f t="shared" si="20"/>
        <v>0.7640645886</v>
      </c>
      <c r="F56" s="34">
        <f t="shared" si="20"/>
        <v>0.649482241</v>
      </c>
      <c r="G56" s="34">
        <f t="shared" si="20"/>
        <v>0.5742252399</v>
      </c>
      <c r="H56" s="34">
        <f t="shared" si="20"/>
        <v>0.5173641915</v>
      </c>
      <c r="I56" s="34">
        <f t="shared" si="20"/>
        <v>0.4763206606</v>
      </c>
    </row>
    <row r="57">
      <c r="A57" s="6"/>
    </row>
    <row r="58">
      <c r="A58" s="28" t="s">
        <v>149</v>
      </c>
    </row>
    <row r="59">
      <c r="A59" s="6" t="s">
        <v>25</v>
      </c>
      <c r="B59" s="2">
        <f>'Quaterly-Profit &amp; Loss'!B2</f>
        <v>1127743859</v>
      </c>
      <c r="C59" s="2">
        <f>'Quaterly-Profit &amp; Loss'!C2</f>
        <v>1309671225</v>
      </c>
      <c r="D59" s="2">
        <f>'Quaterly-Profit &amp; Loss'!D2</f>
        <v>1521470615</v>
      </c>
      <c r="E59" s="2">
        <f>'Quaterly-Profit &amp; Loss'!E2</f>
        <v>1768138488</v>
      </c>
      <c r="F59" s="2">
        <f>'Quaterly-Profit &amp; Loss'!F2</f>
        <v>2055522780</v>
      </c>
      <c r="G59" s="2">
        <f>'Quaterly-Profit &amp; Loss'!G2</f>
        <v>2390470689</v>
      </c>
      <c r="H59" s="2">
        <f>'Quaterly-Profit &amp; Loss'!H2</f>
        <v>2781002541</v>
      </c>
      <c r="I59" s="2">
        <f>'Quaterly-Profit &amp; Loss'!I2</f>
        <v>3236516431</v>
      </c>
    </row>
    <row r="60">
      <c r="A60" s="28" t="s">
        <v>150</v>
      </c>
    </row>
    <row r="61">
      <c r="A61" s="6" t="s">
        <v>146</v>
      </c>
      <c r="B61" s="31">
        <v>0.0</v>
      </c>
      <c r="C61" s="2">
        <f t="shared" ref="C61:I61" si="21">B62</f>
        <v>12327631.56</v>
      </c>
      <c r="D61" s="2">
        <f t="shared" si="21"/>
        <v>14032634.28</v>
      </c>
      <c r="E61" s="2">
        <f t="shared" si="21"/>
        <v>10833909.12</v>
      </c>
      <c r="F61" s="2">
        <f t="shared" si="21"/>
        <v>7635183.967</v>
      </c>
      <c r="G61" s="2">
        <f t="shared" si="21"/>
        <v>4436458.81</v>
      </c>
      <c r="H61" s="2">
        <f t="shared" si="21"/>
        <v>8419266.765</v>
      </c>
      <c r="I61" s="2">
        <f t="shared" si="21"/>
        <v>12358630.5</v>
      </c>
    </row>
    <row r="62">
      <c r="A62" s="6" t="s">
        <v>147</v>
      </c>
      <c r="B62" s="2">
        <f>'Quaterly-Balance Sheet'!B5</f>
        <v>12327631.56</v>
      </c>
      <c r="C62" s="2">
        <f>'Quaterly-Balance Sheet'!C5</f>
        <v>14032634.28</v>
      </c>
      <c r="D62" s="2">
        <f>'Quaterly-Balance Sheet'!D5</f>
        <v>10833909.12</v>
      </c>
      <c r="E62" s="2">
        <f>'Quaterly-Balance Sheet'!E5</f>
        <v>7635183.967</v>
      </c>
      <c r="F62" s="2">
        <f>'Quaterly-Balance Sheet'!F5</f>
        <v>4436458.81</v>
      </c>
      <c r="G62" s="2">
        <f>'Quaterly-Balance Sheet'!G5</f>
        <v>8419266.765</v>
      </c>
      <c r="H62" s="2">
        <f>'Quaterly-Balance Sheet'!H5</f>
        <v>12358630.5</v>
      </c>
      <c r="I62" s="2">
        <f>'Quaterly-Balance Sheet'!I5</f>
        <v>14285500.34</v>
      </c>
    </row>
    <row r="63">
      <c r="A63" s="28" t="s">
        <v>150</v>
      </c>
      <c r="B63" s="2">
        <f t="shared" ref="B63:I63" si="22">AVERAGE(B61:B62)</f>
        <v>6163815.778</v>
      </c>
      <c r="C63" s="2">
        <f t="shared" si="22"/>
        <v>13180132.92</v>
      </c>
      <c r="D63" s="2">
        <f t="shared" si="22"/>
        <v>12433271.7</v>
      </c>
      <c r="E63" s="2">
        <f t="shared" si="22"/>
        <v>9234546.546</v>
      </c>
      <c r="F63" s="2">
        <f t="shared" si="22"/>
        <v>6035821.389</v>
      </c>
      <c r="G63" s="2">
        <f t="shared" si="22"/>
        <v>6427862.788</v>
      </c>
      <c r="H63" s="2">
        <f t="shared" si="22"/>
        <v>10388948.63</v>
      </c>
      <c r="I63" s="2">
        <f t="shared" si="22"/>
        <v>13322065.42</v>
      </c>
    </row>
    <row r="64">
      <c r="A64" s="28" t="s">
        <v>151</v>
      </c>
      <c r="B64" s="34">
        <f t="shared" ref="B64:I64" si="23">B59/B63</f>
        <v>182.9619671</v>
      </c>
      <c r="C64" s="34">
        <f t="shared" si="23"/>
        <v>99.3670726</v>
      </c>
      <c r="D64" s="34">
        <f t="shared" si="23"/>
        <v>122.3708973</v>
      </c>
      <c r="E64" s="34">
        <f t="shared" si="23"/>
        <v>191.4699849</v>
      </c>
      <c r="F64" s="34">
        <f t="shared" si="23"/>
        <v>340.5539441</v>
      </c>
      <c r="G64" s="34">
        <f t="shared" si="23"/>
        <v>371.8919909</v>
      </c>
      <c r="H64" s="34">
        <f t="shared" si="23"/>
        <v>267.6885448</v>
      </c>
      <c r="I64" s="34">
        <f t="shared" si="23"/>
        <v>242.9440428</v>
      </c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</cols>
  <sheetData>
    <row r="1">
      <c r="A1" s="23" t="s">
        <v>152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3" t="s">
        <v>153</v>
      </c>
    </row>
    <row r="3">
      <c r="A3" s="31" t="s">
        <v>89</v>
      </c>
      <c r="B3" s="2">
        <f>'Quaterly-Profit &amp; Loss'!B4</f>
        <v>569419274.4</v>
      </c>
      <c r="C3" s="2">
        <f>'Quaterly-Profit &amp; Loss'!C4</f>
        <v>685402041.2</v>
      </c>
      <c r="D3" s="2">
        <f>'Quaterly-Profit &amp; Loss'!D4</f>
        <v>823427167.2</v>
      </c>
      <c r="E3" s="2">
        <f>'Quaterly-Profit &amp; Loss'!E4</f>
        <v>987556955.4</v>
      </c>
      <c r="F3" s="2">
        <f>'Quaterly-Profit &amp; Loss'!F4</f>
        <v>1182593237</v>
      </c>
      <c r="G3" s="2">
        <f>'Quaterly-Profit &amp; Loss'!G4</f>
        <v>1414211678</v>
      </c>
      <c r="H3" s="2">
        <f>'Quaterly-Profit &amp; Loss'!H4</f>
        <v>1689120547</v>
      </c>
      <c r="I3" s="2">
        <f>'Quaterly-Profit &amp; Loss'!I4</f>
        <v>2015248438</v>
      </c>
    </row>
    <row r="4">
      <c r="A4" s="31" t="s">
        <v>25</v>
      </c>
      <c r="B4" s="2">
        <f>'Quaterly-Profit &amp; Loss'!B2</f>
        <v>1127743859</v>
      </c>
      <c r="C4" s="2">
        <f>'Quaterly-Profit &amp; Loss'!C2</f>
        <v>1309671225</v>
      </c>
      <c r="D4" s="2">
        <f>'Quaterly-Profit &amp; Loss'!D2</f>
        <v>1521470615</v>
      </c>
      <c r="E4" s="2">
        <f>'Quaterly-Profit &amp; Loss'!E2</f>
        <v>1768138488</v>
      </c>
      <c r="F4" s="2">
        <f>'Quaterly-Profit &amp; Loss'!F2</f>
        <v>2055522780</v>
      </c>
      <c r="G4" s="2">
        <f>'Quaterly-Profit &amp; Loss'!G2</f>
        <v>2390470689</v>
      </c>
      <c r="H4" s="2">
        <f>'Quaterly-Profit &amp; Loss'!H2</f>
        <v>2781002541</v>
      </c>
      <c r="I4" s="2">
        <f>'Quaterly-Profit &amp; Loss'!I2</f>
        <v>3236516431</v>
      </c>
    </row>
    <row r="5">
      <c r="A5" s="23" t="s">
        <v>154</v>
      </c>
      <c r="B5" s="37">
        <f t="shared" ref="B5:I5" si="1">B3/B4</f>
        <v>0.5049189758</v>
      </c>
      <c r="C5" s="37">
        <f t="shared" si="1"/>
        <v>0.5233390093</v>
      </c>
      <c r="D5" s="37">
        <f t="shared" si="1"/>
        <v>0.5412047784</v>
      </c>
      <c r="E5" s="37">
        <f t="shared" si="1"/>
        <v>0.5585291889</v>
      </c>
      <c r="F5" s="37">
        <f t="shared" si="1"/>
        <v>0.5753248024</v>
      </c>
      <c r="G5" s="37">
        <f t="shared" si="1"/>
        <v>0.5916038563</v>
      </c>
      <c r="H5" s="37">
        <f t="shared" si="1"/>
        <v>0.6073782827</v>
      </c>
      <c r="I5" s="37">
        <f t="shared" si="1"/>
        <v>0.6226597272</v>
      </c>
    </row>
    <row r="7">
      <c r="A7" s="23" t="s">
        <v>155</v>
      </c>
    </row>
    <row r="8">
      <c r="A8" s="31" t="s">
        <v>156</v>
      </c>
      <c r="B8" s="2">
        <f>'Quaterly-Profit &amp; Loss'!B12</f>
        <v>406943877.2</v>
      </c>
      <c r="C8" s="2">
        <f>'Quaterly-Profit &amp; Loss'!C12</f>
        <v>490069563.5</v>
      </c>
      <c r="D8" s="2">
        <f>'Quaterly-Profit &amp; Loss'!D12</f>
        <v>589117625.1</v>
      </c>
      <c r="E8" s="2">
        <f>'Quaterly-Profit &amp; Loss'!E12</f>
        <v>707186573.5</v>
      </c>
      <c r="F8" s="2">
        <f>'Quaterly-Profit &amp; Loss'!F12</f>
        <v>847824002.6</v>
      </c>
      <c r="G8" s="2">
        <f>'Quaterly-Profit &amp; Loss'!G12</f>
        <v>1014635016</v>
      </c>
      <c r="H8" s="2">
        <f>'Quaterly-Profit &amp; Loss'!H12</f>
        <v>1213386055</v>
      </c>
      <c r="I8" s="2">
        <f>'Quaterly-Profit &amp; Loss'!I12</f>
        <v>1448289313</v>
      </c>
    </row>
    <row r="9">
      <c r="A9" s="31" t="s">
        <v>25</v>
      </c>
      <c r="B9" s="2">
        <f>'Quaterly-Profit &amp; Loss'!B2</f>
        <v>1127743859</v>
      </c>
      <c r="C9" s="2">
        <f>'Quaterly-Profit &amp; Loss'!C2</f>
        <v>1309671225</v>
      </c>
      <c r="D9" s="2">
        <f>'Quaterly-Profit &amp; Loss'!D2</f>
        <v>1521470615</v>
      </c>
      <c r="E9" s="2">
        <f>'Quaterly-Profit &amp; Loss'!E2</f>
        <v>1768138488</v>
      </c>
      <c r="F9" s="2">
        <f>'Quaterly-Profit &amp; Loss'!F2</f>
        <v>2055522780</v>
      </c>
      <c r="G9" s="2">
        <f>'Quaterly-Profit &amp; Loss'!G2</f>
        <v>2390470689</v>
      </c>
      <c r="H9" s="2">
        <f>'Quaterly-Profit &amp; Loss'!H2</f>
        <v>2781002541</v>
      </c>
      <c r="I9" s="2">
        <f>'Quaterly-Profit &amp; Loss'!I2</f>
        <v>3236516431</v>
      </c>
    </row>
    <row r="10">
      <c r="A10" s="23" t="s">
        <v>157</v>
      </c>
      <c r="B10" s="37">
        <f t="shared" ref="B10:I10" si="2">B8/B9</f>
        <v>0.3608477881</v>
      </c>
      <c r="C10" s="37">
        <f t="shared" si="2"/>
        <v>0.3741928159</v>
      </c>
      <c r="D10" s="37">
        <f t="shared" si="2"/>
        <v>0.3872027624</v>
      </c>
      <c r="E10" s="37">
        <f t="shared" si="2"/>
        <v>0.3999610768</v>
      </c>
      <c r="F10" s="37">
        <f t="shared" si="2"/>
        <v>0.4124614968</v>
      </c>
      <c r="G10" s="37">
        <f t="shared" si="2"/>
        <v>0.424449888</v>
      </c>
      <c r="H10" s="37">
        <f t="shared" si="2"/>
        <v>0.4363124581</v>
      </c>
      <c r="I10" s="37">
        <f t="shared" si="2"/>
        <v>0.4474839984</v>
      </c>
    </row>
    <row r="12">
      <c r="A12" s="23" t="s">
        <v>158</v>
      </c>
    </row>
    <row r="13">
      <c r="A13" s="31" t="s">
        <v>159</v>
      </c>
      <c r="B13" s="2">
        <f>'Quaterly-Profit &amp; Loss'!B8</f>
        <v>564769550.9</v>
      </c>
      <c r="C13" s="2">
        <f>'Quaterly-Profit &amp; Loss'!C8</f>
        <v>680061764.9</v>
      </c>
      <c r="D13" s="2">
        <f>'Quaterly-Profit &amp; Loss'!D8</f>
        <v>817570709</v>
      </c>
      <c r="E13" s="2">
        <f>'Quaterly-Profit &amp; Loss'!E8</f>
        <v>981700497.3</v>
      </c>
      <c r="F13" s="2">
        <f>'Quaterly-Profit &amp; Loss'!F8</f>
        <v>1176736779</v>
      </c>
      <c r="G13" s="2">
        <f>'Quaterly-Profit &amp; Loss'!G8</f>
        <v>1407979531</v>
      </c>
      <c r="H13" s="2">
        <f>'Quaterly-Profit &amp; Loss'!H8</f>
        <v>1683639778</v>
      </c>
      <c r="I13" s="2">
        <f>'Quaterly-Profit &amp; Loss'!I8</f>
        <v>2009335207</v>
      </c>
    </row>
    <row r="14">
      <c r="A14" s="31" t="s">
        <v>25</v>
      </c>
      <c r="B14" s="2">
        <f>'Quaterly-Profit &amp; Loss'!B2</f>
        <v>1127743859</v>
      </c>
      <c r="C14" s="2">
        <f>'Quaterly-Profit &amp; Loss'!C2</f>
        <v>1309671225</v>
      </c>
      <c r="D14" s="2">
        <f>'Quaterly-Profit &amp; Loss'!D2</f>
        <v>1521470615</v>
      </c>
      <c r="E14" s="2">
        <f>'Quaterly-Profit &amp; Loss'!E2</f>
        <v>1768138488</v>
      </c>
      <c r="F14" s="2">
        <f>'Quaterly-Profit &amp; Loss'!F2</f>
        <v>2055522780</v>
      </c>
      <c r="G14" s="2">
        <f>'Quaterly-Profit &amp; Loss'!G2</f>
        <v>2390470689</v>
      </c>
      <c r="H14" s="2">
        <f>'Quaterly-Profit &amp; Loss'!H2</f>
        <v>2781002541</v>
      </c>
      <c r="I14" s="2">
        <f>'Quaterly-Profit &amp; Loss'!I2</f>
        <v>3236516431</v>
      </c>
    </row>
    <row r="15">
      <c r="A15" s="23" t="s">
        <v>160</v>
      </c>
      <c r="B15" s="37">
        <f t="shared" ref="B15:I15" si="3">B13/B14</f>
        <v>0.5007959443</v>
      </c>
      <c r="C15" s="37">
        <f t="shared" si="3"/>
        <v>0.5192614392</v>
      </c>
      <c r="D15" s="37">
        <f t="shared" si="3"/>
        <v>0.5373555696</v>
      </c>
      <c r="E15" s="37">
        <f t="shared" si="3"/>
        <v>0.555216972</v>
      </c>
      <c r="F15" s="37">
        <f t="shared" si="3"/>
        <v>0.5724756692</v>
      </c>
      <c r="G15" s="37">
        <f t="shared" si="3"/>
        <v>0.5889967768</v>
      </c>
      <c r="H15" s="37">
        <f t="shared" si="3"/>
        <v>0.6054074937</v>
      </c>
      <c r="I15" s="37">
        <f t="shared" si="3"/>
        <v>0.6208326915</v>
      </c>
    </row>
    <row r="17">
      <c r="A17" s="23" t="s">
        <v>161</v>
      </c>
    </row>
    <row r="18">
      <c r="A18" s="31" t="s">
        <v>159</v>
      </c>
      <c r="B18" s="2">
        <f>'Quaterly-Profit &amp; Loss'!B8</f>
        <v>564769550.9</v>
      </c>
      <c r="C18" s="2">
        <f>'Quaterly-Profit &amp; Loss'!C8</f>
        <v>680061764.9</v>
      </c>
      <c r="D18" s="2">
        <f>'Quaterly-Profit &amp; Loss'!D8</f>
        <v>817570709</v>
      </c>
      <c r="E18" s="2">
        <f>'Quaterly-Profit &amp; Loss'!E8</f>
        <v>981700497.3</v>
      </c>
      <c r="F18" s="2">
        <f>'Quaterly-Profit &amp; Loss'!F8</f>
        <v>1176736779</v>
      </c>
      <c r="G18" s="2">
        <f>'Quaterly-Profit &amp; Loss'!G8</f>
        <v>1407979531</v>
      </c>
      <c r="H18" s="2">
        <f>'Quaterly-Profit &amp; Loss'!H8</f>
        <v>1683639778</v>
      </c>
      <c r="I18" s="2">
        <f>'Quaterly-Profit &amp; Loss'!I8</f>
        <v>2009335207</v>
      </c>
    </row>
    <row r="19">
      <c r="A19" s="23" t="s">
        <v>145</v>
      </c>
    </row>
    <row r="20">
      <c r="A20" s="31" t="s">
        <v>162</v>
      </c>
      <c r="B20" s="31">
        <v>0.0</v>
      </c>
      <c r="C20" s="2">
        <f t="shared" ref="C20:I20" si="4">B21</f>
        <v>768341950.5</v>
      </c>
      <c r="D20" s="2">
        <f t="shared" si="4"/>
        <v>1236879458</v>
      </c>
      <c r="E20" s="2">
        <f t="shared" si="4"/>
        <v>1971728763</v>
      </c>
      <c r="F20" s="2">
        <f t="shared" si="4"/>
        <v>2656514750</v>
      </c>
      <c r="G20" s="2">
        <f t="shared" si="4"/>
        <v>3673212687</v>
      </c>
      <c r="H20" s="2">
        <f t="shared" si="4"/>
        <v>4652686363</v>
      </c>
      <c r="I20" s="2">
        <f t="shared" si="4"/>
        <v>6097970859</v>
      </c>
    </row>
    <row r="21">
      <c r="A21" s="31" t="s">
        <v>163</v>
      </c>
      <c r="B21" s="2">
        <f>'Quaterly-Balance Sheet'!B12</f>
        <v>768341950.5</v>
      </c>
      <c r="C21" s="2">
        <f>'Quaterly-Balance Sheet'!C12</f>
        <v>1236879458</v>
      </c>
      <c r="D21" s="2">
        <f>'Quaterly-Balance Sheet'!D12</f>
        <v>1971728763</v>
      </c>
      <c r="E21" s="2">
        <f>'Quaterly-Balance Sheet'!E12</f>
        <v>2656514750</v>
      </c>
      <c r="F21" s="2">
        <f>'Quaterly-Balance Sheet'!F12</f>
        <v>3673212687</v>
      </c>
      <c r="G21" s="2">
        <f>'Quaterly-Balance Sheet'!G12</f>
        <v>4652686363</v>
      </c>
      <c r="H21" s="2">
        <f>'Quaterly-Balance Sheet'!H12</f>
        <v>6097970859</v>
      </c>
      <c r="I21" s="2">
        <f>'Quaterly-Balance Sheet'!I12</f>
        <v>7491682910</v>
      </c>
    </row>
    <row r="22">
      <c r="A22" s="31" t="s">
        <v>145</v>
      </c>
      <c r="B22" s="2">
        <f t="shared" ref="B22:I22" si="5">SUM(B20:B21)/2</f>
        <v>384170975.2</v>
      </c>
      <c r="C22" s="36">
        <f t="shared" si="5"/>
        <v>1002610704</v>
      </c>
      <c r="D22" s="36">
        <f t="shared" si="5"/>
        <v>1604304111</v>
      </c>
      <c r="E22" s="36">
        <f t="shared" si="5"/>
        <v>2314121756</v>
      </c>
      <c r="F22" s="36">
        <f t="shared" si="5"/>
        <v>3164863718</v>
      </c>
      <c r="G22" s="36">
        <f t="shared" si="5"/>
        <v>4162949525</v>
      </c>
      <c r="H22" s="36">
        <f t="shared" si="5"/>
        <v>5375328611</v>
      </c>
      <c r="I22" s="36">
        <f t="shared" si="5"/>
        <v>6794826885</v>
      </c>
    </row>
    <row r="23">
      <c r="A23" s="23" t="s">
        <v>164</v>
      </c>
      <c r="B23" s="37">
        <f t="shared" ref="B23:I23" si="6">B18/B22</f>
        <v>1.47009948</v>
      </c>
      <c r="C23" s="37">
        <f t="shared" si="6"/>
        <v>0.6782909477</v>
      </c>
      <c r="D23" s="37">
        <f t="shared" si="6"/>
        <v>0.5096108048</v>
      </c>
      <c r="E23" s="37">
        <f t="shared" si="6"/>
        <v>0.4242216273</v>
      </c>
      <c r="F23" s="37">
        <f t="shared" si="6"/>
        <v>0.3718127806</v>
      </c>
      <c r="G23" s="37">
        <f t="shared" si="6"/>
        <v>0.3382168154</v>
      </c>
      <c r="H23" s="37">
        <f t="shared" si="6"/>
        <v>0.3132161585</v>
      </c>
      <c r="I23" s="37">
        <f t="shared" si="6"/>
        <v>0.2957154377</v>
      </c>
    </row>
    <row r="25">
      <c r="A25" s="23" t="s">
        <v>165</v>
      </c>
    </row>
    <row r="26">
      <c r="A26" s="31" t="s">
        <v>156</v>
      </c>
      <c r="B26" s="2">
        <f>'Quaterly-Profit &amp; Loss'!B12</f>
        <v>406943877.2</v>
      </c>
      <c r="C26" s="2">
        <f>'Quaterly-Profit &amp; Loss'!C12</f>
        <v>490069563.5</v>
      </c>
      <c r="D26" s="2">
        <f>'Quaterly-Profit &amp; Loss'!D12</f>
        <v>589117625.1</v>
      </c>
      <c r="E26" s="2">
        <f>'Quaterly-Profit &amp; Loss'!E12</f>
        <v>707186573.5</v>
      </c>
      <c r="F26" s="2">
        <f>'Quaterly-Profit &amp; Loss'!F12</f>
        <v>847824002.6</v>
      </c>
      <c r="G26" s="2">
        <f>'Quaterly-Profit &amp; Loss'!G12</f>
        <v>1014635016</v>
      </c>
      <c r="H26" s="2">
        <f>'Quaterly-Profit &amp; Loss'!H12</f>
        <v>1213386055</v>
      </c>
      <c r="I26" s="2">
        <f>'Quaterly-Profit &amp; Loss'!I12</f>
        <v>1448289313</v>
      </c>
    </row>
    <row r="27">
      <c r="A27" s="23" t="s">
        <v>166</v>
      </c>
    </row>
    <row r="28">
      <c r="A28" s="31" t="s">
        <v>167</v>
      </c>
      <c r="B28" s="31">
        <v>0.0</v>
      </c>
      <c r="C28" s="11">
        <f t="shared" ref="C28:I28" si="7">B29</f>
        <v>410397705.2</v>
      </c>
      <c r="D28" s="11">
        <f t="shared" si="7"/>
        <v>900467268.6</v>
      </c>
      <c r="E28" s="11">
        <f t="shared" si="7"/>
        <v>1492760773</v>
      </c>
      <c r="F28" s="11">
        <f t="shared" si="7"/>
        <v>2197626207</v>
      </c>
      <c r="G28" s="11">
        <f t="shared" si="7"/>
        <v>3045450209</v>
      </c>
      <c r="H28" s="11">
        <f t="shared" si="7"/>
        <v>4060085226</v>
      </c>
      <c r="I28" s="11">
        <f t="shared" si="7"/>
        <v>5273471280</v>
      </c>
    </row>
    <row r="29">
      <c r="A29" s="31" t="s">
        <v>168</v>
      </c>
      <c r="B29" s="2">
        <f>'Quaterly-Balance Sheet'!B21</f>
        <v>410397705.2</v>
      </c>
      <c r="C29" s="2">
        <f>'Quaterly-Balance Sheet'!C21</f>
        <v>900467268.6</v>
      </c>
      <c r="D29" s="2">
        <f>'Quaterly-Balance Sheet'!D21</f>
        <v>1492760773</v>
      </c>
      <c r="E29" s="2">
        <f>'Quaterly-Balance Sheet'!E21</f>
        <v>2197626207</v>
      </c>
      <c r="F29" s="2">
        <f>'Quaterly-Balance Sheet'!F21</f>
        <v>3045450209</v>
      </c>
      <c r="G29" s="2">
        <f>'Quaterly-Balance Sheet'!G21</f>
        <v>4060085226</v>
      </c>
      <c r="H29" s="2">
        <f>'Quaterly-Balance Sheet'!H21</f>
        <v>5273471280</v>
      </c>
      <c r="I29" s="2">
        <f>'Quaterly-Balance Sheet'!I21</f>
        <v>6719439453</v>
      </c>
    </row>
    <row r="30">
      <c r="A30" s="23" t="s">
        <v>166</v>
      </c>
      <c r="B30" s="2">
        <f t="shared" ref="B30:I30" si="8">AVERAGE(B28:B29)</f>
        <v>205198852.6</v>
      </c>
      <c r="C30" s="2">
        <f t="shared" si="8"/>
        <v>655432486.9</v>
      </c>
      <c r="D30" s="2">
        <f t="shared" si="8"/>
        <v>1196614021</v>
      </c>
      <c r="E30" s="2">
        <f t="shared" si="8"/>
        <v>1845193490</v>
      </c>
      <c r="F30" s="2">
        <f t="shared" si="8"/>
        <v>2621538208</v>
      </c>
      <c r="G30" s="2">
        <f t="shared" si="8"/>
        <v>3552767718</v>
      </c>
      <c r="H30" s="2">
        <f t="shared" si="8"/>
        <v>4666778253</v>
      </c>
      <c r="I30" s="2">
        <f t="shared" si="8"/>
        <v>5996455367</v>
      </c>
    </row>
    <row r="31">
      <c r="A31" s="23" t="s">
        <v>169</v>
      </c>
      <c r="B31" s="37">
        <f t="shared" ref="B31:I31" si="9">B26/B30</f>
        <v>1.983168385</v>
      </c>
      <c r="C31" s="37">
        <f t="shared" si="9"/>
        <v>0.7477041087</v>
      </c>
      <c r="D31" s="37">
        <f t="shared" si="9"/>
        <v>0.49232051</v>
      </c>
      <c r="E31" s="37">
        <f t="shared" si="9"/>
        <v>0.3832587624</v>
      </c>
      <c r="F31" s="37">
        <f t="shared" si="9"/>
        <v>0.3234070745</v>
      </c>
      <c r="G31" s="37">
        <f t="shared" si="9"/>
        <v>0.2855900236</v>
      </c>
      <c r="H31" s="37">
        <f t="shared" si="9"/>
        <v>0.2600050803</v>
      </c>
      <c r="I31" s="37">
        <f t="shared" si="9"/>
        <v>0.241524238</v>
      </c>
    </row>
    <row r="33">
      <c r="A33" s="23" t="s">
        <v>170</v>
      </c>
    </row>
    <row r="34">
      <c r="A34" s="31" t="s">
        <v>156</v>
      </c>
      <c r="B34" s="2">
        <f>'Quaterly-Profit &amp; Loss'!B12</f>
        <v>406943877.2</v>
      </c>
      <c r="C34" s="2">
        <f>'Quaterly-Profit &amp; Loss'!C12</f>
        <v>490069563.5</v>
      </c>
      <c r="D34" s="2">
        <f>'Quaterly-Profit &amp; Loss'!D12</f>
        <v>589117625.1</v>
      </c>
      <c r="E34" s="2">
        <f>'Quaterly-Profit &amp; Loss'!E12</f>
        <v>707186573.5</v>
      </c>
      <c r="F34" s="2">
        <f>'Quaterly-Profit &amp; Loss'!F12</f>
        <v>847824002.6</v>
      </c>
      <c r="G34" s="2">
        <f>'Quaterly-Profit &amp; Loss'!G12</f>
        <v>1014635016</v>
      </c>
      <c r="H34" s="2">
        <f>'Quaterly-Profit &amp; Loss'!H12</f>
        <v>1213386055</v>
      </c>
      <c r="I34" s="2">
        <f>'Quaterly-Profit &amp; Loss'!I12</f>
        <v>1448289313</v>
      </c>
    </row>
    <row r="35">
      <c r="A35" s="31" t="s">
        <v>171</v>
      </c>
      <c r="B35" s="16">
        <f>Equity!D9</f>
        <v>123351</v>
      </c>
      <c r="C35" s="16">
        <f>Equity!G9</f>
        <v>123351</v>
      </c>
      <c r="D35" s="16">
        <f>Equity!J9</f>
        <v>232114</v>
      </c>
      <c r="E35" s="16">
        <f>Equity!M9</f>
        <v>232114</v>
      </c>
      <c r="F35" s="16">
        <f>Equity!P9</f>
        <v>232114</v>
      </c>
      <c r="G35" s="16">
        <f>Equity!S9</f>
        <v>232114</v>
      </c>
      <c r="H35" s="16">
        <f>Equity!V9</f>
        <v>232114</v>
      </c>
      <c r="I35" s="16">
        <f>Equity!Y9</f>
        <v>232114</v>
      </c>
    </row>
    <row r="36">
      <c r="A36" s="23" t="s">
        <v>172</v>
      </c>
      <c r="B36" s="38">
        <f t="shared" ref="B36:I36" si="10">B34/B35</f>
        <v>3299.07238</v>
      </c>
      <c r="C36" s="38">
        <f t="shared" si="10"/>
        <v>3972.9679</v>
      </c>
      <c r="D36" s="38">
        <f t="shared" si="10"/>
        <v>2538.052961</v>
      </c>
      <c r="E36" s="38">
        <f t="shared" si="10"/>
        <v>3046.720894</v>
      </c>
      <c r="F36" s="38">
        <f t="shared" si="10"/>
        <v>3652.618983</v>
      </c>
      <c r="G36" s="38">
        <f t="shared" si="10"/>
        <v>4371.278839</v>
      </c>
      <c r="H36" s="38">
        <f t="shared" si="10"/>
        <v>5227.543597</v>
      </c>
      <c r="I36" s="38">
        <f t="shared" si="10"/>
        <v>6239.560359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25"/>
  </cols>
  <sheetData>
    <row r="1">
      <c r="A1" s="23" t="s">
        <v>173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</row>
    <row r="2">
      <c r="A2" s="23" t="s">
        <v>174</v>
      </c>
    </row>
    <row r="3">
      <c r="A3" s="31" t="s">
        <v>175</v>
      </c>
      <c r="B3" s="2">
        <f>'Quaterly-Balance Sheet'!B32</f>
        <v>357944245.3</v>
      </c>
      <c r="C3" s="2">
        <f>'Quaterly-Balance Sheet'!C32</f>
        <v>336412189.7</v>
      </c>
      <c r="D3" s="2">
        <f>'Quaterly-Balance Sheet'!D32</f>
        <v>478967989.7</v>
      </c>
      <c r="E3" s="2">
        <f>'Quaterly-Balance Sheet'!E32</f>
        <v>458888542.8</v>
      </c>
      <c r="F3" s="2">
        <f>'Quaterly-Balance Sheet'!F32</f>
        <v>627762477.4</v>
      </c>
      <c r="G3" s="2">
        <f>'Quaterly-Balance Sheet'!G32</f>
        <v>592601137.1</v>
      </c>
      <c r="H3" s="2">
        <f>'Quaterly-Balance Sheet'!H32</f>
        <v>824499579.2</v>
      </c>
      <c r="I3" s="2">
        <f>'Quaterly-Balance Sheet'!I32</f>
        <v>772243457.1</v>
      </c>
    </row>
    <row r="4">
      <c r="A4" s="31" t="s">
        <v>67</v>
      </c>
      <c r="B4" s="2">
        <f>'Quaterly-Balance Sheet'!B21</f>
        <v>410397705.2</v>
      </c>
      <c r="C4" s="2">
        <f>'Quaterly-Balance Sheet'!C21</f>
        <v>900467268.6</v>
      </c>
      <c r="D4" s="2">
        <f>'Quaterly-Balance Sheet'!D21</f>
        <v>1492760773</v>
      </c>
      <c r="E4" s="2">
        <f>'Quaterly-Balance Sheet'!E21</f>
        <v>2197626207</v>
      </c>
      <c r="F4" s="2">
        <f>'Quaterly-Balance Sheet'!F21</f>
        <v>3045450209</v>
      </c>
      <c r="G4" s="2">
        <f>'Quaterly-Balance Sheet'!G21</f>
        <v>4060085226</v>
      </c>
      <c r="H4" s="2">
        <f>'Quaterly-Balance Sheet'!H21</f>
        <v>5273471280</v>
      </c>
      <c r="I4" s="2">
        <f>'Quaterly-Balance Sheet'!I21</f>
        <v>6719439453</v>
      </c>
    </row>
    <row r="5">
      <c r="A5" s="31" t="s">
        <v>176</v>
      </c>
      <c r="B5" s="2">
        <f t="shared" ref="B5:I5" si="1">B3+B4</f>
        <v>768341950.5</v>
      </c>
      <c r="C5" s="2">
        <f t="shared" si="1"/>
        <v>1236879458</v>
      </c>
      <c r="D5" s="2">
        <f t="shared" si="1"/>
        <v>1971728763</v>
      </c>
      <c r="E5" s="2">
        <f t="shared" si="1"/>
        <v>2656514750</v>
      </c>
      <c r="F5" s="2">
        <f t="shared" si="1"/>
        <v>3673212687</v>
      </c>
      <c r="G5" s="2">
        <f t="shared" si="1"/>
        <v>4652686363</v>
      </c>
      <c r="H5" s="2">
        <f t="shared" si="1"/>
        <v>6097970859</v>
      </c>
      <c r="I5" s="2">
        <f t="shared" si="1"/>
        <v>7491682910</v>
      </c>
    </row>
    <row r="6">
      <c r="A6" s="23" t="s">
        <v>177</v>
      </c>
      <c r="B6" s="34">
        <f t="shared" ref="B6:I6" si="2">B3/B5</f>
        <v>0.4658658102</v>
      </c>
      <c r="C6" s="34">
        <f t="shared" si="2"/>
        <v>0.2719846202</v>
      </c>
      <c r="D6" s="34">
        <f t="shared" si="2"/>
        <v>0.242917788</v>
      </c>
      <c r="E6" s="34">
        <f t="shared" si="2"/>
        <v>0.1727408225</v>
      </c>
      <c r="F6" s="34">
        <f t="shared" si="2"/>
        <v>0.1709028393</v>
      </c>
      <c r="G6" s="34">
        <f t="shared" si="2"/>
        <v>0.1273675229</v>
      </c>
      <c r="H6" s="34">
        <f t="shared" si="2"/>
        <v>0.1352088421</v>
      </c>
      <c r="I6" s="34">
        <f t="shared" si="2"/>
        <v>0.1030801045</v>
      </c>
    </row>
    <row r="8">
      <c r="A8" s="23" t="s">
        <v>178</v>
      </c>
    </row>
    <row r="9">
      <c r="A9" s="31" t="s">
        <v>175</v>
      </c>
      <c r="B9" s="2">
        <f>'Quaterly-Balance Sheet'!B32</f>
        <v>357944245.3</v>
      </c>
      <c r="C9" s="2">
        <f>'Quaterly-Balance Sheet'!C32</f>
        <v>336412189.7</v>
      </c>
      <c r="D9" s="2">
        <f>'Quaterly-Balance Sheet'!D32</f>
        <v>478967989.7</v>
      </c>
      <c r="E9" s="2">
        <f>'Quaterly-Balance Sheet'!E32</f>
        <v>458888542.8</v>
      </c>
      <c r="F9" s="2">
        <f>'Quaterly-Balance Sheet'!F32</f>
        <v>627762477.4</v>
      </c>
      <c r="G9" s="2">
        <f>'Quaterly-Balance Sheet'!G32</f>
        <v>592601137.1</v>
      </c>
      <c r="H9" s="2">
        <f>'Quaterly-Balance Sheet'!H32</f>
        <v>824499579.2</v>
      </c>
      <c r="I9" s="2">
        <f>'Quaterly-Balance Sheet'!I32</f>
        <v>772243457.1</v>
      </c>
    </row>
    <row r="10">
      <c r="A10" s="31" t="s">
        <v>67</v>
      </c>
      <c r="B10" s="2">
        <f>'Quaterly-Balance Sheet'!B21</f>
        <v>410397705.2</v>
      </c>
      <c r="C10" s="2">
        <f>'Quaterly-Balance Sheet'!C21</f>
        <v>900467268.6</v>
      </c>
      <c r="D10" s="2">
        <f>'Quaterly-Balance Sheet'!D21</f>
        <v>1492760773</v>
      </c>
      <c r="E10" s="2">
        <f>'Quaterly-Balance Sheet'!E21</f>
        <v>2197626207</v>
      </c>
      <c r="F10" s="2">
        <f>'Quaterly-Balance Sheet'!F21</f>
        <v>3045450209</v>
      </c>
      <c r="G10" s="2">
        <f>'Quaterly-Balance Sheet'!G21</f>
        <v>4060085226</v>
      </c>
      <c r="H10" s="2">
        <f>'Quaterly-Balance Sheet'!H21</f>
        <v>5273471280</v>
      </c>
      <c r="I10" s="2">
        <f>'Quaterly-Balance Sheet'!I21</f>
        <v>6719439453</v>
      </c>
    </row>
    <row r="11">
      <c r="A11" s="23" t="s">
        <v>179</v>
      </c>
      <c r="B11" s="34">
        <f t="shared" ref="B11:I11" si="3">B9/B10</f>
        <v>0.8721887105</v>
      </c>
      <c r="C11" s="34">
        <f t="shared" si="3"/>
        <v>0.3735973549</v>
      </c>
      <c r="D11" s="34">
        <f t="shared" si="3"/>
        <v>0.3208605145</v>
      </c>
      <c r="E11" s="34">
        <f t="shared" si="3"/>
        <v>0.2088110077</v>
      </c>
      <c r="F11" s="34">
        <f t="shared" si="3"/>
        <v>0.2061312562</v>
      </c>
      <c r="G11" s="34">
        <f t="shared" si="3"/>
        <v>0.1459578073</v>
      </c>
      <c r="H11" s="34">
        <f t="shared" si="3"/>
        <v>0.1563485483</v>
      </c>
      <c r="I11" s="34">
        <f t="shared" si="3"/>
        <v>0.1149267677</v>
      </c>
    </row>
    <row r="13">
      <c r="A13" s="23" t="s">
        <v>180</v>
      </c>
    </row>
    <row r="14">
      <c r="A14" s="31" t="s">
        <v>159</v>
      </c>
      <c r="B14" s="2">
        <f>'Quaterly-Profit &amp; Loss'!B8</f>
        <v>564769550.9</v>
      </c>
      <c r="C14" s="2">
        <f>'Quaterly-Profit &amp; Loss'!C8</f>
        <v>680061764.9</v>
      </c>
      <c r="D14" s="2">
        <f>'Quaterly-Profit &amp; Loss'!D8</f>
        <v>817570709</v>
      </c>
      <c r="E14" s="2">
        <f>'Quaterly-Profit &amp; Loss'!E8</f>
        <v>981700497.3</v>
      </c>
      <c r="F14" s="2">
        <f>'Quaterly-Profit &amp; Loss'!F8</f>
        <v>1176736779</v>
      </c>
      <c r="G14" s="2">
        <f>'Quaterly-Profit &amp; Loss'!G8</f>
        <v>1407979531</v>
      </c>
      <c r="H14" s="2">
        <f>'Quaterly-Profit &amp; Loss'!H8</f>
        <v>1683639778</v>
      </c>
      <c r="I14" s="2">
        <f>'Quaterly-Profit &amp; Loss'!I8</f>
        <v>2009335207</v>
      </c>
    </row>
    <row r="15">
      <c r="A15" s="31" t="s">
        <v>181</v>
      </c>
      <c r="B15" s="2">
        <f>'Quaterly-Profit &amp; Loss'!B9</f>
        <v>353632.5</v>
      </c>
      <c r="C15" s="2">
        <f>'Quaterly-Profit &amp; Loss'!C9</f>
        <v>353632.5</v>
      </c>
      <c r="D15" s="2">
        <f>'Quaterly-Profit &amp; Loss'!D9</f>
        <v>486624.2998</v>
      </c>
      <c r="E15" s="2">
        <f>'Quaterly-Profit &amp; Loss'!E9</f>
        <v>859202.5879</v>
      </c>
      <c r="F15" s="2">
        <f>'Quaterly-Profit &amp; Loss'!F9</f>
        <v>836636.9647</v>
      </c>
      <c r="G15" s="2">
        <f>'Quaterly-Profit &amp; Loss'!G9</f>
        <v>718759.4647</v>
      </c>
      <c r="H15" s="2">
        <f>'Quaterly-Profit &amp; Loss'!H9</f>
        <v>718759.4647</v>
      </c>
      <c r="I15" s="2">
        <f>'Quaterly-Profit &amp; Loss'!I9</f>
        <v>612164.7763</v>
      </c>
    </row>
    <row r="16">
      <c r="A16" s="23" t="s">
        <v>182</v>
      </c>
      <c r="B16" s="34">
        <f t="shared" ref="B16:I16" si="4">B14/B15</f>
        <v>1597.052168</v>
      </c>
      <c r="C16" s="34">
        <f t="shared" si="4"/>
        <v>1923.074844</v>
      </c>
      <c r="D16" s="34">
        <f t="shared" si="4"/>
        <v>1680.086073</v>
      </c>
      <c r="E16" s="34">
        <f t="shared" si="4"/>
        <v>1142.571625</v>
      </c>
      <c r="F16" s="34">
        <f t="shared" si="4"/>
        <v>1406.508233</v>
      </c>
      <c r="G16" s="34">
        <f t="shared" si="4"/>
        <v>1958.902248</v>
      </c>
      <c r="H16" s="34">
        <f t="shared" si="4"/>
        <v>2342.424498</v>
      </c>
      <c r="I16" s="34">
        <f t="shared" si="4"/>
        <v>3282.343716</v>
      </c>
    </row>
    <row r="18">
      <c r="A18" s="23" t="s">
        <v>183</v>
      </c>
    </row>
    <row r="19">
      <c r="A19" s="31" t="s">
        <v>184</v>
      </c>
      <c r="B19" s="2">
        <f>'Quaterly-Balance Sheet'!B12</f>
        <v>768341950.5</v>
      </c>
      <c r="C19" s="2">
        <f>'Quaterly-Balance Sheet'!C12</f>
        <v>1236879458</v>
      </c>
      <c r="D19" s="2">
        <f>'Quaterly-Balance Sheet'!D12</f>
        <v>1971728763</v>
      </c>
      <c r="E19" s="2">
        <f>'Quaterly-Balance Sheet'!E12</f>
        <v>2656514750</v>
      </c>
      <c r="F19" s="2">
        <f>'Quaterly-Balance Sheet'!F12</f>
        <v>3673212687</v>
      </c>
      <c r="G19" s="2">
        <f>'Quaterly-Balance Sheet'!G12</f>
        <v>4652686363</v>
      </c>
      <c r="H19" s="2">
        <f>'Quaterly-Balance Sheet'!H12</f>
        <v>6097970859</v>
      </c>
      <c r="I19" s="2">
        <f>'Quaterly-Balance Sheet'!I12</f>
        <v>7491682910</v>
      </c>
    </row>
    <row r="20">
      <c r="A20" s="31" t="s">
        <v>67</v>
      </c>
      <c r="B20" s="2">
        <f>'Quaterly-Balance Sheet'!B21</f>
        <v>410397705.2</v>
      </c>
      <c r="C20" s="2">
        <f>'Quaterly-Balance Sheet'!C21</f>
        <v>900467268.6</v>
      </c>
      <c r="D20" s="2">
        <f>'Quaterly-Balance Sheet'!D21</f>
        <v>1492760773</v>
      </c>
      <c r="E20" s="2">
        <f>'Quaterly-Balance Sheet'!E21</f>
        <v>2197626207</v>
      </c>
      <c r="F20" s="2">
        <f>'Quaterly-Balance Sheet'!F21</f>
        <v>3045450209</v>
      </c>
      <c r="G20" s="2">
        <f>'Quaterly-Balance Sheet'!G21</f>
        <v>4060085226</v>
      </c>
      <c r="H20" s="2">
        <f>'Quaterly-Balance Sheet'!H21</f>
        <v>5273471280</v>
      </c>
      <c r="I20" s="2">
        <f>'Quaterly-Balance Sheet'!I21</f>
        <v>6719439453</v>
      </c>
    </row>
    <row r="21">
      <c r="A21" s="23" t="s">
        <v>185</v>
      </c>
      <c r="B21" s="34">
        <f t="shared" ref="B21:I21" si="5">B19/B20</f>
        <v>1.87218871</v>
      </c>
      <c r="C21" s="34">
        <f t="shared" si="5"/>
        <v>1.373597355</v>
      </c>
      <c r="D21" s="34">
        <f t="shared" si="5"/>
        <v>1.320860514</v>
      </c>
      <c r="E21" s="34">
        <f t="shared" si="5"/>
        <v>1.208811008</v>
      </c>
      <c r="F21" s="34">
        <f t="shared" si="5"/>
        <v>1.206131256</v>
      </c>
      <c r="G21" s="34">
        <f t="shared" si="5"/>
        <v>1.145957807</v>
      </c>
      <c r="H21" s="34">
        <f t="shared" si="5"/>
        <v>1.156348548</v>
      </c>
      <c r="I21" s="34">
        <f t="shared" si="5"/>
        <v>1.114926768</v>
      </c>
    </row>
    <row r="23">
      <c r="A23" s="23" t="s">
        <v>186</v>
      </c>
    </row>
    <row r="24">
      <c r="A24" s="31" t="s">
        <v>187</v>
      </c>
    </row>
    <row r="25">
      <c r="A25" s="31" t="s">
        <v>188</v>
      </c>
      <c r="B25" s="31">
        <v>0.0</v>
      </c>
      <c r="C25" s="2">
        <f t="shared" ref="C25:I25" si="6">B26</f>
        <v>768341950.5</v>
      </c>
      <c r="D25" s="2">
        <f t="shared" si="6"/>
        <v>1236879458</v>
      </c>
      <c r="E25" s="2">
        <f t="shared" si="6"/>
        <v>1971728763</v>
      </c>
      <c r="F25" s="2">
        <f t="shared" si="6"/>
        <v>2656514750</v>
      </c>
      <c r="G25" s="2">
        <f t="shared" si="6"/>
        <v>3673212687</v>
      </c>
      <c r="H25" s="2">
        <f t="shared" si="6"/>
        <v>4652686363</v>
      </c>
      <c r="I25" s="2">
        <f t="shared" si="6"/>
        <v>6097970859</v>
      </c>
    </row>
    <row r="26">
      <c r="A26" s="31" t="s">
        <v>189</v>
      </c>
      <c r="B26" s="2">
        <f>'Quaterly-Balance Sheet'!B12</f>
        <v>768341950.5</v>
      </c>
      <c r="C26" s="2">
        <f>'Quaterly-Balance Sheet'!C12</f>
        <v>1236879458</v>
      </c>
      <c r="D26" s="2">
        <f>'Quaterly-Balance Sheet'!D12</f>
        <v>1971728763</v>
      </c>
      <c r="E26" s="2">
        <f>'Quaterly-Balance Sheet'!E12</f>
        <v>2656514750</v>
      </c>
      <c r="F26" s="2">
        <f>'Quaterly-Balance Sheet'!F12</f>
        <v>3673212687</v>
      </c>
      <c r="G26" s="2">
        <f>'Quaterly-Balance Sheet'!G12</f>
        <v>4652686363</v>
      </c>
      <c r="H26" s="2">
        <f>'Quaterly-Balance Sheet'!H12</f>
        <v>6097970859</v>
      </c>
      <c r="I26" s="2">
        <f>'Quaterly-Balance Sheet'!I12</f>
        <v>7491682910</v>
      </c>
    </row>
    <row r="27">
      <c r="A27" s="23" t="s">
        <v>187</v>
      </c>
      <c r="B27" s="2">
        <f t="shared" ref="B27:I27" si="7">AVERAGE(B25:B26)</f>
        <v>384170975.2</v>
      </c>
      <c r="C27" s="2">
        <f t="shared" si="7"/>
        <v>1002610704</v>
      </c>
      <c r="D27" s="2">
        <f t="shared" si="7"/>
        <v>1604304111</v>
      </c>
      <c r="E27" s="2">
        <f t="shared" si="7"/>
        <v>2314121756</v>
      </c>
      <c r="F27" s="2">
        <f t="shared" si="7"/>
        <v>3164863718</v>
      </c>
      <c r="G27" s="2">
        <f t="shared" si="7"/>
        <v>4162949525</v>
      </c>
      <c r="H27" s="2">
        <f t="shared" si="7"/>
        <v>5375328611</v>
      </c>
      <c r="I27" s="2">
        <f t="shared" si="7"/>
        <v>6794826885</v>
      </c>
    </row>
    <row r="28">
      <c r="A28" s="31" t="s">
        <v>166</v>
      </c>
    </row>
    <row r="29">
      <c r="A29" s="31" t="s">
        <v>167</v>
      </c>
      <c r="B29" s="31">
        <v>0.0</v>
      </c>
      <c r="C29" s="2">
        <f t="shared" ref="C29:I29" si="8">B30</f>
        <v>410397705.2</v>
      </c>
      <c r="D29" s="2">
        <f t="shared" si="8"/>
        <v>900467268.6</v>
      </c>
      <c r="E29" s="2">
        <f t="shared" si="8"/>
        <v>1492760773</v>
      </c>
      <c r="F29" s="2">
        <f t="shared" si="8"/>
        <v>2197626207</v>
      </c>
      <c r="G29" s="2">
        <f t="shared" si="8"/>
        <v>3045450209</v>
      </c>
      <c r="H29" s="2">
        <f t="shared" si="8"/>
        <v>4060085226</v>
      </c>
      <c r="I29" s="2">
        <f t="shared" si="8"/>
        <v>5273471280</v>
      </c>
    </row>
    <row r="30">
      <c r="A30" s="31" t="s">
        <v>168</v>
      </c>
      <c r="B30" s="2">
        <f>'Quaterly-Balance Sheet'!B21</f>
        <v>410397705.2</v>
      </c>
      <c r="C30" s="2">
        <f>'Quaterly-Balance Sheet'!C21</f>
        <v>900467268.6</v>
      </c>
      <c r="D30" s="2">
        <f>'Quaterly-Balance Sheet'!D21</f>
        <v>1492760773</v>
      </c>
      <c r="E30" s="2">
        <f>'Quaterly-Balance Sheet'!E21</f>
        <v>2197626207</v>
      </c>
      <c r="F30" s="2">
        <f>'Quaterly-Balance Sheet'!F21</f>
        <v>3045450209</v>
      </c>
      <c r="G30" s="2">
        <f>'Quaterly-Balance Sheet'!G21</f>
        <v>4060085226</v>
      </c>
      <c r="H30" s="2">
        <f>'Quaterly-Balance Sheet'!H21</f>
        <v>5273471280</v>
      </c>
      <c r="I30" s="2">
        <f>'Quaterly-Balance Sheet'!I21</f>
        <v>6719439453</v>
      </c>
    </row>
    <row r="31">
      <c r="A31" s="23" t="s">
        <v>166</v>
      </c>
      <c r="B31" s="2">
        <f t="shared" ref="B31:I31" si="9">AVERAGE(B29:B30)</f>
        <v>205198852.6</v>
      </c>
      <c r="C31" s="2">
        <f t="shared" si="9"/>
        <v>655432486.9</v>
      </c>
      <c r="D31" s="2">
        <f t="shared" si="9"/>
        <v>1196614021</v>
      </c>
      <c r="E31" s="2">
        <f t="shared" si="9"/>
        <v>1845193490</v>
      </c>
      <c r="F31" s="2">
        <f t="shared" si="9"/>
        <v>2621538208</v>
      </c>
      <c r="G31" s="2">
        <f t="shared" si="9"/>
        <v>3552767718</v>
      </c>
      <c r="H31" s="2">
        <f t="shared" si="9"/>
        <v>4666778253</v>
      </c>
      <c r="I31" s="2">
        <f t="shared" si="9"/>
        <v>5996455367</v>
      </c>
    </row>
    <row r="32">
      <c r="A32" s="23" t="s">
        <v>190</v>
      </c>
      <c r="B32" s="34">
        <f t="shared" ref="B32:I32" si="10">B27/B31</f>
        <v>1.87218871</v>
      </c>
      <c r="C32" s="34">
        <f t="shared" si="10"/>
        <v>1.529693331</v>
      </c>
      <c r="D32" s="34">
        <f t="shared" si="10"/>
        <v>1.340703086</v>
      </c>
      <c r="E32" s="34">
        <f t="shared" si="10"/>
        <v>1.25413501</v>
      </c>
      <c r="F32" s="34">
        <f t="shared" si="10"/>
        <v>1.207254469</v>
      </c>
      <c r="G32" s="34">
        <f t="shared" si="10"/>
        <v>1.171748298</v>
      </c>
      <c r="H32" s="34">
        <f t="shared" si="10"/>
        <v>1.151828589</v>
      </c>
      <c r="I32" s="34">
        <f t="shared" si="10"/>
        <v>1.133140575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10" t="s">
        <v>29</v>
      </c>
    </row>
    <row r="2">
      <c r="A2" s="3" t="s">
        <v>25</v>
      </c>
    </row>
    <row r="3">
      <c r="A3" s="4" t="s">
        <v>26</v>
      </c>
      <c r="B3" s="8">
        <f>Sales!B3+Sales!C3+Sales!D3</f>
        <v>408525155.5</v>
      </c>
      <c r="C3" s="8">
        <f>Sales!E3+Sales!F3+Sales!G3</f>
        <v>466845813.7</v>
      </c>
      <c r="D3" s="8">
        <f>Sales!H3+Sales!I3+Sales!J3</f>
        <v>533492273</v>
      </c>
      <c r="E3" s="8">
        <f>Sales!K3+Sales!L3+Sales!M3</f>
        <v>609653116.7</v>
      </c>
      <c r="F3" s="8">
        <f>Sales!N3+Sales!O3+Sales!P3</f>
        <v>696686609.2</v>
      </c>
      <c r="G3" s="8">
        <f>Sales!Q3+Sales!R3+Sales!S3</f>
        <v>796144919.3</v>
      </c>
      <c r="H3" s="8">
        <f>Sales!T3+Sales!U3+Sales!V3</f>
        <v>909801802.2</v>
      </c>
      <c r="I3" s="8">
        <f>Sales!W3+Sales!X3+Sales!Y3</f>
        <v>1039684232</v>
      </c>
      <c r="J3" s="8">
        <f t="shared" ref="J3:J5" si="1">SUM(B3:I3)</f>
        <v>5460833922</v>
      </c>
    </row>
    <row r="4">
      <c r="A4" s="4" t="s">
        <v>27</v>
      </c>
      <c r="B4" s="8">
        <f>Sales!B4+Sales!C4+Sales!D4</f>
        <v>337035654.2</v>
      </c>
      <c r="C4" s="8">
        <f>Sales!E4+Sales!F4+Sales!G4</f>
        <v>402324406.7</v>
      </c>
      <c r="D4" s="8">
        <f>Sales!H4+Sales!I4+Sales!J4</f>
        <v>480260548.6</v>
      </c>
      <c r="E4" s="8">
        <f>Sales!K4+Sales!L4+Sales!M4</f>
        <v>573294065.1</v>
      </c>
      <c r="F4" s="8">
        <f>Sales!N4+Sales!O4+Sales!P4</f>
        <v>684349539</v>
      </c>
      <c r="G4" s="8">
        <f>Sales!Q4+Sales!R4+Sales!S4</f>
        <v>816918088</v>
      </c>
      <c r="H4" s="8">
        <f>Sales!T4+Sales!U4+Sales!V4</f>
        <v>975167110.5</v>
      </c>
      <c r="I4" s="8">
        <f>Sales!W4+Sales!X4+Sales!Y4</f>
        <v>1164071291</v>
      </c>
      <c r="J4" s="8">
        <f t="shared" si="1"/>
        <v>5433420703</v>
      </c>
    </row>
    <row r="5">
      <c r="A5" s="4" t="s">
        <v>28</v>
      </c>
      <c r="B5" s="8">
        <f>Sales!B5+Sales!C5+Sales!D5</f>
        <v>382183049.6</v>
      </c>
      <c r="C5" s="8">
        <f>Sales!E5+Sales!F5+Sales!G5</f>
        <v>440501004.2</v>
      </c>
      <c r="D5" s="8">
        <f>Sales!H5+Sales!I5+Sales!J5</f>
        <v>507717793.6</v>
      </c>
      <c r="E5" s="8">
        <f>Sales!K5+Sales!L5+Sales!M5</f>
        <v>585191306</v>
      </c>
      <c r="F5" s="8">
        <f>Sales!N5+Sales!O5+Sales!P5</f>
        <v>674486632</v>
      </c>
      <c r="G5" s="8">
        <f>Sales!Q5+Sales!R5+Sales!S5</f>
        <v>777407682</v>
      </c>
      <c r="H5" s="8">
        <f>Sales!T5+Sales!U5+Sales!V5</f>
        <v>896033628.3</v>
      </c>
      <c r="I5" s="8">
        <f>Sales!W5+Sales!X5+Sales!Y5</f>
        <v>1032760907</v>
      </c>
      <c r="J5" s="8">
        <f t="shared" si="1"/>
        <v>5296282003</v>
      </c>
    </row>
    <row r="6">
      <c r="A6" s="3" t="s">
        <v>29</v>
      </c>
      <c r="B6" s="2">
        <f t="shared" ref="B6:J6" si="2">SUM(B3:B5)</f>
        <v>1127743859</v>
      </c>
      <c r="C6" s="2">
        <f t="shared" si="2"/>
        <v>1309671225</v>
      </c>
      <c r="D6" s="2">
        <f t="shared" si="2"/>
        <v>1521470615</v>
      </c>
      <c r="E6" s="2">
        <f t="shared" si="2"/>
        <v>1768138488</v>
      </c>
      <c r="F6" s="2">
        <f t="shared" si="2"/>
        <v>2055522780</v>
      </c>
      <c r="G6" s="2">
        <f t="shared" si="2"/>
        <v>2390470689</v>
      </c>
      <c r="H6" s="2">
        <f t="shared" si="2"/>
        <v>2781002541</v>
      </c>
      <c r="I6" s="2">
        <f t="shared" si="2"/>
        <v>3236516431</v>
      </c>
      <c r="J6" s="2">
        <f t="shared" si="2"/>
        <v>16190536628</v>
      </c>
    </row>
    <row r="7">
      <c r="A7" s="3"/>
    </row>
    <row r="8">
      <c r="A8" s="5" t="s">
        <v>30</v>
      </c>
    </row>
    <row r="9">
      <c r="A9" s="6" t="s">
        <v>31</v>
      </c>
      <c r="B9" s="8">
        <f>Sales!B9+Sales!C9+Sales!D9</f>
        <v>159324810.7</v>
      </c>
      <c r="C9" s="8">
        <f>Sales!E9+Sales!F9+Sales!G9</f>
        <v>182069867.4</v>
      </c>
      <c r="D9" s="8">
        <f>Sales!H9+Sales!I9+Sales!J9</f>
        <v>208061986.5</v>
      </c>
      <c r="E9" s="8">
        <f>Sales!K9+Sales!L9+Sales!M9</f>
        <v>237764715.5</v>
      </c>
      <c r="F9" s="8">
        <f>Sales!N9+Sales!O9+Sales!P9</f>
        <v>271707777.6</v>
      </c>
      <c r="G9" s="8">
        <f>Sales!Q9+Sales!R9+Sales!S9</f>
        <v>310496518.5</v>
      </c>
      <c r="H9" s="8">
        <f>Sales!T9+Sales!U9+Sales!V9</f>
        <v>354822702.8</v>
      </c>
      <c r="I9" s="8">
        <f>Sales!W9+Sales!X9+Sales!Y9</f>
        <v>405476850.6</v>
      </c>
      <c r="J9" s="8">
        <f t="shared" ref="J9:J11" si="3">SUM(B9:I9)</f>
        <v>2129725230</v>
      </c>
    </row>
    <row r="10">
      <c r="A10" s="6" t="s">
        <v>32</v>
      </c>
      <c r="B10" s="8">
        <f>Sales!B10+Sales!C10+Sales!D10</f>
        <v>110301792</v>
      </c>
      <c r="C10" s="8">
        <f>Sales!E10+Sales!F10+Sales!G10</f>
        <v>126048369.7</v>
      </c>
      <c r="D10" s="8">
        <f>Sales!H10+Sales!I10+Sales!J10</f>
        <v>144042913.7</v>
      </c>
      <c r="E10" s="8">
        <f>Sales!K10+Sales!L10+Sales!M10</f>
        <v>164606341.5</v>
      </c>
      <c r="F10" s="8">
        <f>Sales!N10+Sales!O10+Sales!P10</f>
        <v>188105384.5</v>
      </c>
      <c r="G10" s="8">
        <f>Sales!Q10+Sales!R10+Sales!S10</f>
        <v>214959128.2</v>
      </c>
      <c r="H10" s="8">
        <f>Sales!T10+Sales!U10+Sales!V10</f>
        <v>245646486.6</v>
      </c>
      <c r="I10" s="8">
        <f>Sales!W10+Sales!X10+Sales!Y10</f>
        <v>280714742.7</v>
      </c>
      <c r="J10" s="8">
        <f t="shared" si="3"/>
        <v>1474425159</v>
      </c>
    </row>
    <row r="11">
      <c r="A11" s="6" t="s">
        <v>33</v>
      </c>
      <c r="B11" s="8">
        <f>Sales!B11+Sales!C11+Sales!D11</f>
        <v>138898552.9</v>
      </c>
      <c r="C11" s="8">
        <f>Sales!E11+Sales!F11+Sales!G11</f>
        <v>158727576.7</v>
      </c>
      <c r="D11" s="8">
        <f>Sales!H11+Sales!I11+Sales!J11</f>
        <v>181387372.8</v>
      </c>
      <c r="E11" s="8">
        <f>Sales!K11+Sales!L11+Sales!M11</f>
        <v>207282059.7</v>
      </c>
      <c r="F11" s="8">
        <f>Sales!N11+Sales!O11+Sales!P11</f>
        <v>236873447.1</v>
      </c>
      <c r="G11" s="8">
        <f>Sales!Q11+Sales!R11+Sales!S11</f>
        <v>270689272.6</v>
      </c>
      <c r="H11" s="8">
        <f>Sales!T11+Sales!U11+Sales!V11</f>
        <v>309332612.7</v>
      </c>
      <c r="I11" s="8">
        <f>Sales!W11+Sales!X11+Sales!Y11</f>
        <v>353492639</v>
      </c>
      <c r="J11" s="8">
        <f t="shared" si="3"/>
        <v>1856683533</v>
      </c>
    </row>
    <row r="12">
      <c r="A12" s="3" t="s">
        <v>29</v>
      </c>
      <c r="B12" s="2">
        <f t="shared" ref="B12:J12" si="4">SUM(B9:B11)</f>
        <v>408525155.5</v>
      </c>
      <c r="C12" s="2">
        <f t="shared" si="4"/>
        <v>466845813.7</v>
      </c>
      <c r="D12" s="2">
        <f t="shared" si="4"/>
        <v>533492273</v>
      </c>
      <c r="E12" s="2">
        <f t="shared" si="4"/>
        <v>609653116.7</v>
      </c>
      <c r="F12" s="2">
        <f t="shared" si="4"/>
        <v>696686609.2</v>
      </c>
      <c r="G12" s="2">
        <f t="shared" si="4"/>
        <v>796144919.3</v>
      </c>
      <c r="H12" s="2">
        <f t="shared" si="4"/>
        <v>909801802.2</v>
      </c>
      <c r="I12" s="2">
        <f t="shared" si="4"/>
        <v>1039684232</v>
      </c>
      <c r="J12" s="2">
        <f t="shared" si="4"/>
        <v>5460833922</v>
      </c>
    </row>
    <row r="13">
      <c r="A13" s="2"/>
    </row>
    <row r="14">
      <c r="A14" s="5" t="s">
        <v>34</v>
      </c>
    </row>
    <row r="15">
      <c r="A15" s="6" t="s">
        <v>31</v>
      </c>
      <c r="B15" s="8">
        <f>Sales!B15+Sales!C15+Sales!D15</f>
        <v>141554974.8</v>
      </c>
      <c r="C15" s="8">
        <f>Sales!E15+Sales!F15+Sales!G15</f>
        <v>168976250.8</v>
      </c>
      <c r="D15" s="8">
        <f>Sales!H15+Sales!I15+Sales!J15</f>
        <v>201709430.4</v>
      </c>
      <c r="E15" s="8">
        <f>Sales!K15+Sales!L15+Sales!M15</f>
        <v>240783507.3</v>
      </c>
      <c r="F15" s="8">
        <f>Sales!N15+Sales!O15+Sales!P15</f>
        <v>287426806.4</v>
      </c>
      <c r="G15" s="8">
        <f>Sales!Q15+Sales!R15+Sales!S15</f>
        <v>343105597</v>
      </c>
      <c r="H15" s="8">
        <f>Sales!T15+Sales!U15+Sales!V15</f>
        <v>409570186.4</v>
      </c>
      <c r="I15" s="8">
        <f>Sales!W15+Sales!X15+Sales!Y15</f>
        <v>488909942.2</v>
      </c>
      <c r="J15" s="8">
        <f t="shared" ref="J15:J17" si="5">SUM(B15:I15)</f>
        <v>2282036695</v>
      </c>
    </row>
    <row r="16">
      <c r="A16" s="6" t="s">
        <v>32</v>
      </c>
      <c r="B16" s="8">
        <f>Sales!B16+Sales!C16+Sales!D16</f>
        <v>141554974.8</v>
      </c>
      <c r="C16" s="8">
        <f>Sales!E16+Sales!F16+Sales!G16</f>
        <v>168976250.8</v>
      </c>
      <c r="D16" s="8">
        <f>Sales!H16+Sales!I16+Sales!J16</f>
        <v>201709430.4</v>
      </c>
      <c r="E16" s="8">
        <f>Sales!K16+Sales!L16+Sales!M16</f>
        <v>240783507.3</v>
      </c>
      <c r="F16" s="8">
        <f>Sales!N16+Sales!O16+Sales!P16</f>
        <v>287426806.4</v>
      </c>
      <c r="G16" s="8">
        <f>Sales!Q16+Sales!R16+Sales!S16</f>
        <v>343105597</v>
      </c>
      <c r="H16" s="8">
        <f>Sales!T16+Sales!U16+Sales!V16</f>
        <v>409570186.4</v>
      </c>
      <c r="I16" s="8">
        <f>Sales!W16+Sales!X16+Sales!Y16</f>
        <v>488909942.2</v>
      </c>
      <c r="J16" s="8">
        <f t="shared" si="5"/>
        <v>2282036695</v>
      </c>
    </row>
    <row r="17">
      <c r="A17" s="6" t="s">
        <v>33</v>
      </c>
      <c r="B17" s="8">
        <f>Sales!B17+Sales!C17+Sales!D17</f>
        <v>53925704.67</v>
      </c>
      <c r="C17" s="8">
        <f>Sales!E17+Sales!F17+Sales!G17</f>
        <v>64371905.07</v>
      </c>
      <c r="D17" s="8">
        <f>Sales!H17+Sales!I17+Sales!J17</f>
        <v>76841687.78</v>
      </c>
      <c r="E17" s="8">
        <f>Sales!K17+Sales!L17+Sales!M17</f>
        <v>91727050.41</v>
      </c>
      <c r="F17" s="8">
        <f>Sales!N17+Sales!O17+Sales!P17</f>
        <v>109495926.2</v>
      </c>
      <c r="G17" s="8">
        <f>Sales!Q17+Sales!R17+Sales!S17</f>
        <v>130706894.1</v>
      </c>
      <c r="H17" s="8">
        <f>Sales!T17+Sales!U17+Sales!V17</f>
        <v>156026737.7</v>
      </c>
      <c r="I17" s="8">
        <f>Sales!W17+Sales!X17+Sales!Y17</f>
        <v>186251406.6</v>
      </c>
      <c r="J17" s="8">
        <f t="shared" si="5"/>
        <v>869347312.5</v>
      </c>
    </row>
    <row r="18">
      <c r="A18" s="3" t="s">
        <v>29</v>
      </c>
      <c r="B18" s="8">
        <f t="shared" ref="B18:J18" si="6">SUM(B15:B17)</f>
        <v>337035654.2</v>
      </c>
      <c r="C18" s="8">
        <f t="shared" si="6"/>
        <v>402324406.7</v>
      </c>
      <c r="D18" s="8">
        <f t="shared" si="6"/>
        <v>480260548.6</v>
      </c>
      <c r="E18" s="8">
        <f t="shared" si="6"/>
        <v>573294065.1</v>
      </c>
      <c r="F18" s="8">
        <f t="shared" si="6"/>
        <v>684349539</v>
      </c>
      <c r="G18" s="8">
        <f t="shared" si="6"/>
        <v>816918088</v>
      </c>
      <c r="H18" s="8">
        <f t="shared" si="6"/>
        <v>975167110.5</v>
      </c>
      <c r="I18" s="8">
        <f t="shared" si="6"/>
        <v>1164071291</v>
      </c>
      <c r="J18" s="8">
        <f t="shared" si="6"/>
        <v>5433420703</v>
      </c>
    </row>
    <row r="19">
      <c r="A19" s="2"/>
    </row>
    <row r="20">
      <c r="A20" s="5" t="s">
        <v>35</v>
      </c>
    </row>
    <row r="21">
      <c r="A21" s="6" t="s">
        <v>31</v>
      </c>
      <c r="B21" s="2">
        <f>Sales!B21+Sales!C21+Sales!D21</f>
        <v>145229558.8</v>
      </c>
      <c r="C21" s="2">
        <f>Sales!E21+Sales!F21+Sales!G21</f>
        <v>167390381.6</v>
      </c>
      <c r="D21" s="2">
        <f>Sales!H21+Sales!I21+Sales!J21</f>
        <v>192932761.6</v>
      </c>
      <c r="E21" s="2">
        <f>Sales!K21+Sales!L21+Sales!M21</f>
        <v>222372696.3</v>
      </c>
      <c r="F21" s="2">
        <f>Sales!N21+Sales!O21+Sales!P21</f>
        <v>256304920.1</v>
      </c>
      <c r="G21" s="2">
        <f>Sales!Q21+Sales!R21+Sales!S21</f>
        <v>295414919.2</v>
      </c>
      <c r="H21" s="2">
        <f>Sales!T21+Sales!U21+Sales!V21</f>
        <v>340492778.7</v>
      </c>
      <c r="I21" s="2">
        <f>Sales!W21+Sales!X21+Sales!Y21</f>
        <v>392449144.8</v>
      </c>
      <c r="J21" s="2">
        <f t="shared" ref="J21:J23" si="7">SUM(B21:I21)</f>
        <v>2012587161</v>
      </c>
    </row>
    <row r="22">
      <c r="A22" s="6" t="s">
        <v>32</v>
      </c>
      <c r="B22" s="2">
        <f>Sales!B22+Sales!C22+Sales!D22</f>
        <v>129942236.9</v>
      </c>
      <c r="C22" s="2">
        <f>Sales!E22+Sales!F22+Sales!G22</f>
        <v>149770341.4</v>
      </c>
      <c r="D22" s="2">
        <f>Sales!H22+Sales!I22+Sales!J22</f>
        <v>172624049.8</v>
      </c>
      <c r="E22" s="2">
        <f>Sales!K22+Sales!L22+Sales!M22</f>
        <v>198965044</v>
      </c>
      <c r="F22" s="2">
        <f>Sales!N22+Sales!O22+Sales!P22</f>
        <v>229325454.9</v>
      </c>
      <c r="G22" s="2">
        <f>Sales!Q22+Sales!R22+Sales!S22</f>
        <v>264318611.9</v>
      </c>
      <c r="H22" s="2">
        <f>Sales!T22+Sales!U22+Sales!V22</f>
        <v>304651433.6</v>
      </c>
      <c r="I22" s="2">
        <f>Sales!W22+Sales!X22+Sales!Y22</f>
        <v>351138708.5</v>
      </c>
      <c r="J22" s="2">
        <f t="shared" si="7"/>
        <v>1800735881</v>
      </c>
    </row>
    <row r="23">
      <c r="A23" s="6" t="s">
        <v>33</v>
      </c>
      <c r="B23" s="2">
        <f>Sales!B23+Sales!C23+Sales!D23</f>
        <v>107011253.9</v>
      </c>
      <c r="C23" s="2">
        <f>Sales!E23+Sales!F23+Sales!G23</f>
        <v>123340281.2</v>
      </c>
      <c r="D23" s="2">
        <f>Sales!H23+Sales!I23+Sales!J23</f>
        <v>142160982.2</v>
      </c>
      <c r="E23" s="2">
        <f>Sales!K23+Sales!L23+Sales!M23</f>
        <v>163853565.7</v>
      </c>
      <c r="F23" s="2">
        <f>Sales!N23+Sales!O23+Sales!P23</f>
        <v>188856257</v>
      </c>
      <c r="G23" s="2">
        <f>Sales!Q23+Sales!R23+Sales!S23</f>
        <v>217674151</v>
      </c>
      <c r="H23" s="2">
        <f>Sales!T23+Sales!U23+Sales!V23</f>
        <v>250889415.9</v>
      </c>
      <c r="I23" s="2">
        <f>Sales!W23+Sales!X23+Sales!Y23</f>
        <v>289173054</v>
      </c>
      <c r="J23" s="2">
        <f t="shared" si="7"/>
        <v>1482958961</v>
      </c>
    </row>
    <row r="24">
      <c r="A24" s="3" t="s">
        <v>29</v>
      </c>
      <c r="B24" s="2">
        <f t="shared" ref="B24:J24" si="8">SUM(B21:B23)</f>
        <v>382183049.6</v>
      </c>
      <c r="C24" s="2">
        <f t="shared" si="8"/>
        <v>440501004.2</v>
      </c>
      <c r="D24" s="2">
        <f t="shared" si="8"/>
        <v>507717793.6</v>
      </c>
      <c r="E24" s="2">
        <f t="shared" si="8"/>
        <v>585191306</v>
      </c>
      <c r="F24" s="2">
        <f t="shared" si="8"/>
        <v>674486632</v>
      </c>
      <c r="G24" s="2">
        <f t="shared" si="8"/>
        <v>777407682</v>
      </c>
      <c r="H24" s="2">
        <f t="shared" si="8"/>
        <v>896033628.3</v>
      </c>
      <c r="I24" s="2">
        <f t="shared" si="8"/>
        <v>1032760907</v>
      </c>
      <c r="J24" s="2">
        <f t="shared" si="8"/>
        <v>5296282003</v>
      </c>
    </row>
    <row r="25">
      <c r="A25" s="5"/>
    </row>
    <row r="26">
      <c r="A26" s="5" t="s">
        <v>36</v>
      </c>
    </row>
    <row r="27">
      <c r="A27" s="6" t="s">
        <v>31</v>
      </c>
      <c r="B27" s="2">
        <f t="shared" ref="B27:J27" si="9">B9+B15+B21</f>
        <v>446109344.3</v>
      </c>
      <c r="C27" s="2">
        <f t="shared" si="9"/>
        <v>518436499.7</v>
      </c>
      <c r="D27" s="2">
        <f t="shared" si="9"/>
        <v>602704178.5</v>
      </c>
      <c r="E27" s="2">
        <f t="shared" si="9"/>
        <v>700920919.1</v>
      </c>
      <c r="F27" s="2">
        <f t="shared" si="9"/>
        <v>815439504.1</v>
      </c>
      <c r="G27" s="2">
        <f t="shared" si="9"/>
        <v>949017034.7</v>
      </c>
      <c r="H27" s="2">
        <f t="shared" si="9"/>
        <v>1104885668</v>
      </c>
      <c r="I27" s="2">
        <f t="shared" si="9"/>
        <v>1286835938</v>
      </c>
      <c r="J27" s="2">
        <f t="shared" si="9"/>
        <v>6424349086</v>
      </c>
    </row>
    <row r="28">
      <c r="A28" s="6" t="s">
        <v>32</v>
      </c>
      <c r="B28" s="2">
        <f t="shared" ref="B28:J28" si="10">B10+B16+B22</f>
        <v>381799003.6</v>
      </c>
      <c r="C28" s="2">
        <f t="shared" si="10"/>
        <v>444794961.9</v>
      </c>
      <c r="D28" s="2">
        <f t="shared" si="10"/>
        <v>518376394</v>
      </c>
      <c r="E28" s="2">
        <f t="shared" si="10"/>
        <v>604354892.9</v>
      </c>
      <c r="F28" s="2">
        <f t="shared" si="10"/>
        <v>704857645.7</v>
      </c>
      <c r="G28" s="2">
        <f t="shared" si="10"/>
        <v>822383337.1</v>
      </c>
      <c r="H28" s="2">
        <f t="shared" si="10"/>
        <v>959868106.6</v>
      </c>
      <c r="I28" s="2">
        <f t="shared" si="10"/>
        <v>1120763393</v>
      </c>
      <c r="J28" s="2">
        <f t="shared" si="10"/>
        <v>5557197735</v>
      </c>
    </row>
    <row r="29">
      <c r="A29" s="6" t="s">
        <v>33</v>
      </c>
      <c r="B29" s="2">
        <f t="shared" ref="B29:J29" si="11">B11+B17+B23</f>
        <v>299835511.4</v>
      </c>
      <c r="C29" s="2">
        <f t="shared" si="11"/>
        <v>346439762.9</v>
      </c>
      <c r="D29" s="2">
        <f t="shared" si="11"/>
        <v>400390042.8</v>
      </c>
      <c r="E29" s="2">
        <f t="shared" si="11"/>
        <v>462862675.8</v>
      </c>
      <c r="F29" s="2">
        <f t="shared" si="11"/>
        <v>535225630.3</v>
      </c>
      <c r="G29" s="2">
        <f t="shared" si="11"/>
        <v>619070317.6</v>
      </c>
      <c r="H29" s="2">
        <f t="shared" si="11"/>
        <v>716248766.3</v>
      </c>
      <c r="I29" s="2">
        <f t="shared" si="11"/>
        <v>828917099.6</v>
      </c>
      <c r="J29" s="2">
        <f t="shared" si="11"/>
        <v>4208989807</v>
      </c>
    </row>
    <row r="30">
      <c r="A30" s="3" t="s">
        <v>29</v>
      </c>
      <c r="B30" s="2">
        <f t="shared" ref="B30:J30" si="12">SUM(B27:B29)</f>
        <v>1127743859</v>
      </c>
      <c r="C30" s="2">
        <f t="shared" si="12"/>
        <v>1309671225</v>
      </c>
      <c r="D30" s="2">
        <f t="shared" si="12"/>
        <v>1521470615</v>
      </c>
      <c r="E30" s="2">
        <f t="shared" si="12"/>
        <v>1768138488</v>
      </c>
      <c r="F30" s="2">
        <f t="shared" si="12"/>
        <v>2055522780</v>
      </c>
      <c r="G30" s="2">
        <f t="shared" si="12"/>
        <v>2390470689</v>
      </c>
      <c r="H30" s="2">
        <f t="shared" si="12"/>
        <v>2781002541</v>
      </c>
      <c r="I30" s="2">
        <f t="shared" si="12"/>
        <v>3236516431</v>
      </c>
      <c r="J30" s="2">
        <f t="shared" si="12"/>
        <v>16190536628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5.685351E7</v>
      </c>
      <c r="C3" s="2">
        <v>5.908921742723999E7</v>
      </c>
      <c r="D3" s="2">
        <v>6.141284181334877E7</v>
      </c>
      <c r="E3" s="2">
        <v>6.3827840404816896E7</v>
      </c>
      <c r="F3" s="2">
        <v>6.633780640089591E7</v>
      </c>
      <c r="G3" s="2">
        <v>6.894647429980473E7</v>
      </c>
      <c r="H3" s="2">
        <v>7.165772545517024E7</v>
      </c>
      <c r="I3" s="2">
        <v>7.447559385096936E7</v>
      </c>
      <c r="J3" s="2">
        <v>7.740427210356487E7</v>
      </c>
      <c r="K3" s="2">
        <v>8.044811769976546E7</v>
      </c>
      <c r="L3" s="2">
        <v>8.361165948019102E7</v>
      </c>
      <c r="M3" s="2">
        <v>8.689960437759005E7</v>
      </c>
      <c r="N3" s="2">
        <v>9.03168444201344E7</v>
      </c>
      <c r="O3" s="2">
        <v>9.386846401011176E7</v>
      </c>
      <c r="P3" s="2">
        <v>9.75597474888454E7</v>
      </c>
      <c r="Q3" s="2">
        <v>1.0139618699909674E8</v>
      </c>
      <c r="R3" s="2">
        <v>1.0538349065664923E8</v>
      </c>
      <c r="S3" s="2">
        <v>1.095275910432313E8</v>
      </c>
      <c r="T3" s="2">
        <v>1.138346540334153E8</v>
      </c>
      <c r="U3" s="2">
        <v>1.183110879686253E8</v>
      </c>
      <c r="V3" s="2">
        <v>1.2296355319190352E8</v>
      </c>
      <c r="W3" s="2">
        <v>1.2779897195762192E8</v>
      </c>
      <c r="X3" s="2">
        <v>1.3282453873088343E8</v>
      </c>
      <c r="Y3" s="2">
        <v>1.3804773089193666E8</v>
      </c>
      <c r="Z3" s="2"/>
    </row>
    <row r="4">
      <c r="A4" s="4" t="s">
        <v>27</v>
      </c>
      <c r="B4" s="2">
        <v>7.114864E7</v>
      </c>
      <c r="C4" s="2">
        <v>7.4706072E7</v>
      </c>
      <c r="D4" s="2">
        <v>7.844137560000001E7</v>
      </c>
      <c r="E4" s="2">
        <v>8.236344438000001E7</v>
      </c>
      <c r="F4" s="2">
        <v>8.6481616599E7</v>
      </c>
      <c r="G4" s="2">
        <v>9.080569742895001E7</v>
      </c>
      <c r="H4" s="2">
        <v>9.534598230039752E7</v>
      </c>
      <c r="I4" s="2">
        <v>1.001132814154174E8</v>
      </c>
      <c r="J4" s="2">
        <v>1.0511894548618828E8</v>
      </c>
      <c r="K4" s="2">
        <v>1.1037489276049769E8</v>
      </c>
      <c r="L4" s="2">
        <v>1.1589363739852259E8</v>
      </c>
      <c r="M4" s="2">
        <v>1.2168831926844871E8</v>
      </c>
      <c r="N4" s="2">
        <v>1.2777273523187114E8</v>
      </c>
      <c r="O4" s="2">
        <v>1.3416137199346471E8</v>
      </c>
      <c r="P4" s="2">
        <v>1.4086944059313795E8</v>
      </c>
      <c r="Q4" s="2">
        <v>1.4791291262279484E8</v>
      </c>
      <c r="R4" s="2">
        <v>1.553085582539346E8</v>
      </c>
      <c r="S4" s="2">
        <v>1.6307398616663134E8</v>
      </c>
      <c r="T4" s="2">
        <v>1.712276854749629E8</v>
      </c>
      <c r="U4" s="2">
        <v>1.7978906974871105E8</v>
      </c>
      <c r="V4" s="2">
        <v>1.8877852323614663E8</v>
      </c>
      <c r="W4" s="2">
        <v>1.9821744939795396E8</v>
      </c>
      <c r="X4" s="2">
        <v>2.0812832186785167E8</v>
      </c>
      <c r="Y4" s="2">
        <v>2.185347379612443E8</v>
      </c>
      <c r="Z4" s="2"/>
    </row>
    <row r="5">
      <c r="A5" s="4" t="s">
        <v>28</v>
      </c>
      <c r="B5" s="2">
        <v>5.8847013E7</v>
      </c>
      <c r="C5" s="2">
        <v>6.15598602993E7</v>
      </c>
      <c r="D5" s="2">
        <v>6.4397769859097734E7</v>
      </c>
      <c r="E5" s="2">
        <v>6.736650704960214E7</v>
      </c>
      <c r="F5" s="2">
        <v>7.04721030245888E7</v>
      </c>
      <c r="G5" s="2">
        <v>7.372086697402234E7</v>
      </c>
      <c r="H5" s="2">
        <v>7.711939894152477E7</v>
      </c>
      <c r="I5" s="2">
        <v>8.067460323272906E7</v>
      </c>
      <c r="J5" s="2">
        <v>8.439370244175789E7</v>
      </c>
      <c r="K5" s="2">
        <v>8.828425212432294E7</v>
      </c>
      <c r="L5" s="2">
        <v>9.235415614725423E7</v>
      </c>
      <c r="M5" s="2">
        <v>9.661168274564265E7</v>
      </c>
      <c r="N5" s="2">
        <v>1.0106548132021677E8</v>
      </c>
      <c r="O5" s="2">
        <v>1.0572460000907877E8</v>
      </c>
      <c r="P5" s="2">
        <v>1.1059850406949732E8</v>
      </c>
      <c r="Q5" s="2">
        <v>1.1569709510710114E8</v>
      </c>
      <c r="R5" s="2">
        <v>1.2103073119153851E8</v>
      </c>
      <c r="S5" s="2">
        <v>1.2661024789946844E8</v>
      </c>
      <c r="T5" s="2">
        <v>1.3244698032763395E8</v>
      </c>
      <c r="U5" s="2">
        <v>1.3855278612073788E8</v>
      </c>
      <c r="V5" s="2">
        <v>1.449400695609039E8</v>
      </c>
      <c r="W5" s="2">
        <v>1.5162180676766157E8</v>
      </c>
      <c r="X5" s="2">
        <v>1.5861157205965078E8</v>
      </c>
      <c r="Y5" s="2">
        <v>1.6592356553160068E8</v>
      </c>
      <c r="Z5" s="2"/>
    </row>
    <row r="6">
      <c r="A6" s="3" t="s">
        <v>29</v>
      </c>
      <c r="B6" s="2">
        <v>1.86849163E8</v>
      </c>
      <c r="C6" s="2">
        <v>1.9535514972653997E8</v>
      </c>
      <c r="D6" s="2">
        <v>2.042519872724465E8</v>
      </c>
      <c r="E6" s="2">
        <v>2.1355779183441907E8</v>
      </c>
      <c r="F6" s="2">
        <v>2.2329152602448472E8</v>
      </c>
      <c r="G6" s="2">
        <v>2.334730387027771E8</v>
      </c>
      <c r="H6" s="2">
        <v>2.4412310669709253E8</v>
      </c>
      <c r="I6" s="2">
        <v>2.5526347849911582E8</v>
      </c>
      <c r="J6" s="2">
        <v>2.6691692003151104E8</v>
      </c>
      <c r="K6" s="2">
        <v>2.791072625845861E8</v>
      </c>
      <c r="L6" s="2">
        <v>2.9185945302596784E8</v>
      </c>
      <c r="M6" s="2">
        <v>3.0519960639168143E8</v>
      </c>
      <c r="N6" s="2">
        <v>3.191550609722223E8</v>
      </c>
      <c r="O6" s="2">
        <v>3.3375443601265526E8</v>
      </c>
      <c r="P6" s="2">
        <v>3.490276921514807E8</v>
      </c>
      <c r="Q6" s="2">
        <v>3.650061947289927E8</v>
      </c>
      <c r="R6" s="2">
        <v>3.817227801021223E8</v>
      </c>
      <c r="S6" s="2">
        <v>3.992118251093311E8</v>
      </c>
      <c r="T6" s="2">
        <v>4.175093198360121E8</v>
      </c>
      <c r="U6" s="2">
        <v>4.366529438380742E8</v>
      </c>
      <c r="V6" s="2">
        <v>4.5668214598895407E8</v>
      </c>
      <c r="W6" s="2">
        <v>4.7763822812323743E8</v>
      </c>
      <c r="X6" s="2">
        <v>4.995644326583859E8</v>
      </c>
      <c r="Y6" s="2">
        <v>5.225060343847816E8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48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26</v>
      </c>
      <c r="B9" s="7">
        <v>0.0</v>
      </c>
      <c r="C9" s="8">
        <v>5.685351E7</v>
      </c>
      <c r="D9" s="8">
        <v>5.908921742723999E7</v>
      </c>
      <c r="E9" s="8">
        <v>6.141284181334877E7</v>
      </c>
      <c r="F9" s="8">
        <v>6.3827840404816896E7</v>
      </c>
      <c r="G9" s="8">
        <v>6.633780640089591E7</v>
      </c>
      <c r="H9" s="8">
        <v>6.894647429980473E7</v>
      </c>
      <c r="I9" s="8">
        <v>7.165772545517024E7</v>
      </c>
      <c r="J9" s="8">
        <v>7.447559385096936E7</v>
      </c>
      <c r="K9" s="8">
        <v>7.740427210356487E7</v>
      </c>
      <c r="L9" s="8">
        <v>8.044811769976546E7</v>
      </c>
      <c r="M9" s="8">
        <v>8.361165948019102E7</v>
      </c>
      <c r="N9" s="8">
        <v>8.689960437759005E7</v>
      </c>
      <c r="O9" s="8">
        <v>9.03168444201344E7</v>
      </c>
      <c r="P9" s="8">
        <v>9.386846401011176E7</v>
      </c>
      <c r="Q9" s="8">
        <v>9.75597474888454E7</v>
      </c>
      <c r="R9" s="8">
        <v>1.0139618699909674E8</v>
      </c>
      <c r="S9" s="8">
        <v>1.0538349065664923E8</v>
      </c>
      <c r="T9" s="8">
        <v>1.095275910432313E8</v>
      </c>
      <c r="U9" s="8">
        <v>1.138346540334153E8</v>
      </c>
      <c r="V9" s="8">
        <v>1.183110879686253E8</v>
      </c>
      <c r="W9" s="8">
        <v>1.2296355319190352E8</v>
      </c>
      <c r="X9" s="8">
        <v>1.2779897195762192E8</v>
      </c>
      <c r="Y9" s="8">
        <v>1.3282453873088343E8</v>
      </c>
      <c r="Z9" s="2"/>
    </row>
    <row r="10">
      <c r="A10" s="4" t="s">
        <v>27</v>
      </c>
      <c r="B10" s="7">
        <v>0.0</v>
      </c>
      <c r="C10" s="7">
        <v>0.0</v>
      </c>
      <c r="D10" s="7">
        <v>0.0</v>
      </c>
      <c r="E10" s="8">
        <v>7.114864E7</v>
      </c>
      <c r="F10" s="8">
        <v>7.4706072E7</v>
      </c>
      <c r="G10" s="8">
        <v>7.844137560000001E7</v>
      </c>
      <c r="H10" s="8">
        <v>8.236344438000001E7</v>
      </c>
      <c r="I10" s="8">
        <v>8.6481616599E7</v>
      </c>
      <c r="J10" s="8">
        <v>9.080569742895001E7</v>
      </c>
      <c r="K10" s="8">
        <v>9.534598230039752E7</v>
      </c>
      <c r="L10" s="8">
        <v>1.001132814154174E8</v>
      </c>
      <c r="M10" s="8">
        <v>1.0511894548618828E8</v>
      </c>
      <c r="N10" s="8">
        <v>1.1037489276049769E8</v>
      </c>
      <c r="O10" s="8">
        <v>1.1589363739852259E8</v>
      </c>
      <c r="P10" s="8">
        <v>1.2168831926844871E8</v>
      </c>
      <c r="Q10" s="8">
        <v>1.2777273523187114E8</v>
      </c>
      <c r="R10" s="8">
        <v>1.3416137199346471E8</v>
      </c>
      <c r="S10" s="8">
        <v>1.4086944059313795E8</v>
      </c>
      <c r="T10" s="8">
        <v>1.4791291262279484E8</v>
      </c>
      <c r="U10" s="8">
        <v>1.553085582539346E8</v>
      </c>
      <c r="V10" s="8">
        <v>1.6307398616663134E8</v>
      </c>
      <c r="W10" s="8">
        <v>1.712276854749629E8</v>
      </c>
      <c r="X10" s="8">
        <v>1.7978906974871105E8</v>
      </c>
      <c r="Y10" s="8">
        <v>1.8877852323614663E8</v>
      </c>
      <c r="Z10" s="2"/>
    </row>
    <row r="11">
      <c r="A11" s="4" t="s">
        <v>28</v>
      </c>
      <c r="B11" s="7">
        <v>0.0</v>
      </c>
      <c r="C11" s="8">
        <v>1.204068732993E8</v>
      </c>
      <c r="D11" s="7">
        <v>0.0</v>
      </c>
      <c r="E11" s="8">
        <v>1.3176427690869987E8</v>
      </c>
      <c r="F11" s="7">
        <v>0.0</v>
      </c>
      <c r="G11" s="8">
        <v>1.4419296999861115E8</v>
      </c>
      <c r="H11" s="7">
        <v>0.0</v>
      </c>
      <c r="I11" s="8">
        <v>1.5779400217425382E8</v>
      </c>
      <c r="J11" s="7">
        <v>0.0</v>
      </c>
      <c r="K11" s="8">
        <v>1.726779545660808E8</v>
      </c>
      <c r="L11" s="7">
        <v>0.0</v>
      </c>
      <c r="M11" s="8">
        <v>1.889658388928969E8</v>
      </c>
      <c r="N11" s="7">
        <v>0.0</v>
      </c>
      <c r="O11" s="8">
        <v>2.0679008132929555E8</v>
      </c>
      <c r="P11" s="7">
        <v>0.0</v>
      </c>
      <c r="Q11" s="8">
        <v>2.2629559917659846E8</v>
      </c>
      <c r="R11" s="7">
        <v>0.0</v>
      </c>
      <c r="S11" s="8">
        <v>2.4764097909100693E8</v>
      </c>
      <c r="T11" s="7">
        <v>0.0</v>
      </c>
      <c r="U11" s="8">
        <v>2.709997664483718E8</v>
      </c>
      <c r="V11" s="7">
        <v>0.0</v>
      </c>
      <c r="W11" s="8">
        <v>2.965618763285655E8</v>
      </c>
      <c r="X11" s="7">
        <v>0.0</v>
      </c>
      <c r="Y11" s="8">
        <v>3.245351375912515E8</v>
      </c>
      <c r="Z11" s="2"/>
    </row>
    <row r="12">
      <c r="A12" s="3" t="s">
        <v>29</v>
      </c>
      <c r="B12" s="2">
        <v>0.0</v>
      </c>
      <c r="C12" s="2">
        <v>1.7726038329930001E8</v>
      </c>
      <c r="D12" s="2">
        <v>5.908921742723999E7</v>
      </c>
      <c r="E12" s="2">
        <v>2.6432575872204864E8</v>
      </c>
      <c r="F12" s="2">
        <v>1.385339124048169E8</v>
      </c>
      <c r="G12" s="2">
        <v>2.8897215199950707E8</v>
      </c>
      <c r="H12" s="2">
        <v>1.5130991867980474E8</v>
      </c>
      <c r="I12" s="2">
        <v>3.159333442284241E8</v>
      </c>
      <c r="J12" s="2">
        <v>1.652812912799194E8</v>
      </c>
      <c r="K12" s="2">
        <v>3.454282089700432E8</v>
      </c>
      <c r="L12" s="2">
        <v>1.8056139911518288E8</v>
      </c>
      <c r="M12" s="2">
        <v>3.776964438592762E8</v>
      </c>
      <c r="N12" s="2">
        <v>1.9727449713808775E8</v>
      </c>
      <c r="O12" s="2">
        <v>4.1300056314795256E8</v>
      </c>
      <c r="P12" s="2">
        <v>2.1555678327856046E8</v>
      </c>
      <c r="Q12" s="2">
        <v>4.51628081897315E8</v>
      </c>
      <c r="R12" s="2">
        <v>2.3555755899256146E8</v>
      </c>
      <c r="S12" s="2">
        <v>4.938939103407941E8</v>
      </c>
      <c r="T12" s="2">
        <v>2.5744050366602612E8</v>
      </c>
      <c r="U12" s="2">
        <v>5.401429787357217E8</v>
      </c>
      <c r="V12" s="2">
        <v>2.8138507413525665E8</v>
      </c>
      <c r="W12" s="2">
        <v>5.907531149954319E8</v>
      </c>
      <c r="X12" s="2">
        <v>3.07588041706333E8</v>
      </c>
      <c r="Y12" s="2">
        <v>6.461381995582815E8</v>
      </c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26</v>
      </c>
      <c r="B15" s="2">
        <v>5.685351E7</v>
      </c>
      <c r="C15" s="2">
        <v>5.9089217427239984E7</v>
      </c>
      <c r="D15" s="2">
        <v>6.141284181334876E7</v>
      </c>
      <c r="E15" s="2">
        <v>6.3827840404816896E7</v>
      </c>
      <c r="F15" s="2">
        <v>6.633780640089591E7</v>
      </c>
      <c r="G15" s="2">
        <v>6.894647429980473E7</v>
      </c>
      <c r="H15" s="2">
        <v>7.165772545517023E7</v>
      </c>
      <c r="I15" s="2">
        <v>7.447559385096934E7</v>
      </c>
      <c r="J15" s="2">
        <v>7.740427210356487E7</v>
      </c>
      <c r="K15" s="2">
        <v>8.044811769976546E7</v>
      </c>
      <c r="L15" s="2">
        <v>8.361165948019104E7</v>
      </c>
      <c r="M15" s="2">
        <v>8.689960437759006E7</v>
      </c>
      <c r="N15" s="2">
        <v>9.031684442013441E7</v>
      </c>
      <c r="O15" s="2">
        <v>9.386846401011178E7</v>
      </c>
      <c r="P15" s="2">
        <v>9.75597474888454E7</v>
      </c>
      <c r="Q15" s="2">
        <v>1.0139618699909674E8</v>
      </c>
      <c r="R15" s="2">
        <v>1.0538349065664925E8</v>
      </c>
      <c r="S15" s="2">
        <v>1.0952759104323131E8</v>
      </c>
      <c r="T15" s="2">
        <v>1.1383465403341533E8</v>
      </c>
      <c r="U15" s="2">
        <v>1.1831108796862532E8</v>
      </c>
      <c r="V15" s="2">
        <v>1.2296355319190353E8</v>
      </c>
      <c r="W15" s="2">
        <v>1.2779897195762195E8</v>
      </c>
      <c r="X15" s="2">
        <v>1.3282453873088346E8</v>
      </c>
      <c r="Y15" s="2">
        <v>1.3804773089193672E8</v>
      </c>
      <c r="Z15" s="2"/>
    </row>
    <row r="16">
      <c r="A16" s="4" t="s">
        <v>27</v>
      </c>
      <c r="B16" s="2">
        <v>7.114864E7</v>
      </c>
      <c r="C16" s="2">
        <v>1.45854712E8</v>
      </c>
      <c r="D16" s="2">
        <v>2.2429608760000002E8</v>
      </c>
      <c r="E16" s="2">
        <v>2.3551089198000002E8</v>
      </c>
      <c r="F16" s="2">
        <v>2.47286436579E8</v>
      </c>
      <c r="G16" s="2">
        <v>2.5965075840794998E8</v>
      </c>
      <c r="H16" s="2">
        <v>2.726332963283475E8</v>
      </c>
      <c r="I16" s="2">
        <v>2.862649611447649E8</v>
      </c>
      <c r="J16" s="2">
        <v>3.005782092020032E8</v>
      </c>
      <c r="K16" s="2">
        <v>3.1560711966210335E8</v>
      </c>
      <c r="L16" s="2">
        <v>3.313874756452085E8</v>
      </c>
      <c r="M16" s="2">
        <v>3.479568494274689E8</v>
      </c>
      <c r="N16" s="2">
        <v>3.6535469189884233E8</v>
      </c>
      <c r="O16" s="2">
        <v>3.836224264937844E8</v>
      </c>
      <c r="P16" s="2">
        <v>4.028035478184737E8</v>
      </c>
      <c r="Q16" s="2">
        <v>4.2294372520939744E8</v>
      </c>
      <c r="R16" s="2">
        <v>4.4409091146986735E8</v>
      </c>
      <c r="S16" s="2">
        <v>4.662954570433607E8</v>
      </c>
      <c r="T16" s="2">
        <v>4.896102298955288E8</v>
      </c>
      <c r="U16" s="2">
        <v>5.140907413903053E8</v>
      </c>
      <c r="V16" s="2">
        <v>5.397952784598206E8</v>
      </c>
      <c r="W16" s="2">
        <v>5.667850423828118E8</v>
      </c>
      <c r="X16" s="2">
        <v>5.951242945019524E8</v>
      </c>
      <c r="Y16" s="2">
        <v>6.248805092270501E8</v>
      </c>
      <c r="Z16" s="2"/>
    </row>
    <row r="17">
      <c r="A17" s="4" t="s">
        <v>28</v>
      </c>
      <c r="B17" s="2">
        <v>5.8847013E7</v>
      </c>
      <c r="C17" s="2">
        <v>0.0</v>
      </c>
      <c r="D17" s="2">
        <v>6.4397769859097734E7</v>
      </c>
      <c r="E17" s="2">
        <v>0.0</v>
      </c>
      <c r="F17" s="2">
        <v>7.04721030245888E7</v>
      </c>
      <c r="G17" s="2">
        <v>0.0</v>
      </c>
      <c r="H17" s="2">
        <v>7.711939894152477E7</v>
      </c>
      <c r="I17" s="2">
        <v>0.0</v>
      </c>
      <c r="J17" s="2">
        <v>8.439370244175789E7</v>
      </c>
      <c r="K17" s="2">
        <v>0.0</v>
      </c>
      <c r="L17" s="2">
        <v>9.235415614725423E7</v>
      </c>
      <c r="M17" s="2">
        <v>0.0</v>
      </c>
      <c r="N17" s="2">
        <v>1.0106548132021677E8</v>
      </c>
      <c r="O17" s="2">
        <v>0.0</v>
      </c>
      <c r="P17" s="2">
        <v>1.1059850406949732E8</v>
      </c>
      <c r="Q17" s="2">
        <v>0.0</v>
      </c>
      <c r="R17" s="2">
        <v>1.2103073119153851E8</v>
      </c>
      <c r="S17" s="2">
        <v>0.0</v>
      </c>
      <c r="T17" s="2">
        <v>1.3244698032763395E8</v>
      </c>
      <c r="U17" s="2">
        <v>0.0</v>
      </c>
      <c r="V17" s="2">
        <v>1.449400695609039E8</v>
      </c>
      <c r="W17" s="2">
        <v>0.0</v>
      </c>
      <c r="X17" s="2">
        <v>1.5861157205965078E8</v>
      </c>
      <c r="Y17" s="2">
        <v>0.0</v>
      </c>
      <c r="Z17" s="2"/>
    </row>
    <row r="18">
      <c r="A18" s="3" t="s">
        <v>29</v>
      </c>
      <c r="B18" s="2">
        <v>1.86849163E8</v>
      </c>
      <c r="C18" s="2">
        <v>2.0494392942723998E8</v>
      </c>
      <c r="D18" s="2">
        <v>3.501066992724465E8</v>
      </c>
      <c r="E18" s="2">
        <v>2.993387323848169E8</v>
      </c>
      <c r="F18" s="2">
        <v>3.8409634600448465E8</v>
      </c>
      <c r="G18" s="2">
        <v>3.2859723270775473E8</v>
      </c>
      <c r="H18" s="2">
        <v>4.2141042072504246E8</v>
      </c>
      <c r="I18" s="2">
        <v>3.607405549957342E8</v>
      </c>
      <c r="J18" s="2">
        <v>4.623761837473259E8</v>
      </c>
      <c r="K18" s="2">
        <v>3.960552373618688E8</v>
      </c>
      <c r="L18" s="2">
        <v>5.0735329127265376E8</v>
      </c>
      <c r="M18" s="2">
        <v>4.3485645380505896E8</v>
      </c>
      <c r="N18" s="2">
        <v>5.567370176391935E8</v>
      </c>
      <c r="O18" s="2">
        <v>4.7749089050389624E8</v>
      </c>
      <c r="P18" s="2">
        <v>6.109617993768164E8</v>
      </c>
      <c r="Q18" s="2">
        <v>5.243399122084942E8</v>
      </c>
      <c r="R18" s="2">
        <v>6.705051333180552E8</v>
      </c>
      <c r="S18" s="2">
        <v>5.75823048086592E8</v>
      </c>
      <c r="T18" s="2">
        <v>7.358918642565781E8</v>
      </c>
      <c r="U18" s="2">
        <v>6.324018293589306E8</v>
      </c>
      <c r="V18" s="2">
        <v>8.07698901212628E8</v>
      </c>
      <c r="W18" s="2">
        <v>6.945840143404337E8</v>
      </c>
      <c r="X18" s="2">
        <v>8.865604052924867E8</v>
      </c>
      <c r="Y18" s="2">
        <v>7.629282401189868E8</v>
      </c>
      <c r="Z18" s="2"/>
    </row>
    <row r="19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/>
      <c r="B29" s="11"/>
      <c r="C29" s="11"/>
      <c r="D29" s="2"/>
      <c r="E29" s="11"/>
      <c r="F29" s="11"/>
      <c r="G29" s="2"/>
      <c r="H29" s="11"/>
      <c r="I29" s="11"/>
      <c r="J29" s="2"/>
      <c r="K29" s="11"/>
      <c r="L29" s="11"/>
      <c r="M29" s="2"/>
      <c r="N29" s="11"/>
      <c r="O29" s="11"/>
      <c r="P29" s="2"/>
      <c r="Q29" s="11"/>
      <c r="R29" s="11"/>
      <c r="S29" s="2"/>
      <c r="T29" s="11"/>
      <c r="U29" s="11"/>
      <c r="V29" s="2"/>
      <c r="W29" s="11"/>
      <c r="X29" s="11"/>
      <c r="Y29" s="2"/>
      <c r="Z29" s="2"/>
    </row>
    <row r="30">
      <c r="A30" s="6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10" t="s">
        <v>29</v>
      </c>
    </row>
    <row r="2">
      <c r="A2" s="3" t="s">
        <v>47</v>
      </c>
    </row>
    <row r="3">
      <c r="A3" s="4" t="s">
        <v>26</v>
      </c>
      <c r="B3" s="8">
        <f>Purchases!B3+Purchases!C3+Purchases!D3</f>
        <v>177355569.2</v>
      </c>
      <c r="C3" s="8">
        <f>Purchases!E3+Purchases!F3+Purchases!G3</f>
        <v>199112121.1</v>
      </c>
      <c r="D3" s="8">
        <f>Purchases!H3+Purchases!I3+Purchases!J3</f>
        <v>223537591.4</v>
      </c>
      <c r="E3" s="8">
        <f>Purchases!K3+Purchases!L3+Purchases!M3</f>
        <v>250959381.6</v>
      </c>
      <c r="F3" s="8">
        <f>Purchases!N3+Purchases!O3+Purchases!P3</f>
        <v>281745055.9</v>
      </c>
      <c r="G3" s="8">
        <f>Purchases!Q3+Purchases!R3+Purchases!S3</f>
        <v>316307268.7</v>
      </c>
      <c r="H3" s="8">
        <f>Purchases!T3+Purchases!U3+Purchases!V3</f>
        <v>355109295.2</v>
      </c>
      <c r="I3" s="8">
        <f>Purchases!W3+Purchases!X3+Purchases!Y3</f>
        <v>398671241.6</v>
      </c>
      <c r="J3" s="8">
        <f t="shared" ref="J3:J5" si="1">SUM(B3:I3)</f>
        <v>2202797525</v>
      </c>
    </row>
    <row r="4">
      <c r="A4" s="4" t="s">
        <v>27</v>
      </c>
      <c r="B4" s="8">
        <f>Purchases!B4+Purchases!C4+Purchases!D4</f>
        <v>224296087.6</v>
      </c>
      <c r="C4" s="8">
        <f>Purchases!E4+Purchases!F4+Purchases!G4</f>
        <v>259650758.4</v>
      </c>
      <c r="D4" s="8">
        <f>Purchases!H4+Purchases!I4+Purchases!J4</f>
        <v>300578209.2</v>
      </c>
      <c r="E4" s="8">
        <f>Purchases!K4+Purchases!L4+Purchases!M4</f>
        <v>347956849.4</v>
      </c>
      <c r="F4" s="8">
        <f>Purchases!N4+Purchases!O4+Purchases!P4</f>
        <v>402803547.8</v>
      </c>
      <c r="G4" s="8">
        <f>Purchases!Q4+Purchases!R4+Purchases!S4</f>
        <v>466295457</v>
      </c>
      <c r="H4" s="8">
        <f>Purchases!T4+Purchases!U4+Purchases!V4</f>
        <v>539795278.5</v>
      </c>
      <c r="I4" s="8">
        <f>Purchases!W4+Purchases!X4+Purchases!Y4</f>
        <v>624880509.2</v>
      </c>
      <c r="J4" s="8">
        <f t="shared" si="1"/>
        <v>3166256697</v>
      </c>
    </row>
    <row r="5">
      <c r="A5" s="4" t="s">
        <v>28</v>
      </c>
      <c r="B5" s="8">
        <f>Purchases!B5+Purchases!C5+Purchases!D5</f>
        <v>184804643.2</v>
      </c>
      <c r="C5" s="8">
        <f>Purchases!E5+Purchases!F5+Purchases!G5</f>
        <v>211559477</v>
      </c>
      <c r="D5" s="8">
        <f>Purchases!H5+Purchases!I5+Purchases!J5</f>
        <v>242187704.6</v>
      </c>
      <c r="E5" s="8">
        <f>Purchases!K5+Purchases!L5+Purchases!M5</f>
        <v>277250091</v>
      </c>
      <c r="F5" s="8">
        <f>Purchases!N5+Purchases!O5+Purchases!P5</f>
        <v>317388585.4</v>
      </c>
      <c r="G5" s="8">
        <f>Purchases!Q5+Purchases!R5+Purchases!S5</f>
        <v>363338074.2</v>
      </c>
      <c r="H5" s="8">
        <f>Purchases!T5+Purchases!U5+Purchases!V5</f>
        <v>415939836</v>
      </c>
      <c r="I5" s="8">
        <f>Purchases!W5+Purchases!X5+Purchases!Y5</f>
        <v>476156944.4</v>
      </c>
      <c r="J5" s="8">
        <f t="shared" si="1"/>
        <v>2488625356</v>
      </c>
    </row>
    <row r="6">
      <c r="A6" s="3" t="s">
        <v>29</v>
      </c>
      <c r="B6" s="2">
        <f t="shared" ref="B6:J6" si="2">SUM(B3:B5)</f>
        <v>586456300</v>
      </c>
      <c r="C6" s="2">
        <f t="shared" si="2"/>
        <v>670322356.6</v>
      </c>
      <c r="D6" s="2">
        <f t="shared" si="2"/>
        <v>766303505.2</v>
      </c>
      <c r="E6" s="2">
        <f t="shared" si="2"/>
        <v>876166322</v>
      </c>
      <c r="F6" s="2">
        <f t="shared" si="2"/>
        <v>1001937189</v>
      </c>
      <c r="G6" s="2">
        <f t="shared" si="2"/>
        <v>1145940800</v>
      </c>
      <c r="H6" s="2">
        <f t="shared" si="2"/>
        <v>1310844410</v>
      </c>
      <c r="I6" s="2">
        <f t="shared" si="2"/>
        <v>1499708695</v>
      </c>
      <c r="J6" s="2">
        <f t="shared" si="2"/>
        <v>7857679578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3" width="11.25"/>
  </cols>
  <sheetData>
    <row r="1">
      <c r="A1" s="12" t="s">
        <v>50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/>
      <c r="AA1" s="13"/>
      <c r="AB1" s="13"/>
      <c r="AC1" s="13"/>
      <c r="AD1" s="13"/>
      <c r="AE1" s="13"/>
      <c r="AF1" s="13"/>
      <c r="AG1" s="13"/>
      <c r="AH1" s="14"/>
    </row>
    <row r="2">
      <c r="A2" s="12" t="s">
        <v>51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>
      <c r="A3" s="12" t="s">
        <v>52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>
      <c r="A4" s="14" t="s">
        <v>53</v>
      </c>
      <c r="B4" s="8">
        <v>6386711.111111111</v>
      </c>
      <c r="C4" s="8">
        <v>1.3135782333333334E7</v>
      </c>
      <c r="D4" s="8">
        <v>1.2327631555555556E7</v>
      </c>
      <c r="E4" s="8">
        <v>1.1519480777777778E7</v>
      </c>
      <c r="F4" s="8">
        <v>1.071133E7</v>
      </c>
      <c r="G4" s="8">
        <v>1.4032634281045752E7</v>
      </c>
      <c r="H4" s="8">
        <v>1.2966392562091503E7</v>
      </c>
      <c r="I4" s="8">
        <v>1.1900150843137253E7</v>
      </c>
      <c r="J4" s="8">
        <v>1.0833909124183007E7</v>
      </c>
      <c r="K4" s="8">
        <v>9767667.405228756</v>
      </c>
      <c r="L4" s="8">
        <v>8701425.686274508</v>
      </c>
      <c r="M4" s="8">
        <v>7635183.96732026</v>
      </c>
      <c r="N4" s="8">
        <v>6568942.248366011</v>
      </c>
      <c r="O4" s="8">
        <v>5502700.529411763</v>
      </c>
      <c r="P4" s="8">
        <v>4436458.810457515</v>
      </c>
      <c r="Q4" s="8">
        <v>4165039.0915032662</v>
      </c>
      <c r="R4" s="8">
        <v>3098797.372549018</v>
      </c>
      <c r="S4" s="8">
        <v>8419266.764705881</v>
      </c>
      <c r="T4" s="8">
        <v>7353025.045751633</v>
      </c>
      <c r="U4" s="8">
        <v>6662472.215686274</v>
      </c>
      <c r="V4" s="8">
        <v>1.2358630496732026E7</v>
      </c>
      <c r="W4" s="8">
        <v>1.1292388777777778E7</v>
      </c>
      <c r="X4" s="8">
        <v>1.461369305882353E7</v>
      </c>
      <c r="Y4" s="8">
        <v>1.4285500339869281E7</v>
      </c>
      <c r="Z4" s="8"/>
      <c r="AA4" s="8"/>
      <c r="AB4" s="8"/>
      <c r="AC4" s="8"/>
      <c r="AD4" s="8"/>
      <c r="AE4" s="8"/>
      <c r="AF4" s="8"/>
      <c r="AG4" s="8"/>
      <c r="AH4" s="14"/>
    </row>
    <row r="5">
      <c r="A5" s="12" t="s">
        <v>54</v>
      </c>
      <c r="B5" s="8">
        <v>6386711.111111111</v>
      </c>
      <c r="C5" s="8">
        <v>1.3135782333333334E7</v>
      </c>
      <c r="D5" s="8">
        <v>1.2327631555555556E7</v>
      </c>
      <c r="E5" s="8">
        <v>1.1519480777777778E7</v>
      </c>
      <c r="F5" s="8">
        <v>1.071133E7</v>
      </c>
      <c r="G5" s="8">
        <v>1.4032634281045752E7</v>
      </c>
      <c r="H5" s="8">
        <v>1.2966392562091503E7</v>
      </c>
      <c r="I5" s="8">
        <v>1.1900150843137253E7</v>
      </c>
      <c r="J5" s="8">
        <v>1.0833909124183007E7</v>
      </c>
      <c r="K5" s="8">
        <v>9767667.405228756</v>
      </c>
      <c r="L5" s="8">
        <v>8701425.686274508</v>
      </c>
      <c r="M5" s="8">
        <v>7635183.96732026</v>
      </c>
      <c r="N5" s="8">
        <v>6568942.248366011</v>
      </c>
      <c r="O5" s="8">
        <v>5502700.529411763</v>
      </c>
      <c r="P5" s="8">
        <v>4436458.810457515</v>
      </c>
      <c r="Q5" s="8">
        <v>4165039.0915032662</v>
      </c>
      <c r="R5" s="8">
        <v>3098797.372549018</v>
      </c>
      <c r="S5" s="8">
        <v>8419266.764705881</v>
      </c>
      <c r="T5" s="8">
        <v>7353025.045751633</v>
      </c>
      <c r="U5" s="8">
        <v>6662472.215686274</v>
      </c>
      <c r="V5" s="8">
        <v>1.2358630496732026E7</v>
      </c>
      <c r="W5" s="8">
        <v>1.1292388777777778E7</v>
      </c>
      <c r="X5" s="8">
        <v>1.461369305882353E7</v>
      </c>
      <c r="Y5" s="8">
        <v>1.4285500339869281E7</v>
      </c>
      <c r="Z5" s="8"/>
      <c r="AA5" s="8"/>
      <c r="AB5" s="8"/>
      <c r="AC5" s="8"/>
      <c r="AD5" s="8"/>
      <c r="AE5" s="8"/>
      <c r="AF5" s="8"/>
      <c r="AG5" s="8"/>
      <c r="AH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>
      <c r="A7" s="12" t="s">
        <v>55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>
      <c r="A8" s="14" t="s">
        <v>56</v>
      </c>
      <c r="B8" s="8">
        <v>7620185.0</v>
      </c>
      <c r="C8" s="8">
        <v>1.695338113929999E7</v>
      </c>
      <c r="D8" s="8">
        <v>2.8131715071037702E7</v>
      </c>
      <c r="E8" s="8">
        <v>4.129553054991278E7</v>
      </c>
      <c r="F8" s="8">
        <v>5.659385449575552E7</v>
      </c>
      <c r="G8" s="8">
        <v>7.41848882190564E7</v>
      </c>
      <c r="H8" s="8">
        <v>9.423652512736106E7</v>
      </c>
      <c r="I8" s="8">
        <v>1.1692689629927608E8</v>
      </c>
      <c r="J8" s="8">
        <v>1.4244494538411728E8</v>
      </c>
      <c r="K8" s="8">
        <v>1.7099103436013845E8</v>
      </c>
      <c r="L8" s="8">
        <v>2.0277758176298654E8</v>
      </c>
      <c r="M8" s="8">
        <v>2.3802973507873031E8</v>
      </c>
      <c r="N8" s="8">
        <v>2.769860790827052E8</v>
      </c>
      <c r="O8" s="8">
        <v>3.198993819967173E8</v>
      </c>
      <c r="P8" s="8">
        <v>3.670373814330772E8</v>
      </c>
      <c r="Q8" s="8">
        <v>4.1868361219472134E8</v>
      </c>
      <c r="R8" s="8">
        <v>4.751382781065675E8</v>
      </c>
      <c r="S8" s="8">
        <v>5.3671917016450435E8</v>
      </c>
      <c r="T8" s="8">
        <v>6.037626334052924E8</v>
      </c>
      <c r="U8" s="8">
        <v>6.766245850234479E8</v>
      </c>
      <c r="V8" s="8">
        <v>7.556815863901825E8</v>
      </c>
      <c r="W8" s="8">
        <v>8.413319717649939E8</v>
      </c>
      <c r="X8" s="8">
        <v>9.339970366328729E8</v>
      </c>
      <c r="Y8" s="8">
        <v>1.0341222887496581E9</v>
      </c>
      <c r="Z8" s="8"/>
      <c r="AA8" s="8"/>
      <c r="AB8" s="8"/>
      <c r="AC8" s="8"/>
      <c r="AD8" s="8"/>
      <c r="AE8" s="8"/>
      <c r="AF8" s="8"/>
      <c r="AG8" s="8"/>
      <c r="AH8" s="14"/>
    </row>
    <row r="9">
      <c r="A9" s="14" t="s">
        <v>38</v>
      </c>
      <c r="B9" s="8">
        <v>2.1603113157E8</v>
      </c>
      <c r="C9" s="8">
        <v>1.950442611253626E8</v>
      </c>
      <c r="D9" s="8">
        <v>1.3378995350724965E8</v>
      </c>
      <c r="E9" s="8">
        <v>1.0996119690354794E8</v>
      </c>
      <c r="F9" s="8">
        <v>3.734853198189965E8</v>
      </c>
      <c r="G9" s="8">
        <v>0.0</v>
      </c>
      <c r="H9" s="8">
        <v>2.9111823829795504E8</v>
      </c>
      <c r="I9" s="8">
        <v>2.6043233007927758E8</v>
      </c>
      <c r="J9" s="8">
        <v>1.8169257810876474E8</v>
      </c>
      <c r="K9" s="8">
        <v>1.468878911845935E8</v>
      </c>
      <c r="L9" s="8">
        <v>5.023264792009777E8</v>
      </c>
      <c r="M9" s="8">
        <v>0.0</v>
      </c>
      <c r="N9" s="8">
        <v>3.928365401618575E8</v>
      </c>
      <c r="O9" s="8">
        <v>3.481034429420419E8</v>
      </c>
      <c r="P9" s="8">
        <v>2.4711441211482212E8</v>
      </c>
      <c r="Q9" s="8">
        <v>1.9642306690902144E8</v>
      </c>
      <c r="R9" s="8">
        <v>6.764977154178356E8</v>
      </c>
      <c r="S9" s="8">
        <v>0.0</v>
      </c>
      <c r="T9" s="8">
        <v>5.3083488988665354E8</v>
      </c>
      <c r="U9" s="8">
        <v>4.6579343125964427E8</v>
      </c>
      <c r="V9" s="8">
        <v>3.365999608147509E8</v>
      </c>
      <c r="W9" s="8">
        <v>2.6295343466319764E8</v>
      </c>
      <c r="X9" s="8">
        <v>9.12287117080997E8</v>
      </c>
      <c r="Y9" s="8">
        <v>0.0</v>
      </c>
      <c r="Z9" s="8"/>
      <c r="AA9" s="8"/>
      <c r="AB9" s="8"/>
      <c r="AC9" s="8"/>
      <c r="AD9" s="8"/>
      <c r="AE9" s="8"/>
      <c r="AF9" s="8"/>
      <c r="AG9" s="8"/>
      <c r="AH9" s="14"/>
    </row>
    <row r="10">
      <c r="A10" s="14" t="s">
        <v>57</v>
      </c>
      <c r="B10" s="8">
        <v>9.56287935275E7</v>
      </c>
      <c r="C10" s="8">
        <v>2.5407186888236484E8</v>
      </c>
      <c r="D10" s="8">
        <v>5.940926503330722E8</v>
      </c>
      <c r="E10" s="8">
        <v>7.08259769297148E8</v>
      </c>
      <c r="F10" s="8">
        <v>6.783360021142758E8</v>
      </c>
      <c r="G10" s="8">
        <v>1.1486619358522267E9</v>
      </c>
      <c r="H10" s="8">
        <v>1.1159641554833534E9</v>
      </c>
      <c r="I10" s="8">
        <v>1.2637695928485122E9</v>
      </c>
      <c r="J10" s="8">
        <v>1.636757330448486E9</v>
      </c>
      <c r="K10" s="8">
        <v>1.7994082727152696E9</v>
      </c>
      <c r="L10" s="8">
        <v>1.7578164777368007E9</v>
      </c>
      <c r="M10" s="8">
        <v>2.410849830557189E9</v>
      </c>
      <c r="N10" s="8">
        <v>2.3678287901828113E9</v>
      </c>
      <c r="O10" s="8">
        <v>2.5665911964908495E9</v>
      </c>
      <c r="P10" s="8">
        <v>3.0546244343709183E9</v>
      </c>
      <c r="Q10" s="8">
        <v>3.2856966007420807E9</v>
      </c>
      <c r="R10" s="8">
        <v>3.234426529504389E9</v>
      </c>
      <c r="S10" s="8">
        <v>4.1075479258546677E9</v>
      </c>
      <c r="T10" s="8">
        <v>4.051566278378145E9</v>
      </c>
      <c r="U10" s="8">
        <v>4.3451991866562605E9</v>
      </c>
      <c r="V10" s="8">
        <v>4.99333068172527E9</v>
      </c>
      <c r="W10" s="8">
        <v>5.321639127128892E9</v>
      </c>
      <c r="X10" s="8">
        <v>5.250618905183158E9</v>
      </c>
      <c r="Y10" s="8">
        <v>6.443275121392019E9</v>
      </c>
      <c r="Z10" s="8"/>
      <c r="AA10" s="8"/>
      <c r="AB10" s="8"/>
      <c r="AC10" s="8"/>
      <c r="AD10" s="8"/>
      <c r="AE10" s="8"/>
      <c r="AF10" s="8"/>
      <c r="AG10" s="8"/>
      <c r="AH10" s="14"/>
    </row>
    <row r="11">
      <c r="A11" s="12" t="s">
        <v>58</v>
      </c>
      <c r="B11" s="8">
        <v>3.1928011009749997E8</v>
      </c>
      <c r="C11" s="8">
        <v>4.6606951114702743E8</v>
      </c>
      <c r="D11" s="8">
        <v>7.560143189113595E8</v>
      </c>
      <c r="E11" s="8">
        <v>8.595164967506087E8</v>
      </c>
      <c r="F11" s="8">
        <v>1.1084151764290278E9</v>
      </c>
      <c r="G11" s="8">
        <v>1.222846824071283E9</v>
      </c>
      <c r="H11" s="8">
        <v>1.5013189189086695E9</v>
      </c>
      <c r="I11" s="8">
        <v>1.6411288192270658E9</v>
      </c>
      <c r="J11" s="8">
        <v>1.960894853941368E9</v>
      </c>
      <c r="K11" s="8">
        <v>2.1172871982600017E9</v>
      </c>
      <c r="L11" s="8">
        <v>2.4629205387007647E9</v>
      </c>
      <c r="M11" s="8">
        <v>2.648879565635919E9</v>
      </c>
      <c r="N11" s="8">
        <v>3.037651409427374E9</v>
      </c>
      <c r="O11" s="8">
        <v>3.2345940214296083E9</v>
      </c>
      <c r="P11" s="8">
        <v>3.6687762279188175E9</v>
      </c>
      <c r="Q11" s="8">
        <v>3.9008032798458233E9</v>
      </c>
      <c r="R11" s="8">
        <v>4.386062523028791E9</v>
      </c>
      <c r="S11" s="8">
        <v>4.644267096019172E9</v>
      </c>
      <c r="T11" s="8">
        <v>5.186163801670092E9</v>
      </c>
      <c r="U11" s="8">
        <v>5.487617202939352E9</v>
      </c>
      <c r="V11" s="8">
        <v>6.085612228930203E9</v>
      </c>
      <c r="W11" s="8">
        <v>6.425924533557083E9</v>
      </c>
      <c r="X11" s="8">
        <v>7.096903058897028E9</v>
      </c>
      <c r="Y11" s="8">
        <v>7.477397410141678E9</v>
      </c>
      <c r="Z11" s="8"/>
      <c r="AA11" s="8"/>
      <c r="AB11" s="8"/>
      <c r="AC11" s="8"/>
      <c r="AD11" s="8"/>
      <c r="AE11" s="8"/>
      <c r="AF11" s="8"/>
      <c r="AG11" s="8"/>
      <c r="AH11" s="14"/>
    </row>
    <row r="12">
      <c r="A12" s="12" t="s">
        <v>59</v>
      </c>
      <c r="B12" s="8">
        <v>3.256668212086111E8</v>
      </c>
      <c r="C12" s="8">
        <v>4.7920529348036075E8</v>
      </c>
      <c r="D12" s="8">
        <v>7.683419504669151E8</v>
      </c>
      <c r="E12" s="8">
        <v>8.710359775283865E8</v>
      </c>
      <c r="F12" s="8">
        <v>1.1191265064290278E9</v>
      </c>
      <c r="G12" s="8">
        <v>1.2368794583523288E9</v>
      </c>
      <c r="H12" s="8">
        <v>1.514285311470761E9</v>
      </c>
      <c r="I12" s="8">
        <v>1.653028970070203E9</v>
      </c>
      <c r="J12" s="8">
        <v>1.971728763065551E9</v>
      </c>
      <c r="K12" s="8">
        <v>2.1270548656652305E9</v>
      </c>
      <c r="L12" s="8">
        <v>2.471621964387039E9</v>
      </c>
      <c r="M12" s="8">
        <v>2.6565147496032395E9</v>
      </c>
      <c r="N12" s="8">
        <v>3.04422035167574E9</v>
      </c>
      <c r="O12" s="8">
        <v>3.24009672195902E9</v>
      </c>
      <c r="P12" s="8">
        <v>3.673212686729275E9</v>
      </c>
      <c r="Q12" s="8">
        <v>3.9049683189373264E9</v>
      </c>
      <c r="R12" s="8">
        <v>4.3891613204013405E9</v>
      </c>
      <c r="S12" s="8">
        <v>4.652686362783877E9</v>
      </c>
      <c r="T12" s="8">
        <v>5.193516826715843E9</v>
      </c>
      <c r="U12" s="8">
        <v>5.494279675155038E9</v>
      </c>
      <c r="V12" s="8">
        <v>6.097970859426935E9</v>
      </c>
      <c r="W12" s="8">
        <v>6.437216922334861E9</v>
      </c>
      <c r="X12" s="8">
        <v>7.111516751955852E9</v>
      </c>
      <c r="Y12" s="8">
        <v>7.491682910481547E9</v>
      </c>
      <c r="Z12" s="8"/>
      <c r="AA12" s="8"/>
      <c r="AB12" s="8"/>
      <c r="AC12" s="8"/>
      <c r="AD12" s="8"/>
      <c r="AE12" s="8"/>
      <c r="AF12" s="8"/>
      <c r="AG12" s="8"/>
      <c r="AH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>
      <c r="A14" s="12" t="s">
        <v>60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>
      <c r="A15" s="14" t="s">
        <v>61</v>
      </c>
      <c r="B15" s="8">
        <v>3453828.0</v>
      </c>
      <c r="C15" s="8">
        <v>3453828.0</v>
      </c>
      <c r="D15" s="8">
        <v>3453828.0</v>
      </c>
      <c r="E15" s="8">
        <v>3453828.0</v>
      </c>
      <c r="F15" s="8">
        <v>3453828.0</v>
      </c>
      <c r="G15" s="8">
        <v>3453828.0</v>
      </c>
      <c r="H15" s="8">
        <v>3453828.0</v>
      </c>
      <c r="I15" s="8">
        <v>6629707.6</v>
      </c>
      <c r="J15" s="8">
        <v>6629707.6</v>
      </c>
      <c r="K15" s="8">
        <v>6629707.6</v>
      </c>
      <c r="L15" s="8">
        <v>6629707.6</v>
      </c>
      <c r="M15" s="8">
        <v>6629707.6</v>
      </c>
      <c r="N15" s="8">
        <v>6629707.6</v>
      </c>
      <c r="O15" s="8">
        <v>6629707.6</v>
      </c>
      <c r="P15" s="8">
        <v>6629707.6</v>
      </c>
      <c r="Q15" s="8">
        <v>6629707.6</v>
      </c>
      <c r="R15" s="8">
        <v>6629707.6</v>
      </c>
      <c r="S15" s="8">
        <v>6629707.6</v>
      </c>
      <c r="T15" s="8">
        <v>6629707.6</v>
      </c>
      <c r="U15" s="8">
        <v>6629707.6</v>
      </c>
      <c r="V15" s="8">
        <v>6629707.6</v>
      </c>
      <c r="W15" s="8">
        <v>6629707.6</v>
      </c>
      <c r="X15" s="8">
        <v>6629707.6</v>
      </c>
      <c r="Y15" s="8">
        <v>6629707.6</v>
      </c>
      <c r="Z15" s="8"/>
      <c r="AA15" s="8"/>
      <c r="AB15" s="8"/>
      <c r="AC15" s="8"/>
      <c r="AD15" s="8"/>
      <c r="AE15" s="8"/>
      <c r="AF15" s="8"/>
      <c r="AG15" s="8"/>
      <c r="AH15" s="14"/>
    </row>
    <row r="16">
      <c r="A16" s="12" t="s">
        <v>62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>
      <c r="A17" s="14" t="s">
        <v>63</v>
      </c>
      <c r="B17" s="7">
        <v>0.0</v>
      </c>
      <c r="C17" s="7">
        <v>1.274389192086111E8</v>
      </c>
      <c r="D17" s="7">
        <v>2.6281784905312073E8</v>
      </c>
      <c r="E17" s="7">
        <v>4.069438771944685E8</v>
      </c>
      <c r="F17" s="7">
        <v>5.603410951435696E8</v>
      </c>
      <c r="G17" s="7">
        <v>7.235640564245431E8</v>
      </c>
      <c r="H17" s="7">
        <v>8.970134406445742E8</v>
      </c>
      <c r="I17" s="7">
        <v>1.0814961517457185E9</v>
      </c>
      <c r="J17" s="7">
        <v>1.2776690204744687E9</v>
      </c>
      <c r="K17" s="7">
        <v>1.486131065718225E9</v>
      </c>
      <c r="L17" s="7">
        <v>1.7077133387033613E9</v>
      </c>
      <c r="M17" s="7">
        <v>1.9408724295143855E9</v>
      </c>
      <c r="N17" s="7">
        <v>2.19099649919818E9</v>
      </c>
      <c r="O17" s="7">
        <v>2.4567115834365463E9</v>
      </c>
      <c r="P17" s="7">
        <v>2.739023304855124E9</v>
      </c>
      <c r="Q17" s="7">
        <v>3.0388205017524586E9</v>
      </c>
      <c r="R17" s="7">
        <v>3.3571332451288323E9</v>
      </c>
      <c r="S17" s="7">
        <v>3.6950510714832854E9</v>
      </c>
      <c r="T17" s="7">
        <v>4.0534555180972857E9</v>
      </c>
      <c r="U17" s="7">
        <v>4.434107211859264E9</v>
      </c>
      <c r="V17" s="7">
        <v>4.838295319196108E9</v>
      </c>
      <c r="W17" s="7">
        <v>5.266841572614307E9</v>
      </c>
      <c r="X17" s="7">
        <v>5.719137746394427E9</v>
      </c>
      <c r="Y17" s="7">
        <v>6.201351231063364E9</v>
      </c>
      <c r="Z17" s="7"/>
      <c r="AA17" s="7"/>
      <c r="AB17" s="7"/>
      <c r="AC17" s="7"/>
      <c r="AD17" s="7"/>
      <c r="AE17" s="7"/>
      <c r="AF17" s="7"/>
      <c r="AG17" s="7"/>
      <c r="AH17" s="14"/>
    </row>
    <row r="18">
      <c r="A18" s="14" t="s">
        <v>64</v>
      </c>
      <c r="B18" s="8">
        <v>1.274389192086111E8</v>
      </c>
      <c r="C18" s="8">
        <v>1.3537892984450963E8</v>
      </c>
      <c r="D18" s="8">
        <v>1.441260281413478E8</v>
      </c>
      <c r="E18" s="8">
        <v>1.533972179491011E8</v>
      </c>
      <c r="F18" s="8">
        <v>1.6322296128097352E8</v>
      </c>
      <c r="G18" s="8">
        <v>1.7344938422003108E8</v>
      </c>
      <c r="H18" s="8">
        <v>1.8448271110114425E8</v>
      </c>
      <c r="I18" s="8">
        <v>1.9617286872875032E8</v>
      </c>
      <c r="J18" s="8">
        <v>2.0846204524375632E8</v>
      </c>
      <c r="K18" s="8">
        <v>2.2158227298513636E8</v>
      </c>
      <c r="L18" s="8">
        <v>2.3548023081102413E8</v>
      </c>
      <c r="M18" s="8">
        <v>2.5012406968379486E8</v>
      </c>
      <c r="N18" s="8">
        <v>2.657150842383659E8</v>
      </c>
      <c r="O18" s="8">
        <v>2.823117214185778E8</v>
      </c>
      <c r="P18" s="8">
        <v>2.9979719689733464E8</v>
      </c>
      <c r="Q18" s="8">
        <v>3.1831274337637377E8</v>
      </c>
      <c r="R18" s="8">
        <v>3.3791782635445315E8</v>
      </c>
      <c r="S18" s="8">
        <v>3.584044466140002E8</v>
      </c>
      <c r="T18" s="8">
        <v>3.8065169376197875E8</v>
      </c>
      <c r="U18" s="8">
        <v>4.041881073368435E8</v>
      </c>
      <c r="V18" s="8">
        <v>4.285462534181995E8</v>
      </c>
      <c r="W18" s="8">
        <v>4.5461731378011996E8</v>
      </c>
      <c r="X18" s="8">
        <v>4.82213484668937E8</v>
      </c>
      <c r="Y18" s="8">
        <v>5.114585146991949E8</v>
      </c>
      <c r="Z18" s="8"/>
      <c r="AA18" s="8"/>
      <c r="AB18" s="8"/>
      <c r="AC18" s="8"/>
      <c r="AD18" s="8"/>
      <c r="AE18" s="8"/>
      <c r="AF18" s="8"/>
      <c r="AG18" s="8"/>
      <c r="AH18" s="14"/>
    </row>
    <row r="19">
      <c r="A19" s="14" t="s">
        <v>65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2321140.0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2321140.0</v>
      </c>
      <c r="X19" s="8">
        <v>0.0</v>
      </c>
      <c r="Y19" s="8">
        <v>0.0</v>
      </c>
      <c r="Z19" s="8"/>
      <c r="AA19" s="8"/>
      <c r="AB19" s="8"/>
      <c r="AC19" s="8"/>
      <c r="AD19" s="8"/>
      <c r="AE19" s="8"/>
      <c r="AF19" s="8"/>
      <c r="AG19" s="8"/>
      <c r="AH19" s="14"/>
    </row>
    <row r="20">
      <c r="A20" s="12" t="s">
        <v>66</v>
      </c>
      <c r="B20" s="8">
        <v>1.274389192086111E8</v>
      </c>
      <c r="C20" s="8">
        <v>2.6281784905312073E8</v>
      </c>
      <c r="D20" s="8">
        <v>4.069438771944685E8</v>
      </c>
      <c r="E20" s="8">
        <v>5.603410951435696E8</v>
      </c>
      <c r="F20" s="8">
        <v>7.235640564245431E8</v>
      </c>
      <c r="G20" s="8">
        <v>8.970134406445742E8</v>
      </c>
      <c r="H20" s="8">
        <v>1.0814961517457185E9</v>
      </c>
      <c r="I20" s="8">
        <v>1.2776690204744687E9</v>
      </c>
      <c r="J20" s="8">
        <v>1.486131065718225E9</v>
      </c>
      <c r="K20" s="8">
        <v>1.7077133387033613E9</v>
      </c>
      <c r="L20" s="8">
        <v>1.9408724295143855E9</v>
      </c>
      <c r="M20" s="8">
        <v>2.19099649919818E9</v>
      </c>
      <c r="N20" s="8">
        <v>2.4567115834365463E9</v>
      </c>
      <c r="O20" s="8">
        <v>2.739023304855124E9</v>
      </c>
      <c r="P20" s="8">
        <v>3.0388205017524586E9</v>
      </c>
      <c r="Q20" s="8">
        <v>3.3571332451288323E9</v>
      </c>
      <c r="R20" s="8">
        <v>3.6950510714832854E9</v>
      </c>
      <c r="S20" s="8">
        <v>4.0534555180972857E9</v>
      </c>
      <c r="T20" s="8">
        <v>4.434107211859264E9</v>
      </c>
      <c r="U20" s="8">
        <v>4.838295319196108E9</v>
      </c>
      <c r="V20" s="8">
        <v>5.266841572614307E9</v>
      </c>
      <c r="W20" s="8">
        <v>5.719137746394427E9</v>
      </c>
      <c r="X20" s="8">
        <v>6.201351231063364E9</v>
      </c>
      <c r="Y20" s="8">
        <v>6.712809745762559E9</v>
      </c>
      <c r="Z20" s="8"/>
      <c r="AA20" s="8"/>
      <c r="AB20" s="8"/>
      <c r="AC20" s="8"/>
      <c r="AD20" s="8"/>
      <c r="AE20" s="8"/>
      <c r="AF20" s="8"/>
      <c r="AG20" s="8"/>
      <c r="AH20" s="14"/>
    </row>
    <row r="21">
      <c r="A21" s="12" t="s">
        <v>67</v>
      </c>
      <c r="B21" s="8">
        <v>1.308927472086111E8</v>
      </c>
      <c r="C21" s="8">
        <v>2.6627167705312073E8</v>
      </c>
      <c r="D21" s="8">
        <v>4.103977051944685E8</v>
      </c>
      <c r="E21" s="8">
        <v>5.637949231435696E8</v>
      </c>
      <c r="F21" s="8">
        <v>7.270178844245431E8</v>
      </c>
      <c r="G21" s="8">
        <v>9.004672686445742E8</v>
      </c>
      <c r="H21" s="8">
        <v>1.0849499797457185E9</v>
      </c>
      <c r="I21" s="8">
        <v>1.2842987280744686E9</v>
      </c>
      <c r="J21" s="8">
        <v>1.492760773318225E9</v>
      </c>
      <c r="K21" s="8">
        <v>1.7143430463033612E9</v>
      </c>
      <c r="L21" s="8">
        <v>1.9475021371143854E9</v>
      </c>
      <c r="M21" s="8">
        <v>2.19762620679818E9</v>
      </c>
      <c r="N21" s="8">
        <v>2.463341291036546E9</v>
      </c>
      <c r="O21" s="8">
        <v>2.745653012455124E9</v>
      </c>
      <c r="P21" s="8">
        <v>3.0454502093524585E9</v>
      </c>
      <c r="Q21" s="8">
        <v>3.3637629527288322E9</v>
      </c>
      <c r="R21" s="8">
        <v>3.7016807790832853E9</v>
      </c>
      <c r="S21" s="8">
        <v>4.0600852256972857E9</v>
      </c>
      <c r="T21" s="8">
        <v>4.440736919459265E9</v>
      </c>
      <c r="U21" s="8">
        <v>4.844925026796108E9</v>
      </c>
      <c r="V21" s="8">
        <v>5.273471280214308E9</v>
      </c>
      <c r="W21" s="8">
        <v>5.725767453994428E9</v>
      </c>
      <c r="X21" s="8">
        <v>6.207980938663364E9</v>
      </c>
      <c r="Y21" s="8">
        <v>6.719439453362559E9</v>
      </c>
      <c r="Z21" s="8"/>
      <c r="AA21" s="8"/>
      <c r="AB21" s="8"/>
      <c r="AC21" s="8"/>
      <c r="AD21" s="8"/>
      <c r="AE21" s="8"/>
      <c r="AF21" s="8"/>
      <c r="AG21" s="8"/>
      <c r="AH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>
      <c r="A23" s="12" t="s">
        <v>68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>
      <c r="A24" s="12" t="s">
        <v>69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>
      <c r="A25" s="14" t="s">
        <v>70</v>
      </c>
      <c r="B25" s="8">
        <v>7254000.0</v>
      </c>
      <c r="C25" s="8">
        <v>7254000.0</v>
      </c>
      <c r="D25" s="8">
        <v>7254000.0</v>
      </c>
      <c r="E25" s="8">
        <v>7254000.0</v>
      </c>
      <c r="F25" s="8">
        <v>7254000.0</v>
      </c>
      <c r="G25" s="8">
        <v>7254000.0</v>
      </c>
      <c r="H25" s="8">
        <v>7254000.0</v>
      </c>
      <c r="I25" s="8">
        <v>7254000.0</v>
      </c>
      <c r="J25" s="8">
        <v>1.600826E7</v>
      </c>
      <c r="K25" s="8">
        <v>1.600826E7</v>
      </c>
      <c r="L25" s="8">
        <v>1.600826E7</v>
      </c>
      <c r="M25" s="8">
        <v>2.3471132E7</v>
      </c>
      <c r="N25" s="8">
        <v>2.3471132E7</v>
      </c>
      <c r="O25" s="8">
        <v>1.6217132E7</v>
      </c>
      <c r="P25" s="8">
        <v>1.6217132E7</v>
      </c>
      <c r="Q25" s="8">
        <v>1.6217132E7</v>
      </c>
      <c r="R25" s="8">
        <v>1.6217132E7</v>
      </c>
      <c r="S25" s="8">
        <v>1.6217132E7</v>
      </c>
      <c r="T25" s="8">
        <v>1.6217132E7</v>
      </c>
      <c r="U25" s="8">
        <v>1.6217132E7</v>
      </c>
      <c r="V25" s="8">
        <v>1.6217132E7</v>
      </c>
      <c r="W25" s="8">
        <v>1.6217132E7</v>
      </c>
      <c r="X25" s="8">
        <v>1.6217132E7</v>
      </c>
      <c r="Y25" s="8">
        <v>8754260.0</v>
      </c>
      <c r="Z25" s="8"/>
      <c r="AA25" s="8"/>
      <c r="AB25" s="8"/>
      <c r="AC25" s="8"/>
      <c r="AD25" s="8"/>
      <c r="AE25" s="8"/>
      <c r="AF25" s="8"/>
      <c r="AG25" s="8"/>
      <c r="AH25" s="14"/>
    </row>
    <row r="26">
      <c r="A26" s="12" t="s">
        <v>71</v>
      </c>
      <c r="B26" s="8">
        <v>7254000.0</v>
      </c>
      <c r="C26" s="8">
        <v>7254000.0</v>
      </c>
      <c r="D26" s="8">
        <v>7254000.0</v>
      </c>
      <c r="E26" s="8">
        <v>7254000.0</v>
      </c>
      <c r="F26" s="8">
        <v>7254000.0</v>
      </c>
      <c r="G26" s="8">
        <v>7254000.0</v>
      </c>
      <c r="H26" s="8">
        <v>7254000.0</v>
      </c>
      <c r="I26" s="8">
        <v>7254000.0</v>
      </c>
      <c r="J26" s="8">
        <v>1.600826E7</v>
      </c>
      <c r="K26" s="8">
        <v>1.600826E7</v>
      </c>
      <c r="L26" s="8">
        <v>1.600826E7</v>
      </c>
      <c r="M26" s="8">
        <v>2.3471132E7</v>
      </c>
      <c r="N26" s="8">
        <v>2.3471132E7</v>
      </c>
      <c r="O26" s="8">
        <v>1.6217132E7</v>
      </c>
      <c r="P26" s="8">
        <v>1.6217132E7</v>
      </c>
      <c r="Q26" s="8">
        <v>1.6217132E7</v>
      </c>
      <c r="R26" s="8">
        <v>1.6217132E7</v>
      </c>
      <c r="S26" s="8">
        <v>1.6217132E7</v>
      </c>
      <c r="T26" s="8">
        <v>1.6217132E7</v>
      </c>
      <c r="U26" s="8">
        <v>1.6217132E7</v>
      </c>
      <c r="V26" s="8">
        <v>1.6217132E7</v>
      </c>
      <c r="W26" s="8">
        <v>1.6217132E7</v>
      </c>
      <c r="X26" s="8">
        <v>1.6217132E7</v>
      </c>
      <c r="Y26" s="8">
        <v>8754260.0</v>
      </c>
      <c r="Z26" s="8"/>
      <c r="AA26" s="8"/>
      <c r="AB26" s="8"/>
      <c r="AC26" s="8"/>
      <c r="AD26" s="8"/>
      <c r="AE26" s="8"/>
      <c r="AF26" s="8"/>
      <c r="AG26" s="8"/>
      <c r="AH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>
      <c r="A28" s="12" t="s">
        <v>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>
      <c r="A29" s="14" t="s">
        <v>49</v>
      </c>
      <c r="B29" s="8">
        <v>1.86849163E8</v>
      </c>
      <c r="C29" s="8">
        <v>2.0494392942723998E8</v>
      </c>
      <c r="D29" s="8">
        <v>3.501066992724465E8</v>
      </c>
      <c r="E29" s="8">
        <v>2.993387323848169E8</v>
      </c>
      <c r="F29" s="8">
        <v>3.8409634600448465E8</v>
      </c>
      <c r="G29" s="8">
        <v>3.2859723270775473E8</v>
      </c>
      <c r="H29" s="8">
        <v>4.2141042072504246E8</v>
      </c>
      <c r="I29" s="8">
        <v>3.607405549957342E8</v>
      </c>
      <c r="J29" s="8">
        <v>4.623761837473259E8</v>
      </c>
      <c r="K29" s="8">
        <v>3.960552373618688E8</v>
      </c>
      <c r="L29" s="8">
        <v>5.0735329127265376E8</v>
      </c>
      <c r="M29" s="8">
        <v>4.3485645380505896E8</v>
      </c>
      <c r="N29" s="8">
        <v>5.567370176391935E8</v>
      </c>
      <c r="O29" s="8">
        <v>4.7749089050389624E8</v>
      </c>
      <c r="P29" s="8">
        <v>6.109617993768164E8</v>
      </c>
      <c r="Q29" s="8">
        <v>5.243399122084942E8</v>
      </c>
      <c r="R29" s="8">
        <v>6.705051333180552E8</v>
      </c>
      <c r="S29" s="8">
        <v>5.75823048086592E8</v>
      </c>
      <c r="T29" s="8">
        <v>7.358918642565781E8</v>
      </c>
      <c r="U29" s="8">
        <v>6.324018293589306E8</v>
      </c>
      <c r="V29" s="8">
        <v>8.07698901212628E8</v>
      </c>
      <c r="W29" s="8">
        <v>6.945840143404337E8</v>
      </c>
      <c r="X29" s="8">
        <v>8.865604052924867E8</v>
      </c>
      <c r="Y29" s="8">
        <v>7.629282401189868E8</v>
      </c>
      <c r="Z29" s="8"/>
      <c r="AA29" s="8"/>
      <c r="AB29" s="8"/>
      <c r="AC29" s="8"/>
      <c r="AD29" s="8"/>
      <c r="AE29" s="8"/>
      <c r="AF29" s="8"/>
      <c r="AG29" s="8"/>
      <c r="AH29" s="14"/>
    </row>
    <row r="30">
      <c r="A30" s="14" t="s">
        <v>73</v>
      </c>
      <c r="B30" s="8">
        <v>670911.0</v>
      </c>
      <c r="C30" s="8">
        <v>735687.0</v>
      </c>
      <c r="D30" s="8">
        <v>583546.0</v>
      </c>
      <c r="E30" s="8">
        <v>648322.0</v>
      </c>
      <c r="F30" s="8">
        <v>758276.0</v>
      </c>
      <c r="G30" s="8">
        <v>560957.0</v>
      </c>
      <c r="H30" s="8">
        <v>670911.0</v>
      </c>
      <c r="I30" s="8">
        <v>735687.0</v>
      </c>
      <c r="J30" s="8">
        <v>583546.0</v>
      </c>
      <c r="K30" s="8">
        <v>648322.0</v>
      </c>
      <c r="L30" s="8">
        <v>758276.0</v>
      </c>
      <c r="M30" s="8">
        <v>560957.0</v>
      </c>
      <c r="N30" s="8">
        <v>670911.0</v>
      </c>
      <c r="O30" s="8">
        <v>735687.0</v>
      </c>
      <c r="P30" s="8">
        <v>583546.0</v>
      </c>
      <c r="Q30" s="8">
        <v>648322.0</v>
      </c>
      <c r="R30" s="8">
        <v>758276.0</v>
      </c>
      <c r="S30" s="8">
        <v>560957.0</v>
      </c>
      <c r="T30" s="8">
        <v>670911.0</v>
      </c>
      <c r="U30" s="8">
        <v>735687.0</v>
      </c>
      <c r="V30" s="8">
        <v>583546.0</v>
      </c>
      <c r="W30" s="8">
        <v>648322.0</v>
      </c>
      <c r="X30" s="8">
        <v>758276.0</v>
      </c>
      <c r="Y30" s="8">
        <v>560957.0</v>
      </c>
      <c r="Z30" s="8"/>
      <c r="AA30" s="8"/>
      <c r="AB30" s="8"/>
      <c r="AC30" s="8"/>
      <c r="AD30" s="8"/>
      <c r="AE30" s="8"/>
      <c r="AF30" s="8"/>
      <c r="AG30" s="8"/>
      <c r="AH30" s="14"/>
    </row>
    <row r="31">
      <c r="A31" s="12" t="s">
        <v>74</v>
      </c>
      <c r="B31" s="8">
        <v>1.87520074E8</v>
      </c>
      <c r="C31" s="8">
        <v>2.0567961642723998E8</v>
      </c>
      <c r="D31" s="8">
        <v>3.506902452724465E8</v>
      </c>
      <c r="E31" s="8">
        <v>2.999870543848169E8</v>
      </c>
      <c r="F31" s="8">
        <v>3.8485462200448465E8</v>
      </c>
      <c r="G31" s="8">
        <v>3.2915818970775473E8</v>
      </c>
      <c r="H31" s="8">
        <v>4.2208133172504246E8</v>
      </c>
      <c r="I31" s="8">
        <v>3.614762419957342E8</v>
      </c>
      <c r="J31" s="8">
        <v>4.629597297473259E8</v>
      </c>
      <c r="K31" s="8">
        <v>3.967035593618688E8</v>
      </c>
      <c r="L31" s="8">
        <v>5.0811156727265376E8</v>
      </c>
      <c r="M31" s="8">
        <v>4.3541741080505896E8</v>
      </c>
      <c r="N31" s="8">
        <v>5.574079286391935E8</v>
      </c>
      <c r="O31" s="8">
        <v>4.7822657750389624E8</v>
      </c>
      <c r="P31" s="8">
        <v>6.115453453768164E8</v>
      </c>
      <c r="Q31" s="8">
        <v>5.249882342084942E8</v>
      </c>
      <c r="R31" s="8">
        <v>6.712634093180552E8</v>
      </c>
      <c r="S31" s="8">
        <v>5.76384005086592E8</v>
      </c>
      <c r="T31" s="8">
        <v>7.365627752565781E8</v>
      </c>
      <c r="U31" s="8">
        <v>6.331375163589306E8</v>
      </c>
      <c r="V31" s="8">
        <v>8.08282447212628E8</v>
      </c>
      <c r="W31" s="8">
        <v>6.952323363404337E8</v>
      </c>
      <c r="X31" s="8">
        <v>8.873186812924867E8</v>
      </c>
      <c r="Y31" s="8">
        <v>7.634891971189868E8</v>
      </c>
      <c r="Z31" s="8"/>
      <c r="AA31" s="8"/>
      <c r="AB31" s="8"/>
      <c r="AC31" s="8"/>
      <c r="AD31" s="8"/>
      <c r="AE31" s="8"/>
      <c r="AF31" s="8"/>
      <c r="AG31" s="8"/>
      <c r="AH31" s="14"/>
    </row>
    <row r="32">
      <c r="A32" s="12" t="s">
        <v>75</v>
      </c>
      <c r="B32" s="8">
        <v>1.94774074E8</v>
      </c>
      <c r="C32" s="8">
        <v>2.1293361642723998E8</v>
      </c>
      <c r="D32" s="8">
        <v>3.579442452724465E8</v>
      </c>
      <c r="E32" s="8">
        <v>3.072410543848169E8</v>
      </c>
      <c r="F32" s="8">
        <v>3.9210862200448465E8</v>
      </c>
      <c r="G32" s="8">
        <v>3.3641218970775473E8</v>
      </c>
      <c r="H32" s="8">
        <v>4.2933533172504246E8</v>
      </c>
      <c r="I32" s="8">
        <v>3.687302419957342E8</v>
      </c>
      <c r="J32" s="8">
        <v>4.789679897473259E8</v>
      </c>
      <c r="K32" s="8">
        <v>4.127118193618688E8</v>
      </c>
      <c r="L32" s="8">
        <v>5.2411982727265376E8</v>
      </c>
      <c r="M32" s="8">
        <v>4.5888854280505896E8</v>
      </c>
      <c r="N32" s="8">
        <v>5.808790606391935E8</v>
      </c>
      <c r="O32" s="8">
        <v>4.9444370950389624E8</v>
      </c>
      <c r="P32" s="8">
        <v>6.277624773768164E8</v>
      </c>
      <c r="Q32" s="8">
        <v>5.412053662084942E8</v>
      </c>
      <c r="R32" s="8">
        <v>6.874805413180552E8</v>
      </c>
      <c r="S32" s="8">
        <v>5.92601137086592E8</v>
      </c>
      <c r="T32" s="8">
        <v>7.527799072565781E8</v>
      </c>
      <c r="U32" s="8">
        <v>6.493546483589306E8</v>
      </c>
      <c r="V32" s="8">
        <v>8.24499579212628E8</v>
      </c>
      <c r="W32" s="8">
        <v>7.114494683404337E8</v>
      </c>
      <c r="X32" s="8">
        <v>9.035358132924867E8</v>
      </c>
      <c r="Y32" s="8">
        <v>7.722434571189868E8</v>
      </c>
      <c r="Z32" s="8"/>
      <c r="AA32" s="8"/>
      <c r="AB32" s="8"/>
      <c r="AC32" s="8"/>
      <c r="AD32" s="8"/>
      <c r="AE32" s="8"/>
      <c r="AF32" s="8"/>
      <c r="AG32" s="8"/>
      <c r="AH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>
      <c r="A34" s="12" t="s">
        <v>76</v>
      </c>
      <c r="B34" s="8">
        <v>3.2566682120861113E8</v>
      </c>
      <c r="C34" s="8">
        <v>4.7920529348036075E8</v>
      </c>
      <c r="D34" s="8">
        <v>7.68341950466915E8</v>
      </c>
      <c r="E34" s="8">
        <v>8.710359775283865E8</v>
      </c>
      <c r="F34" s="8">
        <v>1.1191265064290278E9</v>
      </c>
      <c r="G34" s="8">
        <v>1.2368794583523288E9</v>
      </c>
      <c r="H34" s="8">
        <v>1.5142853114707608E9</v>
      </c>
      <c r="I34" s="8">
        <v>1.6530289700702028E9</v>
      </c>
      <c r="J34" s="8">
        <v>1.9717287630655508E9</v>
      </c>
      <c r="K34" s="8">
        <v>2.12705486566523E9</v>
      </c>
      <c r="L34" s="8">
        <v>2.471621964387039E9</v>
      </c>
      <c r="M34" s="8">
        <v>2.656514749603239E9</v>
      </c>
      <c r="N34" s="8">
        <v>3.04422035167574E9</v>
      </c>
      <c r="O34" s="8">
        <v>3.24009672195902E9</v>
      </c>
      <c r="P34" s="8">
        <v>3.6732126867292747E9</v>
      </c>
      <c r="Q34" s="8">
        <v>3.9049683189373264E9</v>
      </c>
      <c r="R34" s="8">
        <v>4.3891613204013405E9</v>
      </c>
      <c r="S34" s="8">
        <v>4.652686362783877E9</v>
      </c>
      <c r="T34" s="8">
        <v>5.193516826715843E9</v>
      </c>
      <c r="U34" s="8">
        <v>5.494279675155039E9</v>
      </c>
      <c r="V34" s="8">
        <v>6.097970859426936E9</v>
      </c>
      <c r="W34" s="8">
        <v>6.437216922334862E9</v>
      </c>
      <c r="X34" s="8">
        <v>7.111516751955851E9</v>
      </c>
      <c r="Y34" s="8">
        <v>7.491682910481546E9</v>
      </c>
      <c r="Z34" s="8"/>
      <c r="AA34" s="8"/>
      <c r="AB34" s="8"/>
      <c r="AC34" s="8"/>
      <c r="AD34" s="8"/>
      <c r="AE34" s="8"/>
      <c r="AF34" s="8"/>
      <c r="AG34" s="8"/>
      <c r="AH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>
      <c r="A36" s="12" t="s">
        <v>77</v>
      </c>
      <c r="B36" s="8">
        <v>-5.960464477539063E-8</v>
      </c>
      <c r="C36" s="8">
        <v>0.0</v>
      </c>
      <c r="D36" s="8">
        <v>1.1920928955078125E-7</v>
      </c>
      <c r="E36" s="8">
        <v>0.0</v>
      </c>
      <c r="F36" s="8">
        <v>0.0</v>
      </c>
      <c r="G36" s="8">
        <v>0.0</v>
      </c>
      <c r="H36" s="8">
        <v>2.384185791015625E-7</v>
      </c>
      <c r="I36" s="8">
        <v>2.384185791015625E-7</v>
      </c>
      <c r="J36" s="8">
        <v>2.384185791015625E-7</v>
      </c>
      <c r="K36" s="8">
        <v>4.76837158203125E-7</v>
      </c>
      <c r="L36" s="8">
        <v>0.0</v>
      </c>
      <c r="M36" s="8">
        <v>4.76837158203125E-7</v>
      </c>
      <c r="N36" s="8">
        <v>0.0</v>
      </c>
      <c r="O36" s="8">
        <v>0.0</v>
      </c>
      <c r="P36" s="8">
        <v>4.76837158203125E-7</v>
      </c>
      <c r="Q36" s="8">
        <v>0.0</v>
      </c>
      <c r="R36" s="8">
        <v>0.0</v>
      </c>
      <c r="S36" s="8">
        <v>0.0</v>
      </c>
      <c r="T36" s="8">
        <v>0.0</v>
      </c>
      <c r="U36" s="8">
        <v>-9.5367431640625E-7</v>
      </c>
      <c r="V36" s="8">
        <v>-9.5367431640625E-7</v>
      </c>
      <c r="W36" s="8">
        <v>-9.5367431640625E-7</v>
      </c>
      <c r="X36" s="8">
        <v>9.5367431640625E-7</v>
      </c>
      <c r="Y36" s="8">
        <v>9.5367431640625E-7</v>
      </c>
      <c r="Z36" s="8"/>
      <c r="AA36" s="8"/>
      <c r="AB36" s="8"/>
      <c r="AC36" s="8"/>
      <c r="AD36" s="8"/>
      <c r="AE36" s="8"/>
      <c r="AF36" s="8"/>
      <c r="AG36" s="8"/>
      <c r="AH3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5"/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/>
    </row>
    <row r="2">
      <c r="A2" s="17" t="s">
        <v>78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79</v>
      </c>
      <c r="B3" s="19">
        <v>28.0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29.2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0.0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6"/>
    </row>
    <row r="4">
      <c r="A4" s="18" t="s">
        <v>80</v>
      </c>
      <c r="B4" s="19">
        <v>123351.0</v>
      </c>
      <c r="C4" s="19">
        <v>0.0</v>
      </c>
      <c r="D4" s="19">
        <v>0.0</v>
      </c>
      <c r="E4" s="19">
        <v>0.0</v>
      </c>
      <c r="F4" s="19">
        <v>0.0</v>
      </c>
      <c r="G4" s="19">
        <v>0.0</v>
      </c>
      <c r="H4" s="19">
        <v>0.0</v>
      </c>
      <c r="I4" s="19">
        <v>108763.0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19">
        <v>0.0</v>
      </c>
      <c r="S4" s="19">
        <v>0.0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81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82</v>
      </c>
      <c r="B7" s="19">
        <v>0.0</v>
      </c>
      <c r="C7" s="19">
        <v>123351.0</v>
      </c>
      <c r="D7" s="19">
        <v>123351.0</v>
      </c>
      <c r="E7" s="19">
        <v>123351.0</v>
      </c>
      <c r="F7" s="19">
        <v>123351.0</v>
      </c>
      <c r="G7" s="19">
        <v>123351.0</v>
      </c>
      <c r="H7" s="19">
        <v>123351.0</v>
      </c>
      <c r="I7" s="19">
        <v>123351.0</v>
      </c>
      <c r="J7" s="19">
        <v>232114.0</v>
      </c>
      <c r="K7" s="19">
        <v>232114.0</v>
      </c>
      <c r="L7" s="19">
        <v>232114.0</v>
      </c>
      <c r="M7" s="19">
        <v>232114.0</v>
      </c>
      <c r="N7" s="19">
        <v>232114.0</v>
      </c>
      <c r="O7" s="19">
        <v>232114.0</v>
      </c>
      <c r="P7" s="19">
        <v>232114.0</v>
      </c>
      <c r="Q7" s="19">
        <v>232114.0</v>
      </c>
      <c r="R7" s="19">
        <v>232114.0</v>
      </c>
      <c r="S7" s="19">
        <v>232114.0</v>
      </c>
      <c r="T7" s="19">
        <v>232114.0</v>
      </c>
      <c r="U7" s="19">
        <v>232114.0</v>
      </c>
      <c r="V7" s="19">
        <v>232114.0</v>
      </c>
      <c r="W7" s="19">
        <v>232114.0</v>
      </c>
      <c r="X7" s="19">
        <v>232114.0</v>
      </c>
      <c r="Y7" s="19">
        <v>232114.0</v>
      </c>
      <c r="Z7" s="16"/>
    </row>
    <row r="8">
      <c r="A8" s="18" t="s">
        <v>83</v>
      </c>
      <c r="B8" s="19">
        <v>123351.0</v>
      </c>
      <c r="C8" s="19">
        <v>0.0</v>
      </c>
      <c r="D8" s="19">
        <v>0.0</v>
      </c>
      <c r="E8" s="19">
        <v>0.0</v>
      </c>
      <c r="F8" s="19">
        <v>0.0</v>
      </c>
      <c r="G8" s="19">
        <v>0.0</v>
      </c>
      <c r="H8" s="19">
        <v>0.0</v>
      </c>
      <c r="I8" s="19">
        <v>108763.0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9">
        <v>0.0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6"/>
    </row>
    <row r="9">
      <c r="A9" s="19" t="s">
        <v>84</v>
      </c>
      <c r="B9" s="16">
        <v>123351.0</v>
      </c>
      <c r="C9" s="16">
        <v>123351.0</v>
      </c>
      <c r="D9" s="16">
        <v>123351.0</v>
      </c>
      <c r="E9" s="16">
        <v>123351.0</v>
      </c>
      <c r="F9" s="16">
        <v>123351.0</v>
      </c>
      <c r="G9" s="16">
        <v>123351.0</v>
      </c>
      <c r="H9" s="16">
        <v>123351.0</v>
      </c>
      <c r="I9" s="16">
        <v>232114.0</v>
      </c>
      <c r="J9" s="16">
        <v>232114.0</v>
      </c>
      <c r="K9" s="16">
        <v>232114.0</v>
      </c>
      <c r="L9" s="16">
        <v>232114.0</v>
      </c>
      <c r="M9" s="16">
        <v>232114.0</v>
      </c>
      <c r="N9" s="16">
        <v>232114.0</v>
      </c>
      <c r="O9" s="16">
        <v>232114.0</v>
      </c>
      <c r="P9" s="16">
        <v>232114.0</v>
      </c>
      <c r="Q9" s="16">
        <v>232114.0</v>
      </c>
      <c r="R9" s="16">
        <v>232114.0</v>
      </c>
      <c r="S9" s="16">
        <v>232114.0</v>
      </c>
      <c r="T9" s="16">
        <v>232114.0</v>
      </c>
      <c r="U9" s="16">
        <v>232114.0</v>
      </c>
      <c r="V9" s="16">
        <v>232114.0</v>
      </c>
      <c r="W9" s="16">
        <v>232114.0</v>
      </c>
      <c r="X9" s="16">
        <v>232114.0</v>
      </c>
      <c r="Y9" s="16">
        <v>232114.0</v>
      </c>
      <c r="Z9" s="16"/>
    </row>
    <row r="10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0" t="s">
        <v>85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6"/>
    </row>
    <row r="12">
      <c r="A12" s="18" t="s">
        <v>82</v>
      </c>
      <c r="B12" s="19">
        <v>0.0</v>
      </c>
      <c r="C12" s="19">
        <v>3453828.0</v>
      </c>
      <c r="D12" s="19">
        <v>3453828.0</v>
      </c>
      <c r="E12" s="19">
        <v>3453828.0</v>
      </c>
      <c r="F12" s="19">
        <v>3453828.0</v>
      </c>
      <c r="G12" s="19">
        <v>3453828.0</v>
      </c>
      <c r="H12" s="19">
        <v>3453828.0</v>
      </c>
      <c r="I12" s="19">
        <v>3453828.0</v>
      </c>
      <c r="J12" s="19">
        <v>6629707.6</v>
      </c>
      <c r="K12" s="19">
        <v>6629707.6</v>
      </c>
      <c r="L12" s="19">
        <v>6629707.6</v>
      </c>
      <c r="M12" s="19">
        <v>6629707.6</v>
      </c>
      <c r="N12" s="19">
        <v>6629707.6</v>
      </c>
      <c r="O12" s="19">
        <v>6629707.6</v>
      </c>
      <c r="P12" s="19">
        <v>6629707.6</v>
      </c>
      <c r="Q12" s="19">
        <v>6629707.6</v>
      </c>
      <c r="R12" s="19">
        <v>6629707.6</v>
      </c>
      <c r="S12" s="19">
        <v>6629707.6</v>
      </c>
      <c r="T12" s="19">
        <v>6629707.6</v>
      </c>
      <c r="U12" s="19">
        <v>6629707.6</v>
      </c>
      <c r="V12" s="19">
        <v>6629707.6</v>
      </c>
      <c r="W12" s="19">
        <v>6629707.6</v>
      </c>
      <c r="X12" s="19">
        <v>6629707.6</v>
      </c>
      <c r="Y12" s="19">
        <v>6629707.6</v>
      </c>
      <c r="Z12" s="16"/>
    </row>
    <row r="13">
      <c r="A13" s="18" t="s">
        <v>83</v>
      </c>
      <c r="B13" s="19">
        <v>3453828.0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3175879.6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6"/>
    </row>
    <row r="14">
      <c r="A14" s="19" t="s">
        <v>84</v>
      </c>
      <c r="B14" s="19">
        <v>3453828.0</v>
      </c>
      <c r="C14" s="19">
        <v>3453828.0</v>
      </c>
      <c r="D14" s="19">
        <v>3453828.0</v>
      </c>
      <c r="E14" s="19">
        <v>3453828.0</v>
      </c>
      <c r="F14" s="19">
        <v>3453828.0</v>
      </c>
      <c r="G14" s="19">
        <v>3453828.0</v>
      </c>
      <c r="H14" s="19">
        <v>3453828.0</v>
      </c>
      <c r="I14" s="19">
        <v>6629707.6</v>
      </c>
      <c r="J14" s="19">
        <v>6629707.6</v>
      </c>
      <c r="K14" s="19">
        <v>6629707.6</v>
      </c>
      <c r="L14" s="19">
        <v>6629707.6</v>
      </c>
      <c r="M14" s="19">
        <v>6629707.6</v>
      </c>
      <c r="N14" s="19">
        <v>6629707.6</v>
      </c>
      <c r="O14" s="19">
        <v>6629707.6</v>
      </c>
      <c r="P14" s="19">
        <v>6629707.6</v>
      </c>
      <c r="Q14" s="19">
        <v>6629707.6</v>
      </c>
      <c r="R14" s="19">
        <v>6629707.6</v>
      </c>
      <c r="S14" s="19">
        <v>6629707.6</v>
      </c>
      <c r="T14" s="19">
        <v>6629707.6</v>
      </c>
      <c r="U14" s="19">
        <v>6629707.6</v>
      </c>
      <c r="V14" s="19">
        <v>6629707.6</v>
      </c>
      <c r="W14" s="19">
        <v>6629707.6</v>
      </c>
      <c r="X14" s="19">
        <v>6629707.6</v>
      </c>
      <c r="Y14" s="19">
        <v>6629707.6</v>
      </c>
      <c r="Z14" s="16"/>
    </row>
    <row r="1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0" t="s">
        <v>86</v>
      </c>
      <c r="B16" s="19">
        <v>0.0</v>
      </c>
      <c r="C16" s="19">
        <v>0.0</v>
      </c>
      <c r="D16" s="19">
        <v>0.0</v>
      </c>
      <c r="E16" s="19">
        <v>0.0</v>
      </c>
      <c r="F16" s="19">
        <v>0.0</v>
      </c>
      <c r="G16" s="19">
        <v>0.0</v>
      </c>
      <c r="H16" s="19">
        <v>0.0</v>
      </c>
      <c r="I16" s="19">
        <v>0.0</v>
      </c>
      <c r="J16" s="19">
        <v>0.0</v>
      </c>
      <c r="K16" s="19">
        <v>0.0</v>
      </c>
      <c r="L16" s="19">
        <v>10.0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0.0</v>
      </c>
      <c r="T16" s="19">
        <v>0.0</v>
      </c>
      <c r="U16" s="19">
        <v>0.0</v>
      </c>
      <c r="V16" s="19">
        <v>0.0</v>
      </c>
      <c r="W16" s="19">
        <v>10.0</v>
      </c>
      <c r="X16" s="19">
        <v>0.0</v>
      </c>
      <c r="Y16" s="19">
        <v>0.0</v>
      </c>
      <c r="Z16" s="16"/>
    </row>
    <row r="17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9" t="s">
        <v>87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0.0</v>
      </c>
      <c r="K18" s="16">
        <v>0.0</v>
      </c>
      <c r="L18" s="16">
        <v>2321140.0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0.0</v>
      </c>
      <c r="T18" s="16">
        <v>0.0</v>
      </c>
      <c r="U18" s="16">
        <v>0.0</v>
      </c>
      <c r="V18" s="16">
        <v>0.0</v>
      </c>
      <c r="W18" s="16">
        <v>2321140.0</v>
      </c>
      <c r="X18" s="16">
        <v>0.0</v>
      </c>
      <c r="Y18" s="16">
        <v>0.0</v>
      </c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1"/>
      <c r="B24" s="19"/>
      <c r="C24" s="19"/>
      <c r="D24" s="16"/>
      <c r="E24" s="19"/>
      <c r="F24" s="19"/>
      <c r="G24" s="16"/>
      <c r="H24" s="19"/>
      <c r="I24" s="19"/>
      <c r="J24" s="16"/>
      <c r="K24" s="19"/>
      <c r="L24" s="19"/>
      <c r="M24" s="16"/>
      <c r="N24" s="19"/>
      <c r="O24" s="19"/>
      <c r="P24" s="16"/>
      <c r="Q24" s="19"/>
      <c r="R24" s="19"/>
      <c r="S24" s="16"/>
      <c r="T24" s="19"/>
      <c r="U24" s="19"/>
      <c r="V24" s="16"/>
      <c r="W24" s="19"/>
      <c r="X24" s="19"/>
      <c r="Y24" s="16"/>
      <c r="Z24" s="16"/>
    </row>
    <row r="25">
      <c r="A25" s="21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2" t="s">
        <v>50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22" t="s">
        <v>29</v>
      </c>
    </row>
    <row r="2">
      <c r="A2" s="14" t="s">
        <v>25</v>
      </c>
      <c r="B2" s="8">
        <v>3.57361464E8</v>
      </c>
      <c r="C2" s="8">
        <v>3.7559939889068997E8</v>
      </c>
      <c r="D2" s="8">
        <v>3.947829964206333E8</v>
      </c>
      <c r="E2" s="8">
        <v>4.149621125114093E8</v>
      </c>
      <c r="F2" s="8">
        <v>4.3618927628148705E8</v>
      </c>
      <c r="G2" s="8">
        <v>4.585198357809978E8</v>
      </c>
      <c r="H2" s="8">
        <v>4.8201211179851085E8</v>
      </c>
      <c r="I2" s="8">
        <v>5.067275601935203E8</v>
      </c>
      <c r="J2" s="8">
        <v>5.327309432341902E8</v>
      </c>
      <c r="K2" s="8">
        <v>5.600905104472365E8</v>
      </c>
      <c r="L2" s="8">
        <v>5.888781895157273E8</v>
      </c>
      <c r="M2" s="8">
        <v>6.191697877911625E8</v>
      </c>
      <c r="N2" s="8">
        <v>6.510452050185223E8</v>
      </c>
      <c r="O2" s="8">
        <v>6.84588657907187E8</v>
      </c>
      <c r="P2" s="8">
        <v>7.198889172168084E8</v>
      </c>
      <c r="Q2" s="8">
        <v>7.570395580654845E8</v>
      </c>
      <c r="R2" s="8">
        <v>7.961392242080784E8</v>
      </c>
      <c r="S2" s="8">
        <v>8.37291907075349E8</v>
      </c>
      <c r="T2" s="8">
        <v>8.806072404098718E8</v>
      </c>
      <c r="U2" s="8">
        <v>9.262008113826605E8</v>
      </c>
      <c r="V2" s="8">
        <v>9.741944891251067E8</v>
      </c>
      <c r="W2" s="8">
        <v>1.024716771664518E9</v>
      </c>
      <c r="X2" s="8">
        <v>1.0779031523082867E9</v>
      </c>
      <c r="Y2" s="8">
        <v>1.133896506581784E9</v>
      </c>
      <c r="Z2" s="14">
        <f t="shared" ref="Z2:Z12" si="1">SUM(B2:Y2)</f>
        <v>16190536628</v>
      </c>
    </row>
    <row r="3">
      <c r="A3" s="14" t="s">
        <v>88</v>
      </c>
      <c r="B3" s="8">
        <v>1.79228978E8</v>
      </c>
      <c r="C3" s="8">
        <v>1.8602195358724E8</v>
      </c>
      <c r="D3" s="8">
        <v>1.930736533407088E8</v>
      </c>
      <c r="E3" s="8">
        <v>2.0039397635554397E8</v>
      </c>
      <c r="F3" s="8">
        <v>2.0799320207864195E8</v>
      </c>
      <c r="G3" s="8">
        <v>2.1588200497947618E8</v>
      </c>
      <c r="H3" s="8">
        <v>2.2407146978878787E8</v>
      </c>
      <c r="I3" s="8">
        <v>2.3257310732720083E8</v>
      </c>
      <c r="J3" s="8">
        <v>2.4139887094666985E8</v>
      </c>
      <c r="K3" s="8">
        <v>2.505611736085649E8</v>
      </c>
      <c r="L3" s="8">
        <v>2.6007290562311977E8</v>
      </c>
      <c r="M3" s="8">
        <v>2.699474530759376E8</v>
      </c>
      <c r="N3" s="8">
        <v>2.801987169682474E8</v>
      </c>
      <c r="O3" s="8">
        <v>2.908411330986432E8</v>
      </c>
      <c r="P3" s="8">
        <v>3.018896927151207E8</v>
      </c>
      <c r="Q3" s="8">
        <v>3.133599639673486E8</v>
      </c>
      <c r="R3" s="8">
        <v>3.2526811419027615E8</v>
      </c>
      <c r="S3" s="8">
        <v>3.376309330513942E8</v>
      </c>
      <c r="T3" s="8">
        <v>3.5046585659522414E8</v>
      </c>
      <c r="U3" s="8">
        <v>3.637909922199187E8</v>
      </c>
      <c r="V3" s="8">
        <v>3.776251446222194E8</v>
      </c>
      <c r="W3" s="8">
        <v>3.919878427484262E8</v>
      </c>
      <c r="X3" s="8">
        <v>4.068993677905069E8</v>
      </c>
      <c r="Y3" s="8">
        <v>4.223807822679965E8</v>
      </c>
      <c r="Z3" s="14">
        <f t="shared" si="1"/>
        <v>6823557289</v>
      </c>
    </row>
    <row r="4">
      <c r="A4" s="12" t="s">
        <v>89</v>
      </c>
      <c r="B4" s="8">
        <v>1.78132486E8</v>
      </c>
      <c r="C4" s="8">
        <v>1.8957744530344996E8</v>
      </c>
      <c r="D4" s="8">
        <v>2.0170934307992452E8</v>
      </c>
      <c r="E4" s="8">
        <v>2.145681361558653E8</v>
      </c>
      <c r="F4" s="8">
        <v>2.281960742028451E8</v>
      </c>
      <c r="G4" s="8">
        <v>2.4263783080152163E8</v>
      </c>
      <c r="H4" s="8">
        <v>2.5794064200972298E8</v>
      </c>
      <c r="I4" s="8">
        <v>2.741544528663195E8</v>
      </c>
      <c r="J4" s="8">
        <v>2.913320722875204E8</v>
      </c>
      <c r="K4" s="8">
        <v>3.095293368386716E8</v>
      </c>
      <c r="L4" s="8">
        <v>3.288052838926075E8</v>
      </c>
      <c r="M4" s="8">
        <v>3.4922233471522486E8</v>
      </c>
      <c r="N4" s="8">
        <v>3.7084648805027485E8</v>
      </c>
      <c r="O4" s="8">
        <v>3.937475248085438E8</v>
      </c>
      <c r="P4" s="8">
        <v>4.1799922450168777E8</v>
      </c>
      <c r="Q4" s="8">
        <v>4.4367959409813595E8</v>
      </c>
      <c r="R4" s="8">
        <v>4.7087111001780224E8</v>
      </c>
      <c r="S4" s="8">
        <v>4.9966097402395475E8</v>
      </c>
      <c r="T4" s="8">
        <v>5.301413838146477E8</v>
      </c>
      <c r="U4" s="8">
        <v>5.624098191627418E8</v>
      </c>
      <c r="V4" s="8">
        <v>5.965693445028872E8</v>
      </c>
      <c r="W4" s="8">
        <v>6.327289289160918E8</v>
      </c>
      <c r="X4" s="8">
        <v>6.710037845177798E8</v>
      </c>
      <c r="Y4" s="8">
        <v>7.115157243137875E8</v>
      </c>
      <c r="Z4" s="14">
        <f t="shared" si="1"/>
        <v>9366979339</v>
      </c>
    </row>
    <row r="5">
      <c r="A5" s="14" t="s">
        <v>90</v>
      </c>
      <c r="B5" s="8">
        <v>885911.0</v>
      </c>
      <c r="C5" s="8">
        <v>885911.0</v>
      </c>
      <c r="D5" s="8">
        <v>885911.0</v>
      </c>
      <c r="E5" s="8">
        <v>885911.0</v>
      </c>
      <c r="F5" s="8">
        <v>885911.0</v>
      </c>
      <c r="G5" s="8">
        <v>885911.0</v>
      </c>
      <c r="H5" s="8">
        <v>885911.0</v>
      </c>
      <c r="I5" s="8">
        <v>885911.0</v>
      </c>
      <c r="J5" s="8">
        <v>885911.0</v>
      </c>
      <c r="K5" s="8">
        <v>885911.0</v>
      </c>
      <c r="L5" s="8">
        <v>885911.0</v>
      </c>
      <c r="M5" s="8">
        <v>885911.0</v>
      </c>
      <c r="N5" s="8">
        <v>885911.0</v>
      </c>
      <c r="O5" s="8">
        <v>885911.0</v>
      </c>
      <c r="P5" s="8">
        <v>885911.0</v>
      </c>
      <c r="Q5" s="8">
        <v>885911.0</v>
      </c>
      <c r="R5" s="8">
        <v>885911.0</v>
      </c>
      <c r="S5" s="8">
        <v>885911.0</v>
      </c>
      <c r="T5" s="8">
        <v>885911.0</v>
      </c>
      <c r="U5" s="8">
        <v>885911.0</v>
      </c>
      <c r="V5" s="8">
        <v>885911.0</v>
      </c>
      <c r="W5" s="8">
        <v>885911.0</v>
      </c>
      <c r="X5" s="8">
        <v>885911.0</v>
      </c>
      <c r="Y5" s="8">
        <v>885911.0</v>
      </c>
      <c r="Z5" s="14">
        <f t="shared" si="1"/>
        <v>21261864</v>
      </c>
    </row>
    <row r="6">
      <c r="A6" s="12" t="s">
        <v>91</v>
      </c>
      <c r="B6" s="8">
        <v>1.77246575E8</v>
      </c>
      <c r="C6" s="8">
        <v>1.8869153430344996E8</v>
      </c>
      <c r="D6" s="8">
        <v>2.0082343207992452E8</v>
      </c>
      <c r="E6" s="8">
        <v>2.136822251558653E8</v>
      </c>
      <c r="F6" s="8">
        <v>2.273101632028451E8</v>
      </c>
      <c r="G6" s="8">
        <v>2.4175191980152163E8</v>
      </c>
      <c r="H6" s="8">
        <v>2.5705473100972298E8</v>
      </c>
      <c r="I6" s="8">
        <v>2.732685418663195E8</v>
      </c>
      <c r="J6" s="8">
        <v>2.904461612875204E8</v>
      </c>
      <c r="K6" s="8">
        <v>3.086434258386716E8</v>
      </c>
      <c r="L6" s="8">
        <v>3.279193728926075E8</v>
      </c>
      <c r="M6" s="8">
        <v>3.4833642371522486E8</v>
      </c>
      <c r="N6" s="8">
        <v>3.6996057705027485E8</v>
      </c>
      <c r="O6" s="8">
        <v>3.928616138085438E8</v>
      </c>
      <c r="P6" s="8">
        <v>4.1711331350168777E8</v>
      </c>
      <c r="Q6" s="8">
        <v>4.4279368309813595E8</v>
      </c>
      <c r="R6" s="8">
        <v>4.6998519901780224E8</v>
      </c>
      <c r="S6" s="8">
        <v>4.9877506302395475E8</v>
      </c>
      <c r="T6" s="8">
        <v>5.292554728146477E8</v>
      </c>
      <c r="U6" s="8">
        <v>5.615239081627418E8</v>
      </c>
      <c r="V6" s="8">
        <v>5.956834335028872E8</v>
      </c>
      <c r="W6" s="8">
        <v>6.318430179160918E8</v>
      </c>
      <c r="X6" s="8">
        <v>6.701178735177798E8</v>
      </c>
      <c r="Y6" s="8">
        <v>7.106298133137875E8</v>
      </c>
      <c r="Z6" s="14">
        <f t="shared" si="1"/>
        <v>9345717475</v>
      </c>
    </row>
    <row r="7">
      <c r="A7" s="14" t="s">
        <v>92</v>
      </c>
      <c r="B7" s="8">
        <v>375688.8888888889</v>
      </c>
      <c r="C7" s="8">
        <v>808150.7777777778</v>
      </c>
      <c r="D7" s="8">
        <v>808150.7777777778</v>
      </c>
      <c r="E7" s="8">
        <v>808150.7777777778</v>
      </c>
      <c r="F7" s="8">
        <v>808150.7777777778</v>
      </c>
      <c r="G7" s="8">
        <v>1066241.7189542484</v>
      </c>
      <c r="H7" s="8">
        <v>1066241.7189542484</v>
      </c>
      <c r="I7" s="8">
        <v>1066241.7189542484</v>
      </c>
      <c r="J7" s="8">
        <v>1066241.7189542484</v>
      </c>
      <c r="K7" s="8">
        <v>1066241.7189542484</v>
      </c>
      <c r="L7" s="8">
        <v>1066241.7189542484</v>
      </c>
      <c r="M7" s="8">
        <v>1066241.7189542484</v>
      </c>
      <c r="N7" s="8">
        <v>1066241.7189542484</v>
      </c>
      <c r="O7" s="8">
        <v>1066241.7189542484</v>
      </c>
      <c r="P7" s="8">
        <v>1066241.7189542484</v>
      </c>
      <c r="Q7" s="8">
        <v>1066241.7189542484</v>
      </c>
      <c r="R7" s="8">
        <v>1066241.7189542484</v>
      </c>
      <c r="S7" s="8">
        <v>1441930.6078431373</v>
      </c>
      <c r="T7" s="8">
        <v>1066241.7189542484</v>
      </c>
      <c r="U7" s="8">
        <v>690552.8300653595</v>
      </c>
      <c r="V7" s="8">
        <v>1066241.7189542484</v>
      </c>
      <c r="W7" s="8">
        <v>1066241.7189542484</v>
      </c>
      <c r="X7" s="8">
        <v>1066241.7189542484</v>
      </c>
      <c r="Y7" s="8">
        <v>1123014.7189542484</v>
      </c>
      <c r="Z7" s="14">
        <f t="shared" si="1"/>
        <v>23923657.66</v>
      </c>
    </row>
    <row r="8">
      <c r="A8" s="12" t="s">
        <v>93</v>
      </c>
      <c r="B8" s="8">
        <v>1.768708861111111E8</v>
      </c>
      <c r="C8" s="8">
        <v>1.8788338352567217E8</v>
      </c>
      <c r="D8" s="8">
        <v>2.0001528130214673E8</v>
      </c>
      <c r="E8" s="8">
        <v>2.1287407437808752E8</v>
      </c>
      <c r="F8" s="8">
        <v>2.265020124250673E8</v>
      </c>
      <c r="G8" s="8">
        <v>2.406856780825674E8</v>
      </c>
      <c r="H8" s="8">
        <v>2.5598848929076874E8</v>
      </c>
      <c r="I8" s="8">
        <v>2.722023001473652E8</v>
      </c>
      <c r="J8" s="8">
        <v>2.8937991956856614E8</v>
      </c>
      <c r="K8" s="8">
        <v>3.0757718411971736E8</v>
      </c>
      <c r="L8" s="8">
        <v>3.2685313117365324E8</v>
      </c>
      <c r="M8" s="8">
        <v>3.472701819962706E8</v>
      </c>
      <c r="N8" s="8">
        <v>3.688943353313206E8</v>
      </c>
      <c r="O8" s="8">
        <v>3.9179537208958954E8</v>
      </c>
      <c r="P8" s="8">
        <v>4.160470717827335E8</v>
      </c>
      <c r="Q8" s="8">
        <v>4.417274413791817E8</v>
      </c>
      <c r="R8" s="8">
        <v>4.68918957298848E8</v>
      </c>
      <c r="S8" s="8">
        <v>4.973331324161116E8</v>
      </c>
      <c r="T8" s="8">
        <v>5.281892310956934E8</v>
      </c>
      <c r="U8" s="8">
        <v>5.608333553326764E8</v>
      </c>
      <c r="V8" s="8">
        <v>5.94617191783933E8</v>
      </c>
      <c r="W8" s="8">
        <v>6.307767761971376E8</v>
      </c>
      <c r="X8" s="8">
        <v>6.690516317988256E8</v>
      </c>
      <c r="Y8" s="8">
        <v>7.095067985948333E8</v>
      </c>
      <c r="Z8" s="14">
        <f t="shared" si="1"/>
        <v>9321793817</v>
      </c>
    </row>
    <row r="9">
      <c r="A9" s="14" t="s">
        <v>94</v>
      </c>
      <c r="B9" s="8">
        <v>117877.5</v>
      </c>
      <c r="C9" s="8">
        <v>117877.5</v>
      </c>
      <c r="D9" s="8">
        <v>117877.5</v>
      </c>
      <c r="E9" s="8">
        <v>117877.5</v>
      </c>
      <c r="F9" s="8">
        <v>117877.5</v>
      </c>
      <c r="G9" s="8">
        <v>117877.5</v>
      </c>
      <c r="H9" s="8">
        <v>117877.5</v>
      </c>
      <c r="I9" s="8">
        <v>117877.5</v>
      </c>
      <c r="J9" s="8">
        <v>250869.29983333332</v>
      </c>
      <c r="K9" s="8">
        <v>250869.29983333332</v>
      </c>
      <c r="L9" s="8">
        <v>250869.29983333332</v>
      </c>
      <c r="M9" s="8">
        <v>357463.98823333334</v>
      </c>
      <c r="N9" s="8">
        <v>357463.98823333334</v>
      </c>
      <c r="O9" s="8">
        <v>239586.48823333334</v>
      </c>
      <c r="P9" s="8">
        <v>239586.48823333334</v>
      </c>
      <c r="Q9" s="8">
        <v>239586.48823333334</v>
      </c>
      <c r="R9" s="8">
        <v>239586.48823333334</v>
      </c>
      <c r="S9" s="8">
        <v>239586.48823333334</v>
      </c>
      <c r="T9" s="8">
        <v>239586.48823333334</v>
      </c>
      <c r="U9" s="8">
        <v>239586.48823333334</v>
      </c>
      <c r="V9" s="8">
        <v>239586.48823333334</v>
      </c>
      <c r="W9" s="8">
        <v>239586.48823333334</v>
      </c>
      <c r="X9" s="8">
        <v>239586.48823333334</v>
      </c>
      <c r="Y9" s="8">
        <v>132991.79983333332</v>
      </c>
      <c r="Z9" s="14">
        <f t="shared" si="1"/>
        <v>4939412.558</v>
      </c>
    </row>
    <row r="10">
      <c r="A10" s="12" t="s">
        <v>95</v>
      </c>
      <c r="B10" s="8">
        <v>1.767530086111111E8</v>
      </c>
      <c r="C10" s="8">
        <v>1.8776550602567217E8</v>
      </c>
      <c r="D10" s="8">
        <v>1.9989740380214673E8</v>
      </c>
      <c r="E10" s="8">
        <v>2.1275619687808752E8</v>
      </c>
      <c r="F10" s="8">
        <v>2.263841349250673E8</v>
      </c>
      <c r="G10" s="8">
        <v>2.405678005825674E8</v>
      </c>
      <c r="H10" s="8">
        <v>2.5587061179076874E8</v>
      </c>
      <c r="I10" s="8">
        <v>2.720844226473652E8</v>
      </c>
      <c r="J10" s="8">
        <v>2.891290502687328E8</v>
      </c>
      <c r="K10" s="8">
        <v>3.07326314819884E8</v>
      </c>
      <c r="L10" s="8">
        <v>3.266022618738199E8</v>
      </c>
      <c r="M10" s="8">
        <v>3.4691271800803727E8</v>
      </c>
      <c r="N10" s="8">
        <v>3.6853687134308726E8</v>
      </c>
      <c r="O10" s="8">
        <v>3.915557856013562E8</v>
      </c>
      <c r="P10" s="8">
        <v>4.158074852945002E8</v>
      </c>
      <c r="Q10" s="8">
        <v>4.4148785489094836E8</v>
      </c>
      <c r="R10" s="8">
        <v>4.6867937081061465E8</v>
      </c>
      <c r="S10" s="8">
        <v>4.9709354592787826E8</v>
      </c>
      <c r="T10" s="8">
        <v>5.279496446074601E8</v>
      </c>
      <c r="U10" s="8">
        <v>5.605937688444431E8</v>
      </c>
      <c r="V10" s="8">
        <v>5.943776052956997E8</v>
      </c>
      <c r="W10" s="8">
        <v>6.305371897089043E8</v>
      </c>
      <c r="X10" s="8">
        <v>6.688120453105923E8</v>
      </c>
      <c r="Y10" s="8">
        <v>7.09373806795E8</v>
      </c>
      <c r="Z10" s="14">
        <f t="shared" si="1"/>
        <v>9316854405</v>
      </c>
    </row>
    <row r="11">
      <c r="A11" s="14" t="s">
        <v>96</v>
      </c>
      <c r="B11" s="8">
        <v>4.93140894025E7</v>
      </c>
      <c r="C11" s="8">
        <v>5.2386576181162536E7</v>
      </c>
      <c r="D11" s="8">
        <v>5.5771375660798945E7</v>
      </c>
      <c r="E11" s="8">
        <v>5.935897892898642E7</v>
      </c>
      <c r="F11" s="8">
        <v>6.316117364409378E7</v>
      </c>
      <c r="G11" s="8">
        <v>6.711841636253631E7</v>
      </c>
      <c r="H11" s="8">
        <v>7.138790068962449E7</v>
      </c>
      <c r="I11" s="8">
        <v>7.59115539186149E7</v>
      </c>
      <c r="J11" s="8">
        <v>8.066700502497646E7</v>
      </c>
      <c r="K11" s="8">
        <v>8.574404183474764E7</v>
      </c>
      <c r="L11" s="8">
        <v>9.112203106279576E7</v>
      </c>
      <c r="M11" s="8">
        <v>9.678864832424241E7</v>
      </c>
      <c r="N11" s="8">
        <v>1.0282178710472135E8</v>
      </c>
      <c r="O11" s="8">
        <v>1.0924406418277839E8</v>
      </c>
      <c r="P11" s="8">
        <v>1.1601028839716555E8</v>
      </c>
      <c r="Q11" s="8">
        <v>1.231751115145746E8</v>
      </c>
      <c r="R11" s="8">
        <v>1.307615444561615E8</v>
      </c>
      <c r="S11" s="8">
        <v>1.3868909931387806E8</v>
      </c>
      <c r="T11" s="8">
        <v>1.4729795084548137E8</v>
      </c>
      <c r="U11" s="8">
        <v>1.5640566150759962E8</v>
      </c>
      <c r="V11" s="8">
        <v>1.6583135187750024E8</v>
      </c>
      <c r="W11" s="8">
        <v>1.759198759287843E8</v>
      </c>
      <c r="X11" s="8">
        <v>1.8659856064165527E8</v>
      </c>
      <c r="Y11" s="8">
        <v>1.9791529209580502E8</v>
      </c>
      <c r="Z11" s="14">
        <f t="shared" si="1"/>
        <v>2599402379</v>
      </c>
    </row>
    <row r="12">
      <c r="A12" s="12" t="s">
        <v>97</v>
      </c>
      <c r="B12" s="8">
        <v>1.274389192086111E8</v>
      </c>
      <c r="C12" s="8">
        <v>1.3537892984450963E8</v>
      </c>
      <c r="D12" s="8">
        <v>1.441260281413478E8</v>
      </c>
      <c r="E12" s="8">
        <v>1.533972179491011E8</v>
      </c>
      <c r="F12" s="8">
        <v>1.6322296128097352E8</v>
      </c>
      <c r="G12" s="8">
        <v>1.7344938422003108E8</v>
      </c>
      <c r="H12" s="8">
        <v>1.8448271110114425E8</v>
      </c>
      <c r="I12" s="8">
        <v>1.9617286872875032E8</v>
      </c>
      <c r="J12" s="8">
        <v>2.0846204524375632E8</v>
      </c>
      <c r="K12" s="8">
        <v>2.2158227298513636E8</v>
      </c>
      <c r="L12" s="8">
        <v>2.3548023081102413E8</v>
      </c>
      <c r="M12" s="8">
        <v>2.5012406968379486E8</v>
      </c>
      <c r="N12" s="8">
        <v>2.657150842383659E8</v>
      </c>
      <c r="O12" s="8">
        <v>2.823117214185778E8</v>
      </c>
      <c r="P12" s="8">
        <v>2.9979719689733464E8</v>
      </c>
      <c r="Q12" s="8">
        <v>3.1831274337637377E8</v>
      </c>
      <c r="R12" s="8">
        <v>3.3791782635445315E8</v>
      </c>
      <c r="S12" s="8">
        <v>3.584044466140002E8</v>
      </c>
      <c r="T12" s="8">
        <v>3.8065169376197875E8</v>
      </c>
      <c r="U12" s="8">
        <v>4.041881073368435E8</v>
      </c>
      <c r="V12" s="8">
        <v>4.285462534181995E8</v>
      </c>
      <c r="W12" s="8">
        <v>4.5461731378011996E8</v>
      </c>
      <c r="X12" s="8">
        <v>4.82213484668937E8</v>
      </c>
      <c r="Y12" s="8">
        <v>5.114585146991949E8</v>
      </c>
      <c r="Z12" s="14">
        <f t="shared" si="1"/>
        <v>6717452026</v>
      </c>
    </row>
    <row r="13">
      <c r="A13" s="5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</row>
    <row r="14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</cols>
  <sheetData>
    <row r="1">
      <c r="A1" s="12" t="s">
        <v>50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29</v>
      </c>
      <c r="K1" s="24"/>
    </row>
    <row r="2">
      <c r="A2" s="14" t="s">
        <v>25</v>
      </c>
      <c r="B2" s="8">
        <f>'Profit &amp; Loss'!B2+'Profit &amp; Loss'!C2+'Profit &amp; Loss'!D2</f>
        <v>1127743859</v>
      </c>
      <c r="C2" s="8">
        <f>'Profit &amp; Loss'!E2+'Profit &amp; Loss'!F2+'Profit &amp; Loss'!G2</f>
        <v>1309671225</v>
      </c>
      <c r="D2" s="8">
        <f>'Profit &amp; Loss'!H2+'Profit &amp; Loss'!I2+'Profit &amp; Loss'!J2</f>
        <v>1521470615</v>
      </c>
      <c r="E2" s="8">
        <f>'Profit &amp; Loss'!K2+'Profit &amp; Loss'!L2+'Profit &amp; Loss'!M2</f>
        <v>1768138488</v>
      </c>
      <c r="F2" s="8">
        <f>'Profit &amp; Loss'!N2+'Profit &amp; Loss'!O2+'Profit &amp; Loss'!P2</f>
        <v>2055522780</v>
      </c>
      <c r="G2" s="8">
        <f>'Profit &amp; Loss'!Q2+'Profit &amp; Loss'!R2+'Profit &amp; Loss'!S2</f>
        <v>2390470689</v>
      </c>
      <c r="H2" s="8">
        <f>'Profit &amp; Loss'!T2+'Profit &amp; Loss'!U2+'Profit &amp; Loss'!V2</f>
        <v>2781002541</v>
      </c>
      <c r="I2" s="8">
        <f>'Profit &amp; Loss'!W2+'Profit &amp; Loss'!X2+'Profit &amp; Loss'!Y2</f>
        <v>3236516431</v>
      </c>
      <c r="J2" s="8">
        <f t="shared" ref="J2:J12" si="1">SUM(B2:I2)</f>
        <v>16190536628</v>
      </c>
      <c r="K2" s="25" t="b">
        <f>EXACT(J2,'Profit &amp; Loss'!Z2)</f>
        <v>1</v>
      </c>
    </row>
    <row r="3">
      <c r="A3" s="14" t="s">
        <v>88</v>
      </c>
      <c r="B3" s="8">
        <f>'Profit &amp; Loss'!B3+'Profit &amp; Loss'!C3+'Profit &amp; Loss'!D3</f>
        <v>558324584.9</v>
      </c>
      <c r="C3" s="8">
        <f>'Profit &amp; Loss'!E3+'Profit &amp; Loss'!F3+'Profit &amp; Loss'!G3</f>
        <v>624269183.4</v>
      </c>
      <c r="D3" s="8">
        <f>'Profit &amp; Loss'!H3+'Profit &amp; Loss'!I3+'Profit &amp; Loss'!J3</f>
        <v>698043448.1</v>
      </c>
      <c r="E3" s="8">
        <f>'Profit &amp; Loss'!K3+'Profit &amp; Loss'!L3+'Profit &amp; Loss'!M3</f>
        <v>780581532.3</v>
      </c>
      <c r="F3" s="8">
        <f>'Profit &amp; Loss'!N3+'Profit &amp; Loss'!O3+'Profit &amp; Loss'!P3</f>
        <v>872929542.8</v>
      </c>
      <c r="G3" s="8">
        <f>'Profit &amp; Loss'!Q3+'Profit &amp; Loss'!R3+'Profit &amp; Loss'!S3</f>
        <v>976259011.2</v>
      </c>
      <c r="H3" s="8">
        <f>'Profit &amp; Loss'!T3+'Profit &amp; Loss'!U3+'Profit &amp; Loss'!V3</f>
        <v>1091881993</v>
      </c>
      <c r="I3" s="8">
        <f>'Profit &amp; Loss'!W3+'Profit &amp; Loss'!X3+'Profit &amp; Loss'!Y3</f>
        <v>1221267993</v>
      </c>
      <c r="J3" s="8">
        <f t="shared" si="1"/>
        <v>6823557289</v>
      </c>
      <c r="K3" s="25" t="b">
        <f>EXACT(J3,'Profit &amp; Loss'!Z3)</f>
        <v>1</v>
      </c>
    </row>
    <row r="4">
      <c r="A4" s="12" t="s">
        <v>89</v>
      </c>
      <c r="B4" s="8">
        <f>'Profit &amp; Loss'!B4+'Profit &amp; Loss'!C4+'Profit &amp; Loss'!D4</f>
        <v>569419274.4</v>
      </c>
      <c r="C4" s="8">
        <f>'Profit &amp; Loss'!E4+'Profit &amp; Loss'!F4+'Profit &amp; Loss'!G4</f>
        <v>685402041.2</v>
      </c>
      <c r="D4" s="8">
        <f>'Profit &amp; Loss'!H4+'Profit &amp; Loss'!I4+'Profit &amp; Loss'!J4</f>
        <v>823427167.2</v>
      </c>
      <c r="E4" s="8">
        <f>'Profit &amp; Loss'!K4+'Profit &amp; Loss'!L4+'Profit &amp; Loss'!M4</f>
        <v>987556955.4</v>
      </c>
      <c r="F4" s="8">
        <f>'Profit &amp; Loss'!N4+'Profit &amp; Loss'!O4+'Profit &amp; Loss'!P4</f>
        <v>1182593237</v>
      </c>
      <c r="G4" s="8">
        <f>'Profit &amp; Loss'!Q4+'Profit &amp; Loss'!R4+'Profit &amp; Loss'!S4</f>
        <v>1414211678</v>
      </c>
      <c r="H4" s="8">
        <f>'Profit &amp; Loss'!T4+'Profit &amp; Loss'!U4+'Profit &amp; Loss'!V4</f>
        <v>1689120547</v>
      </c>
      <c r="I4" s="8">
        <f>'Profit &amp; Loss'!W4+'Profit &amp; Loss'!X4+'Profit &amp; Loss'!Y4</f>
        <v>2015248438</v>
      </c>
      <c r="J4" s="8">
        <f t="shared" si="1"/>
        <v>9366979339</v>
      </c>
      <c r="K4" s="25" t="b">
        <f>EXACT(J4,'Profit &amp; Loss'!Z4)</f>
        <v>1</v>
      </c>
    </row>
    <row r="5">
      <c r="A5" s="14" t="s">
        <v>90</v>
      </c>
      <c r="B5" s="8">
        <f>'Profit &amp; Loss'!B5+'Profit &amp; Loss'!C5+'Profit &amp; Loss'!D5</f>
        <v>2657733</v>
      </c>
      <c r="C5" s="8">
        <f>'Profit &amp; Loss'!E5+'Profit &amp; Loss'!F5+'Profit &amp; Loss'!G5</f>
        <v>2657733</v>
      </c>
      <c r="D5" s="8">
        <f>'Profit &amp; Loss'!H5+'Profit &amp; Loss'!I5+'Profit &amp; Loss'!J5</f>
        <v>2657733</v>
      </c>
      <c r="E5" s="8">
        <f>'Profit &amp; Loss'!K5+'Profit &amp; Loss'!L5+'Profit &amp; Loss'!M5</f>
        <v>2657733</v>
      </c>
      <c r="F5" s="8">
        <f>'Profit &amp; Loss'!N5+'Profit &amp; Loss'!O5+'Profit &amp; Loss'!P5</f>
        <v>2657733</v>
      </c>
      <c r="G5" s="8">
        <f>'Profit &amp; Loss'!Q5+'Profit &amp; Loss'!R5+'Profit &amp; Loss'!S5</f>
        <v>2657733</v>
      </c>
      <c r="H5" s="8">
        <f>'Profit &amp; Loss'!T5+'Profit &amp; Loss'!U5+'Profit &amp; Loss'!V5</f>
        <v>2657733</v>
      </c>
      <c r="I5" s="8">
        <f>'Profit &amp; Loss'!W5+'Profit &amp; Loss'!X5+'Profit &amp; Loss'!Y5</f>
        <v>2657733</v>
      </c>
      <c r="J5" s="8">
        <f t="shared" si="1"/>
        <v>21261864</v>
      </c>
      <c r="K5" s="25" t="b">
        <f>EXACT(J5,'Profit &amp; Loss'!Z5)</f>
        <v>1</v>
      </c>
    </row>
    <row r="6">
      <c r="A6" s="12" t="s">
        <v>98</v>
      </c>
      <c r="B6" s="8">
        <f>'Profit &amp; Loss'!B6+'Profit &amp; Loss'!C6+'Profit &amp; Loss'!D6</f>
        <v>566761541.4</v>
      </c>
      <c r="C6" s="8">
        <f>'Profit &amp; Loss'!E6+'Profit &amp; Loss'!F6+'Profit &amp; Loss'!G6</f>
        <v>682744308.2</v>
      </c>
      <c r="D6" s="8">
        <f>'Profit &amp; Loss'!H6+'Profit &amp; Loss'!I6+'Profit &amp; Loss'!J6</f>
        <v>820769434.2</v>
      </c>
      <c r="E6" s="8">
        <f>'Profit &amp; Loss'!K6+'Profit &amp; Loss'!L6+'Profit &amp; Loss'!M6</f>
        <v>984899222.4</v>
      </c>
      <c r="F6" s="8">
        <f>'Profit &amp; Loss'!N6+'Profit &amp; Loss'!O6+'Profit &amp; Loss'!P6</f>
        <v>1179935504</v>
      </c>
      <c r="G6" s="8">
        <f>'Profit &amp; Loss'!Q6+'Profit &amp; Loss'!R6+'Profit &amp; Loss'!S6</f>
        <v>1411553945</v>
      </c>
      <c r="H6" s="8">
        <f>'Profit &amp; Loss'!T6+'Profit &amp; Loss'!U6+'Profit &amp; Loss'!V6</f>
        <v>1686462814</v>
      </c>
      <c r="I6" s="8">
        <f>'Profit &amp; Loss'!W6+'Profit &amp; Loss'!X6+'Profit &amp; Loss'!Y6</f>
        <v>2012590705</v>
      </c>
      <c r="J6" s="8">
        <f t="shared" si="1"/>
        <v>9345717475</v>
      </c>
      <c r="K6" s="25" t="b">
        <f>EXACT(J6,'Profit &amp; Loss'!Z6)</f>
        <v>1</v>
      </c>
    </row>
    <row r="7">
      <c r="A7" s="14" t="s">
        <v>92</v>
      </c>
      <c r="B7" s="8">
        <f>'Profit &amp; Loss'!B7+'Profit &amp; Loss'!C7+'Profit &amp; Loss'!D7</f>
        <v>1991990.444</v>
      </c>
      <c r="C7" s="8">
        <f>'Profit &amp; Loss'!E7+'Profit &amp; Loss'!F7+'Profit &amp; Loss'!G7</f>
        <v>2682543.275</v>
      </c>
      <c r="D7" s="8">
        <f>'Profit &amp; Loss'!H7+'Profit &amp; Loss'!I7+'Profit &amp; Loss'!J7</f>
        <v>3198725.157</v>
      </c>
      <c r="E7" s="8">
        <f>'Profit &amp; Loss'!K7+'Profit &amp; Loss'!L7+'Profit &amp; Loss'!M7</f>
        <v>3198725.157</v>
      </c>
      <c r="F7" s="8">
        <f>'Profit &amp; Loss'!N7+'Profit &amp; Loss'!O7+'Profit &amp; Loss'!P7</f>
        <v>3198725.157</v>
      </c>
      <c r="G7" s="8">
        <f>'Profit &amp; Loss'!Q7+'Profit &amp; Loss'!R7+'Profit &amp; Loss'!S7</f>
        <v>3574414.046</v>
      </c>
      <c r="H7" s="8">
        <f>'Profit &amp; Loss'!T7+'Profit &amp; Loss'!U7+'Profit &amp; Loss'!V7</f>
        <v>2823036.268</v>
      </c>
      <c r="I7" s="8">
        <f>'Profit &amp; Loss'!W7+'Profit &amp; Loss'!X7+'Profit &amp; Loss'!Y7</f>
        <v>3255498.157</v>
      </c>
      <c r="J7" s="8">
        <f t="shared" si="1"/>
        <v>23923657.66</v>
      </c>
      <c r="K7" s="25" t="b">
        <f>EXACT(J7,'Profit &amp; Loss'!Z7)</f>
        <v>1</v>
      </c>
    </row>
    <row r="8">
      <c r="A8" s="12" t="s">
        <v>99</v>
      </c>
      <c r="B8" s="8">
        <f>'Profit &amp; Loss'!B8+'Profit &amp; Loss'!C8+'Profit &amp; Loss'!D8</f>
        <v>564769550.9</v>
      </c>
      <c r="C8" s="8">
        <f>'Profit &amp; Loss'!E8+'Profit &amp; Loss'!F8+'Profit &amp; Loss'!G8</f>
        <v>680061764.9</v>
      </c>
      <c r="D8" s="8">
        <f>'Profit &amp; Loss'!H8+'Profit &amp; Loss'!I8+'Profit &amp; Loss'!J8</f>
        <v>817570709</v>
      </c>
      <c r="E8" s="8">
        <f>'Profit &amp; Loss'!K8+'Profit &amp; Loss'!L8+'Profit &amp; Loss'!M8</f>
        <v>981700497.3</v>
      </c>
      <c r="F8" s="8">
        <f>'Profit &amp; Loss'!N8+'Profit &amp; Loss'!O8+'Profit &amp; Loss'!P8</f>
        <v>1176736779</v>
      </c>
      <c r="G8" s="8">
        <f>'Profit &amp; Loss'!Q8+'Profit &amp; Loss'!R8+'Profit &amp; Loss'!S8</f>
        <v>1407979531</v>
      </c>
      <c r="H8" s="8">
        <f>'Profit &amp; Loss'!T8+'Profit &amp; Loss'!U8+'Profit &amp; Loss'!V8</f>
        <v>1683639778</v>
      </c>
      <c r="I8" s="8">
        <f>'Profit &amp; Loss'!W8+'Profit &amp; Loss'!X8+'Profit &amp; Loss'!Y8</f>
        <v>2009335207</v>
      </c>
      <c r="J8" s="8">
        <f t="shared" si="1"/>
        <v>9321793817</v>
      </c>
      <c r="K8" s="25" t="b">
        <f>EXACT(J8,'Profit &amp; Loss'!Z8)</f>
        <v>1</v>
      </c>
    </row>
    <row r="9">
      <c r="A9" s="14" t="s">
        <v>94</v>
      </c>
      <c r="B9" s="8">
        <f>'Profit &amp; Loss'!B9+'Profit &amp; Loss'!C9+'Profit &amp; Loss'!D9</f>
        <v>353632.5</v>
      </c>
      <c r="C9" s="8">
        <f>'Profit &amp; Loss'!E9+'Profit &amp; Loss'!F9+'Profit &amp; Loss'!G9</f>
        <v>353632.5</v>
      </c>
      <c r="D9" s="8">
        <f>'Profit &amp; Loss'!H9+'Profit &amp; Loss'!I9+'Profit &amp; Loss'!J9</f>
        <v>486624.2998</v>
      </c>
      <c r="E9" s="8">
        <f>'Profit &amp; Loss'!K9+'Profit &amp; Loss'!L9+'Profit &amp; Loss'!M9</f>
        <v>859202.5879</v>
      </c>
      <c r="F9" s="8">
        <f>'Profit &amp; Loss'!N9+'Profit &amp; Loss'!O9+'Profit &amp; Loss'!P9</f>
        <v>836636.9647</v>
      </c>
      <c r="G9" s="8">
        <f>'Profit &amp; Loss'!Q9+'Profit &amp; Loss'!R9+'Profit &amp; Loss'!S9</f>
        <v>718759.4647</v>
      </c>
      <c r="H9" s="8">
        <f>'Profit &amp; Loss'!T9+'Profit &amp; Loss'!U9+'Profit &amp; Loss'!V9</f>
        <v>718759.4647</v>
      </c>
      <c r="I9" s="8">
        <f>'Profit &amp; Loss'!W9+'Profit &amp; Loss'!X9+'Profit &amp; Loss'!Y9</f>
        <v>612164.7763</v>
      </c>
      <c r="J9" s="8">
        <f t="shared" si="1"/>
        <v>4939412.558</v>
      </c>
      <c r="K9" s="25" t="b">
        <f>EXACT(J9,'Profit &amp; Loss'!Z9)</f>
        <v>1</v>
      </c>
    </row>
    <row r="10">
      <c r="A10" s="12" t="s">
        <v>95</v>
      </c>
      <c r="B10" s="8">
        <f>'Profit &amp; Loss'!B10+'Profit &amp; Loss'!C10+'Profit &amp; Loss'!D10</f>
        <v>564415918.4</v>
      </c>
      <c r="C10" s="8">
        <f>'Profit &amp; Loss'!E10+'Profit &amp; Loss'!F10+'Profit &amp; Loss'!G10</f>
        <v>679708132.4</v>
      </c>
      <c r="D10" s="8">
        <f>'Profit &amp; Loss'!H10+'Profit &amp; Loss'!I10+'Profit &amp; Loss'!J10</f>
        <v>817084084.7</v>
      </c>
      <c r="E10" s="8">
        <f>'Profit &amp; Loss'!K10+'Profit &amp; Loss'!L10+'Profit &amp; Loss'!M10</f>
        <v>980841294.7</v>
      </c>
      <c r="F10" s="8">
        <f>'Profit &amp; Loss'!N10+'Profit &amp; Loss'!O10+'Profit &amp; Loss'!P10</f>
        <v>1175900142</v>
      </c>
      <c r="G10" s="8">
        <f>'Profit &amp; Loss'!Q10+'Profit &amp; Loss'!R10+'Profit &amp; Loss'!S10</f>
        <v>1407260772</v>
      </c>
      <c r="H10" s="8">
        <f>'Profit &amp; Loss'!T10+'Profit &amp; Loss'!U10+'Profit &amp; Loss'!V10</f>
        <v>1682921019</v>
      </c>
      <c r="I10" s="8">
        <f>'Profit &amp; Loss'!W10+'Profit &amp; Loss'!X10+'Profit &amp; Loss'!Y10</f>
        <v>2008723042</v>
      </c>
      <c r="J10" s="8">
        <f t="shared" si="1"/>
        <v>9316854405</v>
      </c>
      <c r="K10" s="25" t="b">
        <f>EXACT(J10,'Profit &amp; Loss'!Z10)</f>
        <v>1</v>
      </c>
    </row>
    <row r="11">
      <c r="A11" s="14" t="s">
        <v>96</v>
      </c>
      <c r="B11" s="8">
        <f>'Profit &amp; Loss'!B11+'Profit &amp; Loss'!C11+'Profit &amp; Loss'!D11</f>
        <v>157472041.2</v>
      </c>
      <c r="C11" s="8">
        <f>'Profit &amp; Loss'!E11+'Profit &amp; Loss'!F11+'Profit &amp; Loss'!G11</f>
        <v>189638568.9</v>
      </c>
      <c r="D11" s="8">
        <f>'Profit &amp; Loss'!H11+'Profit &amp; Loss'!I11+'Profit &amp; Loss'!J11</f>
        <v>227966459.6</v>
      </c>
      <c r="E11" s="8">
        <f>'Profit &amp; Loss'!K11+'Profit &amp; Loss'!L11+'Profit &amp; Loss'!M11</f>
        <v>273654721.2</v>
      </c>
      <c r="F11" s="8">
        <f>'Profit &amp; Loss'!N11+'Profit &amp; Loss'!O11+'Profit &amp; Loss'!P11</f>
        <v>328076139.7</v>
      </c>
      <c r="G11" s="8">
        <f>'Profit &amp; Loss'!Q11+'Profit &amp; Loss'!R11+'Profit &amp; Loss'!S11</f>
        <v>392625755.3</v>
      </c>
      <c r="H11" s="8">
        <f>'Profit &amp; Loss'!T11+'Profit &amp; Loss'!U11+'Profit &amp; Loss'!V11</f>
        <v>469534964.2</v>
      </c>
      <c r="I11" s="8">
        <f>'Profit &amp; Loss'!W11+'Profit &amp; Loss'!X11+'Profit &amp; Loss'!Y11</f>
        <v>560433728.7</v>
      </c>
      <c r="J11" s="8">
        <f t="shared" si="1"/>
        <v>2599402379</v>
      </c>
      <c r="K11" s="25" t="b">
        <f>EXACT(J11,'Profit &amp; Loss'!Z11)</f>
        <v>1</v>
      </c>
    </row>
    <row r="12">
      <c r="A12" s="12" t="s">
        <v>100</v>
      </c>
      <c r="B12" s="8">
        <f>'Profit &amp; Loss'!B12+'Profit &amp; Loss'!C12+'Profit &amp; Loss'!D12</f>
        <v>406943877.2</v>
      </c>
      <c r="C12" s="8">
        <f>'Profit &amp; Loss'!E12+'Profit &amp; Loss'!F12+'Profit &amp; Loss'!G12</f>
        <v>490069563.5</v>
      </c>
      <c r="D12" s="8">
        <f>'Profit &amp; Loss'!H12+'Profit &amp; Loss'!I12+'Profit &amp; Loss'!J12</f>
        <v>589117625.1</v>
      </c>
      <c r="E12" s="8">
        <f>'Profit &amp; Loss'!K12+'Profit &amp; Loss'!L12+'Profit &amp; Loss'!M12</f>
        <v>707186573.5</v>
      </c>
      <c r="F12" s="8">
        <f>'Profit &amp; Loss'!N12+'Profit &amp; Loss'!O12+'Profit &amp; Loss'!P12</f>
        <v>847824002.6</v>
      </c>
      <c r="G12" s="8">
        <f>'Profit &amp; Loss'!Q12+'Profit &amp; Loss'!R12+'Profit &amp; Loss'!S12</f>
        <v>1014635016</v>
      </c>
      <c r="H12" s="8">
        <f>'Profit &amp; Loss'!T12+'Profit &amp; Loss'!U12+'Profit &amp; Loss'!V12</f>
        <v>1213386055</v>
      </c>
      <c r="I12" s="8">
        <f>'Profit &amp; Loss'!W12+'Profit &amp; Loss'!X12+'Profit &amp; Loss'!Y12</f>
        <v>1448289313</v>
      </c>
      <c r="J12" s="8">
        <f t="shared" si="1"/>
        <v>6717452026</v>
      </c>
      <c r="K12" s="25" t="b">
        <f>EXACT(J12,'Profit &amp; Loss'!Z12)</f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50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24"/>
    </row>
    <row r="2">
      <c r="A2" s="12" t="s">
        <v>51</v>
      </c>
      <c r="B2" s="14"/>
      <c r="C2" s="14"/>
      <c r="D2" s="14"/>
      <c r="E2" s="14"/>
      <c r="F2" s="14"/>
      <c r="G2" s="14"/>
      <c r="H2" s="14"/>
      <c r="I2" s="14"/>
      <c r="J2" s="14"/>
    </row>
    <row r="3">
      <c r="A3" s="26" t="s">
        <v>52</v>
      </c>
      <c r="B3" s="14"/>
      <c r="C3" s="14"/>
      <c r="D3" s="14"/>
      <c r="E3" s="14"/>
      <c r="F3" s="14"/>
      <c r="G3" s="14"/>
      <c r="H3" s="14"/>
      <c r="I3" s="14"/>
      <c r="J3" s="14"/>
    </row>
    <row r="4">
      <c r="A4" s="14" t="s">
        <v>53</v>
      </c>
      <c r="B4" s="8">
        <f>'Balance Sheet'!D4</f>
        <v>12327631.56</v>
      </c>
      <c r="C4" s="8">
        <f>'Balance Sheet'!G4</f>
        <v>14032634.28</v>
      </c>
      <c r="D4" s="8">
        <f>'Balance Sheet'!J4</f>
        <v>10833909.12</v>
      </c>
      <c r="E4" s="8">
        <f>'Balance Sheet'!M4</f>
        <v>7635183.967</v>
      </c>
      <c r="F4" s="8">
        <f>'Balance Sheet'!P4</f>
        <v>4436458.81</v>
      </c>
      <c r="G4" s="8">
        <f>'Balance Sheet'!S4</f>
        <v>8419266.765</v>
      </c>
      <c r="H4" s="8">
        <f>'Balance Sheet'!V4</f>
        <v>12358630.5</v>
      </c>
      <c r="I4" s="8">
        <f>'Balance Sheet'!Y4</f>
        <v>14285500.34</v>
      </c>
      <c r="J4" s="14"/>
    </row>
    <row r="5">
      <c r="A5" s="12" t="s">
        <v>54</v>
      </c>
      <c r="B5" s="8">
        <f t="shared" ref="B5:I5" si="1">SUM(B4)</f>
        <v>12327631.56</v>
      </c>
      <c r="C5" s="8">
        <f t="shared" si="1"/>
        <v>14032634.28</v>
      </c>
      <c r="D5" s="8">
        <f t="shared" si="1"/>
        <v>10833909.12</v>
      </c>
      <c r="E5" s="8">
        <f t="shared" si="1"/>
        <v>7635183.967</v>
      </c>
      <c r="F5" s="8">
        <f t="shared" si="1"/>
        <v>4436458.81</v>
      </c>
      <c r="G5" s="8">
        <f t="shared" si="1"/>
        <v>8419266.765</v>
      </c>
      <c r="H5" s="8">
        <f t="shared" si="1"/>
        <v>12358630.5</v>
      </c>
      <c r="I5" s="8">
        <f t="shared" si="1"/>
        <v>14285500.34</v>
      </c>
      <c r="J5" s="14"/>
    </row>
    <row r="6">
      <c r="A6" s="27" t="s">
        <v>101</v>
      </c>
      <c r="B6" s="14"/>
      <c r="C6" s="14"/>
      <c r="D6" s="14"/>
      <c r="E6" s="14"/>
      <c r="F6" s="14"/>
      <c r="G6" s="14"/>
      <c r="H6" s="14"/>
      <c r="I6" s="14"/>
      <c r="J6" s="14"/>
    </row>
    <row r="7">
      <c r="A7" s="12" t="s">
        <v>55</v>
      </c>
      <c r="B7" s="14"/>
      <c r="C7" s="14"/>
      <c r="D7" s="14"/>
      <c r="E7" s="14"/>
      <c r="F7" s="14"/>
      <c r="G7" s="14"/>
      <c r="H7" s="14"/>
      <c r="I7" s="14"/>
      <c r="J7" s="14"/>
    </row>
    <row r="8">
      <c r="A8" s="14" t="s">
        <v>56</v>
      </c>
      <c r="B8" s="8">
        <f>'Balance Sheet'!D8</f>
        <v>28131715.07</v>
      </c>
      <c r="C8" s="8">
        <f>'Balance Sheet'!G8</f>
        <v>74184888.22</v>
      </c>
      <c r="D8" s="8">
        <f>'Balance Sheet'!J8</f>
        <v>142444945.4</v>
      </c>
      <c r="E8" s="8">
        <f>'Balance Sheet'!M8</f>
        <v>238029735.1</v>
      </c>
      <c r="F8" s="8">
        <f>'Balance Sheet'!P8</f>
        <v>367037381.4</v>
      </c>
      <c r="G8" s="8">
        <f>'Balance Sheet'!S8</f>
        <v>536719170.2</v>
      </c>
      <c r="H8" s="8">
        <f>'Balance Sheet'!V8</f>
        <v>755681586.4</v>
      </c>
      <c r="I8" s="8">
        <f>'Balance Sheet'!Y8</f>
        <v>1034122289</v>
      </c>
      <c r="J8" s="14"/>
    </row>
    <row r="9">
      <c r="A9" s="14" t="s">
        <v>38</v>
      </c>
      <c r="B9" s="8">
        <f>'Balance Sheet'!D9</f>
        <v>133789953.5</v>
      </c>
      <c r="C9" s="8">
        <f>'Balance Sheet'!G9</f>
        <v>0</v>
      </c>
      <c r="D9" s="8">
        <f>'Balance Sheet'!J9</f>
        <v>181692578.1</v>
      </c>
      <c r="E9" s="8">
        <f>'Balance Sheet'!M9</f>
        <v>0</v>
      </c>
      <c r="F9" s="8">
        <f>'Balance Sheet'!P9</f>
        <v>247114412.1</v>
      </c>
      <c r="G9" s="8">
        <f>'Balance Sheet'!S9</f>
        <v>0</v>
      </c>
      <c r="H9" s="8">
        <f>'Balance Sheet'!V9</f>
        <v>336599960.8</v>
      </c>
      <c r="I9" s="8">
        <f>'Balance Sheet'!Y9</f>
        <v>0</v>
      </c>
      <c r="J9" s="14"/>
    </row>
    <row r="10">
      <c r="A10" s="14" t="s">
        <v>57</v>
      </c>
      <c r="B10" s="8">
        <f>'Balance Sheet'!D10</f>
        <v>594092650.3</v>
      </c>
      <c r="C10" s="8">
        <f>'Balance Sheet'!G10</f>
        <v>1148661936</v>
      </c>
      <c r="D10" s="8">
        <f>'Balance Sheet'!J10</f>
        <v>1636757330</v>
      </c>
      <c r="E10" s="8">
        <f>'Balance Sheet'!M10</f>
        <v>2410849831</v>
      </c>
      <c r="F10" s="8">
        <f>'Balance Sheet'!P10</f>
        <v>3054624434</v>
      </c>
      <c r="G10" s="8">
        <f>'Balance Sheet'!S10</f>
        <v>4107547926</v>
      </c>
      <c r="H10" s="8">
        <f>'Balance Sheet'!V10</f>
        <v>4993330682</v>
      </c>
      <c r="I10" s="8">
        <f>'Balance Sheet'!Y10</f>
        <v>6443275121</v>
      </c>
      <c r="J10" s="14"/>
    </row>
    <row r="11">
      <c r="A11" s="12" t="s">
        <v>58</v>
      </c>
      <c r="B11" s="8">
        <f t="shared" ref="B11:I11" si="2">SUM(B8:B10)</f>
        <v>756014318.9</v>
      </c>
      <c r="C11" s="8">
        <f t="shared" si="2"/>
        <v>1222846824</v>
      </c>
      <c r="D11" s="8">
        <f t="shared" si="2"/>
        <v>1960894854</v>
      </c>
      <c r="E11" s="8">
        <f t="shared" si="2"/>
        <v>2648879566</v>
      </c>
      <c r="F11" s="8">
        <f t="shared" si="2"/>
        <v>3668776228</v>
      </c>
      <c r="G11" s="8">
        <f t="shared" si="2"/>
        <v>4644267096</v>
      </c>
      <c r="H11" s="8">
        <f t="shared" si="2"/>
        <v>6085612229</v>
      </c>
      <c r="I11" s="8">
        <f t="shared" si="2"/>
        <v>7477397410</v>
      </c>
      <c r="J11" s="14"/>
    </row>
    <row r="12">
      <c r="A12" s="12" t="s">
        <v>59</v>
      </c>
      <c r="B12" s="8">
        <f t="shared" ref="B12:I12" si="3">B5+B11</f>
        <v>768341950.5</v>
      </c>
      <c r="C12" s="8">
        <f t="shared" si="3"/>
        <v>1236879458</v>
      </c>
      <c r="D12" s="8">
        <f t="shared" si="3"/>
        <v>1971728763</v>
      </c>
      <c r="E12" s="8">
        <f t="shared" si="3"/>
        <v>2656514750</v>
      </c>
      <c r="F12" s="8">
        <f t="shared" si="3"/>
        <v>3673212687</v>
      </c>
      <c r="G12" s="8">
        <f t="shared" si="3"/>
        <v>4652686363</v>
      </c>
      <c r="H12" s="8">
        <f t="shared" si="3"/>
        <v>6097970859</v>
      </c>
      <c r="I12" s="8">
        <f t="shared" si="3"/>
        <v>7491682910</v>
      </c>
      <c r="J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>
      <c r="A14" s="12" t="s">
        <v>60</v>
      </c>
      <c r="B14" s="14"/>
      <c r="C14" s="14"/>
      <c r="D14" s="14"/>
      <c r="E14" s="14"/>
      <c r="F14" s="14"/>
      <c r="G14" s="14"/>
      <c r="H14" s="14"/>
      <c r="I14" s="14"/>
      <c r="J14" s="14"/>
    </row>
    <row r="15">
      <c r="A15" s="14" t="s">
        <v>61</v>
      </c>
      <c r="B15" s="8">
        <f>'Balance Sheet'!D15</f>
        <v>3453828</v>
      </c>
      <c r="C15" s="8">
        <f>'Balance Sheet'!G15</f>
        <v>3453828</v>
      </c>
      <c r="D15" s="8">
        <f>'Balance Sheet'!J15</f>
        <v>6629707.6</v>
      </c>
      <c r="E15" s="8">
        <f>'Balance Sheet'!M15</f>
        <v>6629707.6</v>
      </c>
      <c r="F15" s="8">
        <f>'Balance Sheet'!P15</f>
        <v>6629707.6</v>
      </c>
      <c r="G15" s="8">
        <f>'Balance Sheet'!S15</f>
        <v>6629707.6</v>
      </c>
      <c r="H15" s="8">
        <f>'Balance Sheet'!V15</f>
        <v>6629707.6</v>
      </c>
      <c r="I15" s="8">
        <f>'Balance Sheet'!Y15</f>
        <v>6629707.6</v>
      </c>
      <c r="J15" s="14"/>
    </row>
    <row r="16">
      <c r="A16" s="12" t="s">
        <v>62</v>
      </c>
      <c r="B16" s="14" t="str">
        <f>'Balance Sheet'!D16</f>
        <v/>
      </c>
      <c r="C16" s="14" t="str">
        <f>'Balance Sheet'!G16</f>
        <v/>
      </c>
      <c r="D16" s="14" t="str">
        <f>'Balance Sheet'!J16</f>
        <v/>
      </c>
      <c r="E16" s="14" t="str">
        <f>'Balance Sheet'!M16</f>
        <v/>
      </c>
      <c r="F16" s="14" t="str">
        <f>'Balance Sheet'!P16</f>
        <v/>
      </c>
      <c r="G16" s="14" t="str">
        <f>'Balance Sheet'!S16</f>
        <v/>
      </c>
      <c r="H16" s="14" t="str">
        <f>'Balance Sheet'!V16</f>
        <v/>
      </c>
      <c r="I16" s="14" t="str">
        <f>'Balance Sheet'!Y16</f>
        <v/>
      </c>
      <c r="J16" s="14"/>
    </row>
    <row r="17">
      <c r="A17" s="14" t="s">
        <v>63</v>
      </c>
      <c r="B17" s="8">
        <f>'Balance Sheet'!D17</f>
        <v>262817849.1</v>
      </c>
      <c r="C17" s="8">
        <f>'Balance Sheet'!G17</f>
        <v>723564056.4</v>
      </c>
      <c r="D17" s="8">
        <f>'Balance Sheet'!J17</f>
        <v>1277669020</v>
      </c>
      <c r="E17" s="8">
        <f>'Balance Sheet'!M17</f>
        <v>1940872430</v>
      </c>
      <c r="F17" s="8">
        <f>'Balance Sheet'!P17</f>
        <v>2739023305</v>
      </c>
      <c r="G17" s="8">
        <f>'Balance Sheet'!S17</f>
        <v>3695051071</v>
      </c>
      <c r="H17" s="8">
        <f>'Balance Sheet'!V17</f>
        <v>4838295319</v>
      </c>
      <c r="I17" s="8">
        <f>'Balance Sheet'!Y17</f>
        <v>6201351231</v>
      </c>
      <c r="J17" s="14"/>
    </row>
    <row r="18">
      <c r="A18" s="14" t="s">
        <v>64</v>
      </c>
      <c r="B18" s="8">
        <f>'Balance Sheet'!D18</f>
        <v>144126028.1</v>
      </c>
      <c r="C18" s="8">
        <f>'Balance Sheet'!G18</f>
        <v>173449384.2</v>
      </c>
      <c r="D18" s="8">
        <f>'Balance Sheet'!J18</f>
        <v>208462045.2</v>
      </c>
      <c r="E18" s="8">
        <f>'Balance Sheet'!M18</f>
        <v>250124069.7</v>
      </c>
      <c r="F18" s="8">
        <f>'Balance Sheet'!P18</f>
        <v>299797196.9</v>
      </c>
      <c r="G18" s="8">
        <f>'Balance Sheet'!S18</f>
        <v>358404446.6</v>
      </c>
      <c r="H18" s="8">
        <f>'Balance Sheet'!V18</f>
        <v>428546253.4</v>
      </c>
      <c r="I18" s="8">
        <f>'Balance Sheet'!Y18</f>
        <v>511458514.7</v>
      </c>
      <c r="J18" s="14"/>
    </row>
    <row r="19">
      <c r="A19" s="14" t="s">
        <v>65</v>
      </c>
      <c r="B19" s="8">
        <f>'Balance Sheet'!D19</f>
        <v>0</v>
      </c>
      <c r="C19" s="8">
        <f>'Balance Sheet'!G19</f>
        <v>0</v>
      </c>
      <c r="D19" s="8">
        <f>'Balance Sheet'!J19</f>
        <v>0</v>
      </c>
      <c r="E19" s="8">
        <f>'Balance Sheet'!M19</f>
        <v>0</v>
      </c>
      <c r="F19" s="8">
        <f>'Balance Sheet'!P19</f>
        <v>0</v>
      </c>
      <c r="G19" s="8">
        <f>'Balance Sheet'!S19</f>
        <v>0</v>
      </c>
      <c r="H19" s="8">
        <f>'Balance Sheet'!V19</f>
        <v>0</v>
      </c>
      <c r="I19" s="8">
        <f>'Balance Sheet'!Y19</f>
        <v>0</v>
      </c>
      <c r="J19" s="14"/>
    </row>
    <row r="20">
      <c r="A20" s="12" t="s">
        <v>66</v>
      </c>
      <c r="B20" s="8">
        <f t="shared" ref="B20:I20" si="4">B17+B18-B19</f>
        <v>406943877.2</v>
      </c>
      <c r="C20" s="8">
        <f t="shared" si="4"/>
        <v>897013440.6</v>
      </c>
      <c r="D20" s="8">
        <f t="shared" si="4"/>
        <v>1486131066</v>
      </c>
      <c r="E20" s="8">
        <f t="shared" si="4"/>
        <v>2190996499</v>
      </c>
      <c r="F20" s="8">
        <f t="shared" si="4"/>
        <v>3038820502</v>
      </c>
      <c r="G20" s="8">
        <f t="shared" si="4"/>
        <v>4053455518</v>
      </c>
      <c r="H20" s="8">
        <f t="shared" si="4"/>
        <v>5266841573</v>
      </c>
      <c r="I20" s="8">
        <f t="shared" si="4"/>
        <v>6712809746</v>
      </c>
      <c r="J20" s="14"/>
    </row>
    <row r="21">
      <c r="A21" s="12" t="s">
        <v>67</v>
      </c>
      <c r="B21" s="8">
        <f t="shared" ref="B21:I21" si="5">B20+B15</f>
        <v>410397705.2</v>
      </c>
      <c r="C21" s="8">
        <f t="shared" si="5"/>
        <v>900467268.6</v>
      </c>
      <c r="D21" s="8">
        <f t="shared" si="5"/>
        <v>1492760773</v>
      </c>
      <c r="E21" s="8">
        <f t="shared" si="5"/>
        <v>2197626207</v>
      </c>
      <c r="F21" s="8">
        <f t="shared" si="5"/>
        <v>3045450209</v>
      </c>
      <c r="G21" s="8">
        <f t="shared" si="5"/>
        <v>4060085226</v>
      </c>
      <c r="H21" s="8">
        <f t="shared" si="5"/>
        <v>5273471280</v>
      </c>
      <c r="I21" s="8">
        <f t="shared" si="5"/>
        <v>6719439453</v>
      </c>
      <c r="J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>
      <c r="A23" s="12" t="s">
        <v>68</v>
      </c>
      <c r="B23" s="14"/>
      <c r="C23" s="14"/>
      <c r="D23" s="14"/>
      <c r="E23" s="14"/>
      <c r="F23" s="14"/>
      <c r="G23" s="14"/>
      <c r="H23" s="14"/>
      <c r="I23" s="14"/>
      <c r="J23" s="14"/>
    </row>
    <row r="24">
      <c r="A24" s="26" t="s">
        <v>69</v>
      </c>
      <c r="B24" s="14"/>
      <c r="C24" s="14"/>
      <c r="D24" s="14"/>
      <c r="E24" s="14"/>
      <c r="F24" s="14"/>
      <c r="G24" s="14"/>
      <c r="H24" s="14"/>
      <c r="I24" s="14"/>
      <c r="J24" s="14"/>
    </row>
    <row r="25">
      <c r="A25" s="14" t="s">
        <v>70</v>
      </c>
      <c r="B25" s="8">
        <f>'Balance Sheet'!D25</f>
        <v>7254000</v>
      </c>
      <c r="C25" s="8">
        <f>'Balance Sheet'!G25</f>
        <v>7254000</v>
      </c>
      <c r="D25" s="8">
        <f>'Balance Sheet'!J25</f>
        <v>16008260</v>
      </c>
      <c r="E25" s="8">
        <f>'Balance Sheet'!M25</f>
        <v>23471132</v>
      </c>
      <c r="F25" s="8">
        <f>'Balance Sheet'!P25</f>
        <v>16217132</v>
      </c>
      <c r="G25" s="8">
        <f>'Balance Sheet'!S25</f>
        <v>16217132</v>
      </c>
      <c r="H25" s="8">
        <f>'Balance Sheet'!V25</f>
        <v>16217132</v>
      </c>
      <c r="I25" s="8">
        <f>'Balance Sheet'!Y25</f>
        <v>8754260</v>
      </c>
      <c r="J25" s="14"/>
    </row>
    <row r="26">
      <c r="A26" s="12" t="s">
        <v>71</v>
      </c>
      <c r="B26" s="8">
        <f t="shared" ref="B26:I26" si="6">SUM(B25)</f>
        <v>7254000</v>
      </c>
      <c r="C26" s="8">
        <f t="shared" si="6"/>
        <v>7254000</v>
      </c>
      <c r="D26" s="8">
        <f t="shared" si="6"/>
        <v>16008260</v>
      </c>
      <c r="E26" s="8">
        <f t="shared" si="6"/>
        <v>23471132</v>
      </c>
      <c r="F26" s="8">
        <f t="shared" si="6"/>
        <v>16217132</v>
      </c>
      <c r="G26" s="8">
        <f t="shared" si="6"/>
        <v>16217132</v>
      </c>
      <c r="H26" s="8">
        <f t="shared" si="6"/>
        <v>16217132</v>
      </c>
      <c r="I26" s="8">
        <f t="shared" si="6"/>
        <v>8754260</v>
      </c>
      <c r="J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>
      <c r="A28" s="26" t="s">
        <v>72</v>
      </c>
      <c r="B28" s="14"/>
      <c r="C28" s="14"/>
      <c r="D28" s="14"/>
      <c r="E28" s="14"/>
      <c r="F28" s="14"/>
      <c r="G28" s="14"/>
      <c r="H28" s="14"/>
      <c r="I28" s="14"/>
      <c r="J28" s="14"/>
    </row>
    <row r="29">
      <c r="A29" s="14" t="s">
        <v>49</v>
      </c>
      <c r="B29" s="8">
        <f>'Balance Sheet'!D29</f>
        <v>350106699.3</v>
      </c>
      <c r="C29" s="8">
        <f>'Balance Sheet'!G29</f>
        <v>328597232.7</v>
      </c>
      <c r="D29" s="8">
        <f>'Balance Sheet'!J29</f>
        <v>462376183.7</v>
      </c>
      <c r="E29" s="8">
        <f>'Balance Sheet'!M29</f>
        <v>434856453.8</v>
      </c>
      <c r="F29" s="8">
        <f>'Balance Sheet'!P29</f>
        <v>610961799.4</v>
      </c>
      <c r="G29" s="8">
        <f>'Balance Sheet'!S29</f>
        <v>575823048.1</v>
      </c>
      <c r="H29" s="8">
        <f>'Balance Sheet'!V29</f>
        <v>807698901.2</v>
      </c>
      <c r="I29" s="8">
        <f>'Balance Sheet'!Y29</f>
        <v>762928240.1</v>
      </c>
      <c r="J29" s="14"/>
    </row>
    <row r="30">
      <c r="A30" s="14" t="s">
        <v>73</v>
      </c>
      <c r="B30" s="8">
        <f>'Balance Sheet'!D30</f>
        <v>583546</v>
      </c>
      <c r="C30" s="8">
        <f>'Balance Sheet'!G30</f>
        <v>560957</v>
      </c>
      <c r="D30" s="8">
        <f>'Balance Sheet'!J30</f>
        <v>583546</v>
      </c>
      <c r="E30" s="8">
        <f>'Balance Sheet'!M30</f>
        <v>560957</v>
      </c>
      <c r="F30" s="8">
        <f>'Balance Sheet'!P30</f>
        <v>583546</v>
      </c>
      <c r="G30" s="8">
        <f>'Balance Sheet'!S30</f>
        <v>560957</v>
      </c>
      <c r="H30" s="8">
        <f>'Balance Sheet'!V30</f>
        <v>583546</v>
      </c>
      <c r="I30" s="8">
        <f>'Balance Sheet'!Y30</f>
        <v>560957</v>
      </c>
      <c r="J30" s="14"/>
    </row>
    <row r="31">
      <c r="A31" s="12" t="s">
        <v>74</v>
      </c>
      <c r="B31" s="8">
        <f t="shared" ref="B31:I31" si="7">SUM(B29:B30)</f>
        <v>350690245.3</v>
      </c>
      <c r="C31" s="8">
        <f t="shared" si="7"/>
        <v>329158189.7</v>
      </c>
      <c r="D31" s="8">
        <f t="shared" si="7"/>
        <v>462959729.7</v>
      </c>
      <c r="E31" s="8">
        <f t="shared" si="7"/>
        <v>435417410.8</v>
      </c>
      <c r="F31" s="8">
        <f t="shared" si="7"/>
        <v>611545345.4</v>
      </c>
      <c r="G31" s="8">
        <f t="shared" si="7"/>
        <v>576384005.1</v>
      </c>
      <c r="H31" s="8">
        <f t="shared" si="7"/>
        <v>808282447.2</v>
      </c>
      <c r="I31" s="8">
        <f t="shared" si="7"/>
        <v>763489197.1</v>
      </c>
      <c r="J31" s="14"/>
    </row>
    <row r="32">
      <c r="A32" s="12" t="s">
        <v>75</v>
      </c>
      <c r="B32" s="8">
        <f t="shared" ref="B32:I32" si="8">B31+B26</f>
        <v>357944245.3</v>
      </c>
      <c r="C32" s="8">
        <f t="shared" si="8"/>
        <v>336412189.7</v>
      </c>
      <c r="D32" s="8">
        <f t="shared" si="8"/>
        <v>478967989.7</v>
      </c>
      <c r="E32" s="8">
        <f t="shared" si="8"/>
        <v>458888542.8</v>
      </c>
      <c r="F32" s="8">
        <f t="shared" si="8"/>
        <v>627762477.4</v>
      </c>
      <c r="G32" s="8">
        <f t="shared" si="8"/>
        <v>592601137.1</v>
      </c>
      <c r="H32" s="8">
        <f t="shared" si="8"/>
        <v>824499579.2</v>
      </c>
      <c r="I32" s="8">
        <f t="shared" si="8"/>
        <v>772243457.1</v>
      </c>
      <c r="J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>
      <c r="A34" s="12" t="s">
        <v>76</v>
      </c>
      <c r="B34" s="8">
        <f t="shared" ref="B34:I34" si="9">B32+B21</f>
        <v>768341950.5</v>
      </c>
      <c r="C34" s="8">
        <f t="shared" si="9"/>
        <v>1236879458</v>
      </c>
      <c r="D34" s="8">
        <f t="shared" si="9"/>
        <v>1971728763</v>
      </c>
      <c r="E34" s="8">
        <f t="shared" si="9"/>
        <v>2656514750</v>
      </c>
      <c r="F34" s="8">
        <f t="shared" si="9"/>
        <v>3673212687</v>
      </c>
      <c r="G34" s="8">
        <f t="shared" si="9"/>
        <v>4652686363</v>
      </c>
      <c r="H34" s="8">
        <f t="shared" si="9"/>
        <v>6097970859</v>
      </c>
      <c r="I34" s="8">
        <f t="shared" si="9"/>
        <v>7491682910</v>
      </c>
      <c r="J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>
      <c r="A36" s="12" t="s">
        <v>77</v>
      </c>
      <c r="B36" s="8">
        <f t="shared" ref="B36:I36" si="10">B34-B12</f>
        <v>-0.0000001192092896</v>
      </c>
      <c r="C36" s="8">
        <f t="shared" si="10"/>
        <v>0</v>
      </c>
      <c r="D36" s="8">
        <f t="shared" si="10"/>
        <v>-0.0000002384185791</v>
      </c>
      <c r="E36" s="8">
        <f t="shared" si="10"/>
        <v>-0.0000004768371582</v>
      </c>
      <c r="F36" s="8">
        <f t="shared" si="10"/>
        <v>-0.0000004768371582</v>
      </c>
      <c r="G36" s="8">
        <f t="shared" si="10"/>
        <v>0</v>
      </c>
      <c r="H36" s="8">
        <f t="shared" si="10"/>
        <v>0.0000009536743164</v>
      </c>
      <c r="I36" s="8">
        <f t="shared" si="10"/>
        <v>-0.0000009536743164</v>
      </c>
      <c r="J36" s="14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