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" sheetId="1" r:id="rId4"/>
    <sheet state="visible" name="Quaterly-Sales" sheetId="2" r:id="rId5"/>
    <sheet state="visible" name="Purchases" sheetId="3" r:id="rId6"/>
    <sheet state="visible" name="Quaterly-Purchases" sheetId="4" r:id="rId7"/>
    <sheet state="visible" name="Equity" sheetId="5" r:id="rId8"/>
    <sheet state="visible" name="Profit &amp; Loss" sheetId="6" r:id="rId9"/>
    <sheet state="visible" name="Quaterly-Profit &amp; Loss" sheetId="7" r:id="rId10"/>
    <sheet state="visible" name="Quaterly-Balance Sheet" sheetId="8" r:id="rId11"/>
    <sheet state="visible" name="Balance Sheet" sheetId="9" r:id="rId12"/>
    <sheet state="visible" name="Liquidity Ratios" sheetId="10" r:id="rId13"/>
    <sheet state="visible" name="Turnover Ratios" sheetId="11" r:id="rId14"/>
    <sheet state="visible" name="Profitability Ratios" sheetId="12" r:id="rId15"/>
  </sheets>
  <definedNames/>
  <calcPr/>
</workbook>
</file>

<file path=xl/sharedStrings.xml><?xml version="1.0" encoding="utf-8"?>
<sst xmlns="http://schemas.openxmlformats.org/spreadsheetml/2006/main" count="459" uniqueCount="166">
  <si>
    <t>Amount in Rs.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</si>
  <si>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</si>
  <si>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</si>
  <si>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</si>
  <si>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</si>
  <si>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</si>
  <si>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</si>
  <si>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</si>
  <si>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</si>
  <si>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</si>
  <si>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</si>
  <si>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</si>
  <si>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</si>
  <si>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</si>
  <si>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</si>
  <si>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</si>
  <si>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</si>
  <si>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</si>
  <si>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</si>
  <si>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</si>
  <si>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</si>
  <si>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</si>
  <si>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</si>
  <si>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</si>
  <si>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</si>
  <si>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Sales</t>
  </si>
  <si>
    <t>Milk Chocolate</t>
  </si>
  <si>
    <t>Dark Chocolate</t>
  </si>
  <si>
    <t>Total</t>
  </si>
  <si>
    <t>Sales-Milk Chocolate</t>
  </si>
  <si>
    <t>Customer1</t>
  </si>
  <si>
    <t>Customer2</t>
  </si>
  <si>
    <t>Customer3</t>
  </si>
  <si>
    <t>Sales-Dark Chocolate</t>
  </si>
  <si>
    <t>Total Sales</t>
  </si>
  <si>
    <t>Collections</t>
  </si>
  <si>
    <t>Receivables</t>
  </si>
  <si>
    <t>Y1-Q1</t>
  </si>
  <si>
    <t>Y1-Q2</t>
  </si>
  <si>
    <t>Y1-Q3</t>
  </si>
  <si>
    <t>Y1-Q4</t>
  </si>
  <si>
    <t>Y2-Q1</t>
  </si>
  <si>
    <t>Y2-Q2</t>
  </si>
  <si>
    <t>Y2-Q3</t>
  </si>
  <si>
    <t>Y2-Q4</t>
  </si>
  <si>
    <t>Purchases</t>
  </si>
  <si>
    <t>Payment made for Purchases</t>
  </si>
  <si>
    <t>Payables</t>
  </si>
  <si>
    <t>Equity Share Issue</t>
  </si>
  <si>
    <t>Issue Price</t>
  </si>
  <si>
    <t>Number of Shares</t>
  </si>
  <si>
    <t>Equity Share Issued (in numbers)</t>
  </si>
  <si>
    <t>Opening number of shares</t>
  </si>
  <si>
    <t>Number of Shares issued</t>
  </si>
  <si>
    <t>Closing number of shares</t>
  </si>
  <si>
    <t>Equity Share Capital (in Rs.)</t>
  </si>
  <si>
    <t>Opening Balance</t>
  </si>
  <si>
    <t>Equity Share Capital Issued</t>
  </si>
  <si>
    <t>Closing Balance</t>
  </si>
  <si>
    <t>Dividend Per Share (in Rs.)</t>
  </si>
  <si>
    <t>Dividend Paid (in Rs.)</t>
  </si>
  <si>
    <t>Amount (in Rs.)</t>
  </si>
  <si>
    <t>Cost of Goods Sold</t>
  </si>
  <si>
    <t>Gross Profit</t>
  </si>
  <si>
    <t>Operating Expenses</t>
  </si>
  <si>
    <t>EBITDA (Earning Before Interest,Tax and Depreciation)</t>
  </si>
  <si>
    <t>Depreciation</t>
  </si>
  <si>
    <t>EBIT(Earning Before Interest and Tax) - Operating Profit</t>
  </si>
  <si>
    <t>Interest Expenses</t>
  </si>
  <si>
    <t>PBT (Profit Before Tax)</t>
  </si>
  <si>
    <t>Tax Expense</t>
  </si>
  <si>
    <t>PAT (Profit After Tax) - Net Profit</t>
  </si>
  <si>
    <t>Assets</t>
  </si>
  <si>
    <t>Non-Current Assets</t>
  </si>
  <si>
    <t>Fixed Assets</t>
  </si>
  <si>
    <t>Total Non-Current Assets</t>
  </si>
  <si>
    <t>Quarterly Fixed Assets</t>
  </si>
  <si>
    <t>Current Assets</t>
  </si>
  <si>
    <t>Stock</t>
  </si>
  <si>
    <t>Cash in Hand</t>
  </si>
  <si>
    <t>Total Current Assets</t>
  </si>
  <si>
    <t>Total Assets</t>
  </si>
  <si>
    <t>Equity</t>
  </si>
  <si>
    <t>Equity Share Capital</t>
  </si>
  <si>
    <t>Accumulated Profits</t>
  </si>
  <si>
    <t>PAT (Profit After Tax)</t>
  </si>
  <si>
    <t>Dividend Paid</t>
  </si>
  <si>
    <t>Total Equity</t>
  </si>
  <si>
    <t>Liabilities</t>
  </si>
  <si>
    <t>Non-Current Liabilities</t>
  </si>
  <si>
    <t>Long Term Loan</t>
  </si>
  <si>
    <t>Total Non-Current Liabilities</t>
  </si>
  <si>
    <t>Current Liabilities</t>
  </si>
  <si>
    <t>Outstanding Expenses</t>
  </si>
  <si>
    <t>Total Current Liabilities</t>
  </si>
  <si>
    <t>Total Liabilities</t>
  </si>
  <si>
    <t>Total Equity and Liabilities</t>
  </si>
  <si>
    <t>Difference</t>
  </si>
  <si>
    <t>Liquidity Ratios</t>
  </si>
  <si>
    <t>Current Ratio (Current Assets/Currrent Liabilities)</t>
  </si>
  <si>
    <t>Current Ratio in times</t>
  </si>
  <si>
    <t>Quik Ratio(Receivables+Cash in hand)/Current Liabilities</t>
  </si>
  <si>
    <t>Total Quick Assets</t>
  </si>
  <si>
    <t>Quick Ratio</t>
  </si>
  <si>
    <t>Cash Ratio (Cash Inhand/ Current Liabilities)</t>
  </si>
  <si>
    <t>Cash Ratio</t>
  </si>
  <si>
    <t>Turnover Ratios</t>
  </si>
  <si>
    <t>Receivables Turnover(Credit Sales for the period/Average Receivables)</t>
  </si>
  <si>
    <t>Credit Sales</t>
  </si>
  <si>
    <t>Total Credit Sales</t>
  </si>
  <si>
    <t>Average Receivables</t>
  </si>
  <si>
    <t>Opening Receivables</t>
  </si>
  <si>
    <t>Closing Receivables</t>
  </si>
  <si>
    <t>Receivables Turnover(in times)</t>
  </si>
  <si>
    <t>Day's Receivables (No.of Days in given Period/Recivables Turnover Ratio)</t>
  </si>
  <si>
    <t>Days in Quater</t>
  </si>
  <si>
    <t>Day's Receivables</t>
  </si>
  <si>
    <t>Payables Turnover Ratio ( Credit Purchases for Period/Average Payables)</t>
  </si>
  <si>
    <t>Credit Purchases</t>
  </si>
  <si>
    <t>Credit Purchases of Milk Chocolate</t>
  </si>
  <si>
    <t>Credit Purchases of Dark Chocolate</t>
  </si>
  <si>
    <t>Total Credit Purchases</t>
  </si>
  <si>
    <t>Average Payables</t>
  </si>
  <si>
    <t>Opening Payables</t>
  </si>
  <si>
    <t>Closing Payables</t>
  </si>
  <si>
    <t>Payables Turnover Ratio (in times)</t>
  </si>
  <si>
    <t>Day's Payables (No.of Days in given Period/Payables Turnover Ratio)</t>
  </si>
  <si>
    <t>Payables Turnover(in times)</t>
  </si>
  <si>
    <t>Day's Payables</t>
  </si>
  <si>
    <t>Stock Turnover Ratio (COGS/Average Sales)</t>
  </si>
  <si>
    <t>COGS</t>
  </si>
  <si>
    <t>Average Stock</t>
  </si>
  <si>
    <t>Opening Stock</t>
  </si>
  <si>
    <t>Closing Stock</t>
  </si>
  <si>
    <t>Stock Turnover Ratio</t>
  </si>
  <si>
    <t>Day's Stock (No.of Days in a given Period/Stock Turnover Ratio)</t>
  </si>
  <si>
    <t>Day's Stock</t>
  </si>
  <si>
    <t>Total Asset Turnover Ratio ( Sales/Average of Total Assets)</t>
  </si>
  <si>
    <t>Average Total Assets</t>
  </si>
  <si>
    <t>Opening  Assets</t>
  </si>
  <si>
    <t>Closing Assets</t>
  </si>
  <si>
    <t>Total Asset Turnover Ratio</t>
  </si>
  <si>
    <t>Fixed Asset Turnover Ratio ( Sales/Average of Fixed Assets)</t>
  </si>
  <si>
    <t>Average Fixed Assets</t>
  </si>
  <si>
    <t>Fixed Asset Turnover Ratio</t>
  </si>
  <si>
    <t>Profitability Ratios</t>
  </si>
  <si>
    <t>Gross Profit Margin (Gross Profit/Sales)</t>
  </si>
  <si>
    <t>Gross Profit Margin</t>
  </si>
  <si>
    <t>Net Profit Margin (Net Profit/Sales)</t>
  </si>
  <si>
    <t>Net Profit</t>
  </si>
  <si>
    <t>Net Profit Margin</t>
  </si>
  <si>
    <t>Operating Profit Margin(Operating Profit/Sales)</t>
  </si>
  <si>
    <t>Operating Profit</t>
  </si>
  <si>
    <t>Operating Profit Margin</t>
  </si>
  <si>
    <t>Return on Investment (Operating Profit/Average Total Assets)</t>
  </si>
  <si>
    <t>Opening Total Assets</t>
  </si>
  <si>
    <t>Closing Total Assets</t>
  </si>
  <si>
    <t>Return on Investment  (in Percentage)(ROI)</t>
  </si>
  <si>
    <t>Return on Equity(Net Profit/Average Total Equity)</t>
  </si>
  <si>
    <t>Average Total Equity</t>
  </si>
  <si>
    <t>Opening Total Equity</t>
  </si>
  <si>
    <t>Closing Total Equity</t>
  </si>
  <si>
    <t>Return on Equity (in Percentage)(ROE)</t>
  </si>
  <si>
    <t>Earnings Per Share(Net Profit available for Equity Share Holders/Number of Equity Shares)</t>
  </si>
  <si>
    <t>Number of Equity Shares</t>
  </si>
  <si>
    <t>Earnings Per Share(in Rs) (EPS)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</si>
</sst>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readingOrder="0"/>
    </xf>
    <xf borderId="0" fillId="2" fontId="1" numFmtId="1" xfId="0" applyAlignment="1" applyFill="1" applyFont="1" applyNumberFormat="1">
      <alignment readingOrder="0"/>
    </xf>
    <xf borderId="0" fillId="2" fontId="1" numFmtId="1" xfId="0" applyFont="1" applyNumberFormat="1"/>
    <xf borderId="0" fillId="0" fontId="2" numFmtId="1" xfId="0" applyFont="1" applyNumberFormat="1"/>
    <xf borderId="0" fillId="0" fontId="2" numFmtId="1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164" xfId="0" applyAlignment="1" applyFont="1" applyNumberFormat="1">
      <alignment readingOrder="0"/>
    </xf>
    <xf borderId="0" fillId="2" fontId="1" numFmtId="164" xfId="0" applyAlignment="1" applyFont="1" applyNumberFormat="1">
      <alignment readingOrder="0"/>
    </xf>
    <xf borderId="0" fillId="2" fontId="1" numFmtId="164" xfId="0" applyFont="1" applyNumberFormat="1"/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2" fontId="1" numFmtId="2" xfId="0" applyAlignment="1" applyFont="1" applyNumberFormat="1">
      <alignment readingOrder="0"/>
    </xf>
    <xf borderId="0" fillId="2" fontId="1" numFmtId="4" xfId="0" applyAlignment="1" applyFont="1" applyNumberFormat="1">
      <alignment readingOrder="0"/>
    </xf>
    <xf borderId="0" fillId="0" fontId="2" numFmtId="4" xfId="0" applyFont="1" applyNumberFormat="1"/>
    <xf borderId="0" fillId="0" fontId="2" numFmtId="2" xfId="0" applyFont="1" applyNumberFormat="1"/>
    <xf borderId="0" fillId="2" fontId="1" numFmtId="2" xfId="0" applyFont="1" applyNumberFormat="1"/>
    <xf borderId="0" fillId="0" fontId="3" numFmtId="0" xfId="0" applyAlignment="1" applyFont="1">
      <alignment vertical="bottom"/>
    </xf>
    <xf borderId="0" fillId="2" fontId="3" numFmtId="1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4" numFmtId="1" xfId="0" applyAlignment="1" applyFont="1" applyNumberFormat="1">
      <alignment horizontal="right" vertical="bottom"/>
    </xf>
    <xf borderId="0" fillId="2" fontId="3" numFmtId="10" xfId="0" applyAlignment="1" applyFont="1" applyNumberFormat="1">
      <alignment horizontal="right" vertical="bottom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horizontal="right" vertical="bottom"/>
    </xf>
    <xf borderId="0" fillId="0" fontId="4" numFmtId="164" xfId="0" applyAlignment="1" applyFont="1" applyNumberFormat="1">
      <alignment horizontal="right" vertical="bottom"/>
    </xf>
    <xf borderId="0" fillId="2" fontId="3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6" width="9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/>
    </row>
    <row r="2">
      <c r="A2" s="1" t="s">
        <v>25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26</v>
      </c>
      <c r="B3" s="4">
        <v>3.0E7</v>
      </c>
      <c r="C3" s="4">
        <v>3.0903749999999996E7</v>
      </c>
      <c r="D3" s="4">
        <v>3.1834725468749985E7</v>
      </c>
      <c r="E3" s="4">
        <v>3.2793746573496077E7</v>
      </c>
      <c r="F3" s="4">
        <v>3.378165818902264E7</v>
      </c>
      <c r="G3" s="4">
        <v>3.479933064196695E7</v>
      </c>
      <c r="H3" s="4">
        <v>3.58476604775562E7</v>
      </c>
      <c r="I3" s="4">
        <v>3.692757124944257E7</v>
      </c>
      <c r="J3" s="4">
        <v>3.8040014333332025E7</v>
      </c>
      <c r="K3" s="4">
        <v>3.918596976512364E7</v>
      </c>
      <c r="L3" s="4">
        <v>4.036644710429799E7</v>
      </c>
      <c r="M3" s="4">
        <v>4.158248632331496E7</v>
      </c>
      <c r="N3" s="4">
        <v>4.283515872380481E7</v>
      </c>
      <c r="O3" s="4">
        <v>4.412556788035942E7</v>
      </c>
      <c r="P3" s="4">
        <v>4.545485061275524E7</v>
      </c>
      <c r="Q3" s="4">
        <v>4.682417798746449E7</v>
      </c>
      <c r="R3" s="4">
        <v>4.823475634933685E7</v>
      </c>
      <c r="S3" s="4">
        <v>4.968782838436061E7</v>
      </c>
      <c r="T3" s="4">
        <v>5.118467421443947E7</v>
      </c>
      <c r="U3" s="4">
        <v>5.272661252514944E7</v>
      </c>
      <c r="V3" s="4">
        <v>5.431500172746956E7</v>
      </c>
      <c r="W3" s="4">
        <v>5.5951241154509574E7</v>
      </c>
      <c r="X3" s="4">
        <v>5.763677229428916E7</v>
      </c>
      <c r="Y3" s="4">
        <v>5.937308005965461E7</v>
      </c>
      <c r="Z3" s="4"/>
    </row>
    <row r="4">
      <c r="A4" s="5" t="s">
        <v>27</v>
      </c>
      <c r="B4" s="4">
        <v>5.0E7</v>
      </c>
      <c r="C4" s="4">
        <v>5.1003749999999985E7</v>
      </c>
      <c r="D4" s="4">
        <v>5.202765028124998E7</v>
      </c>
      <c r="E4" s="4">
        <v>5.307210536064606E7</v>
      </c>
      <c r="F4" s="4">
        <v>5.413752787576102E7</v>
      </c>
      <c r="G4" s="4">
        <v>5.5224338747866906E7</v>
      </c>
      <c r="H4" s="4">
        <v>5.6332967348230325E7</v>
      </c>
      <c r="I4" s="4">
        <v>5.7463851667746045E7</v>
      </c>
      <c r="J4" s="4">
        <v>5.861743848997603E7</v>
      </c>
      <c r="K4" s="4">
        <v>5.979418356766229E7</v>
      </c>
      <c r="L4" s="4">
        <v>6.09945518027831E7</v>
      </c>
      <c r="M4" s="4">
        <v>6.221901743022396E7</v>
      </c>
      <c r="N4" s="4">
        <v>6.346806420513569E7</v>
      </c>
      <c r="O4" s="4">
        <v>6.474218559405378E7</v>
      </c>
      <c r="P4" s="4">
        <v>6.60418849698544E7</v>
      </c>
      <c r="Q4" s="4">
        <v>6.736767581062421E7</v>
      </c>
      <c r="R4" s="4">
        <v>6.872008190252246E7</v>
      </c>
      <c r="S4" s="4">
        <v>7.009963754671559E7</v>
      </c>
      <c r="T4" s="4">
        <v>7.150688777046588E7</v>
      </c>
      <c r="U4" s="4">
        <v>7.294238854245797E7</v>
      </c>
      <c r="V4" s="4">
        <v>7.44067069924478E7</v>
      </c>
      <c r="W4" s="4">
        <v>7.590042163532117E7</v>
      </c>
      <c r="X4" s="4">
        <v>7.742412259965023E7</v>
      </c>
      <c r="Y4" s="4">
        <v>7.897841186083819E7</v>
      </c>
      <c r="Z4" s="4"/>
    </row>
    <row r="5">
      <c r="A5" s="1" t="s">
        <v>28</v>
      </c>
      <c r="B5" s="4">
        <v>8.0E7</v>
      </c>
      <c r="C5" s="4">
        <v>8.190749999999999E7</v>
      </c>
      <c r="D5" s="4">
        <v>8.386237574999997E7</v>
      </c>
      <c r="E5" s="4">
        <v>8.586585193414214E7</v>
      </c>
      <c r="F5" s="4">
        <v>8.791918606478366E7</v>
      </c>
      <c r="G5" s="4">
        <v>9.002366938983385E7</v>
      </c>
      <c r="H5" s="4">
        <v>9.218062782578653E7</v>
      </c>
      <c r="I5" s="4">
        <v>9.439142291718861E7</v>
      </c>
      <c r="J5" s="4">
        <v>9.665745282330805E7</v>
      </c>
      <c r="K5" s="4">
        <v>9.898015333278593E7</v>
      </c>
      <c r="L5" s="4">
        <v>1.013609989070811E8</v>
      </c>
      <c r="M5" s="4">
        <v>1.038015037535389E8</v>
      </c>
      <c r="N5" s="4">
        <v>1.063032229289405E8</v>
      </c>
      <c r="O5" s="4">
        <v>1.088677534744132E8</v>
      </c>
      <c r="P5" s="4">
        <v>1.1149673558260964E8</v>
      </c>
      <c r="Q5" s="4">
        <v>1.141918537980887E8</v>
      </c>
      <c r="R5" s="4">
        <v>1.169548382518593E8</v>
      </c>
      <c r="S5" s="4">
        <v>1.197874659310762E8</v>
      </c>
      <c r="T5" s="4">
        <v>1.2269156198490535E8</v>
      </c>
      <c r="U5" s="4">
        <v>1.256690010676074E8</v>
      </c>
      <c r="V5" s="4">
        <v>1.2872170871991736E8</v>
      </c>
      <c r="W5" s="4">
        <v>1.3185166278983074E8</v>
      </c>
      <c r="X5" s="4">
        <v>1.3506089489393938E8</v>
      </c>
      <c r="Y5" s="4">
        <v>1.383514919204928E8</v>
      </c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" t="s">
        <v>29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6" t="s">
        <v>30</v>
      </c>
      <c r="B8" s="4">
        <v>5400000.0</v>
      </c>
      <c r="C8" s="4">
        <v>5562674.999999999</v>
      </c>
      <c r="D8" s="4">
        <v>5730250.584374997</v>
      </c>
      <c r="E8" s="4">
        <v>5902874.383229294</v>
      </c>
      <c r="F8" s="4">
        <v>6080698.474024074</v>
      </c>
      <c r="G8" s="4">
        <v>6263879.51555405</v>
      </c>
      <c r="H8" s="4">
        <v>6452578.885960115</v>
      </c>
      <c r="I8" s="4">
        <v>6646962.824899662</v>
      </c>
      <c r="J8" s="4">
        <v>6847202.579999764</v>
      </c>
      <c r="K8" s="4">
        <v>7053474.557722256</v>
      </c>
      <c r="L8" s="4">
        <v>7265960.478773638</v>
      </c>
      <c r="M8" s="4">
        <v>7484847.538196692</v>
      </c>
      <c r="N8" s="4">
        <v>7710328.570284866</v>
      </c>
      <c r="O8" s="4">
        <v>7942602.218464695</v>
      </c>
      <c r="P8" s="4">
        <v>8181873.110295943</v>
      </c>
      <c r="Q8" s="4">
        <v>8428352.037743608</v>
      </c>
      <c r="R8" s="4">
        <v>8682256.142880632</v>
      </c>
      <c r="S8" s="4">
        <v>8943809.10918491</v>
      </c>
      <c r="T8" s="4">
        <v>9213241.358599104</v>
      </c>
      <c r="U8" s="4">
        <v>9490790.2545269</v>
      </c>
      <c r="V8" s="4">
        <v>9776700.310944522</v>
      </c>
      <c r="W8" s="4">
        <v>1.0071223407811724E7</v>
      </c>
      <c r="X8" s="4">
        <v>1.0374619012972048E7</v>
      </c>
      <c r="Y8" s="4">
        <v>1.068715441073783E7</v>
      </c>
      <c r="Z8" s="4"/>
    </row>
    <row r="9">
      <c r="A9" s="6" t="s">
        <v>31</v>
      </c>
      <c r="B9" s="4">
        <v>1.08E7</v>
      </c>
      <c r="C9" s="4">
        <v>1.1125349999999998E7</v>
      </c>
      <c r="D9" s="4">
        <v>1.1460501168749994E7</v>
      </c>
      <c r="E9" s="4">
        <v>1.1805748766458588E7</v>
      </c>
      <c r="F9" s="4">
        <v>1.2161396948048148E7</v>
      </c>
      <c r="G9" s="4">
        <v>1.25277590311081E7</v>
      </c>
      <c r="H9" s="4">
        <v>1.290515777192023E7</v>
      </c>
      <c r="I9" s="4">
        <v>1.3293925649799325E7</v>
      </c>
      <c r="J9" s="4">
        <v>1.3694405159999529E7</v>
      </c>
      <c r="K9" s="4">
        <v>1.4106949115444511E7</v>
      </c>
      <c r="L9" s="4">
        <v>1.4531920957547275E7</v>
      </c>
      <c r="M9" s="4">
        <v>1.4969695076393384E7</v>
      </c>
      <c r="N9" s="4">
        <v>1.5420657140569732E7</v>
      </c>
      <c r="O9" s="4">
        <v>1.588520443692939E7</v>
      </c>
      <c r="P9" s="4">
        <v>1.6363746220591886E7</v>
      </c>
      <c r="Q9" s="4">
        <v>1.6856704075487215E7</v>
      </c>
      <c r="R9" s="4">
        <v>1.7364512285761263E7</v>
      </c>
      <c r="S9" s="4">
        <v>1.788761821836982E7</v>
      </c>
      <c r="T9" s="4">
        <v>1.8426482717198208E7</v>
      </c>
      <c r="U9" s="4">
        <v>1.89815805090538E7</v>
      </c>
      <c r="V9" s="4">
        <v>1.9553400621889044E7</v>
      </c>
      <c r="W9" s="4">
        <v>2.0142446815623447E7</v>
      </c>
      <c r="X9" s="4">
        <v>2.0749238025944095E7</v>
      </c>
      <c r="Y9" s="4">
        <v>2.137430882147566E7</v>
      </c>
      <c r="Z9" s="4"/>
    </row>
    <row r="10">
      <c r="A10" s="6" t="s">
        <v>32</v>
      </c>
      <c r="B10" s="4">
        <v>1.38E7</v>
      </c>
      <c r="C10" s="4">
        <v>1.4215724999999998E7</v>
      </c>
      <c r="D10" s="4">
        <v>1.4643973715624994E7</v>
      </c>
      <c r="E10" s="4">
        <v>1.5085123423808197E7</v>
      </c>
      <c r="F10" s="4">
        <v>1.5539562766950414E7</v>
      </c>
      <c r="G10" s="4">
        <v>1.6007692095304796E7</v>
      </c>
      <c r="H10" s="4">
        <v>1.6489923819675852E7</v>
      </c>
      <c r="I10" s="4">
        <v>1.6986682774743583E7</v>
      </c>
      <c r="J10" s="4">
        <v>1.749840659333273E7</v>
      </c>
      <c r="K10" s="4">
        <v>1.8025546091956876E7</v>
      </c>
      <c r="L10" s="4">
        <v>1.8568565667977076E7</v>
      </c>
      <c r="M10" s="4">
        <v>1.9127943708724882E7</v>
      </c>
      <c r="N10" s="4">
        <v>1.970417301295021E7</v>
      </c>
      <c r="O10" s="4">
        <v>2.0297761224965334E7</v>
      </c>
      <c r="P10" s="4">
        <v>2.090923128186741E7</v>
      </c>
      <c r="Q10" s="4">
        <v>2.1539121874233667E7</v>
      </c>
      <c r="R10" s="4">
        <v>2.218798792069495E7</v>
      </c>
      <c r="S10" s="4">
        <v>2.2856401056805883E7</v>
      </c>
      <c r="T10" s="4">
        <v>2.3544950138642155E7</v>
      </c>
      <c r="U10" s="4">
        <v>2.4254241761568744E7</v>
      </c>
      <c r="V10" s="4">
        <v>2.4984900794636E7</v>
      </c>
      <c r="W10" s="4">
        <v>2.5737570931074407E7</v>
      </c>
      <c r="X10" s="4">
        <v>2.6512915255373012E7</v>
      </c>
      <c r="Y10" s="4">
        <v>2.7311616827441122E7</v>
      </c>
      <c r="Z10" s="4"/>
    </row>
    <row r="11">
      <c r="A11" s="1" t="s">
        <v>28</v>
      </c>
      <c r="B11" s="4">
        <v>3.0E7</v>
      </c>
      <c r="C11" s="4">
        <v>3.0903749999999993E7</v>
      </c>
      <c r="D11" s="4">
        <v>3.1834725468749985E7</v>
      </c>
      <c r="E11" s="4">
        <v>3.279374657349608E7</v>
      </c>
      <c r="F11" s="4">
        <v>3.378165818902264E7</v>
      </c>
      <c r="G11" s="4">
        <v>3.479933064196695E7</v>
      </c>
      <c r="H11" s="4">
        <v>3.58476604775562E7</v>
      </c>
      <c r="I11" s="4">
        <v>3.692757124944257E7</v>
      </c>
      <c r="J11" s="4">
        <v>3.8040014333332025E7</v>
      </c>
      <c r="K11" s="4">
        <v>3.918596976512364E7</v>
      </c>
      <c r="L11" s="4">
        <v>4.036644710429799E7</v>
      </c>
      <c r="M11" s="4">
        <v>4.1582486323314965E7</v>
      </c>
      <c r="N11" s="4">
        <v>4.283515872380481E7</v>
      </c>
      <c r="O11" s="4">
        <v>4.412556788035942E7</v>
      </c>
      <c r="P11" s="4">
        <v>4.545485061275524E7</v>
      </c>
      <c r="Q11" s="4">
        <v>4.682417798746449E7</v>
      </c>
      <c r="R11" s="4">
        <v>4.823475634933685E7</v>
      </c>
      <c r="S11" s="4">
        <v>4.968782838436061E7</v>
      </c>
      <c r="T11" s="4">
        <v>5.118467421443947E7</v>
      </c>
      <c r="U11" s="4">
        <v>5.272661252514945E7</v>
      </c>
      <c r="V11" s="4">
        <v>5.431500172746956E7</v>
      </c>
      <c r="W11" s="4">
        <v>5.5951241154509574E7</v>
      </c>
      <c r="X11" s="4">
        <v>5.763677229428916E7</v>
      </c>
      <c r="Y11" s="4">
        <v>5.937308005965461E7</v>
      </c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" t="s">
        <v>33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6" t="s">
        <v>30</v>
      </c>
      <c r="B14" s="4">
        <v>1.0E7</v>
      </c>
      <c r="C14" s="4">
        <v>1.0200749999999998E7</v>
      </c>
      <c r="D14" s="4">
        <v>1.0405530056249997E7</v>
      </c>
      <c r="E14" s="4">
        <v>1.0614421072129212E7</v>
      </c>
      <c r="F14" s="4">
        <v>1.0827505575152203E7</v>
      </c>
      <c r="G14" s="4">
        <v>1.1044867749573382E7</v>
      </c>
      <c r="H14" s="4">
        <v>1.1266593469646066E7</v>
      </c>
      <c r="I14" s="4">
        <v>1.1492770333549209E7</v>
      </c>
      <c r="J14" s="4">
        <v>1.1723487697995208E7</v>
      </c>
      <c r="K14" s="4">
        <v>1.1958836713532459E7</v>
      </c>
      <c r="L14" s="4">
        <v>1.2198910360556621E7</v>
      </c>
      <c r="M14" s="4">
        <v>1.2443803486044792E7</v>
      </c>
      <c r="N14" s="4">
        <v>1.2693612841027139E7</v>
      </c>
      <c r="O14" s="4">
        <v>1.2948437118810758E7</v>
      </c>
      <c r="P14" s="4">
        <v>1.320837699397088E7</v>
      </c>
      <c r="Q14" s="4">
        <v>1.3473535162124842E7</v>
      </c>
      <c r="R14" s="4">
        <v>1.3744016380504493E7</v>
      </c>
      <c r="S14" s="4">
        <v>1.4019927509343117E7</v>
      </c>
      <c r="T14" s="4">
        <v>1.4301377554093176E7</v>
      </c>
      <c r="U14" s="4">
        <v>1.4588477708491594E7</v>
      </c>
      <c r="V14" s="4">
        <v>1.488134139848956E7</v>
      </c>
      <c r="W14" s="4">
        <v>1.5180084327064235E7</v>
      </c>
      <c r="X14" s="4">
        <v>1.5484824519930048E7</v>
      </c>
      <c r="Y14" s="4">
        <v>1.579568237216764E7</v>
      </c>
      <c r="Z14" s="4"/>
    </row>
    <row r="15">
      <c r="A15" s="6" t="s">
        <v>31</v>
      </c>
      <c r="B15" s="4">
        <v>2.7E7</v>
      </c>
      <c r="C15" s="4">
        <v>2.7542024999999993E7</v>
      </c>
      <c r="D15" s="4">
        <v>2.809493115187499E7</v>
      </c>
      <c r="E15" s="4">
        <v>2.8658936894748874E7</v>
      </c>
      <c r="F15" s="4">
        <v>2.923426505291095E7</v>
      </c>
      <c r="G15" s="4">
        <v>2.982114292384813E7</v>
      </c>
      <c r="H15" s="4">
        <v>3.0419802368044376E7</v>
      </c>
      <c r="I15" s="4">
        <v>3.1030479900582865E7</v>
      </c>
      <c r="J15" s="4">
        <v>3.165341678458706E7</v>
      </c>
      <c r="K15" s="4">
        <v>3.228885912653764E7</v>
      </c>
      <c r="L15" s="4">
        <v>3.2937057973502878E7</v>
      </c>
      <c r="M15" s="4">
        <v>3.359826941232094E7</v>
      </c>
      <c r="N15" s="4">
        <v>3.4272754670773275E7</v>
      </c>
      <c r="O15" s="4">
        <v>3.4960780220789045E7</v>
      </c>
      <c r="P15" s="4">
        <v>3.566261788372138E7</v>
      </c>
      <c r="Q15" s="4">
        <v>3.637854493773708E7</v>
      </c>
      <c r="R15" s="4">
        <v>3.710884422736213E7</v>
      </c>
      <c r="S15" s="4">
        <v>3.785380427522642E7</v>
      </c>
      <c r="T15" s="4">
        <v>3.861371939605158E7</v>
      </c>
      <c r="U15" s="4">
        <v>3.9388889812927306E7</v>
      </c>
      <c r="V15" s="4">
        <v>4.0179621775921814E7</v>
      </c>
      <c r="W15" s="4">
        <v>4.098622768307343E7</v>
      </c>
      <c r="X15" s="4">
        <v>4.180902620381113E7</v>
      </c>
      <c r="Y15" s="4">
        <v>4.264834240485263E7</v>
      </c>
      <c r="Z15" s="4"/>
    </row>
    <row r="16">
      <c r="A16" s="6" t="s">
        <v>32</v>
      </c>
      <c r="B16" s="4">
        <v>1.3E7</v>
      </c>
      <c r="C16" s="4">
        <v>1.3260974999999996E7</v>
      </c>
      <c r="D16" s="4">
        <v>1.3527189073124995E7</v>
      </c>
      <c r="E16" s="4">
        <v>1.3798747393767977E7</v>
      </c>
      <c r="F16" s="4">
        <v>1.4075757247697866E7</v>
      </c>
      <c r="G16" s="4">
        <v>1.4358328074445397E7</v>
      </c>
      <c r="H16" s="4">
        <v>1.4646571510539886E7</v>
      </c>
      <c r="I16" s="4">
        <v>1.4940601433613973E7</v>
      </c>
      <c r="J16" s="4">
        <v>1.524053400739377E7</v>
      </c>
      <c r="K16" s="4">
        <v>1.5546487727592196E7</v>
      </c>
      <c r="L16" s="4">
        <v>1.5858583468723606E7</v>
      </c>
      <c r="M16" s="4">
        <v>1.617694453185823E7</v>
      </c>
      <c r="N16" s="4">
        <v>1.650169669333528E7</v>
      </c>
      <c r="O16" s="4">
        <v>1.6832968254453983E7</v>
      </c>
      <c r="P16" s="4">
        <v>1.7170890092162143E7</v>
      </c>
      <c r="Q16" s="4">
        <v>1.7515595710762296E7</v>
      </c>
      <c r="R16" s="4">
        <v>1.786722129465584E7</v>
      </c>
      <c r="S16" s="4">
        <v>1.8225905762146052E7</v>
      </c>
      <c r="T16" s="4">
        <v>1.8591790820321128E7</v>
      </c>
      <c r="U16" s="4">
        <v>1.8965021021039072E7</v>
      </c>
      <c r="V16" s="4">
        <v>1.9345743818036426E7</v>
      </c>
      <c r="W16" s="4">
        <v>1.9734109625183504E7</v>
      </c>
      <c r="X16" s="4">
        <v>2.013027187590906E7</v>
      </c>
      <c r="Y16" s="4">
        <v>2.053438708381793E7</v>
      </c>
      <c r="Z16" s="4"/>
    </row>
    <row r="17">
      <c r="A17" s="1" t="s">
        <v>28</v>
      </c>
      <c r="B17" s="4">
        <v>5.0E7</v>
      </c>
      <c r="C17" s="4">
        <v>5.1003749999999985E7</v>
      </c>
      <c r="D17" s="4">
        <v>5.2027650281249985E7</v>
      </c>
      <c r="E17" s="4">
        <v>5.307210536064606E7</v>
      </c>
      <c r="F17" s="4">
        <v>5.4137527875761025E7</v>
      </c>
      <c r="G17" s="4">
        <v>5.5224338747866906E7</v>
      </c>
      <c r="H17" s="4">
        <v>5.633296734823033E7</v>
      </c>
      <c r="I17" s="4">
        <v>5.7463851667746045E7</v>
      </c>
      <c r="J17" s="4">
        <v>5.861743848997604E7</v>
      </c>
      <c r="K17" s="4">
        <v>5.97941835676623E7</v>
      </c>
      <c r="L17" s="4">
        <v>6.09945518027831E7</v>
      </c>
      <c r="M17" s="4">
        <v>6.2219017430223964E7</v>
      </c>
      <c r="N17" s="4">
        <v>6.3468064205135696E7</v>
      </c>
      <c r="O17" s="4">
        <v>6.474218559405379E7</v>
      </c>
      <c r="P17" s="4">
        <v>6.60418849698544E7</v>
      </c>
      <c r="Q17" s="4">
        <v>6.736767581062421E7</v>
      </c>
      <c r="R17" s="4">
        <v>6.872008190252247E7</v>
      </c>
      <c r="S17" s="4">
        <v>7.009963754671559E7</v>
      </c>
      <c r="T17" s="4">
        <v>7.150688777046588E7</v>
      </c>
      <c r="U17" s="4">
        <v>7.294238854245797E7</v>
      </c>
      <c r="V17" s="4">
        <v>7.44067069924478E7</v>
      </c>
      <c r="W17" s="4">
        <v>7.590042163532117E7</v>
      </c>
      <c r="X17" s="4">
        <v>7.742412259965023E7</v>
      </c>
      <c r="Y17" s="4">
        <v>7.89784118608382E7</v>
      </c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" t="s">
        <v>34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6" t="s">
        <v>30</v>
      </c>
      <c r="B20" s="4">
        <v>1.54E7</v>
      </c>
      <c r="C20" s="4">
        <v>1.5763424999999996E7</v>
      </c>
      <c r="D20" s="4">
        <v>1.6135780640624993E7</v>
      </c>
      <c r="E20" s="4">
        <v>1.6517295455358505E7</v>
      </c>
      <c r="F20" s="4">
        <v>1.6908204049176276E7</v>
      </c>
      <c r="G20" s="4">
        <v>1.730874726512743E7</v>
      </c>
      <c r="H20" s="4">
        <v>1.7719172355606183E7</v>
      </c>
      <c r="I20" s="4">
        <v>1.813973315844887E7</v>
      </c>
      <c r="J20" s="4">
        <v>1.857069027799497E7</v>
      </c>
      <c r="K20" s="4">
        <v>1.9012311271254715E7</v>
      </c>
      <c r="L20" s="4">
        <v>1.946487083933026E7</v>
      </c>
      <c r="M20" s="4">
        <v>1.9928651024241485E7</v>
      </c>
      <c r="N20" s="4">
        <v>2.0403941411312006E7</v>
      </c>
      <c r="O20" s="4">
        <v>2.0891039337275453E7</v>
      </c>
      <c r="P20" s="4">
        <v>2.1390250104266822E7</v>
      </c>
      <c r="Q20" s="4">
        <v>2.1901887199868448E7</v>
      </c>
      <c r="R20" s="4">
        <v>2.2426272523385122E7</v>
      </c>
      <c r="S20" s="4">
        <v>2.2963736618528027E7</v>
      </c>
      <c r="T20" s="4">
        <v>2.351461891269228E7</v>
      </c>
      <c r="U20" s="4">
        <v>2.4079267963018492E7</v>
      </c>
      <c r="V20" s="4">
        <v>2.465804170943408E7</v>
      </c>
      <c r="W20" s="4">
        <v>2.525130773487596E7</v>
      </c>
      <c r="X20" s="4">
        <v>2.5859443532902095E7</v>
      </c>
      <c r="Y20" s="4">
        <v>2.6482836782905467E7</v>
      </c>
      <c r="Z20" s="4"/>
    </row>
    <row r="21">
      <c r="A21" s="6" t="s">
        <v>31</v>
      </c>
      <c r="B21" s="4">
        <v>3.78E7</v>
      </c>
      <c r="C21" s="4">
        <v>3.866737499999999E7</v>
      </c>
      <c r="D21" s="4">
        <v>3.9555432320624985E7</v>
      </c>
      <c r="E21" s="4">
        <v>4.046468566120746E7</v>
      </c>
      <c r="F21" s="4">
        <v>4.13956620009591E7</v>
      </c>
      <c r="G21" s="4">
        <v>4.234890195495623E7</v>
      </c>
      <c r="H21" s="4">
        <v>4.332496013996461E7</v>
      </c>
      <c r="I21" s="4">
        <v>4.432440555038219E7</v>
      </c>
      <c r="J21" s="4">
        <v>4.534782194458659E7</v>
      </c>
      <c r="K21" s="4">
        <v>4.639580824198215E7</v>
      </c>
      <c r="L21" s="4">
        <v>4.746897893105015E7</v>
      </c>
      <c r="M21" s="4">
        <v>4.856796448871432E7</v>
      </c>
      <c r="N21" s="4">
        <v>4.969341181134301E7</v>
      </c>
      <c r="O21" s="4">
        <v>5.0845984657718435E7</v>
      </c>
      <c r="P21" s="4">
        <v>5.202636410431327E7</v>
      </c>
      <c r="Q21" s="4">
        <v>5.323524901322429E7</v>
      </c>
      <c r="R21" s="4">
        <v>5.447335651312339E7</v>
      </c>
      <c r="S21" s="4">
        <v>5.574142249359624E7</v>
      </c>
      <c r="T21" s="4">
        <v>5.7040202113249786E7</v>
      </c>
      <c r="U21" s="4">
        <v>5.83704703219811E7</v>
      </c>
      <c r="V21" s="4">
        <v>5.973302239781086E7</v>
      </c>
      <c r="W21" s="4">
        <v>6.112867449869688E7</v>
      </c>
      <c r="X21" s="4">
        <v>6.255826422975522E7</v>
      </c>
      <c r="Y21" s="4">
        <v>6.402265122632828E7</v>
      </c>
      <c r="Z21" s="4"/>
    </row>
    <row r="22">
      <c r="A22" s="6" t="s">
        <v>32</v>
      </c>
      <c r="B22" s="4">
        <v>2.68E7</v>
      </c>
      <c r="C22" s="4">
        <v>2.7476699999999993E7</v>
      </c>
      <c r="D22" s="4">
        <v>2.817116278874999E7</v>
      </c>
      <c r="E22" s="4">
        <v>2.8883870817576174E7</v>
      </c>
      <c r="F22" s="4">
        <v>2.961532001464828E7</v>
      </c>
      <c r="G22" s="4">
        <v>3.036602016975019E7</v>
      </c>
      <c r="H22" s="4">
        <v>3.1136495330215737E7</v>
      </c>
      <c r="I22" s="4">
        <v>3.1927284208357558E7</v>
      </c>
      <c r="J22" s="4">
        <v>3.27389406007265E7</v>
      </c>
      <c r="K22" s="4">
        <v>3.357203381954907E7</v>
      </c>
      <c r="L22" s="4">
        <v>3.442714913670068E7</v>
      </c>
      <c r="M22" s="4">
        <v>3.5304888240583114E7</v>
      </c>
      <c r="N22" s="4">
        <v>3.620586970628549E7</v>
      </c>
      <c r="O22" s="4">
        <v>3.713072947941932E7</v>
      </c>
      <c r="P22" s="4">
        <v>3.8080121374029554E7</v>
      </c>
      <c r="Q22" s="4">
        <v>3.905471758499596E7</v>
      </c>
      <c r="R22" s="4">
        <v>4.005520921535079E7</v>
      </c>
      <c r="S22" s="4">
        <v>4.1082306818951935E7</v>
      </c>
      <c r="T22" s="4">
        <v>4.213674095896328E7</v>
      </c>
      <c r="U22" s="4">
        <v>4.3219262782607816E7</v>
      </c>
      <c r="V22" s="4">
        <v>4.4330644612672426E7</v>
      </c>
      <c r="W22" s="4">
        <v>4.547168055625791E7</v>
      </c>
      <c r="X22" s="4">
        <v>4.6643187131282076E7</v>
      </c>
      <c r="Y22" s="4">
        <v>4.7846003911259055E7</v>
      </c>
      <c r="Z22" s="4"/>
    </row>
    <row r="23">
      <c r="A23" s="1" t="s">
        <v>28</v>
      </c>
      <c r="B23" s="4">
        <v>8.0E7</v>
      </c>
      <c r="C23" s="4">
        <v>8.190749999999997E7</v>
      </c>
      <c r="D23" s="4">
        <v>8.386237574999997E7</v>
      </c>
      <c r="E23" s="4">
        <v>8.586585193414214E7</v>
      </c>
      <c r="F23" s="4">
        <v>8.791918606478366E7</v>
      </c>
      <c r="G23" s="4">
        <v>9.002366938983387E7</v>
      </c>
      <c r="H23" s="4">
        <v>9.218062782578653E7</v>
      </c>
      <c r="I23" s="4">
        <v>9.439142291718861E7</v>
      </c>
      <c r="J23" s="4">
        <v>9.665745282330807E7</v>
      </c>
      <c r="K23" s="4">
        <v>9.898015333278593E7</v>
      </c>
      <c r="L23" s="4">
        <v>1.013609989070811E8</v>
      </c>
      <c r="M23" s="4">
        <v>1.0380150375353894E8</v>
      </c>
      <c r="N23" s="4">
        <v>1.063032229289405E8</v>
      </c>
      <c r="O23" s="4">
        <v>1.0886775347441322E8</v>
      </c>
      <c r="P23" s="4">
        <v>1.1149673558260965E8</v>
      </c>
      <c r="Q23" s="4">
        <v>1.141918537980887E8</v>
      </c>
      <c r="R23" s="4">
        <v>1.169548382518593E8</v>
      </c>
      <c r="S23" s="4">
        <v>1.197874659310762E8</v>
      </c>
      <c r="T23" s="4">
        <v>1.2269156198490533E8</v>
      </c>
      <c r="U23" s="4">
        <v>1.256690010676074E8</v>
      </c>
      <c r="V23" s="4">
        <v>1.2872170871991736E8</v>
      </c>
      <c r="W23" s="4">
        <v>1.3185166278983074E8</v>
      </c>
      <c r="X23" s="4">
        <v>1.3506089489393938E8</v>
      </c>
      <c r="Y23" s="4">
        <v>1.383514919204928E8</v>
      </c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" t="s">
        <v>35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6" t="s">
        <v>30</v>
      </c>
      <c r="B26" s="5">
        <v>0.0</v>
      </c>
      <c r="C26" s="5">
        <v>0.0</v>
      </c>
      <c r="D26" s="4">
        <v>4.7299205640624985E7</v>
      </c>
      <c r="E26" s="5">
        <v>0.0</v>
      </c>
      <c r="F26" s="5">
        <v>0.0</v>
      </c>
      <c r="G26" s="4">
        <v>5.073424676966222E7</v>
      </c>
      <c r="H26" s="5">
        <v>0.0</v>
      </c>
      <c r="I26" s="5">
        <v>0.0</v>
      </c>
      <c r="J26" s="4">
        <v>5.4429595792050034E7</v>
      </c>
      <c r="K26" s="5">
        <v>0.0</v>
      </c>
      <c r="L26" s="5">
        <v>0.0</v>
      </c>
      <c r="M26" s="4">
        <v>5.840583313482646E7</v>
      </c>
      <c r="N26" s="5">
        <v>0.0</v>
      </c>
      <c r="O26" s="5">
        <v>0.0</v>
      </c>
      <c r="P26" s="4">
        <v>6.268523085285428E7</v>
      </c>
      <c r="Q26" s="5">
        <v>0.0</v>
      </c>
      <c r="R26" s="5">
        <v>0.0</v>
      </c>
      <c r="S26" s="4">
        <v>6.72918963417816E7</v>
      </c>
      <c r="T26" s="5">
        <v>0.0</v>
      </c>
      <c r="U26" s="5">
        <v>0.0</v>
      </c>
      <c r="V26" s="4">
        <v>7.225192858514485E7</v>
      </c>
      <c r="W26" s="5">
        <v>0.0</v>
      </c>
      <c r="X26" s="5">
        <v>0.0</v>
      </c>
      <c r="Y26" s="4">
        <v>7.759358805068353E7</v>
      </c>
      <c r="Z26" s="4"/>
    </row>
    <row r="27">
      <c r="A27" s="6" t="s">
        <v>31</v>
      </c>
      <c r="B27" s="5">
        <v>0.0</v>
      </c>
      <c r="C27" s="4">
        <v>3.78E7</v>
      </c>
      <c r="D27" s="4">
        <v>3.866737499999999E7</v>
      </c>
      <c r="E27" s="4">
        <v>3.9555432320624985E7</v>
      </c>
      <c r="F27" s="4">
        <v>4.046468566120746E7</v>
      </c>
      <c r="G27" s="4">
        <v>4.13956620009591E7</v>
      </c>
      <c r="H27" s="4">
        <v>4.234890195495623E7</v>
      </c>
      <c r="I27" s="4">
        <v>4.332496013996461E7</v>
      </c>
      <c r="J27" s="4">
        <v>4.432440555038219E7</v>
      </c>
      <c r="K27" s="4">
        <v>4.534782194458659E7</v>
      </c>
      <c r="L27" s="4">
        <v>4.639580824198215E7</v>
      </c>
      <c r="M27" s="4">
        <v>4.746897893105015E7</v>
      </c>
      <c r="N27" s="4">
        <v>4.856796448871432E7</v>
      </c>
      <c r="O27" s="4">
        <v>4.969341181134301E7</v>
      </c>
      <c r="P27" s="4">
        <v>5.0845984657718435E7</v>
      </c>
      <c r="Q27" s="4">
        <v>5.202636410431327E7</v>
      </c>
      <c r="R27" s="4">
        <v>5.323524901322429E7</v>
      </c>
      <c r="S27" s="4">
        <v>5.447335651312339E7</v>
      </c>
      <c r="T27" s="4">
        <v>5.574142249359624E7</v>
      </c>
      <c r="U27" s="4">
        <v>5.7040202113249786E7</v>
      </c>
      <c r="V27" s="4">
        <v>5.83704703219811E7</v>
      </c>
      <c r="W27" s="4">
        <v>5.973302239781086E7</v>
      </c>
      <c r="X27" s="4">
        <v>6.112867449869688E7</v>
      </c>
      <c r="Y27" s="4">
        <v>6.255826422975522E7</v>
      </c>
      <c r="Z27" s="4"/>
    </row>
    <row r="28">
      <c r="A28" s="6" t="s">
        <v>32</v>
      </c>
      <c r="B28" s="4">
        <v>2.68E7</v>
      </c>
      <c r="C28" s="4">
        <v>2.7476699999999993E7</v>
      </c>
      <c r="D28" s="4">
        <v>2.817116278874999E7</v>
      </c>
      <c r="E28" s="4">
        <v>2.8883870817576174E7</v>
      </c>
      <c r="F28" s="4">
        <v>2.961532001464828E7</v>
      </c>
      <c r="G28" s="4">
        <v>3.036602016975019E7</v>
      </c>
      <c r="H28" s="4">
        <v>3.1136495330215737E7</v>
      </c>
      <c r="I28" s="4">
        <v>3.1927284208357558E7</v>
      </c>
      <c r="J28" s="4">
        <v>3.27389406007265E7</v>
      </c>
      <c r="K28" s="4">
        <v>3.357203381954907E7</v>
      </c>
      <c r="L28" s="4">
        <v>3.442714913670068E7</v>
      </c>
      <c r="M28" s="4">
        <v>3.5304888240583114E7</v>
      </c>
      <c r="N28" s="4">
        <v>3.620586970628549E7</v>
      </c>
      <c r="O28" s="4">
        <v>3.713072947941932E7</v>
      </c>
      <c r="P28" s="4">
        <v>3.8080121374029554E7</v>
      </c>
      <c r="Q28" s="4">
        <v>3.905471758499596E7</v>
      </c>
      <c r="R28" s="4">
        <v>4.005520921535079E7</v>
      </c>
      <c r="S28" s="4">
        <v>4.1082306818951935E7</v>
      </c>
      <c r="T28" s="4">
        <v>4.213674095896328E7</v>
      </c>
      <c r="U28" s="4">
        <v>4.3219262782607816E7</v>
      </c>
      <c r="V28" s="4">
        <v>4.4330644612672426E7</v>
      </c>
      <c r="W28" s="4">
        <v>4.547168055625791E7</v>
      </c>
      <c r="X28" s="4">
        <v>4.6643187131282076E7</v>
      </c>
      <c r="Y28" s="4">
        <v>4.7846003911259055E7</v>
      </c>
      <c r="Z28" s="4"/>
    </row>
    <row r="29">
      <c r="A29" s="1" t="s">
        <v>28</v>
      </c>
      <c r="B29" s="4">
        <v>2.68E7</v>
      </c>
      <c r="C29" s="4">
        <v>6.527669999999999E7</v>
      </c>
      <c r="D29" s="4">
        <v>1.1413774342937496E8</v>
      </c>
      <c r="E29" s="4">
        <v>6.843930313820116E7</v>
      </c>
      <c r="F29" s="4">
        <v>7.008000567585574E7</v>
      </c>
      <c r="G29" s="4">
        <v>1.2249592894037151E8</v>
      </c>
      <c r="H29" s="4">
        <v>7.348539728517197E7</v>
      </c>
      <c r="I29" s="4">
        <v>7.525224434832217E7</v>
      </c>
      <c r="J29" s="4">
        <v>1.3149294194315873E8</v>
      </c>
      <c r="K29" s="4">
        <v>7.891985576413566E7</v>
      </c>
      <c r="L29" s="4">
        <v>8.082295737868282E7</v>
      </c>
      <c r="M29" s="4">
        <v>1.4117970030645972E8</v>
      </c>
      <c r="N29" s="4">
        <v>8.477383419499981E7</v>
      </c>
      <c r="O29" s="4">
        <v>8.682414129076234E7</v>
      </c>
      <c r="P29" s="4">
        <v>1.5161133688460228E8</v>
      </c>
      <c r="Q29" s="4">
        <v>9.108108168930924E7</v>
      </c>
      <c r="R29" s="4">
        <v>9.329045822857508E7</v>
      </c>
      <c r="S29" s="4">
        <v>1.628475596738569E8</v>
      </c>
      <c r="T29" s="4">
        <v>9.787816345255953E7</v>
      </c>
      <c r="U29" s="4">
        <v>1.002594648958576E8</v>
      </c>
      <c r="V29" s="4">
        <v>1.7495304351979837E8</v>
      </c>
      <c r="W29" s="4">
        <v>1.0520470295406878E8</v>
      </c>
      <c r="X29" s="4">
        <v>1.0777186162997895E8</v>
      </c>
      <c r="Y29" s="4">
        <v>1.879978561916978E8</v>
      </c>
      <c r="Z29" s="4"/>
    </row>
    <row r="30">
      <c r="A30" s="6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7" t="s">
        <v>36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6" t="s">
        <v>30</v>
      </c>
      <c r="B32" s="4">
        <v>1.54E7</v>
      </c>
      <c r="C32" s="4">
        <v>3.1163424999999996E7</v>
      </c>
      <c r="D32" s="4">
        <v>0.0</v>
      </c>
      <c r="E32" s="4">
        <v>1.6517295455358505E7</v>
      </c>
      <c r="F32" s="4">
        <v>3.342549950453478E7</v>
      </c>
      <c r="G32" s="4">
        <v>0.0</v>
      </c>
      <c r="H32" s="4">
        <v>1.7719172355606183E7</v>
      </c>
      <c r="I32" s="4">
        <v>3.585890551405506E7</v>
      </c>
      <c r="J32" s="4">
        <v>0.0</v>
      </c>
      <c r="K32" s="4">
        <v>1.9012311271254715E7</v>
      </c>
      <c r="L32" s="4">
        <v>3.8477182110584974E7</v>
      </c>
      <c r="M32" s="4">
        <v>0.0</v>
      </c>
      <c r="N32" s="4">
        <v>2.0403941411312006E7</v>
      </c>
      <c r="O32" s="4">
        <v>4.129498074858746E7</v>
      </c>
      <c r="P32" s="4">
        <v>0.0</v>
      </c>
      <c r="Q32" s="4">
        <v>2.1901887199868448E7</v>
      </c>
      <c r="R32" s="4">
        <v>4.432815972325357E7</v>
      </c>
      <c r="S32" s="4">
        <v>0.0</v>
      </c>
      <c r="T32" s="4">
        <v>2.351461891269228E7</v>
      </c>
      <c r="U32" s="4">
        <v>4.759388687571077E7</v>
      </c>
      <c r="V32" s="4">
        <v>0.0</v>
      </c>
      <c r="W32" s="4">
        <v>2.525130773487596E7</v>
      </c>
      <c r="X32" s="4">
        <v>5.1110751267778054E7</v>
      </c>
      <c r="Y32" s="4">
        <v>0.0</v>
      </c>
      <c r="Z32" s="4"/>
    </row>
    <row r="33">
      <c r="A33" s="6" t="s">
        <v>31</v>
      </c>
      <c r="B33" s="4">
        <v>3.78E7</v>
      </c>
      <c r="C33" s="4">
        <v>3.8667375E7</v>
      </c>
      <c r="D33" s="4">
        <v>3.9555432320624985E7</v>
      </c>
      <c r="E33" s="4">
        <v>4.046468566120746E7</v>
      </c>
      <c r="F33" s="4">
        <v>4.1395662000959106E7</v>
      </c>
      <c r="G33" s="4">
        <v>4.234890195495623E7</v>
      </c>
      <c r="H33" s="4">
        <v>4.332496013996461E7</v>
      </c>
      <c r="I33" s="4">
        <v>4.43244055503822E7</v>
      </c>
      <c r="J33" s="4">
        <v>4.53478219445866E7</v>
      </c>
      <c r="K33" s="4">
        <v>4.639580824198215E7</v>
      </c>
      <c r="L33" s="4">
        <v>4.746897893105015E7</v>
      </c>
      <c r="M33" s="4">
        <v>4.856796448871432E7</v>
      </c>
      <c r="N33" s="4">
        <v>4.9693411811343E7</v>
      </c>
      <c r="O33" s="4">
        <v>5.084598465771843E7</v>
      </c>
      <c r="P33" s="4">
        <v>5.202636410431327E7</v>
      </c>
      <c r="Q33" s="4">
        <v>5.323524901322429E7</v>
      </c>
      <c r="R33" s="4">
        <v>5.447335651312339E7</v>
      </c>
      <c r="S33" s="4">
        <v>5.574142249359624E7</v>
      </c>
      <c r="T33" s="4">
        <v>5.704020211324979E7</v>
      </c>
      <c r="U33" s="4">
        <v>5.837047032198111E7</v>
      </c>
      <c r="V33" s="4">
        <v>5.973302239781088E7</v>
      </c>
      <c r="W33" s="4">
        <v>6.112867449869689E7</v>
      </c>
      <c r="X33" s="4">
        <v>6.255826422975524E7</v>
      </c>
      <c r="Y33" s="4">
        <v>6.40226512263283E7</v>
      </c>
      <c r="Z33" s="4"/>
    </row>
    <row r="34">
      <c r="A34" s="6" t="s">
        <v>32</v>
      </c>
      <c r="B34" s="4">
        <v>0.0</v>
      </c>
      <c r="C34" s="4">
        <v>0.0</v>
      </c>
      <c r="D34" s="4">
        <v>0.0</v>
      </c>
      <c r="E34" s="4">
        <v>0.0</v>
      </c>
      <c r="F34" s="4">
        <v>0.0</v>
      </c>
      <c r="G34" s="4">
        <v>0.0</v>
      </c>
      <c r="H34" s="4">
        <v>0.0</v>
      </c>
      <c r="I34" s="4">
        <v>0.0</v>
      </c>
      <c r="J34" s="4">
        <v>0.0</v>
      </c>
      <c r="K34" s="4">
        <v>0.0</v>
      </c>
      <c r="L34" s="4">
        <v>0.0</v>
      </c>
      <c r="M34" s="4">
        <v>0.0</v>
      </c>
      <c r="N34" s="4">
        <v>0.0</v>
      </c>
      <c r="O34" s="4">
        <v>0.0</v>
      </c>
      <c r="P34" s="4">
        <v>0.0</v>
      </c>
      <c r="Q34" s="4">
        <v>0.0</v>
      </c>
      <c r="R34" s="4">
        <v>0.0</v>
      </c>
      <c r="S34" s="4">
        <v>0.0</v>
      </c>
      <c r="T34" s="4">
        <v>0.0</v>
      </c>
      <c r="U34" s="4">
        <v>0.0</v>
      </c>
      <c r="V34" s="4">
        <v>0.0</v>
      </c>
      <c r="W34" s="4">
        <v>0.0</v>
      </c>
      <c r="X34" s="4">
        <v>0.0</v>
      </c>
      <c r="Y34" s="4">
        <v>0.0</v>
      </c>
      <c r="Z34" s="4"/>
    </row>
    <row r="35">
      <c r="A35" s="1" t="s">
        <v>28</v>
      </c>
      <c r="B35" s="4">
        <v>5.32E7</v>
      </c>
      <c r="C35" s="4">
        <v>6.98308E7</v>
      </c>
      <c r="D35" s="4">
        <v>3.9555432320624985E7</v>
      </c>
      <c r="E35" s="4">
        <v>5.6981981116565965E7</v>
      </c>
      <c r="F35" s="4">
        <v>7.482116150549388E7</v>
      </c>
      <c r="G35" s="4">
        <v>4.234890195495623E7</v>
      </c>
      <c r="H35" s="4">
        <v>6.1044132495570794E7</v>
      </c>
      <c r="I35" s="4">
        <v>8.018331106443726E7</v>
      </c>
      <c r="J35" s="4">
        <v>4.53478219445866E7</v>
      </c>
      <c r="K35" s="4">
        <v>6.5408119513236865E7</v>
      </c>
      <c r="L35" s="4">
        <v>8.594616104163513E7</v>
      </c>
      <c r="M35" s="4">
        <v>4.856796448871432E7</v>
      </c>
      <c r="N35" s="4">
        <v>7.0097353222655E7</v>
      </c>
      <c r="O35" s="4">
        <v>9.214096540630588E7</v>
      </c>
      <c r="P35" s="4">
        <v>5.202636410431327E7</v>
      </c>
      <c r="Q35" s="4">
        <v>7.513713621309274E7</v>
      </c>
      <c r="R35" s="4">
        <v>9.880151623637697E7</v>
      </c>
      <c r="S35" s="4">
        <v>5.574142249359624E7</v>
      </c>
      <c r="T35" s="4">
        <v>8.055482102594207E7</v>
      </c>
      <c r="U35" s="4">
        <v>1.0596435719769189E8</v>
      </c>
      <c r="V35" s="4">
        <v>5.973302239781088E7</v>
      </c>
      <c r="W35" s="4">
        <v>8.637998223357286E7</v>
      </c>
      <c r="X35" s="4">
        <v>1.1366901549753329E8</v>
      </c>
      <c r="Y35" s="4">
        <v>6.40226512263283E7</v>
      </c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88"/>
  </cols>
  <sheetData>
    <row r="1"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</row>
    <row r="2">
      <c r="A2" s="7" t="s">
        <v>98</v>
      </c>
    </row>
    <row r="3">
      <c r="A3" s="7" t="s">
        <v>99</v>
      </c>
    </row>
    <row r="4">
      <c r="A4" s="7" t="s">
        <v>77</v>
      </c>
    </row>
    <row r="5">
      <c r="A5" s="5" t="s">
        <v>78</v>
      </c>
      <c r="B5" s="4">
        <f>'Quaterly-Balance Sheet'!B8</f>
        <v>14921375</v>
      </c>
      <c r="C5" s="4">
        <f>'Quaterly-Balance Sheet'!C8</f>
        <v>29550210.68</v>
      </c>
      <c r="D5" s="4">
        <f>'Quaterly-Balance Sheet'!D8</f>
        <v>43775882.99</v>
      </c>
      <c r="E5" s="4">
        <f>'Quaterly-Balance Sheet'!E8</f>
        <v>57473867.6</v>
      </c>
      <c r="F5" s="4">
        <f>'Quaterly-Balance Sheet'!F8</f>
        <v>70504340.99</v>
      </c>
      <c r="G5" s="4">
        <f>'Quaterly-Balance Sheet'!G8</f>
        <v>82710653.66</v>
      </c>
      <c r="H5" s="4">
        <f>'Quaterly-Balance Sheet'!H8</f>
        <v>93917664.55</v>
      </c>
      <c r="I5" s="4">
        <f>'Quaterly-Balance Sheet'!I8</f>
        <v>103929924.6</v>
      </c>
    </row>
    <row r="6">
      <c r="A6" s="5" t="s">
        <v>36</v>
      </c>
      <c r="B6" s="4">
        <f>'Quaterly-Balance Sheet'!B9</f>
        <v>39555432.32</v>
      </c>
      <c r="C6" s="4">
        <f>'Quaterly-Balance Sheet'!C9</f>
        <v>42348901.95</v>
      </c>
      <c r="D6" s="4">
        <f>'Quaterly-Balance Sheet'!D9</f>
        <v>45347821.94</v>
      </c>
      <c r="E6" s="4">
        <f>'Quaterly-Balance Sheet'!E9</f>
        <v>48567964.49</v>
      </c>
      <c r="F6" s="4">
        <f>'Quaterly-Balance Sheet'!F9</f>
        <v>52026364.1</v>
      </c>
      <c r="G6" s="4">
        <f>'Quaterly-Balance Sheet'!G9</f>
        <v>55741422.49</v>
      </c>
      <c r="H6" s="4">
        <f>'Quaterly-Balance Sheet'!H9</f>
        <v>59733022.4</v>
      </c>
      <c r="I6" s="4">
        <f>'Quaterly-Balance Sheet'!I9</f>
        <v>64022651.23</v>
      </c>
    </row>
    <row r="7">
      <c r="A7" s="5" t="s">
        <v>79</v>
      </c>
      <c r="B7" s="4">
        <f>'Quaterly-Balance Sheet'!B10</f>
        <v>85519086.47</v>
      </c>
      <c r="C7" s="4">
        <f>'Quaterly-Balance Sheet'!C10</f>
        <v>68127727</v>
      </c>
      <c r="D7" s="4">
        <f>'Quaterly-Balance Sheet'!D10</f>
        <v>140345921.6</v>
      </c>
      <c r="E7" s="4">
        <f>'Quaterly-Balance Sheet'!E10</f>
        <v>117806668.8</v>
      </c>
      <c r="F7" s="4">
        <f>'Quaterly-Balance Sheet'!F10</f>
        <v>202283235.9</v>
      </c>
      <c r="G7" s="4">
        <f>'Quaterly-Balance Sheet'!G10</f>
        <v>173901767.2</v>
      </c>
      <c r="H7" s="4">
        <f>'Quaterly-Balance Sheet'!H10</f>
        <v>272842632.5</v>
      </c>
      <c r="I7" s="4">
        <f>'Quaterly-Balance Sheet'!I10</f>
        <v>247962984.3</v>
      </c>
    </row>
    <row r="8">
      <c r="A8" s="1" t="s">
        <v>80</v>
      </c>
      <c r="B8" s="4">
        <f t="shared" ref="B8:I8" si="1">SUM(B5:B7)</f>
        <v>139995893.8</v>
      </c>
      <c r="C8" s="4">
        <f t="shared" si="1"/>
        <v>140026839.6</v>
      </c>
      <c r="D8" s="4">
        <f t="shared" si="1"/>
        <v>229469626.6</v>
      </c>
      <c r="E8" s="4">
        <f t="shared" si="1"/>
        <v>223848500.9</v>
      </c>
      <c r="F8" s="4">
        <f t="shared" si="1"/>
        <v>324813940.9</v>
      </c>
      <c r="G8" s="4">
        <f t="shared" si="1"/>
        <v>312353843.3</v>
      </c>
      <c r="H8" s="4">
        <f t="shared" si="1"/>
        <v>426493319.4</v>
      </c>
      <c r="I8" s="4">
        <f t="shared" si="1"/>
        <v>415915560.1</v>
      </c>
    </row>
    <row r="9">
      <c r="A9" s="7" t="s">
        <v>92</v>
      </c>
    </row>
    <row r="10">
      <c r="A10" s="5" t="s">
        <v>47</v>
      </c>
      <c r="B10" s="4">
        <f>'Quaterly-Balance Sheet'!B29</f>
        <v>103845200.4</v>
      </c>
      <c r="C10" s="4">
        <f>'Quaterly-Balance Sheet'!C29</f>
        <v>65595388.9</v>
      </c>
      <c r="D10" s="4">
        <f>'Quaterly-Balance Sheet'!D29</f>
        <v>118384518.3</v>
      </c>
      <c r="E10" s="4">
        <f>'Quaterly-Balance Sheet'!E29</f>
        <v>73871061.85</v>
      </c>
      <c r="F10" s="4">
        <f>'Quaterly-Balance Sheet'!F29</f>
        <v>134988760.2</v>
      </c>
      <c r="G10" s="4">
        <f>'Quaterly-Balance Sheet'!G29</f>
        <v>83190813.73</v>
      </c>
      <c r="H10" s="4">
        <f>'Quaterly-Balance Sheet'!H29</f>
        <v>153955425.3</v>
      </c>
      <c r="I10" s="4">
        <f>'Quaterly-Balance Sheet'!I29</f>
        <v>93686368.05</v>
      </c>
    </row>
    <row r="11">
      <c r="A11" s="5" t="s">
        <v>93</v>
      </c>
      <c r="B11" s="4">
        <f>'Quaterly-Balance Sheet'!B30</f>
        <v>314570</v>
      </c>
      <c r="C11" s="4">
        <f>'Quaterly-Balance Sheet'!C30</f>
        <v>304030</v>
      </c>
      <c r="D11" s="4">
        <f>'Quaterly-Balance Sheet'!D30</f>
        <v>314570</v>
      </c>
      <c r="E11" s="4">
        <f>'Quaterly-Balance Sheet'!E30</f>
        <v>304030</v>
      </c>
      <c r="F11" s="4">
        <f>'Quaterly-Balance Sheet'!F30</f>
        <v>314570</v>
      </c>
      <c r="G11" s="4">
        <f>'Quaterly-Balance Sheet'!G30</f>
        <v>304030</v>
      </c>
      <c r="H11" s="4">
        <f>'Quaterly-Balance Sheet'!H30</f>
        <v>314570</v>
      </c>
      <c r="I11" s="4">
        <f>'Quaterly-Balance Sheet'!I30</f>
        <v>304030</v>
      </c>
    </row>
    <row r="12">
      <c r="A12" s="1" t="s">
        <v>94</v>
      </c>
      <c r="B12" s="4">
        <f t="shared" ref="B12:I12" si="2">SUM(B10:B11)</f>
        <v>104159770.4</v>
      </c>
      <c r="C12" s="4">
        <f t="shared" si="2"/>
        <v>65899418.9</v>
      </c>
      <c r="D12" s="4">
        <f t="shared" si="2"/>
        <v>118699088.3</v>
      </c>
      <c r="E12" s="4">
        <f t="shared" si="2"/>
        <v>74175091.85</v>
      </c>
      <c r="F12" s="4">
        <f t="shared" si="2"/>
        <v>135303330.2</v>
      </c>
      <c r="G12" s="4">
        <f t="shared" si="2"/>
        <v>83494843.73</v>
      </c>
      <c r="H12" s="4">
        <f t="shared" si="2"/>
        <v>154269995.3</v>
      </c>
      <c r="I12" s="4">
        <f t="shared" si="2"/>
        <v>93990398.05</v>
      </c>
    </row>
    <row r="13">
      <c r="A13" s="2" t="s">
        <v>100</v>
      </c>
      <c r="B13" s="14">
        <f t="shared" ref="B13:I13" si="3">B8/B12</f>
        <v>1.344049562</v>
      </c>
      <c r="C13" s="14">
        <f t="shared" si="3"/>
        <v>2.124856971</v>
      </c>
      <c r="D13" s="14">
        <f t="shared" si="3"/>
        <v>1.933204626</v>
      </c>
      <c r="E13" s="14">
        <f t="shared" si="3"/>
        <v>3.017839214</v>
      </c>
      <c r="F13" s="14">
        <f t="shared" si="3"/>
        <v>2.400635227</v>
      </c>
      <c r="G13" s="14">
        <f t="shared" si="3"/>
        <v>3.740995604</v>
      </c>
      <c r="H13" s="14">
        <f t="shared" si="3"/>
        <v>2.764590215</v>
      </c>
      <c r="I13" s="14">
        <f t="shared" si="3"/>
        <v>4.425085634</v>
      </c>
    </row>
    <row r="15">
      <c r="A15" s="7" t="s">
        <v>101</v>
      </c>
    </row>
    <row r="16">
      <c r="A16" s="5" t="s">
        <v>36</v>
      </c>
      <c r="B16" s="4">
        <f t="shared" ref="B16:I16" si="4">B6</f>
        <v>39555432.32</v>
      </c>
      <c r="C16" s="4">
        <f t="shared" si="4"/>
        <v>42348901.95</v>
      </c>
      <c r="D16" s="4">
        <f t="shared" si="4"/>
        <v>45347821.94</v>
      </c>
      <c r="E16" s="4">
        <f t="shared" si="4"/>
        <v>48567964.49</v>
      </c>
      <c r="F16" s="4">
        <f t="shared" si="4"/>
        <v>52026364.1</v>
      </c>
      <c r="G16" s="4">
        <f t="shared" si="4"/>
        <v>55741422.49</v>
      </c>
      <c r="H16" s="4">
        <f t="shared" si="4"/>
        <v>59733022.4</v>
      </c>
      <c r="I16" s="4">
        <f t="shared" si="4"/>
        <v>64022651.23</v>
      </c>
    </row>
    <row r="17">
      <c r="A17" s="5" t="s">
        <v>79</v>
      </c>
      <c r="B17" s="4">
        <f t="shared" ref="B17:I17" si="5">B7</f>
        <v>85519086.47</v>
      </c>
      <c r="C17" s="4">
        <f t="shared" si="5"/>
        <v>68127727</v>
      </c>
      <c r="D17" s="4">
        <f t="shared" si="5"/>
        <v>140345921.6</v>
      </c>
      <c r="E17" s="4">
        <f t="shared" si="5"/>
        <v>117806668.8</v>
      </c>
      <c r="F17" s="4">
        <f t="shared" si="5"/>
        <v>202283235.9</v>
      </c>
      <c r="G17" s="4">
        <f t="shared" si="5"/>
        <v>173901767.2</v>
      </c>
      <c r="H17" s="4">
        <f t="shared" si="5"/>
        <v>272842632.5</v>
      </c>
      <c r="I17" s="4">
        <f t="shared" si="5"/>
        <v>247962984.3</v>
      </c>
    </row>
    <row r="18">
      <c r="A18" s="7" t="s">
        <v>102</v>
      </c>
      <c r="B18" s="4">
        <f t="shared" ref="B18:I18" si="6">SUM(B16:B17)</f>
        <v>125074518.8</v>
      </c>
      <c r="C18" s="4">
        <f t="shared" si="6"/>
        <v>110476629</v>
      </c>
      <c r="D18" s="4">
        <f t="shared" si="6"/>
        <v>185693743.6</v>
      </c>
      <c r="E18" s="4">
        <f t="shared" si="6"/>
        <v>166374633.3</v>
      </c>
      <c r="F18" s="4">
        <f t="shared" si="6"/>
        <v>254309600</v>
      </c>
      <c r="G18" s="4">
        <f t="shared" si="6"/>
        <v>229643189.7</v>
      </c>
      <c r="H18" s="4">
        <f t="shared" si="6"/>
        <v>332575654.9</v>
      </c>
      <c r="I18" s="4">
        <f t="shared" si="6"/>
        <v>311985635.5</v>
      </c>
    </row>
    <row r="19">
      <c r="A19" s="7" t="s">
        <v>92</v>
      </c>
    </row>
    <row r="20">
      <c r="A20" s="5" t="s">
        <v>47</v>
      </c>
      <c r="B20" s="4">
        <f t="shared" ref="B20:I20" si="7">B10</f>
        <v>103845200.4</v>
      </c>
      <c r="C20" s="4">
        <f t="shared" si="7"/>
        <v>65595388.9</v>
      </c>
      <c r="D20" s="4">
        <f t="shared" si="7"/>
        <v>118384518.3</v>
      </c>
      <c r="E20" s="4">
        <f t="shared" si="7"/>
        <v>73871061.85</v>
      </c>
      <c r="F20" s="4">
        <f t="shared" si="7"/>
        <v>134988760.2</v>
      </c>
      <c r="G20" s="4">
        <f t="shared" si="7"/>
        <v>83190813.73</v>
      </c>
      <c r="H20" s="4">
        <f t="shared" si="7"/>
        <v>153955425.3</v>
      </c>
      <c r="I20" s="4">
        <f t="shared" si="7"/>
        <v>93686368.05</v>
      </c>
    </row>
    <row r="21">
      <c r="A21" s="5" t="s">
        <v>93</v>
      </c>
      <c r="B21" s="4">
        <f t="shared" ref="B21:I21" si="8">B11</f>
        <v>314570</v>
      </c>
      <c r="C21" s="4">
        <f t="shared" si="8"/>
        <v>304030</v>
      </c>
      <c r="D21" s="4">
        <f t="shared" si="8"/>
        <v>314570</v>
      </c>
      <c r="E21" s="4">
        <f t="shared" si="8"/>
        <v>304030</v>
      </c>
      <c r="F21" s="4">
        <f t="shared" si="8"/>
        <v>314570</v>
      </c>
      <c r="G21" s="4">
        <f t="shared" si="8"/>
        <v>304030</v>
      </c>
      <c r="H21" s="4">
        <f t="shared" si="8"/>
        <v>314570</v>
      </c>
      <c r="I21" s="4">
        <f t="shared" si="8"/>
        <v>304030</v>
      </c>
    </row>
    <row r="22">
      <c r="A22" s="1" t="s">
        <v>94</v>
      </c>
      <c r="B22" s="4">
        <f t="shared" ref="B22:I22" si="9">SUM(B20:B21)</f>
        <v>104159770.4</v>
      </c>
      <c r="C22" s="4">
        <f t="shared" si="9"/>
        <v>65899418.9</v>
      </c>
      <c r="D22" s="4">
        <f t="shared" si="9"/>
        <v>118699088.3</v>
      </c>
      <c r="E22" s="4">
        <f t="shared" si="9"/>
        <v>74175091.85</v>
      </c>
      <c r="F22" s="4">
        <f t="shared" si="9"/>
        <v>135303330.2</v>
      </c>
      <c r="G22" s="4">
        <f t="shared" si="9"/>
        <v>83494843.73</v>
      </c>
      <c r="H22" s="4">
        <f t="shared" si="9"/>
        <v>154269995.3</v>
      </c>
      <c r="I22" s="4">
        <f t="shared" si="9"/>
        <v>93990398.05</v>
      </c>
    </row>
    <row r="23">
      <c r="A23" s="2" t="s">
        <v>103</v>
      </c>
      <c r="B23" s="14">
        <f t="shared" ref="B23:I23" si="10">B18/B22</f>
        <v>1.200794878</v>
      </c>
      <c r="C23" s="14">
        <f t="shared" si="10"/>
        <v>1.676443143</v>
      </c>
      <c r="D23" s="14">
        <f t="shared" si="10"/>
        <v>1.564407497</v>
      </c>
      <c r="E23" s="14">
        <f t="shared" si="10"/>
        <v>2.242998682</v>
      </c>
      <c r="F23" s="14">
        <f t="shared" si="10"/>
        <v>1.879551667</v>
      </c>
      <c r="G23" s="14">
        <f t="shared" si="10"/>
        <v>2.750387681</v>
      </c>
      <c r="H23" s="14">
        <f t="shared" si="10"/>
        <v>2.155802587</v>
      </c>
      <c r="I23" s="14">
        <f t="shared" si="10"/>
        <v>3.319335187</v>
      </c>
    </row>
    <row r="25">
      <c r="A25" s="7" t="s">
        <v>104</v>
      </c>
    </row>
    <row r="26">
      <c r="A26" s="5" t="s">
        <v>79</v>
      </c>
      <c r="B26" s="4">
        <f t="shared" ref="B26:I26" si="11">B7</f>
        <v>85519086.47</v>
      </c>
      <c r="C26" s="4">
        <f t="shared" si="11"/>
        <v>68127727</v>
      </c>
      <c r="D26" s="4">
        <f t="shared" si="11"/>
        <v>140345921.6</v>
      </c>
      <c r="E26" s="4">
        <f t="shared" si="11"/>
        <v>117806668.8</v>
      </c>
      <c r="F26" s="4">
        <f t="shared" si="11"/>
        <v>202283235.9</v>
      </c>
      <c r="G26" s="4">
        <f t="shared" si="11"/>
        <v>173901767.2</v>
      </c>
      <c r="H26" s="4">
        <f t="shared" si="11"/>
        <v>272842632.5</v>
      </c>
      <c r="I26" s="4">
        <f t="shared" si="11"/>
        <v>247962984.3</v>
      </c>
    </row>
    <row r="27">
      <c r="A27" s="7" t="s">
        <v>92</v>
      </c>
    </row>
    <row r="28">
      <c r="A28" s="5" t="s">
        <v>47</v>
      </c>
      <c r="B28" s="4">
        <f t="shared" ref="B28:I28" si="12">B10</f>
        <v>103845200.4</v>
      </c>
      <c r="C28" s="4">
        <f t="shared" si="12"/>
        <v>65595388.9</v>
      </c>
      <c r="D28" s="4">
        <f t="shared" si="12"/>
        <v>118384518.3</v>
      </c>
      <c r="E28" s="4">
        <f t="shared" si="12"/>
        <v>73871061.85</v>
      </c>
      <c r="F28" s="4">
        <f t="shared" si="12"/>
        <v>134988760.2</v>
      </c>
      <c r="G28" s="4">
        <f t="shared" si="12"/>
        <v>83190813.73</v>
      </c>
      <c r="H28" s="4">
        <f t="shared" si="12"/>
        <v>153955425.3</v>
      </c>
      <c r="I28" s="4">
        <f t="shared" si="12"/>
        <v>93686368.05</v>
      </c>
    </row>
    <row r="29">
      <c r="A29" s="5" t="s">
        <v>93</v>
      </c>
      <c r="B29" s="4">
        <f t="shared" ref="B29:I29" si="13">B11</f>
        <v>314570</v>
      </c>
      <c r="C29" s="4">
        <f t="shared" si="13"/>
        <v>304030</v>
      </c>
      <c r="D29" s="4">
        <f t="shared" si="13"/>
        <v>314570</v>
      </c>
      <c r="E29" s="4">
        <f t="shared" si="13"/>
        <v>304030</v>
      </c>
      <c r="F29" s="4">
        <f t="shared" si="13"/>
        <v>314570</v>
      </c>
      <c r="G29" s="4">
        <f t="shared" si="13"/>
        <v>304030</v>
      </c>
      <c r="H29" s="4">
        <f t="shared" si="13"/>
        <v>314570</v>
      </c>
      <c r="I29" s="4">
        <f t="shared" si="13"/>
        <v>304030</v>
      </c>
    </row>
    <row r="30">
      <c r="A30" s="1" t="s">
        <v>94</v>
      </c>
      <c r="B30" s="4">
        <f t="shared" ref="B30:I30" si="14">SUM(B28:B29)</f>
        <v>104159770.4</v>
      </c>
      <c r="C30" s="4">
        <f t="shared" si="14"/>
        <v>65899418.9</v>
      </c>
      <c r="D30" s="4">
        <f t="shared" si="14"/>
        <v>118699088.3</v>
      </c>
      <c r="E30" s="4">
        <f t="shared" si="14"/>
        <v>74175091.85</v>
      </c>
      <c r="F30" s="4">
        <f t="shared" si="14"/>
        <v>135303330.2</v>
      </c>
      <c r="G30" s="4">
        <f t="shared" si="14"/>
        <v>83494843.73</v>
      </c>
      <c r="H30" s="4">
        <f t="shared" si="14"/>
        <v>154269995.3</v>
      </c>
      <c r="I30" s="4">
        <f t="shared" si="14"/>
        <v>93990398.05</v>
      </c>
    </row>
    <row r="31">
      <c r="A31" s="2" t="s">
        <v>105</v>
      </c>
      <c r="B31" s="14">
        <f t="shared" ref="B31:I31" si="15">B26/B30</f>
        <v>0.8210375862</v>
      </c>
      <c r="C31" s="14">
        <f t="shared" si="15"/>
        <v>1.033813775</v>
      </c>
      <c r="D31" s="14">
        <f t="shared" si="15"/>
        <v>1.182367309</v>
      </c>
      <c r="E31" s="14">
        <f t="shared" si="15"/>
        <v>1.588224104</v>
      </c>
      <c r="F31" s="14">
        <f t="shared" si="15"/>
        <v>1.495035159</v>
      </c>
      <c r="G31" s="14">
        <f t="shared" si="15"/>
        <v>2.08278451</v>
      </c>
      <c r="H31" s="14">
        <f t="shared" si="15"/>
        <v>1.768604659</v>
      </c>
      <c r="I31" s="14">
        <f t="shared" si="15"/>
        <v>2.638173573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8.38"/>
  </cols>
  <sheetData>
    <row r="1"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</row>
    <row r="2">
      <c r="A2" s="7" t="s">
        <v>106</v>
      </c>
    </row>
    <row r="3">
      <c r="A3" s="7" t="s">
        <v>107</v>
      </c>
    </row>
    <row r="4">
      <c r="A4" s="7" t="s">
        <v>108</v>
      </c>
    </row>
    <row r="5">
      <c r="A5" s="6" t="s">
        <v>30</v>
      </c>
      <c r="B5" s="4">
        <f>'Quaterly-Sales'!B20</f>
        <v>47299205.64</v>
      </c>
      <c r="C5" s="4">
        <f>'Quaterly-Sales'!C20</f>
        <v>50734246.77</v>
      </c>
      <c r="D5" s="4">
        <f>'Quaterly-Sales'!D20</f>
        <v>54429595.79</v>
      </c>
      <c r="E5" s="4">
        <f>'Quaterly-Sales'!E20</f>
        <v>58405833.13</v>
      </c>
      <c r="F5" s="4">
        <f>'Quaterly-Sales'!F20</f>
        <v>62685230.85</v>
      </c>
      <c r="G5" s="4">
        <f>'Quaterly-Sales'!G20</f>
        <v>67291896.34</v>
      </c>
      <c r="H5" s="4">
        <f>'Quaterly-Sales'!H20</f>
        <v>72251928.59</v>
      </c>
      <c r="I5" s="4">
        <f>'Quaterly-Sales'!I20</f>
        <v>77593588.05</v>
      </c>
    </row>
    <row r="6">
      <c r="A6" s="6" t="s">
        <v>31</v>
      </c>
      <c r="B6" s="4">
        <f>'Quaterly-Sales'!B21</f>
        <v>116022807.3</v>
      </c>
      <c r="C6" s="4">
        <f>'Quaterly-Sales'!C21</f>
        <v>124209249.6</v>
      </c>
      <c r="D6" s="4">
        <f>'Quaterly-Sales'!D21</f>
        <v>132997187.6</v>
      </c>
      <c r="E6" s="4">
        <f>'Quaterly-Sales'!E21</f>
        <v>142432751.7</v>
      </c>
      <c r="F6" s="4">
        <f>'Quaterly-Sales'!F21</f>
        <v>152565760.6</v>
      </c>
      <c r="G6" s="4">
        <f>'Quaterly-Sales'!G21</f>
        <v>163450028</v>
      </c>
      <c r="H6" s="4">
        <f>'Quaterly-Sales'!H21</f>
        <v>175143694.8</v>
      </c>
      <c r="I6" s="4">
        <f>'Quaterly-Sales'!I21</f>
        <v>187709590</v>
      </c>
    </row>
    <row r="7">
      <c r="A7" s="7" t="s">
        <v>109</v>
      </c>
      <c r="B7" s="4">
        <f t="shared" ref="B7:I7" si="1">SUM(B5:B6)</f>
        <v>163322013</v>
      </c>
      <c r="C7" s="4">
        <f t="shared" si="1"/>
        <v>174943496.4</v>
      </c>
      <c r="D7" s="4">
        <f t="shared" si="1"/>
        <v>187426783.4</v>
      </c>
      <c r="E7" s="4">
        <f t="shared" si="1"/>
        <v>200838584.8</v>
      </c>
      <c r="F7" s="4">
        <f t="shared" si="1"/>
        <v>215250991.4</v>
      </c>
      <c r="G7" s="4">
        <f t="shared" si="1"/>
        <v>230741924.4</v>
      </c>
      <c r="H7" s="4">
        <f t="shared" si="1"/>
        <v>247395623.4</v>
      </c>
      <c r="I7" s="4">
        <f t="shared" si="1"/>
        <v>265303178</v>
      </c>
    </row>
    <row r="8">
      <c r="A8" s="7" t="s">
        <v>110</v>
      </c>
    </row>
    <row r="9">
      <c r="A9" s="6" t="s">
        <v>111</v>
      </c>
      <c r="B9" s="6">
        <v>0.0</v>
      </c>
      <c r="C9" s="4">
        <f t="shared" ref="C9:I9" si="2">B10</f>
        <v>39555432.32</v>
      </c>
      <c r="D9" s="4">
        <f t="shared" si="2"/>
        <v>42348901.95</v>
      </c>
      <c r="E9" s="4">
        <f t="shared" si="2"/>
        <v>45347821.94</v>
      </c>
      <c r="F9" s="4">
        <f t="shared" si="2"/>
        <v>48567964.49</v>
      </c>
      <c r="G9" s="4">
        <f t="shared" si="2"/>
        <v>52026364.1</v>
      </c>
      <c r="H9" s="4">
        <f t="shared" si="2"/>
        <v>55741422.49</v>
      </c>
      <c r="I9" s="4">
        <f t="shared" si="2"/>
        <v>59733022.4</v>
      </c>
    </row>
    <row r="10">
      <c r="A10" s="6" t="s">
        <v>112</v>
      </c>
      <c r="B10" s="4">
        <f>'Quaterly-Balance Sheet'!B9</f>
        <v>39555432.32</v>
      </c>
      <c r="C10" s="4">
        <f>'Quaterly-Balance Sheet'!C9</f>
        <v>42348901.95</v>
      </c>
      <c r="D10" s="4">
        <f>'Quaterly-Balance Sheet'!D9</f>
        <v>45347821.94</v>
      </c>
      <c r="E10" s="4">
        <f>'Quaterly-Balance Sheet'!E9</f>
        <v>48567964.49</v>
      </c>
      <c r="F10" s="4">
        <f>'Quaterly-Balance Sheet'!F9</f>
        <v>52026364.1</v>
      </c>
      <c r="G10" s="4">
        <f>'Quaterly-Balance Sheet'!G9</f>
        <v>55741422.49</v>
      </c>
      <c r="H10" s="4">
        <f>'Quaterly-Balance Sheet'!H9</f>
        <v>59733022.4</v>
      </c>
      <c r="I10" s="4">
        <f>'Quaterly-Balance Sheet'!I9</f>
        <v>64022651.23</v>
      </c>
    </row>
    <row r="11">
      <c r="A11" s="7" t="s">
        <v>110</v>
      </c>
      <c r="B11" s="4">
        <f>B9+B10/2</f>
        <v>19777716.16</v>
      </c>
      <c r="C11" s="4">
        <f t="shared" ref="C11:I11" si="3">(C9+C10)/2</f>
        <v>40952167.14</v>
      </c>
      <c r="D11" s="4">
        <f t="shared" si="3"/>
        <v>43848361.95</v>
      </c>
      <c r="E11" s="4">
        <f t="shared" si="3"/>
        <v>46957893.22</v>
      </c>
      <c r="F11" s="4">
        <f t="shared" si="3"/>
        <v>50297164.3</v>
      </c>
      <c r="G11" s="4">
        <f t="shared" si="3"/>
        <v>53883893.3</v>
      </c>
      <c r="H11" s="4">
        <f t="shared" si="3"/>
        <v>57737222.45</v>
      </c>
      <c r="I11" s="4">
        <f t="shared" si="3"/>
        <v>61877836.81</v>
      </c>
    </row>
    <row r="12">
      <c r="A12" s="7" t="s">
        <v>113</v>
      </c>
      <c r="B12" s="15">
        <f t="shared" ref="B12:I12" si="4">B7/B11</f>
        <v>8.257880315</v>
      </c>
      <c r="C12" s="15">
        <f t="shared" si="4"/>
        <v>4.271898378</v>
      </c>
      <c r="D12" s="15">
        <f t="shared" si="4"/>
        <v>4.274430676</v>
      </c>
      <c r="E12" s="15">
        <f t="shared" si="4"/>
        <v>4.27699309</v>
      </c>
      <c r="F12" s="15">
        <f t="shared" si="4"/>
        <v>4.279585031</v>
      </c>
      <c r="G12" s="15">
        <f t="shared" si="4"/>
        <v>4.282205873</v>
      </c>
      <c r="H12" s="15">
        <f t="shared" si="4"/>
        <v>4.28485495</v>
      </c>
      <c r="I12" s="15">
        <f t="shared" si="4"/>
        <v>4.287531557</v>
      </c>
    </row>
    <row r="14">
      <c r="A14" s="7" t="s">
        <v>114</v>
      </c>
    </row>
    <row r="15">
      <c r="A15" s="6" t="s">
        <v>115</v>
      </c>
      <c r="B15" s="6">
        <v>90.0</v>
      </c>
      <c r="C15" s="6">
        <v>90.0</v>
      </c>
      <c r="D15" s="6">
        <v>90.0</v>
      </c>
      <c r="E15" s="6">
        <v>90.0</v>
      </c>
      <c r="F15" s="6">
        <v>90.0</v>
      </c>
      <c r="G15" s="6">
        <v>90.0</v>
      </c>
      <c r="H15" s="6">
        <v>90.0</v>
      </c>
      <c r="I15" s="6">
        <v>90.0</v>
      </c>
    </row>
    <row r="16">
      <c r="A16" s="6" t="s">
        <v>113</v>
      </c>
      <c r="B16" s="16">
        <f t="shared" ref="B16:I16" si="5">B12</f>
        <v>8.257880315</v>
      </c>
      <c r="C16" s="16">
        <f t="shared" si="5"/>
        <v>4.271898378</v>
      </c>
      <c r="D16" s="16">
        <f t="shared" si="5"/>
        <v>4.274430676</v>
      </c>
      <c r="E16" s="16">
        <f t="shared" si="5"/>
        <v>4.27699309</v>
      </c>
      <c r="F16" s="16">
        <f t="shared" si="5"/>
        <v>4.279585031</v>
      </c>
      <c r="G16" s="16">
        <f t="shared" si="5"/>
        <v>4.282205873</v>
      </c>
      <c r="H16" s="16">
        <f t="shared" si="5"/>
        <v>4.28485495</v>
      </c>
      <c r="I16" s="16">
        <f t="shared" si="5"/>
        <v>4.287531557</v>
      </c>
    </row>
    <row r="17">
      <c r="A17" s="7" t="s">
        <v>116</v>
      </c>
      <c r="B17" s="17">
        <f t="shared" ref="B17:I17" si="6">B15/B16</f>
        <v>10.8986806</v>
      </c>
      <c r="C17" s="17">
        <f t="shared" si="6"/>
        <v>21.06791689</v>
      </c>
      <c r="D17" s="17">
        <f t="shared" si="6"/>
        <v>21.05543564</v>
      </c>
      <c r="E17" s="17">
        <f t="shared" si="6"/>
        <v>21.042821</v>
      </c>
      <c r="F17" s="17">
        <f t="shared" si="6"/>
        <v>21.03007636</v>
      </c>
      <c r="G17" s="17">
        <f t="shared" si="6"/>
        <v>21.01720531</v>
      </c>
      <c r="H17" s="17">
        <f t="shared" si="6"/>
        <v>21.00421159</v>
      </c>
      <c r="I17" s="17">
        <f t="shared" si="6"/>
        <v>20.99109915</v>
      </c>
    </row>
    <row r="19">
      <c r="A19" s="7" t="s">
        <v>117</v>
      </c>
    </row>
    <row r="20">
      <c r="A20" s="7" t="s">
        <v>118</v>
      </c>
    </row>
    <row r="21">
      <c r="A21" s="6" t="s">
        <v>119</v>
      </c>
      <c r="B21" s="4">
        <f>'Quaterly-Purchases'!B3</f>
        <v>91812000</v>
      </c>
      <c r="C21" s="4">
        <f>'Quaterly-Purchases'!C3</f>
        <v>97431628.9</v>
      </c>
      <c r="D21" s="4">
        <f>'Quaterly-Purchases'!D3</f>
        <v>103395224</v>
      </c>
      <c r="E21" s="4">
        <f>'Quaterly-Purchases'!E3</f>
        <v>109723838.9</v>
      </c>
      <c r="F21" s="4">
        <f>'Quaterly-Purchases'!F3</f>
        <v>116439815.6</v>
      </c>
      <c r="G21" s="4">
        <f>'Quaterly-Purchases'!G3</f>
        <v>123566863.9</v>
      </c>
      <c r="H21" s="4">
        <f>'Quaterly-Purchases'!H3</f>
        <v>131130144.5</v>
      </c>
      <c r="I21" s="4">
        <f>'Quaterly-Purchases'!I3</f>
        <v>139156358.4</v>
      </c>
    </row>
    <row r="22">
      <c r="A22" s="6" t="s">
        <v>120</v>
      </c>
      <c r="B22" s="4">
        <f>'Quaterly-Purchases'!B4</f>
        <v>123037200.4</v>
      </c>
      <c r="C22" s="4">
        <f>'Quaterly-Purchases'!C4</f>
        <v>132536391.2</v>
      </c>
      <c r="D22" s="4">
        <f>'Quaterly-Purchases'!D4</f>
        <v>142768975.1</v>
      </c>
      <c r="E22" s="4">
        <f>'Quaterly-Purchases'!E4</f>
        <v>153791574.2</v>
      </c>
      <c r="F22" s="4">
        <f>'Quaterly-Purchases'!F4</f>
        <v>165665182.3</v>
      </c>
      <c r="G22" s="4">
        <f>'Quaterly-Purchases'!G4</f>
        <v>178455502.4</v>
      </c>
      <c r="H22" s="4">
        <f>'Quaterly-Purchases'!H4</f>
        <v>192233310</v>
      </c>
      <c r="I22" s="4">
        <f>'Quaterly-Purchases'!I4</f>
        <v>207074844.8</v>
      </c>
    </row>
    <row r="23">
      <c r="A23" s="7" t="s">
        <v>121</v>
      </c>
      <c r="B23" s="4">
        <f t="shared" ref="B23:I23" si="7">SUM(B21:B22)</f>
        <v>214849200.4</v>
      </c>
      <c r="C23" s="4">
        <f t="shared" si="7"/>
        <v>229968020.1</v>
      </c>
      <c r="D23" s="4">
        <f t="shared" si="7"/>
        <v>246164199.1</v>
      </c>
      <c r="E23" s="4">
        <f t="shared" si="7"/>
        <v>263515413.1</v>
      </c>
      <c r="F23" s="4">
        <f t="shared" si="7"/>
        <v>282104998</v>
      </c>
      <c r="G23" s="4">
        <f t="shared" si="7"/>
        <v>302022366.3</v>
      </c>
      <c r="H23" s="4">
        <f t="shared" si="7"/>
        <v>323363454.5</v>
      </c>
      <c r="I23" s="4">
        <f t="shared" si="7"/>
        <v>346231203.1</v>
      </c>
    </row>
    <row r="25">
      <c r="A25" s="7" t="s">
        <v>122</v>
      </c>
    </row>
    <row r="26">
      <c r="A26" s="6" t="s">
        <v>123</v>
      </c>
      <c r="B26" s="6">
        <v>0.0</v>
      </c>
      <c r="C26" s="4">
        <f t="shared" ref="C26:I26" si="8">B27</f>
        <v>103845200.4</v>
      </c>
      <c r="D26" s="4">
        <f t="shared" si="8"/>
        <v>65595388.9</v>
      </c>
      <c r="E26" s="4">
        <f t="shared" si="8"/>
        <v>118384518.3</v>
      </c>
      <c r="F26" s="4">
        <f t="shared" si="8"/>
        <v>73871061.85</v>
      </c>
      <c r="G26" s="4">
        <f t="shared" si="8"/>
        <v>134988760.2</v>
      </c>
      <c r="H26" s="4">
        <f t="shared" si="8"/>
        <v>83190813.73</v>
      </c>
      <c r="I26" s="4">
        <f t="shared" si="8"/>
        <v>153955425.3</v>
      </c>
    </row>
    <row r="27">
      <c r="A27" s="6" t="s">
        <v>124</v>
      </c>
      <c r="B27" s="4">
        <f>'Quaterly-Balance Sheet'!B29</f>
        <v>103845200.4</v>
      </c>
      <c r="C27" s="4">
        <f>'Quaterly-Balance Sheet'!C29</f>
        <v>65595388.9</v>
      </c>
      <c r="D27" s="4">
        <f>'Quaterly-Balance Sheet'!D29</f>
        <v>118384518.3</v>
      </c>
      <c r="E27" s="4">
        <f>'Quaterly-Balance Sheet'!E29</f>
        <v>73871061.85</v>
      </c>
      <c r="F27" s="4">
        <f>'Quaterly-Balance Sheet'!F29</f>
        <v>134988760.2</v>
      </c>
      <c r="G27" s="4">
        <f>'Quaterly-Balance Sheet'!G29</f>
        <v>83190813.73</v>
      </c>
      <c r="H27" s="4">
        <f>'Quaterly-Balance Sheet'!H29</f>
        <v>153955425.3</v>
      </c>
      <c r="I27" s="4">
        <f>'Quaterly-Balance Sheet'!I29</f>
        <v>93686368.05</v>
      </c>
    </row>
    <row r="28">
      <c r="A28" s="7" t="s">
        <v>122</v>
      </c>
      <c r="B28" s="4">
        <f t="shared" ref="B28:I28" si="9">(B26+B27)/2</f>
        <v>51922600.2</v>
      </c>
      <c r="C28" s="4">
        <f t="shared" si="9"/>
        <v>84720294.65</v>
      </c>
      <c r="D28" s="4">
        <f t="shared" si="9"/>
        <v>91989953.6</v>
      </c>
      <c r="E28" s="4">
        <f t="shared" si="9"/>
        <v>96127790.07</v>
      </c>
      <c r="F28" s="4">
        <f t="shared" si="9"/>
        <v>104429911</v>
      </c>
      <c r="G28" s="4">
        <f t="shared" si="9"/>
        <v>109089787</v>
      </c>
      <c r="H28" s="4">
        <f t="shared" si="9"/>
        <v>118573119.5</v>
      </c>
      <c r="I28" s="4">
        <f t="shared" si="9"/>
        <v>123820896.7</v>
      </c>
    </row>
    <row r="29">
      <c r="A29" s="7" t="s">
        <v>125</v>
      </c>
      <c r="B29" s="18">
        <f t="shared" ref="B29:I29" si="10">B23/B28</f>
        <v>4.137874443</v>
      </c>
      <c r="C29" s="18">
        <f t="shared" si="10"/>
        <v>2.714438389</v>
      </c>
      <c r="D29" s="18">
        <f t="shared" si="10"/>
        <v>2.675990034</v>
      </c>
      <c r="E29" s="18">
        <f t="shared" si="10"/>
        <v>2.741303143</v>
      </c>
      <c r="F29" s="18">
        <f t="shared" si="10"/>
        <v>2.701381196</v>
      </c>
      <c r="G29" s="18">
        <f t="shared" si="10"/>
        <v>2.768566835</v>
      </c>
      <c r="H29" s="18">
        <f t="shared" si="10"/>
        <v>2.727122773</v>
      </c>
      <c r="I29" s="18">
        <f t="shared" si="10"/>
        <v>2.79622594</v>
      </c>
    </row>
    <row r="31">
      <c r="A31" s="7" t="s">
        <v>126</v>
      </c>
    </row>
    <row r="32">
      <c r="A32" s="6" t="s">
        <v>115</v>
      </c>
      <c r="B32" s="6">
        <v>90.0</v>
      </c>
      <c r="C32" s="6">
        <v>90.0</v>
      </c>
      <c r="D32" s="6">
        <v>90.0</v>
      </c>
      <c r="E32" s="6">
        <v>90.0</v>
      </c>
      <c r="F32" s="6">
        <v>90.0</v>
      </c>
      <c r="G32" s="6">
        <v>90.0</v>
      </c>
      <c r="H32" s="6">
        <v>90.0</v>
      </c>
      <c r="I32" s="6">
        <v>90.0</v>
      </c>
    </row>
    <row r="33">
      <c r="A33" s="6" t="s">
        <v>127</v>
      </c>
      <c r="B33" s="17">
        <f t="shared" ref="B33:I33" si="11">B29</f>
        <v>4.137874443</v>
      </c>
      <c r="C33" s="17">
        <f t="shared" si="11"/>
        <v>2.714438389</v>
      </c>
      <c r="D33" s="17">
        <f t="shared" si="11"/>
        <v>2.675990034</v>
      </c>
      <c r="E33" s="17">
        <f t="shared" si="11"/>
        <v>2.741303143</v>
      </c>
      <c r="F33" s="17">
        <f t="shared" si="11"/>
        <v>2.701381196</v>
      </c>
      <c r="G33" s="17">
        <f t="shared" si="11"/>
        <v>2.768566835</v>
      </c>
      <c r="H33" s="17">
        <f t="shared" si="11"/>
        <v>2.727122773</v>
      </c>
      <c r="I33" s="17">
        <f t="shared" si="11"/>
        <v>2.79622594</v>
      </c>
    </row>
    <row r="34">
      <c r="A34" s="7" t="s">
        <v>128</v>
      </c>
      <c r="B34" s="18">
        <f t="shared" ref="B34:I34" si="12">B32/B33</f>
        <v>21.75029746</v>
      </c>
      <c r="C34" s="18">
        <f t="shared" si="12"/>
        <v>33.15602976</v>
      </c>
      <c r="D34" s="18">
        <f t="shared" si="12"/>
        <v>33.63241224</v>
      </c>
      <c r="E34" s="18">
        <f t="shared" si="12"/>
        <v>32.83110087</v>
      </c>
      <c r="F34" s="18">
        <f t="shared" si="12"/>
        <v>33.31629025</v>
      </c>
      <c r="G34" s="18">
        <f t="shared" si="12"/>
        <v>32.50779387</v>
      </c>
      <c r="H34" s="18">
        <f t="shared" si="12"/>
        <v>33.00181455</v>
      </c>
      <c r="I34" s="18">
        <f t="shared" si="12"/>
        <v>32.18624029</v>
      </c>
    </row>
    <row r="36">
      <c r="A36" s="7" t="s">
        <v>129</v>
      </c>
    </row>
    <row r="37">
      <c r="A37" s="6" t="s">
        <v>130</v>
      </c>
      <c r="B37" s="4">
        <f>'Quaterly-Profit &amp; Loss'!B3</f>
        <v>199927825.4</v>
      </c>
      <c r="C37" s="4">
        <f>'Quaterly-Profit &amp; Loss'!C3</f>
        <v>215339184.4</v>
      </c>
      <c r="D37" s="4">
        <f>'Quaterly-Profit &amp; Loss'!D3</f>
        <v>231938526.8</v>
      </c>
      <c r="E37" s="4">
        <f>'Quaterly-Profit &amp; Loss'!E3</f>
        <v>249817428.5</v>
      </c>
      <c r="F37" s="4">
        <f>'Quaterly-Profit &amp; Loss'!F3</f>
        <v>269074524.6</v>
      </c>
      <c r="G37" s="4">
        <f>'Quaterly-Profit &amp; Loss'!G3</f>
        <v>289816053.6</v>
      </c>
      <c r="H37" s="4">
        <f>'Quaterly-Profit &amp; Loss'!H3</f>
        <v>312156443.6</v>
      </c>
      <c r="I37" s="4">
        <f>'Quaterly-Profit &amp; Loss'!I3</f>
        <v>336218943.1</v>
      </c>
    </row>
    <row r="38">
      <c r="A38" s="7" t="s">
        <v>131</v>
      </c>
    </row>
    <row r="39">
      <c r="A39" s="6" t="s">
        <v>132</v>
      </c>
      <c r="B39" s="6">
        <v>0.0</v>
      </c>
      <c r="C39" s="4">
        <f t="shared" ref="C39:I39" si="13">B40</f>
        <v>14921375</v>
      </c>
      <c r="D39" s="4">
        <f t="shared" si="13"/>
        <v>29550210.68</v>
      </c>
      <c r="E39" s="4">
        <f t="shared" si="13"/>
        <v>43775882.99</v>
      </c>
      <c r="F39" s="4">
        <f t="shared" si="13"/>
        <v>57473867.6</v>
      </c>
      <c r="G39" s="4">
        <f t="shared" si="13"/>
        <v>70504340.99</v>
      </c>
      <c r="H39" s="4">
        <f t="shared" si="13"/>
        <v>82710653.66</v>
      </c>
      <c r="I39" s="4">
        <f t="shared" si="13"/>
        <v>93917664.55</v>
      </c>
    </row>
    <row r="40">
      <c r="A40" s="6" t="s">
        <v>133</v>
      </c>
      <c r="B40" s="4">
        <f>'Quaterly-Balance Sheet'!B8</f>
        <v>14921375</v>
      </c>
      <c r="C40" s="4">
        <f>'Quaterly-Balance Sheet'!C8</f>
        <v>29550210.68</v>
      </c>
      <c r="D40" s="4">
        <f>'Quaterly-Balance Sheet'!D8</f>
        <v>43775882.99</v>
      </c>
      <c r="E40" s="4">
        <f>'Quaterly-Balance Sheet'!E8</f>
        <v>57473867.6</v>
      </c>
      <c r="F40" s="4">
        <f>'Quaterly-Balance Sheet'!F8</f>
        <v>70504340.99</v>
      </c>
      <c r="G40" s="4">
        <f>'Quaterly-Balance Sheet'!G8</f>
        <v>82710653.66</v>
      </c>
      <c r="H40" s="4">
        <f>'Quaterly-Balance Sheet'!H8</f>
        <v>93917664.55</v>
      </c>
      <c r="I40" s="4">
        <f>'Quaterly-Balance Sheet'!I8</f>
        <v>103929924.6</v>
      </c>
    </row>
    <row r="41">
      <c r="A41" s="7" t="s">
        <v>131</v>
      </c>
      <c r="B41" s="4">
        <f t="shared" ref="B41:I41" si="14">(B39+B40)/2</f>
        <v>7460687.5</v>
      </c>
      <c r="C41" s="4">
        <f t="shared" si="14"/>
        <v>22235792.84</v>
      </c>
      <c r="D41" s="4">
        <f t="shared" si="14"/>
        <v>36663046.83</v>
      </c>
      <c r="E41" s="4">
        <f t="shared" si="14"/>
        <v>50624875.29</v>
      </c>
      <c r="F41" s="4">
        <f t="shared" si="14"/>
        <v>63989104.29</v>
      </c>
      <c r="G41" s="4">
        <f t="shared" si="14"/>
        <v>76607497.32</v>
      </c>
      <c r="H41" s="4">
        <f t="shared" si="14"/>
        <v>88314159.1</v>
      </c>
      <c r="I41" s="4">
        <f t="shared" si="14"/>
        <v>98923794.59</v>
      </c>
    </row>
    <row r="42">
      <c r="A42" s="7" t="s">
        <v>134</v>
      </c>
      <c r="B42" s="18">
        <f t="shared" ref="B42:I42" si="15">B37/B41</f>
        <v>26.79750699</v>
      </c>
      <c r="C42" s="18">
        <f t="shared" si="15"/>
        <v>9.684349281</v>
      </c>
      <c r="D42" s="18">
        <f t="shared" si="15"/>
        <v>6.326220727</v>
      </c>
      <c r="E42" s="18">
        <f t="shared" si="15"/>
        <v>4.934677409</v>
      </c>
      <c r="F42" s="18">
        <f t="shared" si="15"/>
        <v>4.20500533</v>
      </c>
      <c r="G42" s="18">
        <f t="shared" si="15"/>
        <v>3.783129116</v>
      </c>
      <c r="H42" s="18">
        <f t="shared" si="15"/>
        <v>3.534613778</v>
      </c>
      <c r="I42" s="18">
        <f t="shared" si="15"/>
        <v>3.398767147</v>
      </c>
    </row>
    <row r="44">
      <c r="A44" s="7" t="s">
        <v>135</v>
      </c>
    </row>
    <row r="45">
      <c r="A45" s="6" t="s">
        <v>115</v>
      </c>
      <c r="B45" s="6">
        <v>90.0</v>
      </c>
      <c r="C45" s="6">
        <v>90.0</v>
      </c>
      <c r="D45" s="6">
        <v>90.0</v>
      </c>
      <c r="E45" s="6">
        <v>90.0</v>
      </c>
      <c r="F45" s="6">
        <v>90.0</v>
      </c>
      <c r="G45" s="6">
        <v>90.0</v>
      </c>
      <c r="H45" s="6">
        <v>90.0</v>
      </c>
      <c r="I45" s="6">
        <v>90.0</v>
      </c>
    </row>
    <row r="46">
      <c r="A46" s="6" t="s">
        <v>134</v>
      </c>
      <c r="B46" s="17">
        <f t="shared" ref="B46:I46" si="16">B42</f>
        <v>26.79750699</v>
      </c>
      <c r="C46" s="17">
        <f t="shared" si="16"/>
        <v>9.684349281</v>
      </c>
      <c r="D46" s="17">
        <f t="shared" si="16"/>
        <v>6.326220727</v>
      </c>
      <c r="E46" s="17">
        <f t="shared" si="16"/>
        <v>4.934677409</v>
      </c>
      <c r="F46" s="17">
        <f t="shared" si="16"/>
        <v>4.20500533</v>
      </c>
      <c r="G46" s="17">
        <f t="shared" si="16"/>
        <v>3.783129116</v>
      </c>
      <c r="H46" s="17">
        <f t="shared" si="16"/>
        <v>3.534613778</v>
      </c>
      <c r="I46" s="17">
        <f t="shared" si="16"/>
        <v>3.398767147</v>
      </c>
    </row>
    <row r="47">
      <c r="A47" s="7" t="s">
        <v>136</v>
      </c>
      <c r="B47" s="18">
        <f t="shared" ref="B47:I47" si="17">B45/B46</f>
        <v>3.358521375</v>
      </c>
      <c r="C47" s="18">
        <f t="shared" si="17"/>
        <v>9.293345106</v>
      </c>
      <c r="D47" s="18">
        <f t="shared" si="17"/>
        <v>14.22650329</v>
      </c>
      <c r="E47" s="18">
        <f t="shared" si="17"/>
        <v>18.23827426</v>
      </c>
      <c r="F47" s="18">
        <f t="shared" si="17"/>
        <v>21.40306443</v>
      </c>
      <c r="G47" s="18">
        <f t="shared" si="17"/>
        <v>23.78983039</v>
      </c>
      <c r="H47" s="18">
        <f t="shared" si="17"/>
        <v>25.46247077</v>
      </c>
      <c r="I47" s="18">
        <f t="shared" si="17"/>
        <v>26.48019006</v>
      </c>
    </row>
    <row r="49">
      <c r="A49" s="7" t="s">
        <v>137</v>
      </c>
    </row>
    <row r="50">
      <c r="A50" s="6" t="s">
        <v>25</v>
      </c>
      <c r="B50" s="4">
        <f>'Quaterly-Profit &amp; Loss'!B2</f>
        <v>245769875.8</v>
      </c>
      <c r="C50" s="4">
        <f>'Quaterly-Profit &amp; Loss'!C2</f>
        <v>263808707.4</v>
      </c>
      <c r="D50" s="4">
        <f>'Quaterly-Profit &amp; Loss'!D2</f>
        <v>283229503.6</v>
      </c>
      <c r="E50" s="4">
        <f>'Quaterly-Profit &amp; Loss'!E2</f>
        <v>304142656</v>
      </c>
      <c r="F50" s="4">
        <f>'Quaterly-Profit &amp; Loss'!F2</f>
        <v>326667712</v>
      </c>
      <c r="G50" s="4">
        <f>'Quaterly-Profit &amp; Loss'!G2</f>
        <v>350934158</v>
      </c>
      <c r="H50" s="4">
        <f>'Quaterly-Profit &amp; Loss'!H2</f>
        <v>377082271.8</v>
      </c>
      <c r="I50" s="4">
        <f>'Quaterly-Profit &amp; Loss'!I2</f>
        <v>405264049.6</v>
      </c>
    </row>
    <row r="51">
      <c r="A51" s="7" t="s">
        <v>138</v>
      </c>
    </row>
    <row r="52">
      <c r="A52" s="6" t="s">
        <v>139</v>
      </c>
      <c r="B52" s="6">
        <v>0.0</v>
      </c>
      <c r="C52" s="4">
        <f t="shared" ref="C52:I52" si="18">B53</f>
        <v>141434252.3</v>
      </c>
      <c r="D52" s="4">
        <f t="shared" si="18"/>
        <v>141132128.1</v>
      </c>
      <c r="E52" s="4">
        <f t="shared" si="18"/>
        <v>230256577.1</v>
      </c>
      <c r="F52" s="4">
        <f t="shared" si="18"/>
        <v>224245684.9</v>
      </c>
      <c r="G52" s="4">
        <f t="shared" si="18"/>
        <v>326321358.5</v>
      </c>
      <c r="H52" s="4">
        <f t="shared" si="18"/>
        <v>313411673</v>
      </c>
      <c r="I52" s="4">
        <f t="shared" si="18"/>
        <v>427132364.8</v>
      </c>
    </row>
    <row r="53">
      <c r="A53" s="6" t="s">
        <v>140</v>
      </c>
      <c r="B53" s="4">
        <f>'Quaterly-Balance Sheet'!B12</f>
        <v>141434252.3</v>
      </c>
      <c r="C53" s="4">
        <f>'Quaterly-Balance Sheet'!C12</f>
        <v>141132128.1</v>
      </c>
      <c r="D53" s="4">
        <f>'Quaterly-Balance Sheet'!D12</f>
        <v>230256577.1</v>
      </c>
      <c r="E53" s="4">
        <f>'Quaterly-Balance Sheet'!E12</f>
        <v>224245684.9</v>
      </c>
      <c r="F53" s="4">
        <f>'Quaterly-Balance Sheet'!F12</f>
        <v>326321358.5</v>
      </c>
      <c r="G53" s="4">
        <f>'Quaterly-Balance Sheet'!G12</f>
        <v>313411673</v>
      </c>
      <c r="H53" s="4">
        <f>'Quaterly-Balance Sheet'!H12</f>
        <v>427132364.8</v>
      </c>
      <c r="I53" s="4">
        <f>'Quaterly-Balance Sheet'!I12</f>
        <v>416385821.1</v>
      </c>
    </row>
    <row r="54">
      <c r="A54" s="7" t="s">
        <v>138</v>
      </c>
      <c r="B54" s="4">
        <f t="shared" ref="B54:I54" si="19">SUM(B52:B53)/2</f>
        <v>70717126.15</v>
      </c>
      <c r="C54" s="4">
        <f t="shared" si="19"/>
        <v>141283190.2</v>
      </c>
      <c r="D54" s="4">
        <f t="shared" si="19"/>
        <v>185694352.6</v>
      </c>
      <c r="E54" s="4">
        <f t="shared" si="19"/>
        <v>227251131</v>
      </c>
      <c r="F54" s="4">
        <f t="shared" si="19"/>
        <v>275283521.7</v>
      </c>
      <c r="G54" s="4">
        <f t="shared" si="19"/>
        <v>319866515.8</v>
      </c>
      <c r="H54" s="4">
        <f t="shared" si="19"/>
        <v>370272018.9</v>
      </c>
      <c r="I54" s="4">
        <f t="shared" si="19"/>
        <v>421759092.9</v>
      </c>
    </row>
    <row r="55">
      <c r="A55" s="7" t="s">
        <v>141</v>
      </c>
      <c r="B55" s="18">
        <f t="shared" ref="B55:I55" si="20">B50/B54</f>
        <v>3.475393997</v>
      </c>
      <c r="C55" s="18">
        <f t="shared" si="20"/>
        <v>1.867233512</v>
      </c>
      <c r="D55" s="18">
        <f t="shared" si="20"/>
        <v>1.52524565</v>
      </c>
      <c r="E55" s="18">
        <f t="shared" si="20"/>
        <v>1.338354862</v>
      </c>
      <c r="F55" s="18">
        <f t="shared" si="20"/>
        <v>1.186659158</v>
      </c>
      <c r="G55" s="18">
        <f t="shared" si="20"/>
        <v>1.097126897</v>
      </c>
      <c r="H55" s="18">
        <f t="shared" si="20"/>
        <v>1.018392567</v>
      </c>
      <c r="I55" s="18">
        <f t="shared" si="20"/>
        <v>0.9608898928</v>
      </c>
    </row>
    <row r="57">
      <c r="A57" s="7" t="s">
        <v>142</v>
      </c>
    </row>
    <row r="58">
      <c r="A58" s="6" t="s">
        <v>25</v>
      </c>
      <c r="B58" s="4">
        <f>'Quaterly-Profit &amp; Loss'!B2</f>
        <v>245769875.8</v>
      </c>
      <c r="C58" s="4">
        <f>'Quaterly-Profit &amp; Loss'!C2</f>
        <v>263808707.4</v>
      </c>
      <c r="D58" s="4">
        <f>'Quaterly-Profit &amp; Loss'!D2</f>
        <v>283229503.6</v>
      </c>
      <c r="E58" s="4">
        <f>'Quaterly-Profit &amp; Loss'!E2</f>
        <v>304142656</v>
      </c>
      <c r="F58" s="4">
        <f>'Quaterly-Profit &amp; Loss'!F2</f>
        <v>326667712</v>
      </c>
      <c r="G58" s="4">
        <f>'Quaterly-Profit &amp; Loss'!G2</f>
        <v>350934158</v>
      </c>
      <c r="H58" s="4">
        <f>'Quaterly-Profit &amp; Loss'!H2</f>
        <v>377082271.8</v>
      </c>
      <c r="I58" s="4">
        <f>'Quaterly-Profit &amp; Loss'!I2</f>
        <v>405264049.6</v>
      </c>
    </row>
    <row r="59">
      <c r="A59" s="7" t="s">
        <v>143</v>
      </c>
    </row>
    <row r="60">
      <c r="A60" s="6" t="s">
        <v>139</v>
      </c>
      <c r="B60" s="6">
        <v>0.0</v>
      </c>
      <c r="C60" s="4">
        <f t="shared" ref="C60:I60" si="21">B61</f>
        <v>1438358.516</v>
      </c>
      <c r="D60" s="4">
        <f t="shared" si="21"/>
        <v>1105288.462</v>
      </c>
      <c r="E60" s="4">
        <f t="shared" si="21"/>
        <v>786950.5495</v>
      </c>
      <c r="F60" s="4">
        <f t="shared" si="21"/>
        <v>397184.0659</v>
      </c>
      <c r="G60" s="4">
        <f t="shared" si="21"/>
        <v>1507417.582</v>
      </c>
      <c r="H60" s="4">
        <f t="shared" si="21"/>
        <v>1057829.67</v>
      </c>
      <c r="I60" s="4">
        <f t="shared" si="21"/>
        <v>639045.3297</v>
      </c>
    </row>
    <row r="61">
      <c r="A61" s="6" t="s">
        <v>140</v>
      </c>
      <c r="B61" s="4">
        <f>'Quaterly-Balance Sheet'!B5</f>
        <v>1438358.516</v>
      </c>
      <c r="C61" s="4">
        <f>'Quaterly-Balance Sheet'!C5</f>
        <v>1105288.462</v>
      </c>
      <c r="D61" s="4">
        <f>'Quaterly-Balance Sheet'!D5</f>
        <v>786950.5495</v>
      </c>
      <c r="E61" s="4">
        <f>'Quaterly-Balance Sheet'!E5</f>
        <v>397184.0659</v>
      </c>
      <c r="F61" s="4">
        <f>'Quaterly-Balance Sheet'!F5</f>
        <v>1507417.582</v>
      </c>
      <c r="G61" s="4">
        <f>'Quaterly-Balance Sheet'!G5</f>
        <v>1057829.67</v>
      </c>
      <c r="H61" s="4">
        <f>'Quaterly-Balance Sheet'!H5</f>
        <v>639045.3297</v>
      </c>
      <c r="I61" s="4">
        <f>'Quaterly-Balance Sheet'!I5</f>
        <v>470260.989</v>
      </c>
    </row>
    <row r="62">
      <c r="A62" s="7" t="s">
        <v>143</v>
      </c>
      <c r="B62" s="4">
        <f t="shared" ref="B62:I62" si="22">SUM(B60:B61)/2</f>
        <v>719179.2582</v>
      </c>
      <c r="C62" s="4">
        <f t="shared" si="22"/>
        <v>1271823.489</v>
      </c>
      <c r="D62" s="4">
        <f t="shared" si="22"/>
        <v>946119.5055</v>
      </c>
      <c r="E62" s="4">
        <f t="shared" si="22"/>
        <v>592067.3077</v>
      </c>
      <c r="F62" s="4">
        <f t="shared" si="22"/>
        <v>952300.8242</v>
      </c>
      <c r="G62" s="4">
        <f t="shared" si="22"/>
        <v>1282623.626</v>
      </c>
      <c r="H62" s="4">
        <f t="shared" si="22"/>
        <v>848437.5</v>
      </c>
      <c r="I62" s="4">
        <f t="shared" si="22"/>
        <v>554653.1593</v>
      </c>
    </row>
    <row r="63">
      <c r="A63" s="7" t="s">
        <v>144</v>
      </c>
      <c r="B63" s="18">
        <f t="shared" ref="B63:I63" si="23">B58/B62</f>
        <v>341.7366017</v>
      </c>
      <c r="C63" s="18">
        <f t="shared" si="23"/>
        <v>207.4255663</v>
      </c>
      <c r="D63" s="18">
        <f t="shared" si="23"/>
        <v>299.359121</v>
      </c>
      <c r="E63" s="18">
        <f t="shared" si="23"/>
        <v>513.6960816</v>
      </c>
      <c r="F63" s="18">
        <f t="shared" si="23"/>
        <v>343.0299583</v>
      </c>
      <c r="G63" s="18">
        <f t="shared" si="23"/>
        <v>273.6064975</v>
      </c>
      <c r="H63" s="18">
        <f t="shared" si="23"/>
        <v>444.4431932</v>
      </c>
      <c r="I63" s="18">
        <f t="shared" si="23"/>
        <v>730.6621134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75"/>
  </cols>
  <sheetData>
    <row r="1">
      <c r="A1" s="19" t="s">
        <v>145</v>
      </c>
      <c r="B1" s="20" t="s">
        <v>37</v>
      </c>
      <c r="C1" s="20" t="s">
        <v>38</v>
      </c>
      <c r="D1" s="20" t="s">
        <v>39</v>
      </c>
      <c r="E1" s="20" t="s">
        <v>40</v>
      </c>
      <c r="F1" s="20" t="s">
        <v>41</v>
      </c>
      <c r="G1" s="20" t="s">
        <v>42</v>
      </c>
      <c r="H1" s="20" t="s">
        <v>43</v>
      </c>
      <c r="I1" s="20" t="s">
        <v>44</v>
      </c>
      <c r="J1" s="21"/>
    </row>
    <row r="2">
      <c r="A2" s="19" t="s">
        <v>146</v>
      </c>
      <c r="B2" s="21"/>
      <c r="C2" s="21"/>
      <c r="D2" s="21"/>
      <c r="E2" s="21"/>
      <c r="F2" s="21"/>
      <c r="G2" s="21"/>
      <c r="H2" s="21"/>
      <c r="I2" s="21"/>
      <c r="J2" s="21"/>
    </row>
    <row r="3">
      <c r="A3" s="21" t="s">
        <v>63</v>
      </c>
      <c r="B3" s="22">
        <f>'Quaterly-Profit &amp; Loss'!B4</f>
        <v>45842050.35</v>
      </c>
      <c r="C3" s="22">
        <f>'Quaterly-Profit &amp; Loss'!C4</f>
        <v>48469522.97</v>
      </c>
      <c r="D3" s="22">
        <f>'Quaterly-Profit &amp; Loss'!D4</f>
        <v>51290976.78</v>
      </c>
      <c r="E3" s="22">
        <f>'Quaterly-Profit &amp; Loss'!E4</f>
        <v>54325227.53</v>
      </c>
      <c r="F3" s="22">
        <f>'Quaterly-Profit &amp; Loss'!F4</f>
        <v>57593187.4</v>
      </c>
      <c r="G3" s="22">
        <f>'Quaterly-Profit &amp; Loss'!G4</f>
        <v>61118104.34</v>
      </c>
      <c r="H3" s="22">
        <f>'Quaterly-Profit &amp; Loss'!H4</f>
        <v>64925828.2</v>
      </c>
      <c r="I3" s="22">
        <f>'Quaterly-Profit &amp; Loss'!I4</f>
        <v>69045106.54</v>
      </c>
      <c r="J3" s="21"/>
    </row>
    <row r="4">
      <c r="A4" s="21" t="s">
        <v>25</v>
      </c>
      <c r="B4" s="22">
        <f>'Quaterly-Profit &amp; Loss'!B2</f>
        <v>245769875.8</v>
      </c>
      <c r="C4" s="22">
        <f>'Quaterly-Profit &amp; Loss'!C2</f>
        <v>263808707.4</v>
      </c>
      <c r="D4" s="22">
        <f>'Quaterly-Profit &amp; Loss'!D2</f>
        <v>283229503.6</v>
      </c>
      <c r="E4" s="22">
        <f>'Quaterly-Profit &amp; Loss'!E2</f>
        <v>304142656</v>
      </c>
      <c r="F4" s="22">
        <f>'Quaterly-Profit &amp; Loss'!F2</f>
        <v>326667712</v>
      </c>
      <c r="G4" s="22">
        <f>'Quaterly-Profit &amp; Loss'!G2</f>
        <v>350934158</v>
      </c>
      <c r="H4" s="22">
        <f>'Quaterly-Profit &amp; Loss'!H2</f>
        <v>377082271.8</v>
      </c>
      <c r="I4" s="22">
        <f>'Quaterly-Profit &amp; Loss'!I2</f>
        <v>405264049.6</v>
      </c>
      <c r="J4" s="21"/>
    </row>
    <row r="5">
      <c r="A5" s="19" t="s">
        <v>147</v>
      </c>
      <c r="B5" s="23">
        <f t="shared" ref="B5:I5" si="1">B3/B4</f>
        <v>0.186524285</v>
      </c>
      <c r="C5" s="23">
        <f t="shared" si="1"/>
        <v>0.1837298073</v>
      </c>
      <c r="D5" s="23">
        <f t="shared" si="1"/>
        <v>0.18109334</v>
      </c>
      <c r="E5" s="23">
        <f t="shared" si="1"/>
        <v>0.1786175877</v>
      </c>
      <c r="F5" s="23">
        <f t="shared" si="1"/>
        <v>0.1763051116</v>
      </c>
      <c r="G5" s="23">
        <f t="shared" si="1"/>
        <v>0.1741583227</v>
      </c>
      <c r="H5" s="23">
        <f t="shared" si="1"/>
        <v>0.1721794766</v>
      </c>
      <c r="I5" s="23">
        <f t="shared" si="1"/>
        <v>0.1703706673</v>
      </c>
      <c r="J5" s="21"/>
    </row>
    <row r="6">
      <c r="A6" s="21"/>
      <c r="B6" s="21"/>
      <c r="C6" s="21"/>
      <c r="D6" s="21"/>
      <c r="E6" s="21"/>
      <c r="F6" s="21"/>
      <c r="G6" s="21"/>
      <c r="H6" s="21"/>
      <c r="I6" s="21"/>
      <c r="J6" s="21"/>
    </row>
    <row r="7">
      <c r="A7" s="19" t="s">
        <v>148</v>
      </c>
      <c r="B7" s="21"/>
      <c r="C7" s="21"/>
      <c r="D7" s="21"/>
      <c r="E7" s="21"/>
      <c r="F7" s="21"/>
      <c r="G7" s="21"/>
      <c r="H7" s="21"/>
      <c r="I7" s="21"/>
      <c r="J7" s="21"/>
    </row>
    <row r="8">
      <c r="A8" s="21" t="s">
        <v>149</v>
      </c>
      <c r="B8" s="22">
        <f>'Quaterly-Profit &amp; Loss'!B12</f>
        <v>32487626.91</v>
      </c>
      <c r="C8" s="22">
        <f>'Quaterly-Profit &amp; Loss'!C12</f>
        <v>34299437.3</v>
      </c>
      <c r="D8" s="22">
        <f>'Quaterly-Profit &amp; Loss'!D12</f>
        <v>36324779.63</v>
      </c>
      <c r="E8" s="22">
        <f>'Quaterly-Profit &amp; Loss'!E12</f>
        <v>38542216.75</v>
      </c>
      <c r="F8" s="22">
        <f>'Quaterly-Profit &amp; Loss'!F12</f>
        <v>40947435.22</v>
      </c>
      <c r="G8" s="22">
        <f>'Quaterly-Profit &amp; Loss'!G12</f>
        <v>43654830.96</v>
      </c>
      <c r="H8" s="22">
        <f>'Quaterly-Profit &amp; Loss'!H12</f>
        <v>46530568.22</v>
      </c>
      <c r="I8" s="22">
        <f>'Quaterly-Profit &amp; Loss'!I12</f>
        <v>49587647.61</v>
      </c>
      <c r="J8" s="21"/>
    </row>
    <row r="9">
      <c r="A9" s="21" t="s">
        <v>25</v>
      </c>
      <c r="B9" s="22">
        <f>'Quaterly-Profit &amp; Loss'!B2</f>
        <v>245769875.8</v>
      </c>
      <c r="C9" s="22">
        <f>'Quaterly-Profit &amp; Loss'!C2</f>
        <v>263808707.4</v>
      </c>
      <c r="D9" s="22">
        <f>'Quaterly-Profit &amp; Loss'!D2</f>
        <v>283229503.6</v>
      </c>
      <c r="E9" s="22">
        <f>'Quaterly-Profit &amp; Loss'!E2</f>
        <v>304142656</v>
      </c>
      <c r="F9" s="22">
        <f>'Quaterly-Profit &amp; Loss'!F2</f>
        <v>326667712</v>
      </c>
      <c r="G9" s="22">
        <f>'Quaterly-Profit &amp; Loss'!G2</f>
        <v>350934158</v>
      </c>
      <c r="H9" s="22">
        <f>'Quaterly-Profit &amp; Loss'!H2</f>
        <v>377082271.8</v>
      </c>
      <c r="I9" s="22">
        <f>'Quaterly-Profit &amp; Loss'!I2</f>
        <v>405264049.6</v>
      </c>
      <c r="J9" s="21"/>
    </row>
    <row r="10">
      <c r="A10" s="19" t="s">
        <v>150</v>
      </c>
      <c r="B10" s="23">
        <f t="shared" ref="B10:I10" si="2">B8/B9</f>
        <v>0.1321871804</v>
      </c>
      <c r="C10" s="23">
        <f t="shared" si="2"/>
        <v>0.1300163199</v>
      </c>
      <c r="D10" s="23">
        <f t="shared" si="2"/>
        <v>0.1282521036</v>
      </c>
      <c r="E10" s="23">
        <f t="shared" si="2"/>
        <v>0.1267241408</v>
      </c>
      <c r="F10" s="23">
        <f t="shared" si="2"/>
        <v>0.1253488904</v>
      </c>
      <c r="G10" s="23">
        <f t="shared" si="2"/>
        <v>0.1243960725</v>
      </c>
      <c r="H10" s="23">
        <f t="shared" si="2"/>
        <v>0.1233963294</v>
      </c>
      <c r="I10" s="23">
        <f t="shared" si="2"/>
        <v>0.1223588612</v>
      </c>
      <c r="J10" s="21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</row>
    <row r="12">
      <c r="A12" s="19" t="s">
        <v>151</v>
      </c>
      <c r="B12" s="21"/>
      <c r="C12" s="21"/>
      <c r="D12" s="21"/>
      <c r="E12" s="21"/>
      <c r="F12" s="21"/>
      <c r="G12" s="21"/>
      <c r="H12" s="21"/>
      <c r="I12" s="21"/>
      <c r="J12" s="21"/>
    </row>
    <row r="13">
      <c r="A13" s="21" t="s">
        <v>152</v>
      </c>
      <c r="B13" s="22">
        <f>'Quaterly-Profit &amp; Loss'!B8</f>
        <v>44178607.87</v>
      </c>
      <c r="C13" s="22">
        <f>'Quaterly-Profit &amp; Loss'!C8</f>
        <v>46784651.91</v>
      </c>
      <c r="D13" s="22">
        <f>'Quaterly-Profit &amp; Loss'!D8</f>
        <v>49570837.87</v>
      </c>
      <c r="E13" s="22">
        <f>'Quaterly-Profit &amp; Loss'!E8</f>
        <v>52583660.05</v>
      </c>
      <c r="F13" s="22">
        <f>'Quaterly-Profit &amp; Loss'!F8</f>
        <v>55851619.92</v>
      </c>
      <c r="G13" s="22">
        <f>'Quaterly-Profit &amp; Loss'!G8</f>
        <v>59416715.43</v>
      </c>
      <c r="H13" s="22">
        <f>'Quaterly-Profit &amp; Loss'!H8</f>
        <v>63255242.86</v>
      </c>
      <c r="I13" s="22">
        <f>'Quaterly-Profit &amp; Loss'!I8</f>
        <v>67374521.2</v>
      </c>
      <c r="J13" s="21"/>
    </row>
    <row r="14">
      <c r="A14" s="21" t="s">
        <v>25</v>
      </c>
      <c r="B14" s="22">
        <f>'Quaterly-Profit &amp; Loss'!B2</f>
        <v>245769875.8</v>
      </c>
      <c r="C14" s="22">
        <f>'Quaterly-Profit &amp; Loss'!C2</f>
        <v>263808707.4</v>
      </c>
      <c r="D14" s="22">
        <f>'Quaterly-Profit &amp; Loss'!D2</f>
        <v>283229503.6</v>
      </c>
      <c r="E14" s="22">
        <f>'Quaterly-Profit &amp; Loss'!E2</f>
        <v>304142656</v>
      </c>
      <c r="F14" s="22">
        <f>'Quaterly-Profit &amp; Loss'!F2</f>
        <v>326667712</v>
      </c>
      <c r="G14" s="22">
        <f>'Quaterly-Profit &amp; Loss'!G2</f>
        <v>350934158</v>
      </c>
      <c r="H14" s="22">
        <f>'Quaterly-Profit &amp; Loss'!H2</f>
        <v>377082271.8</v>
      </c>
      <c r="I14" s="22">
        <f>'Quaterly-Profit &amp; Loss'!I2</f>
        <v>405264049.6</v>
      </c>
      <c r="J14" s="21"/>
    </row>
    <row r="15">
      <c r="A15" s="19" t="s">
        <v>153</v>
      </c>
      <c r="B15" s="23">
        <f t="shared" ref="B15:I15" si="3">B13/B14</f>
        <v>0.1797559922</v>
      </c>
      <c r="C15" s="23">
        <f t="shared" si="3"/>
        <v>0.1773430922</v>
      </c>
      <c r="D15" s="23">
        <f t="shared" si="3"/>
        <v>0.1750200358</v>
      </c>
      <c r="E15" s="23">
        <f t="shared" si="3"/>
        <v>0.1728914344</v>
      </c>
      <c r="F15" s="23">
        <f t="shared" si="3"/>
        <v>0.1709737996</v>
      </c>
      <c r="G15" s="23">
        <f t="shared" si="3"/>
        <v>0.1693101514</v>
      </c>
      <c r="H15" s="23">
        <f t="shared" si="3"/>
        <v>0.1677491826</v>
      </c>
      <c r="I15" s="23">
        <f t="shared" si="3"/>
        <v>0.1662484528</v>
      </c>
      <c r="J15" s="21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</row>
    <row r="17">
      <c r="A17" s="24" t="s">
        <v>154</v>
      </c>
      <c r="B17" s="21"/>
      <c r="C17" s="21"/>
      <c r="D17" s="21"/>
      <c r="E17" s="21"/>
      <c r="F17" s="21"/>
      <c r="G17" s="21"/>
      <c r="H17" s="21"/>
      <c r="I17" s="21"/>
      <c r="J17" s="21"/>
    </row>
    <row r="18">
      <c r="A18" s="21" t="s">
        <v>152</v>
      </c>
      <c r="B18" s="22">
        <f>'Quaterly-Profit &amp; Loss'!B8</f>
        <v>44178607.87</v>
      </c>
      <c r="C18" s="22">
        <f>'Quaterly-Profit &amp; Loss'!C8</f>
        <v>46784651.91</v>
      </c>
      <c r="D18" s="22">
        <f>'Quaterly-Profit &amp; Loss'!D8</f>
        <v>49570837.87</v>
      </c>
      <c r="E18" s="22">
        <f>'Quaterly-Profit &amp; Loss'!E8</f>
        <v>52583660.05</v>
      </c>
      <c r="F18" s="22">
        <f>'Quaterly-Profit &amp; Loss'!F8</f>
        <v>55851619.92</v>
      </c>
      <c r="G18" s="22">
        <f>'Quaterly-Profit &amp; Loss'!G8</f>
        <v>59416715.43</v>
      </c>
      <c r="H18" s="22">
        <f>'Quaterly-Profit &amp; Loss'!H8</f>
        <v>63255242.86</v>
      </c>
      <c r="I18" s="22">
        <f>'Quaterly-Profit &amp; Loss'!I8</f>
        <v>67374521.2</v>
      </c>
      <c r="J18" s="21"/>
    </row>
    <row r="19">
      <c r="A19" s="19" t="s">
        <v>138</v>
      </c>
      <c r="B19" s="21"/>
      <c r="C19" s="21"/>
      <c r="D19" s="21"/>
      <c r="E19" s="21"/>
      <c r="F19" s="21"/>
      <c r="G19" s="21"/>
      <c r="H19" s="21"/>
      <c r="I19" s="21"/>
      <c r="J19" s="21"/>
    </row>
    <row r="20">
      <c r="A20" s="21" t="s">
        <v>155</v>
      </c>
      <c r="B20" s="25">
        <v>0.0</v>
      </c>
      <c r="C20" s="22">
        <f t="shared" ref="C20:I20" si="4">B21</f>
        <v>141434252.3</v>
      </c>
      <c r="D20" s="22">
        <f t="shared" si="4"/>
        <v>141132128.1</v>
      </c>
      <c r="E20" s="22">
        <f t="shared" si="4"/>
        <v>230256577.1</v>
      </c>
      <c r="F20" s="22">
        <f t="shared" si="4"/>
        <v>224245684.9</v>
      </c>
      <c r="G20" s="22">
        <f t="shared" si="4"/>
        <v>326321358.5</v>
      </c>
      <c r="H20" s="22">
        <f t="shared" si="4"/>
        <v>313411673</v>
      </c>
      <c r="I20" s="22">
        <f t="shared" si="4"/>
        <v>427132364.8</v>
      </c>
      <c r="J20" s="21"/>
    </row>
    <row r="21">
      <c r="A21" s="21" t="s">
        <v>156</v>
      </c>
      <c r="B21" s="22">
        <f>'Quaterly-Balance Sheet'!B12</f>
        <v>141434252.3</v>
      </c>
      <c r="C21" s="22">
        <f>'Quaterly-Balance Sheet'!C12</f>
        <v>141132128.1</v>
      </c>
      <c r="D21" s="22">
        <f>'Quaterly-Balance Sheet'!D12</f>
        <v>230256577.1</v>
      </c>
      <c r="E21" s="22">
        <f>'Quaterly-Balance Sheet'!E12</f>
        <v>224245684.9</v>
      </c>
      <c r="F21" s="22">
        <f>'Quaterly-Balance Sheet'!F12</f>
        <v>326321358.5</v>
      </c>
      <c r="G21" s="22">
        <f>'Quaterly-Balance Sheet'!G12</f>
        <v>313411673</v>
      </c>
      <c r="H21" s="22">
        <f>'Quaterly-Balance Sheet'!H12</f>
        <v>427132364.8</v>
      </c>
      <c r="I21" s="22">
        <f>'Quaterly-Balance Sheet'!I12</f>
        <v>416385821.1</v>
      </c>
      <c r="J21" s="21"/>
    </row>
    <row r="22">
      <c r="A22" s="21" t="s">
        <v>138</v>
      </c>
      <c r="B22" s="22">
        <f t="shared" ref="B22:I22" si="5">SUM(B20:B21)/2</f>
        <v>70717126.15</v>
      </c>
      <c r="C22" s="25">
        <f t="shared" si="5"/>
        <v>141283190.2</v>
      </c>
      <c r="D22" s="25">
        <f t="shared" si="5"/>
        <v>185694352.6</v>
      </c>
      <c r="E22" s="25">
        <f t="shared" si="5"/>
        <v>227251131</v>
      </c>
      <c r="F22" s="25">
        <f t="shared" si="5"/>
        <v>275283521.7</v>
      </c>
      <c r="G22" s="25">
        <f t="shared" si="5"/>
        <v>319866515.8</v>
      </c>
      <c r="H22" s="25">
        <f t="shared" si="5"/>
        <v>370272018.9</v>
      </c>
      <c r="I22" s="25">
        <f t="shared" si="5"/>
        <v>421759092.9</v>
      </c>
      <c r="J22" s="21"/>
    </row>
    <row r="23">
      <c r="A23" s="19" t="s">
        <v>157</v>
      </c>
      <c r="B23" s="23">
        <f t="shared" ref="B23:I23" si="6">B18/B22</f>
        <v>0.6247228963</v>
      </c>
      <c r="C23" s="23">
        <f t="shared" si="6"/>
        <v>0.3311409648</v>
      </c>
      <c r="D23" s="23">
        <f t="shared" si="6"/>
        <v>0.2669485484</v>
      </c>
      <c r="E23" s="23">
        <f t="shared" si="6"/>
        <v>0.2313900917</v>
      </c>
      <c r="F23" s="23">
        <f t="shared" si="6"/>
        <v>0.202887625</v>
      </c>
      <c r="G23" s="23">
        <f t="shared" si="6"/>
        <v>0.1857547211</v>
      </c>
      <c r="H23" s="23">
        <f t="shared" si="6"/>
        <v>0.1708345207</v>
      </c>
      <c r="I23" s="23">
        <f t="shared" si="6"/>
        <v>0.1597464579</v>
      </c>
      <c r="J23" s="21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>
      <c r="A25" s="19" t="s">
        <v>158</v>
      </c>
      <c r="B25" s="21"/>
      <c r="C25" s="21"/>
      <c r="D25" s="21"/>
      <c r="E25" s="21"/>
      <c r="F25" s="21"/>
      <c r="G25" s="21"/>
      <c r="H25" s="21"/>
      <c r="I25" s="21"/>
      <c r="J25" s="21"/>
    </row>
    <row r="26">
      <c r="A26" s="21" t="s">
        <v>149</v>
      </c>
      <c r="B26" s="22">
        <f>'Quaterly-Profit &amp; Loss'!B12</f>
        <v>32487626.91</v>
      </c>
      <c r="C26" s="22">
        <f>'Quaterly-Profit &amp; Loss'!C12</f>
        <v>34299437.3</v>
      </c>
      <c r="D26" s="22">
        <f>'Quaterly-Profit &amp; Loss'!D12</f>
        <v>36324779.63</v>
      </c>
      <c r="E26" s="22">
        <f>'Quaterly-Profit &amp; Loss'!E12</f>
        <v>38542216.75</v>
      </c>
      <c r="F26" s="22">
        <f>'Quaterly-Profit &amp; Loss'!F12</f>
        <v>40947435.22</v>
      </c>
      <c r="G26" s="22">
        <f>'Quaterly-Profit &amp; Loss'!G12</f>
        <v>43654830.96</v>
      </c>
      <c r="H26" s="22">
        <f>'Quaterly-Profit &amp; Loss'!H12</f>
        <v>46530568.22</v>
      </c>
      <c r="I26" s="22">
        <f>'Quaterly-Profit &amp; Loss'!I12</f>
        <v>49587647.61</v>
      </c>
      <c r="J26" s="21"/>
    </row>
    <row r="27">
      <c r="A27" s="19" t="s">
        <v>159</v>
      </c>
      <c r="B27" s="21"/>
      <c r="C27" s="21"/>
      <c r="D27" s="21"/>
      <c r="E27" s="21"/>
      <c r="F27" s="21"/>
      <c r="G27" s="21"/>
      <c r="H27" s="21"/>
      <c r="I27" s="21"/>
      <c r="J27" s="21"/>
    </row>
    <row r="28">
      <c r="A28" s="21" t="s">
        <v>160</v>
      </c>
      <c r="B28" s="25">
        <v>0.0</v>
      </c>
      <c r="C28" s="22">
        <f t="shared" ref="C28:I28" si="7">B29</f>
        <v>32518451.91</v>
      </c>
      <c r="D28" s="22">
        <f t="shared" si="7"/>
        <v>66817889.2</v>
      </c>
      <c r="E28" s="22">
        <f t="shared" si="7"/>
        <v>103142668.8</v>
      </c>
      <c r="F28" s="22">
        <f t="shared" si="7"/>
        <v>141655773.1</v>
      </c>
      <c r="G28" s="22">
        <f t="shared" si="7"/>
        <v>182603208.3</v>
      </c>
      <c r="H28" s="22">
        <f t="shared" si="7"/>
        <v>226258039.3</v>
      </c>
      <c r="I28" s="22">
        <f t="shared" si="7"/>
        <v>272862369.5</v>
      </c>
      <c r="J28" s="21"/>
    </row>
    <row r="29">
      <c r="A29" s="21" t="s">
        <v>161</v>
      </c>
      <c r="B29" s="22">
        <f>'Quaterly-Balance Sheet'!B21</f>
        <v>32518451.91</v>
      </c>
      <c r="C29" s="22">
        <f>'Quaterly-Balance Sheet'!C21</f>
        <v>66817889.2</v>
      </c>
      <c r="D29" s="22">
        <f>'Quaterly-Balance Sheet'!D21</f>
        <v>103142668.8</v>
      </c>
      <c r="E29" s="22">
        <f>'Quaterly-Balance Sheet'!E21</f>
        <v>141655773.1</v>
      </c>
      <c r="F29" s="22">
        <f>'Quaterly-Balance Sheet'!F21</f>
        <v>182603208.3</v>
      </c>
      <c r="G29" s="22">
        <f>'Quaterly-Balance Sheet'!G21</f>
        <v>226258039.3</v>
      </c>
      <c r="H29" s="22">
        <f>'Quaterly-Balance Sheet'!H21</f>
        <v>272862369.5</v>
      </c>
      <c r="I29" s="22">
        <f>'Quaterly-Balance Sheet'!I21</f>
        <v>322395423.1</v>
      </c>
      <c r="J29" s="21"/>
    </row>
    <row r="30">
      <c r="A30" s="19" t="s">
        <v>159</v>
      </c>
      <c r="B30" s="22">
        <f t="shared" ref="B30:I30" si="8">AVERAGE(B28:B29)</f>
        <v>16259225.95</v>
      </c>
      <c r="C30" s="22">
        <f t="shared" si="8"/>
        <v>49668170.55</v>
      </c>
      <c r="D30" s="22">
        <f t="shared" si="8"/>
        <v>84980279.01</v>
      </c>
      <c r="E30" s="22">
        <f t="shared" si="8"/>
        <v>122399221</v>
      </c>
      <c r="F30" s="22">
        <f t="shared" si="8"/>
        <v>162129490.7</v>
      </c>
      <c r="G30" s="22">
        <f t="shared" si="8"/>
        <v>204430623.8</v>
      </c>
      <c r="H30" s="22">
        <f t="shared" si="8"/>
        <v>249560204.4</v>
      </c>
      <c r="I30" s="22">
        <f t="shared" si="8"/>
        <v>297628896.3</v>
      </c>
      <c r="J30" s="21"/>
    </row>
    <row r="31">
      <c r="A31" s="19" t="s">
        <v>162</v>
      </c>
      <c r="B31" s="23">
        <f t="shared" ref="B31:I31" si="9">B26/B30</f>
        <v>1.998104153</v>
      </c>
      <c r="C31" s="23">
        <f t="shared" si="9"/>
        <v>0.690571787</v>
      </c>
      <c r="D31" s="23">
        <f t="shared" si="9"/>
        <v>0.4274495218</v>
      </c>
      <c r="E31" s="23">
        <f t="shared" si="9"/>
        <v>0.314889396</v>
      </c>
      <c r="F31" s="23">
        <f t="shared" si="9"/>
        <v>0.2525600681</v>
      </c>
      <c r="G31" s="23">
        <f t="shared" si="9"/>
        <v>0.2135435003</v>
      </c>
      <c r="H31" s="23">
        <f t="shared" si="9"/>
        <v>0.1864502729</v>
      </c>
      <c r="I31" s="23">
        <f t="shared" si="9"/>
        <v>0.1666089826</v>
      </c>
      <c r="J31" s="21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</row>
    <row r="33">
      <c r="A33" s="24" t="s">
        <v>163</v>
      </c>
      <c r="B33" s="21"/>
      <c r="C33" s="21"/>
      <c r="D33" s="21"/>
      <c r="E33" s="21"/>
      <c r="F33" s="21"/>
      <c r="G33" s="21"/>
      <c r="H33" s="21"/>
      <c r="I33" s="21"/>
      <c r="J33" s="21"/>
    </row>
    <row r="34">
      <c r="A34" s="21" t="s">
        <v>149</v>
      </c>
      <c r="B34" s="22">
        <f>'Quaterly-Profit &amp; Loss'!B12</f>
        <v>32487626.91</v>
      </c>
      <c r="C34" s="22">
        <f>'Quaterly-Profit &amp; Loss'!C12</f>
        <v>34299437.3</v>
      </c>
      <c r="D34" s="22">
        <f>'Quaterly-Profit &amp; Loss'!D12</f>
        <v>36324779.63</v>
      </c>
      <c r="E34" s="22">
        <f>'Quaterly-Profit &amp; Loss'!E12</f>
        <v>38542216.75</v>
      </c>
      <c r="F34" s="22">
        <f>'Quaterly-Profit &amp; Loss'!F12</f>
        <v>40947435.22</v>
      </c>
      <c r="G34" s="22">
        <f>'Quaterly-Profit &amp; Loss'!G12</f>
        <v>43654830.96</v>
      </c>
      <c r="H34" s="22">
        <f>'Quaterly-Profit &amp; Loss'!H12</f>
        <v>46530568.22</v>
      </c>
      <c r="I34" s="22">
        <f>'Quaterly-Profit &amp; Loss'!I12</f>
        <v>49587647.61</v>
      </c>
      <c r="J34" s="21"/>
    </row>
    <row r="35">
      <c r="A35" s="21" t="s">
        <v>164</v>
      </c>
      <c r="B35" s="26">
        <f>Equity!D9</f>
        <v>3425</v>
      </c>
      <c r="C35" s="26">
        <f>Equity!G9</f>
        <v>3425</v>
      </c>
      <c r="D35" s="26">
        <f>Equity!J9</f>
        <v>3425</v>
      </c>
      <c r="E35" s="26">
        <f>Equity!M9</f>
        <v>3425</v>
      </c>
      <c r="F35" s="26">
        <f>Equity!P9</f>
        <v>3425</v>
      </c>
      <c r="G35" s="26">
        <f>Equity!S9</f>
        <v>3425</v>
      </c>
      <c r="H35" s="26">
        <f>Equity!V9</f>
        <v>9099</v>
      </c>
      <c r="I35" s="26">
        <f>Equity!Y9</f>
        <v>9099</v>
      </c>
      <c r="J35" s="21"/>
    </row>
    <row r="36">
      <c r="A36" s="19" t="s">
        <v>165</v>
      </c>
      <c r="B36" s="27">
        <f t="shared" ref="B36:I36" si="10">B34/B35</f>
        <v>9485.438513</v>
      </c>
      <c r="C36" s="27">
        <f t="shared" si="10"/>
        <v>10014.43425</v>
      </c>
      <c r="D36" s="27">
        <f t="shared" si="10"/>
        <v>10605.77507</v>
      </c>
      <c r="E36" s="27">
        <f t="shared" si="10"/>
        <v>11253.20197</v>
      </c>
      <c r="F36" s="27">
        <f t="shared" si="10"/>
        <v>11955.45554</v>
      </c>
      <c r="G36" s="27">
        <f t="shared" si="10"/>
        <v>12745.93605</v>
      </c>
      <c r="H36" s="27">
        <f t="shared" si="10"/>
        <v>5113.811212</v>
      </c>
      <c r="I36" s="27">
        <f t="shared" si="10"/>
        <v>5449.790923</v>
      </c>
      <c r="J36" s="21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28</v>
      </c>
    </row>
    <row r="2">
      <c r="A2" s="1" t="s">
        <v>25</v>
      </c>
    </row>
    <row r="3">
      <c r="A3" s="5" t="s">
        <v>26</v>
      </c>
      <c r="B3" s="4">
        <f>Sales!B3+Sales!C3+Sales!D3</f>
        <v>92738475.47</v>
      </c>
      <c r="C3" s="4">
        <f>Sales!E3+Sales!F3+Sales!G3</f>
        <v>101374735.4</v>
      </c>
      <c r="D3" s="4">
        <f>Sales!H3+Sales!I3+Sales!J3</f>
        <v>110815246.1</v>
      </c>
      <c r="E3" s="4">
        <f>Sales!K3+Sales!L3+Sales!M3</f>
        <v>121134903.2</v>
      </c>
      <c r="F3" s="4">
        <f>Sales!N3+Sales!O3+Sales!P3</f>
        <v>132415577.2</v>
      </c>
      <c r="G3" s="4">
        <f>Sales!Q3+Sales!R3+Sales!S3</f>
        <v>144746762.7</v>
      </c>
      <c r="H3" s="4">
        <f>Sales!T3+Sales!U3+Sales!V3</f>
        <v>158226288.5</v>
      </c>
      <c r="I3" s="4">
        <f>Sales!W3+Sales!X3+Sales!Y3</f>
        <v>172961093.5</v>
      </c>
      <c r="J3" s="4">
        <f t="shared" ref="J3:J4" si="1">SUM(B3:I3)</f>
        <v>1034413082</v>
      </c>
    </row>
    <row r="4">
      <c r="A4" s="5" t="s">
        <v>27</v>
      </c>
      <c r="B4" s="4">
        <f>Sales!B4+Sales!C4+Sales!D4</f>
        <v>153031400.3</v>
      </c>
      <c r="C4" s="4">
        <f>Sales!E4+Sales!F4+Sales!G4</f>
        <v>162433972</v>
      </c>
      <c r="D4" s="4">
        <f>Sales!H4+Sales!I4+Sales!J4</f>
        <v>172414257.5</v>
      </c>
      <c r="E4" s="4">
        <f>Sales!K4+Sales!L4+Sales!M4</f>
        <v>183007752.8</v>
      </c>
      <c r="F4" s="4">
        <f>Sales!N4+Sales!O4+Sales!P4</f>
        <v>194252134.8</v>
      </c>
      <c r="G4" s="4">
        <f>Sales!Q4+Sales!R4+Sales!S4</f>
        <v>206187395.3</v>
      </c>
      <c r="H4" s="4">
        <f>Sales!T4+Sales!U4+Sales!V4</f>
        <v>218855983.3</v>
      </c>
      <c r="I4" s="4">
        <f>Sales!W4+Sales!X4+Sales!Y4</f>
        <v>232302956.1</v>
      </c>
      <c r="J4" s="4">
        <f t="shared" si="1"/>
        <v>1522485852</v>
      </c>
    </row>
    <row r="5">
      <c r="A5" s="1" t="s">
        <v>28</v>
      </c>
      <c r="B5" s="4">
        <f t="shared" ref="B5:J5" si="2">SUM(B3:B4)</f>
        <v>245769875.8</v>
      </c>
      <c r="C5" s="4">
        <f t="shared" si="2"/>
        <v>263808707.4</v>
      </c>
      <c r="D5" s="4">
        <f t="shared" si="2"/>
        <v>283229503.6</v>
      </c>
      <c r="E5" s="4">
        <f t="shared" si="2"/>
        <v>304142656</v>
      </c>
      <c r="F5" s="4">
        <f t="shared" si="2"/>
        <v>326667712</v>
      </c>
      <c r="G5" s="4">
        <f t="shared" si="2"/>
        <v>350934158</v>
      </c>
      <c r="H5" s="4">
        <f t="shared" si="2"/>
        <v>377082271.8</v>
      </c>
      <c r="I5" s="4">
        <f t="shared" si="2"/>
        <v>405264049.6</v>
      </c>
      <c r="J5" s="4">
        <f t="shared" si="2"/>
        <v>2556898934</v>
      </c>
    </row>
    <row r="6">
      <c r="A6" s="4"/>
    </row>
    <row r="7">
      <c r="A7" s="1" t="s">
        <v>29</v>
      </c>
    </row>
    <row r="8">
      <c r="A8" s="6" t="s">
        <v>30</v>
      </c>
      <c r="B8" s="4">
        <f>Sales!B8+Sales!C8+Sales!D8</f>
        <v>16692925.58</v>
      </c>
      <c r="C8" s="4">
        <f>Sales!E8+Sales!F8+Sales!G8</f>
        <v>18247452.37</v>
      </c>
      <c r="D8" s="4">
        <f>Sales!H8+Sales!I8+Sales!J8</f>
        <v>19946744.29</v>
      </c>
      <c r="E8" s="4">
        <f>Sales!K8+Sales!L8+Sales!M8</f>
        <v>21804282.57</v>
      </c>
      <c r="F8" s="4">
        <f>Sales!N8+Sales!O8+Sales!P8</f>
        <v>23834803.9</v>
      </c>
      <c r="G8" s="4">
        <f>Sales!Q8+Sales!R8+Sales!S8</f>
        <v>26054417.29</v>
      </c>
      <c r="H8" s="4">
        <f>Sales!T8+Sales!U8+Sales!V8</f>
        <v>28480731.92</v>
      </c>
      <c r="I8" s="4">
        <f>Sales!W8+Sales!X8+Sales!Y8</f>
        <v>31132996.83</v>
      </c>
      <c r="J8" s="4">
        <f t="shared" ref="J8:J10" si="3">SUM(B8:I8)</f>
        <v>186194354.8</v>
      </c>
    </row>
    <row r="9">
      <c r="A9" s="6" t="s">
        <v>31</v>
      </c>
      <c r="B9" s="4">
        <f>Sales!B9+Sales!C9+Sales!D9</f>
        <v>33385851.17</v>
      </c>
      <c r="C9" s="4">
        <f>Sales!E9+Sales!F9+Sales!G9</f>
        <v>36494904.75</v>
      </c>
      <c r="D9" s="4">
        <f>Sales!H9+Sales!I9+Sales!J9</f>
        <v>39893488.58</v>
      </c>
      <c r="E9" s="4">
        <f>Sales!K9+Sales!L9+Sales!M9</f>
        <v>43608565.15</v>
      </c>
      <c r="F9" s="4">
        <f>Sales!N9+Sales!O9+Sales!P9</f>
        <v>47669607.8</v>
      </c>
      <c r="G9" s="4">
        <f>Sales!Q9+Sales!R9+Sales!S9</f>
        <v>52108834.58</v>
      </c>
      <c r="H9" s="4">
        <f>Sales!T9+Sales!U9+Sales!V9</f>
        <v>56961463.85</v>
      </c>
      <c r="I9" s="4">
        <f>Sales!W9+Sales!X9+Sales!Y9</f>
        <v>62265993.66</v>
      </c>
      <c r="J9" s="4">
        <f t="shared" si="3"/>
        <v>372388709.5</v>
      </c>
    </row>
    <row r="10">
      <c r="A10" s="6" t="s">
        <v>32</v>
      </c>
      <c r="B10" s="4">
        <f>Sales!B10+Sales!C10+Sales!D10</f>
        <v>42659698.72</v>
      </c>
      <c r="C10" s="4">
        <f>Sales!E10+Sales!F10+Sales!G10</f>
        <v>46632378.29</v>
      </c>
      <c r="D10" s="4">
        <f>Sales!H10+Sales!I10+Sales!J10</f>
        <v>50975013.19</v>
      </c>
      <c r="E10" s="4">
        <f>Sales!K10+Sales!L10+Sales!M10</f>
        <v>55722055.47</v>
      </c>
      <c r="F10" s="4">
        <f>Sales!N10+Sales!O10+Sales!P10</f>
        <v>60911165.52</v>
      </c>
      <c r="G10" s="4">
        <f>Sales!Q10+Sales!R10+Sales!S10</f>
        <v>66583510.85</v>
      </c>
      <c r="H10" s="4">
        <f>Sales!T10+Sales!U10+Sales!V10</f>
        <v>72784092.69</v>
      </c>
      <c r="I10" s="4">
        <f>Sales!W10+Sales!X10+Sales!Y10</f>
        <v>79562103.01</v>
      </c>
      <c r="J10" s="4">
        <f t="shared" si="3"/>
        <v>475830017.7</v>
      </c>
    </row>
    <row r="11">
      <c r="A11" s="1" t="s">
        <v>28</v>
      </c>
      <c r="B11" s="4">
        <f t="shared" ref="B11:J11" si="4">SUM(B8:B10)</f>
        <v>92738475.47</v>
      </c>
      <c r="C11" s="4">
        <f t="shared" si="4"/>
        <v>101374735.4</v>
      </c>
      <c r="D11" s="4">
        <f t="shared" si="4"/>
        <v>110815246.1</v>
      </c>
      <c r="E11" s="4">
        <f t="shared" si="4"/>
        <v>121134903.2</v>
      </c>
      <c r="F11" s="4">
        <f t="shared" si="4"/>
        <v>132415577.2</v>
      </c>
      <c r="G11" s="4">
        <f t="shared" si="4"/>
        <v>144746762.7</v>
      </c>
      <c r="H11" s="4">
        <f t="shared" si="4"/>
        <v>158226288.5</v>
      </c>
      <c r="I11" s="4">
        <f t="shared" si="4"/>
        <v>172961093.5</v>
      </c>
      <c r="J11" s="4">
        <f t="shared" si="4"/>
        <v>1034413082</v>
      </c>
    </row>
    <row r="12">
      <c r="A12" s="4"/>
    </row>
    <row r="13">
      <c r="A13" s="1" t="s">
        <v>33</v>
      </c>
    </row>
    <row r="14">
      <c r="A14" s="6" t="s">
        <v>30</v>
      </c>
      <c r="B14" s="4">
        <f>Sales!B14+Sales!C14+Sales!D14</f>
        <v>30606280.06</v>
      </c>
      <c r="C14" s="4">
        <f>Sales!E14+Sales!F14+Sales!G14</f>
        <v>32486794.4</v>
      </c>
      <c r="D14" s="4">
        <f>Sales!H14+Sales!I14+Sales!J14</f>
        <v>34482851.5</v>
      </c>
      <c r="E14" s="4">
        <f>Sales!K14+Sales!L14+Sales!M14</f>
        <v>36601550.56</v>
      </c>
      <c r="F14" s="4">
        <f>Sales!N14+Sales!O14+Sales!P14</f>
        <v>38850426.95</v>
      </c>
      <c r="G14" s="4">
        <f>Sales!Q14+Sales!R14+Sales!S14</f>
        <v>41237479.05</v>
      </c>
      <c r="H14" s="4">
        <f>Sales!T14+Sales!U14+Sales!V14</f>
        <v>43771196.66</v>
      </c>
      <c r="I14" s="4">
        <f>Sales!W14+Sales!X14+Sales!Y14</f>
        <v>46460591.22</v>
      </c>
      <c r="J14" s="4">
        <f t="shared" ref="J14:J16" si="5">SUM(B14:I14)</f>
        <v>304497170.4</v>
      </c>
    </row>
    <row r="15">
      <c r="A15" s="6" t="s">
        <v>31</v>
      </c>
      <c r="B15" s="4">
        <f>Sales!B15+Sales!C15+Sales!D15</f>
        <v>82636956.15</v>
      </c>
      <c r="C15" s="4">
        <f>Sales!E15+Sales!F15+Sales!G15</f>
        <v>87714344.87</v>
      </c>
      <c r="D15" s="4">
        <f>Sales!H15+Sales!I15+Sales!J15</f>
        <v>93103699.05</v>
      </c>
      <c r="E15" s="4">
        <f>Sales!K15+Sales!L15+Sales!M15</f>
        <v>98824186.51</v>
      </c>
      <c r="F15" s="4">
        <f>Sales!N15+Sales!O15+Sales!P15</f>
        <v>104896152.8</v>
      </c>
      <c r="G15" s="4">
        <f>Sales!Q15+Sales!R15+Sales!S15</f>
        <v>111341193.4</v>
      </c>
      <c r="H15" s="4">
        <f>Sales!T15+Sales!U15+Sales!V15</f>
        <v>118182231</v>
      </c>
      <c r="I15" s="4">
        <f>Sales!W15+Sales!X15+Sales!Y15</f>
        <v>125443596.3</v>
      </c>
      <c r="J15" s="4">
        <f t="shared" si="5"/>
        <v>822142360.1</v>
      </c>
    </row>
    <row r="16">
      <c r="A16" s="6" t="s">
        <v>32</v>
      </c>
      <c r="B16" s="4">
        <f>Sales!B16+Sales!C16+Sales!D16</f>
        <v>39788164.07</v>
      </c>
      <c r="C16" s="4">
        <f>Sales!E16+Sales!F16+Sales!G16</f>
        <v>42232832.72</v>
      </c>
      <c r="D16" s="4">
        <f>Sales!H16+Sales!I16+Sales!J16</f>
        <v>44827706.95</v>
      </c>
      <c r="E16" s="4">
        <f>Sales!K16+Sales!L16+Sales!M16</f>
        <v>47582015.73</v>
      </c>
      <c r="F16" s="4">
        <f>Sales!N16+Sales!O16+Sales!P16</f>
        <v>50505555.04</v>
      </c>
      <c r="G16" s="4">
        <f>Sales!Q16+Sales!R16+Sales!S16</f>
        <v>53608722.77</v>
      </c>
      <c r="H16" s="4">
        <f>Sales!T16+Sales!U16+Sales!V16</f>
        <v>56902555.66</v>
      </c>
      <c r="I16" s="4">
        <f>Sales!W16+Sales!X16+Sales!Y16</f>
        <v>60398768.58</v>
      </c>
      <c r="J16" s="4">
        <f t="shared" si="5"/>
        <v>395846321.5</v>
      </c>
    </row>
    <row r="17">
      <c r="A17" s="1" t="s">
        <v>28</v>
      </c>
      <c r="B17" s="4">
        <f t="shared" ref="B17:J17" si="6">SUM(B14:B16)</f>
        <v>153031400.3</v>
      </c>
      <c r="C17" s="4">
        <f t="shared" si="6"/>
        <v>162433972</v>
      </c>
      <c r="D17" s="4">
        <f t="shared" si="6"/>
        <v>172414257.5</v>
      </c>
      <c r="E17" s="4">
        <f t="shared" si="6"/>
        <v>183007752.8</v>
      </c>
      <c r="F17" s="4">
        <f t="shared" si="6"/>
        <v>194252134.8</v>
      </c>
      <c r="G17" s="4">
        <f t="shared" si="6"/>
        <v>206187395.3</v>
      </c>
      <c r="H17" s="4">
        <f t="shared" si="6"/>
        <v>218855983.3</v>
      </c>
      <c r="I17" s="4">
        <f t="shared" si="6"/>
        <v>232302956.1</v>
      </c>
      <c r="J17" s="4">
        <f t="shared" si="6"/>
        <v>1522485852</v>
      </c>
    </row>
    <row r="18">
      <c r="A18" s="4"/>
    </row>
    <row r="19">
      <c r="A19" s="1" t="s">
        <v>34</v>
      </c>
    </row>
    <row r="20">
      <c r="A20" s="6" t="s">
        <v>30</v>
      </c>
      <c r="B20" s="4">
        <f t="shared" ref="B20:J20" si="7">B8+B14</f>
        <v>47299205.64</v>
      </c>
      <c r="C20" s="4">
        <f t="shared" si="7"/>
        <v>50734246.77</v>
      </c>
      <c r="D20" s="4">
        <f t="shared" si="7"/>
        <v>54429595.79</v>
      </c>
      <c r="E20" s="4">
        <f t="shared" si="7"/>
        <v>58405833.13</v>
      </c>
      <c r="F20" s="4">
        <f t="shared" si="7"/>
        <v>62685230.85</v>
      </c>
      <c r="G20" s="4">
        <f t="shared" si="7"/>
        <v>67291896.34</v>
      </c>
      <c r="H20" s="4">
        <f t="shared" si="7"/>
        <v>72251928.59</v>
      </c>
      <c r="I20" s="4">
        <f t="shared" si="7"/>
        <v>77593588.05</v>
      </c>
      <c r="J20" s="4">
        <f t="shared" si="7"/>
        <v>490691525.2</v>
      </c>
    </row>
    <row r="21">
      <c r="A21" s="6" t="s">
        <v>31</v>
      </c>
      <c r="B21" s="4">
        <f t="shared" ref="B21:J21" si="8">B9+B15</f>
        <v>116022807.3</v>
      </c>
      <c r="C21" s="4">
        <f t="shared" si="8"/>
        <v>124209249.6</v>
      </c>
      <c r="D21" s="4">
        <f t="shared" si="8"/>
        <v>132997187.6</v>
      </c>
      <c r="E21" s="4">
        <f t="shared" si="8"/>
        <v>142432751.7</v>
      </c>
      <c r="F21" s="4">
        <f t="shared" si="8"/>
        <v>152565760.6</v>
      </c>
      <c r="G21" s="4">
        <f t="shared" si="8"/>
        <v>163450028</v>
      </c>
      <c r="H21" s="4">
        <f t="shared" si="8"/>
        <v>175143694.8</v>
      </c>
      <c r="I21" s="4">
        <f t="shared" si="8"/>
        <v>187709590</v>
      </c>
      <c r="J21" s="4">
        <f t="shared" si="8"/>
        <v>1194531070</v>
      </c>
    </row>
    <row r="22">
      <c r="A22" s="6" t="s">
        <v>32</v>
      </c>
      <c r="B22" s="4">
        <f t="shared" ref="B22:J22" si="9">B10+B16</f>
        <v>82447862.79</v>
      </c>
      <c r="C22" s="4">
        <f t="shared" si="9"/>
        <v>88865211</v>
      </c>
      <c r="D22" s="4">
        <f t="shared" si="9"/>
        <v>95802720.14</v>
      </c>
      <c r="E22" s="4">
        <f t="shared" si="9"/>
        <v>103304071.2</v>
      </c>
      <c r="F22" s="4">
        <f t="shared" si="9"/>
        <v>111416720.6</v>
      </c>
      <c r="G22" s="4">
        <f t="shared" si="9"/>
        <v>120192233.6</v>
      </c>
      <c r="H22" s="4">
        <f t="shared" si="9"/>
        <v>129686648.4</v>
      </c>
      <c r="I22" s="4">
        <f t="shared" si="9"/>
        <v>139960871.6</v>
      </c>
      <c r="J22" s="4">
        <f t="shared" si="9"/>
        <v>871676339.3</v>
      </c>
    </row>
    <row r="23">
      <c r="A23" s="1" t="s">
        <v>28</v>
      </c>
      <c r="B23" s="4">
        <f t="shared" ref="B23:J23" si="10">SUM(B20:B22)</f>
        <v>245769875.8</v>
      </c>
      <c r="C23" s="4">
        <f t="shared" si="10"/>
        <v>263808707.4</v>
      </c>
      <c r="D23" s="4">
        <f t="shared" si="10"/>
        <v>283229503.6</v>
      </c>
      <c r="E23" s="4">
        <f t="shared" si="10"/>
        <v>304142656</v>
      </c>
      <c r="F23" s="4">
        <f t="shared" si="10"/>
        <v>326667712</v>
      </c>
      <c r="G23" s="4">
        <f t="shared" si="10"/>
        <v>350934158</v>
      </c>
      <c r="H23" s="4">
        <f t="shared" si="10"/>
        <v>377082271.8</v>
      </c>
      <c r="I23" s="4">
        <f t="shared" si="10"/>
        <v>405264049.6</v>
      </c>
      <c r="J23" s="4">
        <f t="shared" si="10"/>
        <v>2556898934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/>
    </row>
    <row r="2">
      <c r="A2" s="1" t="s">
        <v>45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26</v>
      </c>
      <c r="B3" s="4">
        <v>3.0E7</v>
      </c>
      <c r="C3" s="4">
        <v>3.06E7</v>
      </c>
      <c r="D3" s="4">
        <v>3.1212E7</v>
      </c>
      <c r="E3" s="4">
        <v>3.1836240000000004E7</v>
      </c>
      <c r="F3" s="4">
        <v>3.2472964800000004E7</v>
      </c>
      <c r="G3" s="4">
        <v>3.3122424096E7</v>
      </c>
      <c r="H3" s="4">
        <v>3.3784872577920005E7</v>
      </c>
      <c r="I3" s="4">
        <v>3.44605700294784E7</v>
      </c>
      <c r="J3" s="4">
        <v>3.514978143006797E7</v>
      </c>
      <c r="K3" s="4">
        <v>3.585277705866933E7</v>
      </c>
      <c r="L3" s="4">
        <v>3.656983259984272E7</v>
      </c>
      <c r="M3" s="4">
        <v>3.730122925183957E7</v>
      </c>
      <c r="N3" s="4">
        <v>3.804725383687636E7</v>
      </c>
      <c r="O3" s="4">
        <v>3.880819891361389E7</v>
      </c>
      <c r="P3" s="4">
        <v>3.9584362891886175E7</v>
      </c>
      <c r="Q3" s="4">
        <v>4.03760501497239E7</v>
      </c>
      <c r="R3" s="4">
        <v>4.118357115271838E7</v>
      </c>
      <c r="S3" s="4">
        <v>4.200724257577275E7</v>
      </c>
      <c r="T3" s="4">
        <v>4.2847387427288204E7</v>
      </c>
      <c r="U3" s="4">
        <v>4.370433517583397E7</v>
      </c>
      <c r="V3" s="4">
        <v>4.457842187935065E7</v>
      </c>
      <c r="W3" s="4">
        <v>4.546999031693766E7</v>
      </c>
      <c r="X3" s="4">
        <v>4.637939012327642E7</v>
      </c>
      <c r="Y3" s="4">
        <v>4.730697792574195E7</v>
      </c>
      <c r="Z3" s="4">
        <f t="shared" ref="Z3:Z5" si="1">SUM(B3:Y3)</f>
        <v>912655874.2</v>
      </c>
    </row>
    <row r="4">
      <c r="A4" s="5" t="s">
        <v>27</v>
      </c>
      <c r="B4" s="4">
        <v>4.0E7</v>
      </c>
      <c r="C4" s="4">
        <v>4.100399999999999E7</v>
      </c>
      <c r="D4" s="4">
        <v>4.203320039999999E7</v>
      </c>
      <c r="E4" s="4">
        <v>4.3088233730039984E7</v>
      </c>
      <c r="F4" s="4">
        <v>4.4169748396663986E7</v>
      </c>
      <c r="G4" s="4">
        <v>4.527840908142025E7</v>
      </c>
      <c r="H4" s="4">
        <v>4.641489714936389E7</v>
      </c>
      <c r="I4" s="4">
        <v>4.757991106781292E7</v>
      </c>
      <c r="J4" s="4">
        <v>4.8774166835615024E7</v>
      </c>
      <c r="K4" s="4">
        <v>4.9998398423188955E7</v>
      </c>
      <c r="L4" s="4">
        <v>5.125335822361099E7</v>
      </c>
      <c r="M4" s="4">
        <v>5.253981751502363E7</v>
      </c>
      <c r="N4" s="4">
        <v>5.385856693465071E7</v>
      </c>
      <c r="O4" s="4">
        <v>5.5210416964710444E7</v>
      </c>
      <c r="P4" s="4">
        <v>5.659619843052467E7</v>
      </c>
      <c r="Q4" s="4">
        <v>5.8016763011130825E7</v>
      </c>
      <c r="R4" s="4">
        <v>5.9472983762710206E7</v>
      </c>
      <c r="S4" s="4">
        <v>6.096575565515422E7</v>
      </c>
      <c r="T4" s="4">
        <v>6.2495996122098595E7</v>
      </c>
      <c r="U4" s="4">
        <v>6.4064645624763265E7</v>
      </c>
      <c r="V4" s="4">
        <v>6.56726682299448E7</v>
      </c>
      <c r="W4" s="4">
        <v>6.732105220251642E7</v>
      </c>
      <c r="X4" s="4">
        <v>6.901081061279958E7</v>
      </c>
      <c r="Y4" s="4">
        <v>7.074298195918083E7</v>
      </c>
      <c r="Z4" s="4">
        <f t="shared" si="1"/>
        <v>1295562980</v>
      </c>
    </row>
    <row r="5">
      <c r="A5" s="1" t="s">
        <v>28</v>
      </c>
      <c r="B5" s="4">
        <v>7.0E7</v>
      </c>
      <c r="C5" s="4">
        <v>7.1604E7</v>
      </c>
      <c r="D5" s="4">
        <v>7.324520039999999E7</v>
      </c>
      <c r="E5" s="4">
        <v>7.492447373003998E7</v>
      </c>
      <c r="F5" s="4">
        <v>7.664271319666399E7</v>
      </c>
      <c r="G5" s="4">
        <v>7.840083317742026E7</v>
      </c>
      <c r="H5" s="4">
        <v>8.01997697272839E7</v>
      </c>
      <c r="I5" s="4">
        <v>8.204048109729132E7</v>
      </c>
      <c r="J5" s="4">
        <v>8.3923948265683E7</v>
      </c>
      <c r="K5" s="4">
        <v>8.585117548185828E7</v>
      </c>
      <c r="L5" s="4">
        <v>8.782319082345371E7</v>
      </c>
      <c r="M5" s="4">
        <v>8.98410467668632E7</v>
      </c>
      <c r="N5" s="4">
        <v>9.190582077152708E7</v>
      </c>
      <c r="O5" s="4">
        <v>9.401861587832433E7</v>
      </c>
      <c r="P5" s="4">
        <v>9.618056132241085E7</v>
      </c>
      <c r="Q5" s="4">
        <v>9.839281316085473E7</v>
      </c>
      <c r="R5" s="4">
        <v>1.0065655491542858E8</v>
      </c>
      <c r="S5" s="4">
        <v>1.0297299823092696E8</v>
      </c>
      <c r="T5" s="4">
        <v>1.053433835493868E8</v>
      </c>
      <c r="U5" s="4">
        <v>1.0776898080059724E8</v>
      </c>
      <c r="V5" s="4">
        <v>1.1025109010929546E8</v>
      </c>
      <c r="W5" s="4">
        <v>1.1279104251945409E8</v>
      </c>
      <c r="X5" s="4">
        <v>1.15390200736076E8</v>
      </c>
      <c r="Y5" s="4">
        <v>1.1804995988492277E8</v>
      </c>
      <c r="Z5" s="4">
        <f t="shared" si="1"/>
        <v>2208218855</v>
      </c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" t="s">
        <v>46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 t="s">
        <v>26</v>
      </c>
      <c r="B8" s="5">
        <v>0.0</v>
      </c>
      <c r="C8" s="5">
        <v>0.0</v>
      </c>
      <c r="D8" s="4">
        <v>3.0E7</v>
      </c>
      <c r="E8" s="4">
        <v>3.06E7</v>
      </c>
      <c r="F8" s="4">
        <v>3.1212E7</v>
      </c>
      <c r="G8" s="4">
        <v>3.1836240000000004E7</v>
      </c>
      <c r="H8" s="4">
        <v>3.2472964800000004E7</v>
      </c>
      <c r="I8" s="4">
        <v>3.3122424096E7</v>
      </c>
      <c r="J8" s="4">
        <v>3.3784872577920005E7</v>
      </c>
      <c r="K8" s="4">
        <v>3.44605700294784E7</v>
      </c>
      <c r="L8" s="4">
        <v>3.514978143006797E7</v>
      </c>
      <c r="M8" s="4">
        <v>3.585277705866933E7</v>
      </c>
      <c r="N8" s="4">
        <v>3.656983259984272E7</v>
      </c>
      <c r="O8" s="4">
        <v>3.730122925183957E7</v>
      </c>
      <c r="P8" s="4">
        <v>3.804725383687636E7</v>
      </c>
      <c r="Q8" s="4">
        <v>3.880819891361389E7</v>
      </c>
      <c r="R8" s="4">
        <v>3.9584362891886175E7</v>
      </c>
      <c r="S8" s="4">
        <v>4.03760501497239E7</v>
      </c>
      <c r="T8" s="4">
        <v>4.118357115271838E7</v>
      </c>
      <c r="U8" s="4">
        <v>4.200724257577275E7</v>
      </c>
      <c r="V8" s="4">
        <v>4.2847387427288204E7</v>
      </c>
      <c r="W8" s="4">
        <v>4.370433517583397E7</v>
      </c>
      <c r="X8" s="4">
        <v>4.457842187935065E7</v>
      </c>
      <c r="Y8" s="4">
        <v>4.546999031693766E7</v>
      </c>
      <c r="Z8" s="4"/>
    </row>
    <row r="9">
      <c r="A9" s="5" t="s">
        <v>27</v>
      </c>
      <c r="B9" s="5">
        <v>0.0</v>
      </c>
      <c r="C9" s="4">
        <v>8.1004E7</v>
      </c>
      <c r="D9" s="5">
        <v>0.0</v>
      </c>
      <c r="E9" s="4">
        <v>8.512143413003998E7</v>
      </c>
      <c r="F9" s="5">
        <v>0.0</v>
      </c>
      <c r="G9" s="4">
        <v>8.944815747808424E7</v>
      </c>
      <c r="H9" s="5">
        <v>0.0</v>
      </c>
      <c r="I9" s="4">
        <v>9.399480821717681E7</v>
      </c>
      <c r="J9" s="5">
        <v>0.0</v>
      </c>
      <c r="K9" s="4">
        <v>9.877256525880398E7</v>
      </c>
      <c r="L9" s="5">
        <v>0.0</v>
      </c>
      <c r="M9" s="4">
        <v>1.0379317573863462E8</v>
      </c>
      <c r="N9" s="5">
        <v>0.0</v>
      </c>
      <c r="O9" s="4">
        <v>1.0906898389936116E8</v>
      </c>
      <c r="P9" s="5">
        <v>0.0</v>
      </c>
      <c r="Q9" s="4">
        <v>1.1461296144165549E8</v>
      </c>
      <c r="R9" s="5">
        <v>0.0</v>
      </c>
      <c r="S9" s="4">
        <v>1.2043873941786443E8</v>
      </c>
      <c r="T9" s="5">
        <v>0.0</v>
      </c>
      <c r="U9" s="4">
        <v>1.2656064174686186E8</v>
      </c>
      <c r="V9" s="5">
        <v>0.0</v>
      </c>
      <c r="W9" s="4">
        <v>1.3299372043246123E8</v>
      </c>
      <c r="X9" s="5">
        <v>0.0</v>
      </c>
      <c r="Y9" s="4">
        <v>1.3975379257198042E8</v>
      </c>
      <c r="Z9" s="4"/>
    </row>
    <row r="10">
      <c r="A10" s="1" t="s">
        <v>28</v>
      </c>
      <c r="B10" s="4">
        <v>0.0</v>
      </c>
      <c r="C10" s="4">
        <v>8.1004E7</v>
      </c>
      <c r="D10" s="4">
        <v>3.0E7</v>
      </c>
      <c r="E10" s="4">
        <v>1.1572143413003998E8</v>
      </c>
      <c r="F10" s="4">
        <v>3.1212E7</v>
      </c>
      <c r="G10" s="4">
        <v>1.2128439747808424E8</v>
      </c>
      <c r="H10" s="4">
        <v>3.2472964800000004E7</v>
      </c>
      <c r="I10" s="4">
        <v>1.2711723231317681E8</v>
      </c>
      <c r="J10" s="4">
        <v>3.3784872577920005E7</v>
      </c>
      <c r="K10" s="4">
        <v>1.3323313528828238E8</v>
      </c>
      <c r="L10" s="4">
        <v>3.514978143006797E7</v>
      </c>
      <c r="M10" s="4">
        <v>1.3964595279730394E8</v>
      </c>
      <c r="N10" s="4">
        <v>3.656983259984272E7</v>
      </c>
      <c r="O10" s="4">
        <v>1.4637021315120074E8</v>
      </c>
      <c r="P10" s="4">
        <v>3.804725383687636E7</v>
      </c>
      <c r="Q10" s="4">
        <v>1.5342116035526937E8</v>
      </c>
      <c r="R10" s="4">
        <v>3.9584362891886175E7</v>
      </c>
      <c r="S10" s="4">
        <v>1.6081478956758833E8</v>
      </c>
      <c r="T10" s="4">
        <v>4.118357115271838E7</v>
      </c>
      <c r="U10" s="4">
        <v>1.685678843226346E8</v>
      </c>
      <c r="V10" s="4">
        <v>4.2847387427288204E7</v>
      </c>
      <c r="W10" s="4">
        <v>1.766980556082952E8</v>
      </c>
      <c r="X10" s="4">
        <v>4.457842187935065E7</v>
      </c>
      <c r="Y10" s="4">
        <v>1.8522378288891807E8</v>
      </c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" t="s">
        <v>47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 t="s">
        <v>26</v>
      </c>
      <c r="B13" s="4">
        <v>3.0E7</v>
      </c>
      <c r="C13" s="4">
        <v>6.06E7</v>
      </c>
      <c r="D13" s="4">
        <v>6.1812E7</v>
      </c>
      <c r="E13" s="4">
        <v>6.304824E7</v>
      </c>
      <c r="F13" s="4">
        <v>6.430920480000001E7</v>
      </c>
      <c r="G13" s="4">
        <v>6.559538889600001E7</v>
      </c>
      <c r="H13" s="4">
        <v>6.690729667392001E7</v>
      </c>
      <c r="I13" s="4">
        <v>6.82454426073984E7</v>
      </c>
      <c r="J13" s="4">
        <v>6.961035145954637E7</v>
      </c>
      <c r="K13" s="4">
        <v>7.10025584887373E7</v>
      </c>
      <c r="L13" s="4">
        <v>7.242260965851204E7</v>
      </c>
      <c r="M13" s="4">
        <v>7.387106185168228E7</v>
      </c>
      <c r="N13" s="4">
        <v>7.534848308871591E7</v>
      </c>
      <c r="O13" s="4">
        <v>7.685545275049022E7</v>
      </c>
      <c r="P13" s="4">
        <v>7.839256180550003E7</v>
      </c>
      <c r="Q13" s="4">
        <v>7.996041304161003E7</v>
      </c>
      <c r="R13" s="4">
        <v>8.155962130244224E7</v>
      </c>
      <c r="S13" s="4">
        <v>8.319081372849108E7</v>
      </c>
      <c r="T13" s="4">
        <v>8.48546300030609E7</v>
      </c>
      <c r="U13" s="4">
        <v>8.655172260312213E7</v>
      </c>
      <c r="V13" s="4">
        <v>8.828275705518457E7</v>
      </c>
      <c r="W13" s="4">
        <v>9.004841219628826E7</v>
      </c>
      <c r="X13" s="4">
        <v>9.184938044021402E7</v>
      </c>
      <c r="Y13" s="4">
        <v>9.368636804901832E7</v>
      </c>
      <c r="Z13" s="4"/>
    </row>
    <row r="14">
      <c r="A14" s="5" t="s">
        <v>27</v>
      </c>
      <c r="B14" s="4">
        <v>4.0E7</v>
      </c>
      <c r="C14" s="4">
        <v>0.0</v>
      </c>
      <c r="D14" s="4">
        <v>4.203320039999999E7</v>
      </c>
      <c r="E14" s="4">
        <v>0.0</v>
      </c>
      <c r="F14" s="4">
        <v>4.4169748396663986E7</v>
      </c>
      <c r="G14" s="4">
        <v>0.0</v>
      </c>
      <c r="H14" s="4">
        <v>4.641489714936389E7</v>
      </c>
      <c r="I14" s="4">
        <v>0.0</v>
      </c>
      <c r="J14" s="4">
        <v>4.8774166835615024E7</v>
      </c>
      <c r="K14" s="4">
        <v>0.0</v>
      </c>
      <c r="L14" s="4">
        <v>5.125335822361099E7</v>
      </c>
      <c r="M14" s="4">
        <v>0.0</v>
      </c>
      <c r="N14" s="4">
        <v>5.385856693465071E7</v>
      </c>
      <c r="O14" s="4">
        <v>0.0</v>
      </c>
      <c r="P14" s="4">
        <v>5.659619843052467E7</v>
      </c>
      <c r="Q14" s="4">
        <v>0.0</v>
      </c>
      <c r="R14" s="4">
        <v>5.9472983762710206E7</v>
      </c>
      <c r="S14" s="4">
        <v>0.0</v>
      </c>
      <c r="T14" s="4">
        <v>6.2495996122098595E7</v>
      </c>
      <c r="U14" s="4">
        <v>0.0</v>
      </c>
      <c r="V14" s="4">
        <v>6.56726682299448E7</v>
      </c>
      <c r="W14" s="4">
        <v>0.0</v>
      </c>
      <c r="X14" s="4">
        <v>6.901081061279958E7</v>
      </c>
      <c r="Y14" s="4">
        <v>0.0</v>
      </c>
      <c r="Z14" s="4"/>
    </row>
    <row r="15">
      <c r="A15" s="1" t="s">
        <v>28</v>
      </c>
      <c r="B15" s="4">
        <v>7.0E7</v>
      </c>
      <c r="C15" s="4">
        <v>6.06E7</v>
      </c>
      <c r="D15" s="4">
        <v>1.0384520039999999E8</v>
      </c>
      <c r="E15" s="4">
        <v>6.304824E7</v>
      </c>
      <c r="F15" s="4">
        <v>1.08478953196664E8</v>
      </c>
      <c r="G15" s="4">
        <v>6.559538889600001E7</v>
      </c>
      <c r="H15" s="4">
        <v>1.1332219382328391E8</v>
      </c>
      <c r="I15" s="4">
        <v>6.82454426073984E7</v>
      </c>
      <c r="J15" s="4">
        <v>1.183845182951614E8</v>
      </c>
      <c r="K15" s="4">
        <v>7.10025584887373E7</v>
      </c>
      <c r="L15" s="4">
        <v>1.2367596788212302E8</v>
      </c>
      <c r="M15" s="4">
        <v>7.387106185168228E7</v>
      </c>
      <c r="N15" s="4">
        <v>1.2920705002336663E8</v>
      </c>
      <c r="O15" s="4">
        <v>7.685545275049022E7</v>
      </c>
      <c r="P15" s="4">
        <v>1.349887602360247E8</v>
      </c>
      <c r="Q15" s="4">
        <v>7.996041304161003E7</v>
      </c>
      <c r="R15" s="4">
        <v>1.4103260506515244E8</v>
      </c>
      <c r="S15" s="4">
        <v>8.319081372849108E7</v>
      </c>
      <c r="T15" s="4">
        <v>1.473506261251595E8</v>
      </c>
      <c r="U15" s="4">
        <v>8.655172260312213E7</v>
      </c>
      <c r="V15" s="4">
        <v>1.5395542528512937E8</v>
      </c>
      <c r="W15" s="4">
        <v>9.004841219628826E7</v>
      </c>
      <c r="X15" s="4">
        <v>1.6086019105301362E8</v>
      </c>
      <c r="Y15" s="4">
        <v>9.368636804901832E7</v>
      </c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28</v>
      </c>
    </row>
    <row r="2">
      <c r="A2" s="1" t="s">
        <v>45</v>
      </c>
      <c r="B2" s="1"/>
    </row>
    <row r="3">
      <c r="A3" s="5" t="s">
        <v>26</v>
      </c>
      <c r="B3" s="5">
        <f>Purchases!B3+Purchases!C3+Purchases!D3</f>
        <v>91812000</v>
      </c>
      <c r="C3" s="4">
        <f>Purchases!E3+Purchases!F3+Purchases!G3</f>
        <v>97431628.9</v>
      </c>
      <c r="D3" s="4">
        <f>Purchases!H3+Purchases!I3+Purchases!J3</f>
        <v>103395224</v>
      </c>
      <c r="E3" s="4">
        <f>Purchases!K3+Purchases!L3+Purchases!M3</f>
        <v>109723838.9</v>
      </c>
      <c r="F3" s="4">
        <f>Purchases!N3+Purchases!O3+Purchases!P3</f>
        <v>116439815.6</v>
      </c>
      <c r="G3" s="4">
        <f>Purchases!Q3+Purchases!R3+Purchases!S3</f>
        <v>123566863.9</v>
      </c>
      <c r="H3" s="4">
        <f>Purchases!T3+Purchases!U3+Purchases!V3</f>
        <v>131130144.5</v>
      </c>
      <c r="I3" s="4">
        <f>Purchases!W3+Purchases!X3+Purchases!Y3</f>
        <v>139156358.4</v>
      </c>
      <c r="J3" s="4">
        <f t="shared" ref="J3:J5" si="1">SUM(B3:I3)</f>
        <v>912655874.2</v>
      </c>
      <c r="K3" s="8" t="b">
        <f>EXACT(J3,Purchases!Z3)</f>
        <v>1</v>
      </c>
    </row>
    <row r="4">
      <c r="A4" s="5" t="s">
        <v>27</v>
      </c>
      <c r="B4" s="5">
        <f>Purchases!B4+Purchases!C4+Purchases!D4</f>
        <v>123037200.4</v>
      </c>
      <c r="C4" s="4">
        <f>Purchases!E4+Purchases!F4+Purchases!G4</f>
        <v>132536391.2</v>
      </c>
      <c r="D4" s="4">
        <f>Purchases!H4+Purchases!I4+Purchases!J4</f>
        <v>142768975.1</v>
      </c>
      <c r="E4" s="4">
        <f>Purchases!K4+Purchases!L4+Purchases!M4</f>
        <v>153791574.2</v>
      </c>
      <c r="F4" s="4">
        <f>Purchases!N4+Purchases!O4+Purchases!P4</f>
        <v>165665182.3</v>
      </c>
      <c r="G4" s="4">
        <f>Purchases!Q4+Purchases!R4+Purchases!S4</f>
        <v>178455502.4</v>
      </c>
      <c r="H4" s="4">
        <f>Purchases!T4+Purchases!U4+Purchases!V4</f>
        <v>192233310</v>
      </c>
      <c r="I4" s="4">
        <f>Purchases!W4+Purchases!X4+Purchases!Y4</f>
        <v>207074844.8</v>
      </c>
      <c r="J4" s="4">
        <f t="shared" si="1"/>
        <v>1295562980</v>
      </c>
      <c r="K4" s="8" t="b">
        <f>EXACT(J4,Purchases!Z4)</f>
        <v>1</v>
      </c>
    </row>
    <row r="5">
      <c r="A5" s="1" t="s">
        <v>28</v>
      </c>
      <c r="B5" s="5">
        <f t="shared" ref="B5:I5" si="2">SUM(B3:B4)</f>
        <v>214849200.4</v>
      </c>
      <c r="C5" s="5">
        <f t="shared" si="2"/>
        <v>229968020.1</v>
      </c>
      <c r="D5" s="5">
        <f t="shared" si="2"/>
        <v>246164199.1</v>
      </c>
      <c r="E5" s="5">
        <f t="shared" si="2"/>
        <v>263515413.1</v>
      </c>
      <c r="F5" s="5">
        <f t="shared" si="2"/>
        <v>282104998</v>
      </c>
      <c r="G5" s="5">
        <f t="shared" si="2"/>
        <v>302022366.3</v>
      </c>
      <c r="H5" s="5">
        <f t="shared" si="2"/>
        <v>323363454.5</v>
      </c>
      <c r="I5" s="5">
        <f t="shared" si="2"/>
        <v>346231203.1</v>
      </c>
      <c r="J5" s="4">
        <f t="shared" si="1"/>
        <v>2208218855</v>
      </c>
      <c r="K5" s="8" t="b">
        <f>EXACT(J5,Purchases!Z5)</f>
        <v>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63"/>
    <col customWidth="1" min="2" max="26" width="8.88"/>
  </cols>
  <sheetData>
    <row r="1">
      <c r="A1" s="9"/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1"/>
    </row>
    <row r="2">
      <c r="A2" s="9" t="s">
        <v>48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3" t="s">
        <v>49</v>
      </c>
      <c r="B3" s="13">
        <v>9.0</v>
      </c>
      <c r="C3" s="13">
        <v>0.0</v>
      </c>
      <c r="D3" s="13">
        <v>0.0</v>
      </c>
      <c r="E3" s="13">
        <v>0.0</v>
      </c>
      <c r="F3" s="13">
        <v>0.0</v>
      </c>
      <c r="G3" s="13">
        <v>0.0</v>
      </c>
      <c r="H3" s="13">
        <v>0.0</v>
      </c>
      <c r="I3" s="13">
        <v>0.0</v>
      </c>
      <c r="J3" s="13">
        <v>0.0</v>
      </c>
      <c r="K3" s="13">
        <v>0.0</v>
      </c>
      <c r="L3" s="13">
        <v>0.0</v>
      </c>
      <c r="M3" s="13">
        <v>0.0</v>
      </c>
      <c r="N3" s="13">
        <v>0.0</v>
      </c>
      <c r="O3" s="13">
        <v>0.0</v>
      </c>
      <c r="P3" s="13">
        <v>0.0</v>
      </c>
      <c r="Q3" s="13">
        <v>0.0</v>
      </c>
      <c r="R3" s="13">
        <v>0.0</v>
      </c>
      <c r="S3" s="13">
        <v>0.0</v>
      </c>
      <c r="T3" s="13">
        <v>0.0</v>
      </c>
      <c r="U3" s="12">
        <v>13.0</v>
      </c>
      <c r="V3" s="13">
        <v>0.0</v>
      </c>
      <c r="W3" s="13">
        <v>0.0</v>
      </c>
      <c r="X3" s="13">
        <v>0.0</v>
      </c>
      <c r="Y3" s="13">
        <v>0.0</v>
      </c>
      <c r="Z3" s="12"/>
    </row>
    <row r="4">
      <c r="A4" s="13" t="s">
        <v>50</v>
      </c>
      <c r="B4" s="13">
        <v>3425.0</v>
      </c>
      <c r="C4" s="13">
        <v>0.0</v>
      </c>
      <c r="D4" s="13">
        <v>0.0</v>
      </c>
      <c r="E4" s="13">
        <v>0.0</v>
      </c>
      <c r="F4" s="13">
        <v>0.0</v>
      </c>
      <c r="G4" s="13">
        <v>0.0</v>
      </c>
      <c r="H4" s="13">
        <v>0.0</v>
      </c>
      <c r="I4" s="13">
        <v>0.0</v>
      </c>
      <c r="J4" s="13">
        <v>0.0</v>
      </c>
      <c r="K4" s="13">
        <v>0.0</v>
      </c>
      <c r="L4" s="13">
        <v>0.0</v>
      </c>
      <c r="M4" s="13">
        <v>0.0</v>
      </c>
      <c r="N4" s="13">
        <v>0.0</v>
      </c>
      <c r="O4" s="13">
        <v>0.0</v>
      </c>
      <c r="P4" s="13">
        <v>0.0</v>
      </c>
      <c r="Q4" s="13">
        <v>0.0</v>
      </c>
      <c r="R4" s="13">
        <v>0.0</v>
      </c>
      <c r="S4" s="13">
        <v>0.0</v>
      </c>
      <c r="T4" s="13">
        <v>0.0</v>
      </c>
      <c r="U4" s="12">
        <v>5674.0</v>
      </c>
      <c r="V4" s="13">
        <v>0.0</v>
      </c>
      <c r="W4" s="13">
        <v>0.0</v>
      </c>
      <c r="X4" s="13">
        <v>0.0</v>
      </c>
      <c r="Y4" s="13">
        <v>0.0</v>
      </c>
      <c r="Z4" s="12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9" t="s">
        <v>51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3" t="s">
        <v>52</v>
      </c>
      <c r="B7" s="12">
        <v>0.0</v>
      </c>
      <c r="C7" s="12">
        <v>3425.0</v>
      </c>
      <c r="D7" s="12">
        <v>3425.0</v>
      </c>
      <c r="E7" s="12">
        <v>3425.0</v>
      </c>
      <c r="F7" s="12">
        <v>3425.0</v>
      </c>
      <c r="G7" s="12">
        <v>3425.0</v>
      </c>
      <c r="H7" s="12">
        <v>3425.0</v>
      </c>
      <c r="I7" s="12">
        <v>3425.0</v>
      </c>
      <c r="J7" s="12">
        <v>3425.0</v>
      </c>
      <c r="K7" s="12">
        <v>3425.0</v>
      </c>
      <c r="L7" s="12">
        <v>3425.0</v>
      </c>
      <c r="M7" s="12">
        <v>3425.0</v>
      </c>
      <c r="N7" s="12">
        <v>3425.0</v>
      </c>
      <c r="O7" s="12">
        <v>3425.0</v>
      </c>
      <c r="P7" s="12">
        <v>3425.0</v>
      </c>
      <c r="Q7" s="12">
        <v>3425.0</v>
      </c>
      <c r="R7" s="12">
        <v>3425.0</v>
      </c>
      <c r="S7" s="12">
        <v>3425.0</v>
      </c>
      <c r="T7" s="12">
        <v>3425.0</v>
      </c>
      <c r="U7" s="12">
        <v>3425.0</v>
      </c>
      <c r="V7" s="12">
        <v>9099.0</v>
      </c>
      <c r="W7" s="12">
        <v>9099.0</v>
      </c>
      <c r="X7" s="12">
        <v>9099.0</v>
      </c>
      <c r="Y7" s="12">
        <v>9099.0</v>
      </c>
      <c r="Z7" s="12"/>
    </row>
    <row r="8">
      <c r="A8" s="13" t="s">
        <v>53</v>
      </c>
      <c r="B8" s="12">
        <v>3425.0</v>
      </c>
      <c r="C8" s="12">
        <v>0.0</v>
      </c>
      <c r="D8" s="12">
        <v>0.0</v>
      </c>
      <c r="E8" s="12">
        <v>0.0</v>
      </c>
      <c r="F8" s="12">
        <v>0.0</v>
      </c>
      <c r="G8" s="12">
        <v>0.0</v>
      </c>
      <c r="H8" s="12">
        <v>0.0</v>
      </c>
      <c r="I8" s="12">
        <v>0.0</v>
      </c>
      <c r="J8" s="12">
        <v>0.0</v>
      </c>
      <c r="K8" s="12">
        <v>0.0</v>
      </c>
      <c r="L8" s="12">
        <v>0.0</v>
      </c>
      <c r="M8" s="12">
        <v>0.0</v>
      </c>
      <c r="N8" s="12">
        <v>0.0</v>
      </c>
      <c r="O8" s="12">
        <v>0.0</v>
      </c>
      <c r="P8" s="12">
        <v>0.0</v>
      </c>
      <c r="Q8" s="12">
        <v>0.0</v>
      </c>
      <c r="R8" s="12">
        <v>0.0</v>
      </c>
      <c r="S8" s="12">
        <v>0.0</v>
      </c>
      <c r="T8" s="12">
        <v>0.0</v>
      </c>
      <c r="U8" s="12">
        <v>5674.0</v>
      </c>
      <c r="V8" s="12">
        <v>0.0</v>
      </c>
      <c r="W8" s="12">
        <v>0.0</v>
      </c>
      <c r="X8" s="12">
        <v>0.0</v>
      </c>
      <c r="Y8" s="12">
        <v>0.0</v>
      </c>
      <c r="Z8" s="12"/>
    </row>
    <row r="9">
      <c r="A9" s="13" t="s">
        <v>54</v>
      </c>
      <c r="B9" s="12">
        <v>3425.0</v>
      </c>
      <c r="C9" s="12">
        <v>3425.0</v>
      </c>
      <c r="D9" s="12">
        <v>3425.0</v>
      </c>
      <c r="E9" s="12">
        <v>3425.0</v>
      </c>
      <c r="F9" s="12">
        <v>3425.0</v>
      </c>
      <c r="G9" s="12">
        <v>3425.0</v>
      </c>
      <c r="H9" s="12">
        <v>3425.0</v>
      </c>
      <c r="I9" s="12">
        <v>3425.0</v>
      </c>
      <c r="J9" s="12">
        <v>3425.0</v>
      </c>
      <c r="K9" s="12">
        <v>3425.0</v>
      </c>
      <c r="L9" s="12">
        <v>3425.0</v>
      </c>
      <c r="M9" s="12">
        <v>3425.0</v>
      </c>
      <c r="N9" s="12">
        <v>3425.0</v>
      </c>
      <c r="O9" s="12">
        <v>3425.0</v>
      </c>
      <c r="P9" s="12">
        <v>3425.0</v>
      </c>
      <c r="Q9" s="12">
        <v>3425.0</v>
      </c>
      <c r="R9" s="12">
        <v>3425.0</v>
      </c>
      <c r="S9" s="12">
        <v>3425.0</v>
      </c>
      <c r="T9" s="12">
        <v>3425.0</v>
      </c>
      <c r="U9" s="12">
        <v>9099.0</v>
      </c>
      <c r="V9" s="12">
        <v>9099.0</v>
      </c>
      <c r="W9" s="12">
        <v>9099.0</v>
      </c>
      <c r="X9" s="12">
        <v>9099.0</v>
      </c>
      <c r="Y9" s="12">
        <v>9099.0</v>
      </c>
      <c r="Z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9" t="s">
        <v>55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3" t="s">
        <v>56</v>
      </c>
      <c r="B12" s="12">
        <v>0.0</v>
      </c>
      <c r="C12" s="12">
        <v>30825.0</v>
      </c>
      <c r="D12" s="12">
        <v>30825.0</v>
      </c>
      <c r="E12" s="12">
        <v>30825.0</v>
      </c>
      <c r="F12" s="12">
        <v>30825.0</v>
      </c>
      <c r="G12" s="12">
        <v>30825.0</v>
      </c>
      <c r="H12" s="12">
        <v>30825.0</v>
      </c>
      <c r="I12" s="12">
        <v>30825.0</v>
      </c>
      <c r="J12" s="12">
        <v>30825.0</v>
      </c>
      <c r="K12" s="12">
        <v>30825.0</v>
      </c>
      <c r="L12" s="12">
        <v>30825.0</v>
      </c>
      <c r="M12" s="12">
        <v>30825.0</v>
      </c>
      <c r="N12" s="12">
        <v>30825.0</v>
      </c>
      <c r="O12" s="12">
        <v>30825.0</v>
      </c>
      <c r="P12" s="12">
        <v>30825.0</v>
      </c>
      <c r="Q12" s="12">
        <v>30825.0</v>
      </c>
      <c r="R12" s="12">
        <v>30825.0</v>
      </c>
      <c r="S12" s="12">
        <v>30825.0</v>
      </c>
      <c r="T12" s="12">
        <v>30825.0</v>
      </c>
      <c r="U12" s="12">
        <v>30825.0</v>
      </c>
      <c r="V12" s="12">
        <v>104587.0</v>
      </c>
      <c r="W12" s="12">
        <v>104587.0</v>
      </c>
      <c r="X12" s="12">
        <v>104587.0</v>
      </c>
      <c r="Y12" s="12">
        <v>104587.0</v>
      </c>
      <c r="Z12" s="12"/>
    </row>
    <row r="13">
      <c r="A13" s="13" t="s">
        <v>57</v>
      </c>
      <c r="B13" s="12">
        <v>30825.0</v>
      </c>
      <c r="C13" s="12">
        <v>0.0</v>
      </c>
      <c r="D13" s="12">
        <v>0.0</v>
      </c>
      <c r="E13" s="12">
        <v>0.0</v>
      </c>
      <c r="F13" s="12">
        <v>0.0</v>
      </c>
      <c r="G13" s="12">
        <v>0.0</v>
      </c>
      <c r="H13" s="12">
        <v>0.0</v>
      </c>
      <c r="I13" s="12">
        <v>0.0</v>
      </c>
      <c r="J13" s="12">
        <v>0.0</v>
      </c>
      <c r="K13" s="12">
        <v>0.0</v>
      </c>
      <c r="L13" s="12">
        <v>0.0</v>
      </c>
      <c r="M13" s="12">
        <v>0.0</v>
      </c>
      <c r="N13" s="12">
        <v>0.0</v>
      </c>
      <c r="O13" s="12">
        <v>0.0</v>
      </c>
      <c r="P13" s="12">
        <v>0.0</v>
      </c>
      <c r="Q13" s="12">
        <v>0.0</v>
      </c>
      <c r="R13" s="12">
        <v>0.0</v>
      </c>
      <c r="S13" s="12">
        <v>0.0</v>
      </c>
      <c r="T13" s="12">
        <v>0.0</v>
      </c>
      <c r="U13" s="12">
        <v>73762.0</v>
      </c>
      <c r="V13" s="12">
        <v>0.0</v>
      </c>
      <c r="W13" s="12">
        <v>0.0</v>
      </c>
      <c r="X13" s="12">
        <v>0.0</v>
      </c>
      <c r="Y13" s="12">
        <v>0.0</v>
      </c>
      <c r="Z13" s="12"/>
    </row>
    <row r="14">
      <c r="A14" s="13" t="s">
        <v>58</v>
      </c>
      <c r="B14" s="12">
        <v>30825.0</v>
      </c>
      <c r="C14" s="12">
        <v>30825.0</v>
      </c>
      <c r="D14" s="12">
        <v>30825.0</v>
      </c>
      <c r="E14" s="12">
        <v>30825.0</v>
      </c>
      <c r="F14" s="12">
        <v>30825.0</v>
      </c>
      <c r="G14" s="12">
        <v>30825.0</v>
      </c>
      <c r="H14" s="12">
        <v>30825.0</v>
      </c>
      <c r="I14" s="12">
        <v>30825.0</v>
      </c>
      <c r="J14" s="12">
        <v>30825.0</v>
      </c>
      <c r="K14" s="12">
        <v>30825.0</v>
      </c>
      <c r="L14" s="12">
        <v>30825.0</v>
      </c>
      <c r="M14" s="12">
        <v>30825.0</v>
      </c>
      <c r="N14" s="12">
        <v>30825.0</v>
      </c>
      <c r="O14" s="12">
        <v>30825.0</v>
      </c>
      <c r="P14" s="12">
        <v>30825.0</v>
      </c>
      <c r="Q14" s="12">
        <v>30825.0</v>
      </c>
      <c r="R14" s="12">
        <v>30825.0</v>
      </c>
      <c r="S14" s="12">
        <v>30825.0</v>
      </c>
      <c r="T14" s="12">
        <v>30825.0</v>
      </c>
      <c r="U14" s="12">
        <v>104587.0</v>
      </c>
      <c r="V14" s="12">
        <v>104587.0</v>
      </c>
      <c r="W14" s="12">
        <v>104587.0</v>
      </c>
      <c r="X14" s="12">
        <v>104587.0</v>
      </c>
      <c r="Y14" s="12">
        <v>104587.0</v>
      </c>
      <c r="Z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9" t="s">
        <v>59</v>
      </c>
      <c r="B16" s="13">
        <v>0.0</v>
      </c>
      <c r="C16" s="13">
        <v>0.0</v>
      </c>
      <c r="D16" s="13">
        <v>0.0</v>
      </c>
      <c r="E16" s="13">
        <v>0.0</v>
      </c>
      <c r="F16" s="13">
        <v>0.0</v>
      </c>
      <c r="G16" s="13">
        <v>0.0</v>
      </c>
      <c r="H16" s="13">
        <v>0.0</v>
      </c>
      <c r="I16" s="13">
        <v>0.0</v>
      </c>
      <c r="J16" s="13">
        <v>0.0</v>
      </c>
      <c r="K16" s="13">
        <v>0.0</v>
      </c>
      <c r="L16" s="13">
        <v>0.0</v>
      </c>
      <c r="M16" s="12">
        <v>8.5</v>
      </c>
      <c r="N16" s="13">
        <v>0.0</v>
      </c>
      <c r="O16" s="13">
        <v>0.0</v>
      </c>
      <c r="P16" s="13">
        <v>0.0</v>
      </c>
      <c r="Q16" s="13">
        <v>0.0</v>
      </c>
      <c r="R16" s="13">
        <v>0.0</v>
      </c>
      <c r="S16" s="13">
        <v>0.0</v>
      </c>
      <c r="T16" s="13">
        <v>0.0</v>
      </c>
      <c r="U16" s="13">
        <v>0.0</v>
      </c>
      <c r="V16" s="13">
        <v>0.0</v>
      </c>
      <c r="W16" s="13">
        <v>0.0</v>
      </c>
      <c r="X16" s="13">
        <v>0.0</v>
      </c>
      <c r="Y16" s="12">
        <v>6.0</v>
      </c>
      <c r="Z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3" t="s">
        <v>60</v>
      </c>
      <c r="B18" s="12">
        <v>0.0</v>
      </c>
      <c r="C18" s="12">
        <v>0.0</v>
      </c>
      <c r="D18" s="12">
        <v>0.0</v>
      </c>
      <c r="E18" s="12">
        <v>0.0</v>
      </c>
      <c r="F18" s="12">
        <v>0.0</v>
      </c>
      <c r="G18" s="12">
        <v>0.0</v>
      </c>
      <c r="H18" s="12">
        <v>0.0</v>
      </c>
      <c r="I18" s="12">
        <v>0.0</v>
      </c>
      <c r="J18" s="12">
        <v>0.0</v>
      </c>
      <c r="K18" s="12">
        <v>0.0</v>
      </c>
      <c r="L18" s="12">
        <v>0.0</v>
      </c>
      <c r="M18" s="12">
        <v>29112.5</v>
      </c>
      <c r="N18" s="12">
        <v>0.0</v>
      </c>
      <c r="O18" s="12">
        <v>0.0</v>
      </c>
      <c r="P18" s="12">
        <v>0.0</v>
      </c>
      <c r="Q18" s="12">
        <v>0.0</v>
      </c>
      <c r="R18" s="12">
        <v>0.0</v>
      </c>
      <c r="S18" s="12">
        <v>0.0</v>
      </c>
      <c r="T18" s="12">
        <v>0.0</v>
      </c>
      <c r="U18" s="12">
        <v>0.0</v>
      </c>
      <c r="V18" s="12">
        <v>0.0</v>
      </c>
      <c r="W18" s="12">
        <v>0.0</v>
      </c>
      <c r="X18" s="12">
        <v>0.0</v>
      </c>
      <c r="Y18" s="12">
        <v>54594.0</v>
      </c>
      <c r="Z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6.38"/>
    <col customWidth="1" min="2" max="25" width="9.25"/>
    <col customWidth="1" min="26" max="26" width="12.13"/>
    <col customWidth="1" min="27" max="27" width="9.25"/>
  </cols>
  <sheetData>
    <row r="1">
      <c r="A1" s="1" t="s">
        <v>61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/>
      <c r="AA1" s="3"/>
    </row>
    <row r="2">
      <c r="A2" s="5" t="s">
        <v>25</v>
      </c>
      <c r="B2" s="4">
        <v>8.0E7</v>
      </c>
      <c r="C2" s="4">
        <v>8.190749999999999E7</v>
      </c>
      <c r="D2" s="4">
        <v>8.386237574999997E7</v>
      </c>
      <c r="E2" s="4">
        <v>8.586585193414214E7</v>
      </c>
      <c r="F2" s="4">
        <v>8.791918606478366E7</v>
      </c>
      <c r="G2" s="4">
        <v>9.002366938983385E7</v>
      </c>
      <c r="H2" s="4">
        <v>9.218062782578653E7</v>
      </c>
      <c r="I2" s="4">
        <v>9.439142291718861E7</v>
      </c>
      <c r="J2" s="4">
        <v>9.665745282330805E7</v>
      </c>
      <c r="K2" s="4">
        <v>9.898015333278593E7</v>
      </c>
      <c r="L2" s="4">
        <v>1.013609989070811E8</v>
      </c>
      <c r="M2" s="4">
        <v>1.038015037535389E8</v>
      </c>
      <c r="N2" s="4">
        <v>1.063032229289405E8</v>
      </c>
      <c r="O2" s="4">
        <v>1.088677534744132E8</v>
      </c>
      <c r="P2" s="4">
        <v>1.1149673558260964E8</v>
      </c>
      <c r="Q2" s="4">
        <v>1.141918537980887E8</v>
      </c>
      <c r="R2" s="4">
        <v>1.169548382518593E8</v>
      </c>
      <c r="S2" s="4">
        <v>1.197874659310762E8</v>
      </c>
      <c r="T2" s="4">
        <v>1.2269156198490535E8</v>
      </c>
      <c r="U2" s="4">
        <v>1.256690010676074E8</v>
      </c>
      <c r="V2" s="4">
        <v>1.2872170871991736E8</v>
      </c>
      <c r="W2" s="4">
        <v>1.3185166278983074E8</v>
      </c>
      <c r="X2" s="4">
        <v>1.3506089489393938E8</v>
      </c>
      <c r="Y2" s="4">
        <v>1.383514919204928E8</v>
      </c>
      <c r="Z2" s="4">
        <v>2.5568989340421295E9</v>
      </c>
      <c r="AA2" s="4" t="b">
        <v>1</v>
      </c>
    </row>
    <row r="3">
      <c r="A3" s="5" t="s">
        <v>62</v>
      </c>
      <c r="B3" s="4">
        <v>6.5E7</v>
      </c>
      <c r="C3" s="4">
        <v>6.6628999999999985E7</v>
      </c>
      <c r="D3" s="4">
        <v>6.829882539999998E7</v>
      </c>
      <c r="E3" s="4">
        <v>7.001049935503998E7</v>
      </c>
      <c r="F3" s="4">
        <v>7.176507066228898E7</v>
      </c>
      <c r="G3" s="4">
        <v>7.356361440368587E7</v>
      </c>
      <c r="H3" s="4">
        <v>7.540723260468614E7</v>
      </c>
      <c r="I3" s="4">
        <v>7.729705490951824E7</v>
      </c>
      <c r="J3" s="4">
        <v>7.923423927336296E7</v>
      </c>
      <c r="K3" s="4">
        <v>8.12199726718806E7</v>
      </c>
      <c r="L3" s="4">
        <v>8.325547182851993E7</v>
      </c>
      <c r="M3" s="4">
        <v>8.534198396005528E7</v>
      </c>
      <c r="N3" s="4">
        <v>8.748078754080814E7</v>
      </c>
      <c r="O3" s="4">
        <v>8.967319308602181E7</v>
      </c>
      <c r="P3" s="4">
        <v>9.192054395486882E7</v>
      </c>
      <c r="Q3" s="4">
        <v>9.422421717358358E7</v>
      </c>
      <c r="R3" s="4">
        <v>9.658562427922428E7</v>
      </c>
      <c r="S3" s="4">
        <v>9.900621218458115E7</v>
      </c>
      <c r="T3" s="4">
        <v>1.0148746406476119E8</v>
      </c>
      <c r="U3" s="4">
        <v>1.0403090026599243E8</v>
      </c>
      <c r="V3" s="4">
        <v>1.0663807923720469E8</v>
      </c>
      <c r="W3" s="4">
        <v>1.093105984849578E8</v>
      </c>
      <c r="X3" s="4">
        <v>1.1205009555230199E8</v>
      </c>
      <c r="Y3" s="4">
        <v>1.148582490221708E8</v>
      </c>
      <c r="Z3" s="4">
        <v>2.1042889299155145E9</v>
      </c>
      <c r="AA3" s="4" t="b">
        <v>1</v>
      </c>
    </row>
    <row r="4">
      <c r="A4" s="1" t="s">
        <v>63</v>
      </c>
      <c r="B4" s="4">
        <v>1.5E7</v>
      </c>
      <c r="C4" s="4">
        <v>1.52785E7</v>
      </c>
      <c r="D4" s="4">
        <v>1.5563550349999994E7</v>
      </c>
      <c r="E4" s="4">
        <v>1.5855352579102159E7</v>
      </c>
      <c r="F4" s="4">
        <v>1.6154115402494684E7</v>
      </c>
      <c r="G4" s="4">
        <v>1.6460054986147985E7</v>
      </c>
      <c r="H4" s="4">
        <v>1.677339522110039E7</v>
      </c>
      <c r="I4" s="4">
        <v>1.7094368007670373E7</v>
      </c>
      <c r="J4" s="4">
        <v>1.7423213549945086E7</v>
      </c>
      <c r="K4" s="4">
        <v>1.776018066090533E7</v>
      </c>
      <c r="L4" s="4">
        <v>1.8105527078561172E7</v>
      </c>
      <c r="M4" s="4">
        <v>1.845951979348363E7</v>
      </c>
      <c r="N4" s="4">
        <v>1.8822435388132364E7</v>
      </c>
      <c r="O4" s="4">
        <v>1.919456038839139E7</v>
      </c>
      <c r="P4" s="4">
        <v>1.9576191627740815E7</v>
      </c>
      <c r="Q4" s="4">
        <v>1.9967636624505118E7</v>
      </c>
      <c r="R4" s="4">
        <v>2.036921397263503E7</v>
      </c>
      <c r="S4" s="4">
        <v>2.0781253746495053E7</v>
      </c>
      <c r="T4" s="4">
        <v>2.1204097920144156E7</v>
      </c>
      <c r="U4" s="4">
        <v>2.163810080161497E7</v>
      </c>
      <c r="V4" s="4">
        <v>2.208362948271267E7</v>
      </c>
      <c r="W4" s="4">
        <v>2.2541064304872945E7</v>
      </c>
      <c r="X4" s="4">
        <v>2.3010799341637388E7</v>
      </c>
      <c r="Y4" s="4">
        <v>2.3493242898322E7</v>
      </c>
      <c r="Z4" s="4">
        <v>4.526100041266147E8</v>
      </c>
      <c r="AA4" s="4" t="b">
        <v>1</v>
      </c>
    </row>
    <row r="5">
      <c r="A5" s="5" t="s">
        <v>64</v>
      </c>
      <c r="B5" s="4">
        <v>417267.0</v>
      </c>
      <c r="C5" s="4">
        <v>417267.0</v>
      </c>
      <c r="D5" s="4">
        <v>417267.0</v>
      </c>
      <c r="E5" s="4">
        <v>417267.0</v>
      </c>
      <c r="F5" s="4">
        <v>417267.0</v>
      </c>
      <c r="G5" s="4">
        <v>417267.0</v>
      </c>
      <c r="H5" s="4">
        <v>417267.0</v>
      </c>
      <c r="I5" s="4">
        <v>417267.0</v>
      </c>
      <c r="J5" s="4">
        <v>417267.0</v>
      </c>
      <c r="K5" s="4">
        <v>417267.0</v>
      </c>
      <c r="L5" s="4">
        <v>417267.0</v>
      </c>
      <c r="M5" s="4">
        <v>417267.0</v>
      </c>
      <c r="N5" s="4">
        <v>417267.0</v>
      </c>
      <c r="O5" s="4">
        <v>417267.0</v>
      </c>
      <c r="P5" s="4">
        <v>417267.0</v>
      </c>
      <c r="Q5" s="4">
        <v>417267.0</v>
      </c>
      <c r="R5" s="4">
        <v>417267.0</v>
      </c>
      <c r="S5" s="4">
        <v>417267.0</v>
      </c>
      <c r="T5" s="4">
        <v>417267.0</v>
      </c>
      <c r="U5" s="4">
        <v>417267.0</v>
      </c>
      <c r="V5" s="4">
        <v>417267.0</v>
      </c>
      <c r="W5" s="4">
        <v>417267.0</v>
      </c>
      <c r="X5" s="4">
        <v>417267.0</v>
      </c>
      <c r="Y5" s="4">
        <v>417267.0</v>
      </c>
      <c r="Z5" s="4">
        <v>1.0014408E7</v>
      </c>
      <c r="AA5" s="4" t="b">
        <v>1</v>
      </c>
    </row>
    <row r="6">
      <c r="A6" s="1" t="s">
        <v>65</v>
      </c>
      <c r="B6" s="4">
        <v>1.4582733E7</v>
      </c>
      <c r="C6" s="4">
        <v>1.4861233E7</v>
      </c>
      <c r="D6" s="4">
        <v>1.5146283349999994E7</v>
      </c>
      <c r="E6" s="4">
        <v>1.5438085579102159E7</v>
      </c>
      <c r="F6" s="4">
        <v>1.5736848402494684E7</v>
      </c>
      <c r="G6" s="4">
        <v>1.6042787986147985E7</v>
      </c>
      <c r="H6" s="4">
        <v>1.635612822110039E7</v>
      </c>
      <c r="I6" s="4">
        <v>1.6677101007670373E7</v>
      </c>
      <c r="J6" s="4">
        <v>1.7005946549945086E7</v>
      </c>
      <c r="K6" s="4">
        <v>1.734291366090533E7</v>
      </c>
      <c r="L6" s="4">
        <v>1.7688260078561172E7</v>
      </c>
      <c r="M6" s="4">
        <v>1.804225279348363E7</v>
      </c>
      <c r="N6" s="4">
        <v>1.8405168388132364E7</v>
      </c>
      <c r="O6" s="4">
        <v>1.877729338839139E7</v>
      </c>
      <c r="P6" s="4">
        <v>1.9158924627740815E7</v>
      </c>
      <c r="Q6" s="4">
        <v>1.9550369624505118E7</v>
      </c>
      <c r="R6" s="4">
        <v>1.995194697263503E7</v>
      </c>
      <c r="S6" s="4">
        <v>2.0363986746495053E7</v>
      </c>
      <c r="T6" s="4">
        <v>2.0786830920144156E7</v>
      </c>
      <c r="U6" s="4">
        <v>2.122083380161497E7</v>
      </c>
      <c r="V6" s="4">
        <v>2.166636248271267E7</v>
      </c>
      <c r="W6" s="4">
        <v>2.2123797304872945E7</v>
      </c>
      <c r="X6" s="4">
        <v>2.2593532341637388E7</v>
      </c>
      <c r="Y6" s="4">
        <v>2.3075975898322E7</v>
      </c>
      <c r="Z6" s="4">
        <v>4.425955961266147E8</v>
      </c>
      <c r="AA6" s="4" t="b">
        <v>1</v>
      </c>
    </row>
    <row r="7">
      <c r="A7" s="5" t="s">
        <v>66</v>
      </c>
      <c r="B7" s="4">
        <v>132451.92307692306</v>
      </c>
      <c r="C7" s="4">
        <v>139594.7802197802</v>
      </c>
      <c r="D7" s="4">
        <v>139594.7802197802</v>
      </c>
      <c r="E7" s="4">
        <v>139594.7802197802</v>
      </c>
      <c r="F7" s="4">
        <v>146737.63736263735</v>
      </c>
      <c r="G7" s="4">
        <v>146737.63736263735</v>
      </c>
      <c r="H7" s="4">
        <v>156112.63736263735</v>
      </c>
      <c r="I7" s="4">
        <v>156112.63736263735</v>
      </c>
      <c r="J7" s="4">
        <v>156112.63736263735</v>
      </c>
      <c r="K7" s="4">
        <v>163255.49450549448</v>
      </c>
      <c r="L7" s="4">
        <v>163255.49450549448</v>
      </c>
      <c r="M7" s="4">
        <v>163255.49450549448</v>
      </c>
      <c r="N7" s="4">
        <v>163255.49450549448</v>
      </c>
      <c r="O7" s="4">
        <v>163255.49450549448</v>
      </c>
      <c r="P7" s="4">
        <v>163255.49450549448</v>
      </c>
      <c r="Q7" s="4">
        <v>156112.63736263735</v>
      </c>
      <c r="R7" s="4">
        <v>146737.63736263735</v>
      </c>
      <c r="S7" s="4">
        <v>146737.63736263735</v>
      </c>
      <c r="T7" s="4">
        <v>139594.7802197802</v>
      </c>
      <c r="U7" s="4">
        <v>139594.7802197802</v>
      </c>
      <c r="V7" s="4">
        <v>139594.7802197802</v>
      </c>
      <c r="W7" s="4">
        <v>139594.7802197802</v>
      </c>
      <c r="X7" s="4">
        <v>139594.7802197802</v>
      </c>
      <c r="Y7" s="4">
        <v>139594.7802197802</v>
      </c>
      <c r="Z7" s="4">
        <v>3579739.010989011</v>
      </c>
      <c r="AA7" s="4" t="b">
        <v>1</v>
      </c>
    </row>
    <row r="8">
      <c r="A8" s="1" t="s">
        <v>67</v>
      </c>
      <c r="B8" s="4">
        <v>1.4450281076923076E7</v>
      </c>
      <c r="C8" s="4">
        <v>1.472163821978022E7</v>
      </c>
      <c r="D8" s="4">
        <v>1.5006688569780214E7</v>
      </c>
      <c r="E8" s="4">
        <v>1.5298490798882378E7</v>
      </c>
      <c r="F8" s="4">
        <v>1.5590110765132047E7</v>
      </c>
      <c r="G8" s="4">
        <v>1.5896050348785348E7</v>
      </c>
      <c r="H8" s="4">
        <v>1.6200015583737753E7</v>
      </c>
      <c r="I8" s="4">
        <v>1.6520988370307736E7</v>
      </c>
      <c r="J8" s="4">
        <v>1.684983391258245E7</v>
      </c>
      <c r="K8" s="4">
        <v>1.7179658166399837E7</v>
      </c>
      <c r="L8" s="4">
        <v>1.7525004584055677E7</v>
      </c>
      <c r="M8" s="4">
        <v>1.7878997298978135E7</v>
      </c>
      <c r="N8" s="4">
        <v>1.824191289362687E7</v>
      </c>
      <c r="O8" s="4">
        <v>1.8614037893885896E7</v>
      </c>
      <c r="P8" s="4">
        <v>1.899566913323532E7</v>
      </c>
      <c r="Q8" s="4">
        <v>1.939425698714248E7</v>
      </c>
      <c r="R8" s="4">
        <v>1.9805209335272394E7</v>
      </c>
      <c r="S8" s="4">
        <v>2.0217249109132417E7</v>
      </c>
      <c r="T8" s="4">
        <v>2.0647236139924377E7</v>
      </c>
      <c r="U8" s="4">
        <v>2.108123902139519E7</v>
      </c>
      <c r="V8" s="4">
        <v>2.1526767702492893E7</v>
      </c>
      <c r="W8" s="4">
        <v>2.1984202524653167E7</v>
      </c>
      <c r="X8" s="4">
        <v>2.245393756141761E7</v>
      </c>
      <c r="Y8" s="4">
        <v>2.2936381118102223E7</v>
      </c>
      <c r="Z8" s="4">
        <v>4.3901585711562574E8</v>
      </c>
      <c r="AA8" s="4" t="b">
        <v>1</v>
      </c>
    </row>
    <row r="9">
      <c r="A9" s="5" t="s">
        <v>68</v>
      </c>
      <c r="B9" s="4">
        <v>0.0</v>
      </c>
      <c r="C9" s="4">
        <v>0.0</v>
      </c>
      <c r="D9" s="4">
        <v>37810.4385</v>
      </c>
      <c r="E9" s="4">
        <v>37810.4385</v>
      </c>
      <c r="F9" s="4">
        <v>72172.57458333333</v>
      </c>
      <c r="G9" s="4">
        <v>72172.57458333333</v>
      </c>
      <c r="H9" s="4">
        <v>72172.57458333333</v>
      </c>
      <c r="I9" s="4">
        <v>72172.57458333333</v>
      </c>
      <c r="J9" s="4">
        <v>72172.57458333333</v>
      </c>
      <c r="K9" s="4">
        <v>72172.57458333333</v>
      </c>
      <c r="L9" s="4">
        <v>72172.57458333333</v>
      </c>
      <c r="M9" s="4">
        <v>72172.57458333333</v>
      </c>
      <c r="N9" s="4">
        <v>72172.57458333333</v>
      </c>
      <c r="O9" s="4">
        <v>72172.57458333333</v>
      </c>
      <c r="P9" s="4">
        <v>72172.57458333333</v>
      </c>
      <c r="Q9" s="4">
        <v>34362.13608333333</v>
      </c>
      <c r="R9" s="4">
        <v>34362.13608333333</v>
      </c>
      <c r="S9" s="4">
        <v>34362.13608333333</v>
      </c>
      <c r="T9" s="4">
        <v>34362.13608333333</v>
      </c>
      <c r="U9" s="4">
        <v>0.0</v>
      </c>
      <c r="V9" s="4">
        <v>0.0</v>
      </c>
      <c r="W9" s="4">
        <v>0.0</v>
      </c>
      <c r="X9" s="4">
        <v>0.0</v>
      </c>
      <c r="Y9" s="4">
        <v>0.0</v>
      </c>
      <c r="Z9" s="4">
        <v>1006967.7417499998</v>
      </c>
      <c r="AA9" s="4" t="b">
        <v>1</v>
      </c>
    </row>
    <row r="10">
      <c r="A10" s="1" t="s">
        <v>69</v>
      </c>
      <c r="B10" s="4">
        <v>1.4450281076923076E7</v>
      </c>
      <c r="C10" s="4">
        <v>1.472163821978022E7</v>
      </c>
      <c r="D10" s="4">
        <v>1.4968878131280214E7</v>
      </c>
      <c r="E10" s="4">
        <v>1.5260680360382378E7</v>
      </c>
      <c r="F10" s="4">
        <v>1.5517938190548714E7</v>
      </c>
      <c r="G10" s="4">
        <v>1.5823877774202015E7</v>
      </c>
      <c r="H10" s="4">
        <v>1.612784300915442E7</v>
      </c>
      <c r="I10" s="4">
        <v>1.6448815795724403E7</v>
      </c>
      <c r="J10" s="4">
        <v>1.6777661337999117E7</v>
      </c>
      <c r="K10" s="4">
        <v>1.7107485591816504E7</v>
      </c>
      <c r="L10" s="4">
        <v>1.7452832009472344E7</v>
      </c>
      <c r="M10" s="4">
        <v>1.7806824724394802E7</v>
      </c>
      <c r="N10" s="4">
        <v>1.8169740319043536E7</v>
      </c>
      <c r="O10" s="4">
        <v>1.8541865319302563E7</v>
      </c>
      <c r="P10" s="4">
        <v>1.8923496558651987E7</v>
      </c>
      <c r="Q10" s="4">
        <v>1.9359894851059146E7</v>
      </c>
      <c r="R10" s="4">
        <v>1.977084719918906E7</v>
      </c>
      <c r="S10" s="4">
        <v>2.018288697304908E7</v>
      </c>
      <c r="T10" s="4">
        <v>2.0612874003841043E7</v>
      </c>
      <c r="U10" s="4">
        <v>2.108123902139519E7</v>
      </c>
      <c r="V10" s="4">
        <v>2.1526767702492893E7</v>
      </c>
      <c r="W10" s="4">
        <v>2.1984202524653167E7</v>
      </c>
      <c r="X10" s="4">
        <v>2.245393756141761E7</v>
      </c>
      <c r="Y10" s="4">
        <v>2.2936381118102223E7</v>
      </c>
      <c r="Z10" s="4">
        <v>4.3800888937387574E8</v>
      </c>
      <c r="AA10" s="4" t="b">
        <v>1</v>
      </c>
    </row>
    <row r="11">
      <c r="A11" s="5" t="s">
        <v>70</v>
      </c>
      <c r="B11" s="4">
        <v>3814874.204307692</v>
      </c>
      <c r="C11" s="4">
        <v>3886512.490021978</v>
      </c>
      <c r="D11" s="4">
        <v>3951783.8266579765</v>
      </c>
      <c r="E11" s="4">
        <v>4028819.615140948</v>
      </c>
      <c r="F11" s="4">
        <v>4096735.6823048606</v>
      </c>
      <c r="G11" s="4">
        <v>4177503.7323893323</v>
      </c>
      <c r="H11" s="4">
        <v>4257750.554416767</v>
      </c>
      <c r="I11" s="4">
        <v>4342487.370071243</v>
      </c>
      <c r="J11" s="4">
        <v>4429302.593231767</v>
      </c>
      <c r="K11" s="4">
        <v>4516376.196239557</v>
      </c>
      <c r="L11" s="4">
        <v>4607547.650500699</v>
      </c>
      <c r="M11" s="4">
        <v>4701001.727240228</v>
      </c>
      <c r="N11" s="4">
        <v>4796811.444227493</v>
      </c>
      <c r="O11" s="4">
        <v>4895052.444295877</v>
      </c>
      <c r="P11" s="4">
        <v>4995803.091484125</v>
      </c>
      <c r="Q11" s="4">
        <v>5111012.240679615</v>
      </c>
      <c r="R11" s="4">
        <v>5219503.660585912</v>
      </c>
      <c r="S11" s="4">
        <v>5328282.160884958</v>
      </c>
      <c r="T11" s="4">
        <v>5441798.737014036</v>
      </c>
      <c r="U11" s="4">
        <v>5565447.101648331</v>
      </c>
      <c r="V11" s="4">
        <v>5683066.673458124</v>
      </c>
      <c r="W11" s="4">
        <v>5803829.466508436</v>
      </c>
      <c r="X11" s="4">
        <v>5927839.516214249</v>
      </c>
      <c r="Y11" s="4">
        <v>6055204.615178987</v>
      </c>
      <c r="Z11" s="4">
        <v>1.1563434679470322E8</v>
      </c>
      <c r="AA11" s="4" t="b">
        <v>1</v>
      </c>
    </row>
    <row r="12">
      <c r="A12" s="1" t="s">
        <v>71</v>
      </c>
      <c r="B12" s="4">
        <v>1.0635406872615384E7</v>
      </c>
      <c r="C12" s="4">
        <v>1.0835125729758242E7</v>
      </c>
      <c r="D12" s="4">
        <v>1.1017094304622237E7</v>
      </c>
      <c r="E12" s="4">
        <v>1.123186074524143E7</v>
      </c>
      <c r="F12" s="4">
        <v>1.1421202508243853E7</v>
      </c>
      <c r="G12" s="4">
        <v>1.1646374041812683E7</v>
      </c>
      <c r="H12" s="4">
        <v>1.1870092454737652E7</v>
      </c>
      <c r="I12" s="4">
        <v>1.210632842565316E7</v>
      </c>
      <c r="J12" s="4">
        <v>1.234835874476735E7</v>
      </c>
      <c r="K12" s="4">
        <v>1.2591109395576946E7</v>
      </c>
      <c r="L12" s="4">
        <v>1.2845284358971644E7</v>
      </c>
      <c r="M12" s="4">
        <v>1.3105822997154575E7</v>
      </c>
      <c r="N12" s="4">
        <v>1.3372928874816041E7</v>
      </c>
      <c r="O12" s="4">
        <v>1.3646812875006687E7</v>
      </c>
      <c r="P12" s="4">
        <v>1.3927693467167862E7</v>
      </c>
      <c r="Q12" s="4">
        <v>1.4248882610379532E7</v>
      </c>
      <c r="R12" s="4">
        <v>1.4551343538603147E7</v>
      </c>
      <c r="S12" s="4">
        <v>1.4854604812164124E7</v>
      </c>
      <c r="T12" s="4">
        <v>1.5171075266827006E7</v>
      </c>
      <c r="U12" s="4">
        <v>1.551579191974686E7</v>
      </c>
      <c r="V12" s="4">
        <v>1.584370102903477E7</v>
      </c>
      <c r="W12" s="4">
        <v>1.618037305814473E7</v>
      </c>
      <c r="X12" s="4">
        <v>1.6526098045203362E7</v>
      </c>
      <c r="Y12" s="4">
        <v>1.6881176502923235E7</v>
      </c>
      <c r="Z12" s="4">
        <v>3.223745425791726E8</v>
      </c>
      <c r="AA12" s="4" t="b">
        <v>1</v>
      </c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4"/>
      <c r="B15" s="5"/>
      <c r="C15" s="5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5"/>
      <c r="B16" s="5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25"/>
  </cols>
  <sheetData>
    <row r="1">
      <c r="A1" s="1" t="s">
        <v>61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28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  <c r="AA1" s="3"/>
    </row>
    <row r="2">
      <c r="A2" s="5" t="s">
        <v>25</v>
      </c>
      <c r="B2" s="4">
        <f>'Profit &amp; Loss'!B2+'Profit &amp; Loss'!C2+'Profit &amp; Loss'!D2</f>
        <v>245769875.8</v>
      </c>
      <c r="C2" s="4">
        <f>'Profit &amp; Loss'!E2+'Profit &amp; Loss'!F2+'Profit &amp; Loss'!G2</f>
        <v>263808707.4</v>
      </c>
      <c r="D2" s="4">
        <f>'Profit &amp; Loss'!H2+'Profit &amp; Loss'!I2+'Profit &amp; Loss'!J2</f>
        <v>283229503.6</v>
      </c>
      <c r="E2" s="4">
        <f>'Profit &amp; Loss'!K2+'Profit &amp; Loss'!L2+'Profit &amp; Loss'!M2</f>
        <v>304142656</v>
      </c>
      <c r="F2" s="4">
        <f>'Profit &amp; Loss'!N2+'Profit &amp; Loss'!O2+'Profit &amp; Loss'!P2</f>
        <v>326667712</v>
      </c>
      <c r="G2" s="4">
        <f>'Profit &amp; Loss'!Q2+'Profit &amp; Loss'!R2+'Profit &amp; Loss'!S2</f>
        <v>350934158</v>
      </c>
      <c r="H2" s="4">
        <f>'Profit &amp; Loss'!T2+'Profit &amp; Loss'!U2+'Profit &amp; Loss'!V2</f>
        <v>377082271.8</v>
      </c>
      <c r="I2" s="4">
        <f>'Profit &amp; Loss'!W2+'Profit &amp; Loss'!X2+'Profit &amp; Loss'!Y2</f>
        <v>405264049.6</v>
      </c>
      <c r="J2" s="4">
        <f t="shared" ref="J2:J12" si="1">SUM(B2:I2)</f>
        <v>2556898934</v>
      </c>
      <c r="K2" s="8" t="b">
        <f>EXACT(J2,'Profit &amp; Loss'!Z2)</f>
        <v>1</v>
      </c>
    </row>
    <row r="3">
      <c r="A3" s="5" t="s">
        <v>62</v>
      </c>
      <c r="B3" s="4">
        <f>'Profit &amp; Loss'!B3+'Profit &amp; Loss'!C3+'Profit &amp; Loss'!D3</f>
        <v>199927825.4</v>
      </c>
      <c r="C3" s="4">
        <f>'Profit &amp; Loss'!E3+'Profit &amp; Loss'!F3+'Profit &amp; Loss'!G3</f>
        <v>215339184.4</v>
      </c>
      <c r="D3" s="4">
        <f>'Profit &amp; Loss'!H3+'Profit &amp; Loss'!I3+'Profit &amp; Loss'!J3</f>
        <v>231938526.8</v>
      </c>
      <c r="E3" s="4">
        <f>'Profit &amp; Loss'!K3+'Profit &amp; Loss'!L3+'Profit &amp; Loss'!M3</f>
        <v>249817428.5</v>
      </c>
      <c r="F3" s="4">
        <f>'Profit &amp; Loss'!N3+'Profit &amp; Loss'!O3+'Profit &amp; Loss'!P3</f>
        <v>269074524.6</v>
      </c>
      <c r="G3" s="4">
        <f>'Profit &amp; Loss'!Q3+'Profit &amp; Loss'!R3+'Profit &amp; Loss'!S3</f>
        <v>289816053.6</v>
      </c>
      <c r="H3" s="4">
        <f>'Profit &amp; Loss'!T3+'Profit &amp; Loss'!U3+'Profit &amp; Loss'!V3</f>
        <v>312156443.6</v>
      </c>
      <c r="I3" s="4">
        <f>'Profit &amp; Loss'!W3+'Profit &amp; Loss'!X3+'Profit &amp; Loss'!Y3</f>
        <v>336218943.1</v>
      </c>
      <c r="J3" s="4">
        <f t="shared" si="1"/>
        <v>2104288930</v>
      </c>
      <c r="K3" s="8" t="b">
        <f>EXACT(J3,'Profit &amp; Loss'!Z3)</f>
        <v>1</v>
      </c>
    </row>
    <row r="4">
      <c r="A4" s="1" t="s">
        <v>63</v>
      </c>
      <c r="B4" s="4">
        <f>'Profit &amp; Loss'!B4+'Profit &amp; Loss'!C4+'Profit &amp; Loss'!D4</f>
        <v>45842050.35</v>
      </c>
      <c r="C4" s="4">
        <f>'Profit &amp; Loss'!E4+'Profit &amp; Loss'!F4+'Profit &amp; Loss'!G4</f>
        <v>48469522.97</v>
      </c>
      <c r="D4" s="4">
        <f>'Profit &amp; Loss'!H4+'Profit &amp; Loss'!I4+'Profit &amp; Loss'!J4</f>
        <v>51290976.78</v>
      </c>
      <c r="E4" s="4">
        <f>'Profit &amp; Loss'!K4+'Profit &amp; Loss'!L4+'Profit &amp; Loss'!M4</f>
        <v>54325227.53</v>
      </c>
      <c r="F4" s="4">
        <f>'Profit &amp; Loss'!N4+'Profit &amp; Loss'!O4+'Profit &amp; Loss'!P4</f>
        <v>57593187.4</v>
      </c>
      <c r="G4" s="4">
        <f>'Profit &amp; Loss'!Q4+'Profit &amp; Loss'!R4+'Profit &amp; Loss'!S4</f>
        <v>61118104.34</v>
      </c>
      <c r="H4" s="4">
        <f>'Profit &amp; Loss'!T4+'Profit &amp; Loss'!U4+'Profit &amp; Loss'!V4</f>
        <v>64925828.2</v>
      </c>
      <c r="I4" s="4">
        <f>'Profit &amp; Loss'!W4+'Profit &amp; Loss'!X4+'Profit &amp; Loss'!Y4</f>
        <v>69045106.54</v>
      </c>
      <c r="J4" s="4">
        <f t="shared" si="1"/>
        <v>452610004.1</v>
      </c>
      <c r="K4" s="8" t="b">
        <f>EXACT(J4,'Profit &amp; Loss'!Z4)</f>
        <v>1</v>
      </c>
    </row>
    <row r="5">
      <c r="A5" s="5" t="s">
        <v>64</v>
      </c>
      <c r="B5" s="4">
        <f>'Profit &amp; Loss'!B5+'Profit &amp; Loss'!C5+'Profit &amp; Loss'!D5</f>
        <v>1251801</v>
      </c>
      <c r="C5" s="4">
        <f>'Profit &amp; Loss'!E5+'Profit &amp; Loss'!F5+'Profit &amp; Loss'!G5</f>
        <v>1251801</v>
      </c>
      <c r="D5" s="4">
        <f>'Profit &amp; Loss'!H5+'Profit &amp; Loss'!I5+'Profit &amp; Loss'!J5</f>
        <v>1251801</v>
      </c>
      <c r="E5" s="4">
        <f>'Profit &amp; Loss'!K5+'Profit &amp; Loss'!L5+'Profit &amp; Loss'!M5</f>
        <v>1251801</v>
      </c>
      <c r="F5" s="4">
        <f>'Profit &amp; Loss'!N5+'Profit &amp; Loss'!O5+'Profit &amp; Loss'!P5</f>
        <v>1251801</v>
      </c>
      <c r="G5" s="4">
        <f>'Profit &amp; Loss'!Q5+'Profit &amp; Loss'!R5+'Profit &amp; Loss'!S5</f>
        <v>1251801</v>
      </c>
      <c r="H5" s="4">
        <f>'Profit &amp; Loss'!T5+'Profit &amp; Loss'!U5+'Profit &amp; Loss'!V5</f>
        <v>1251801</v>
      </c>
      <c r="I5" s="4">
        <f>'Profit &amp; Loss'!W5+'Profit &amp; Loss'!X5+'Profit &amp; Loss'!Y5</f>
        <v>1251801</v>
      </c>
      <c r="J5" s="4">
        <f t="shared" si="1"/>
        <v>10014408</v>
      </c>
      <c r="K5" s="8" t="b">
        <f>EXACT(J5,'Profit &amp; Loss'!Z5)</f>
        <v>1</v>
      </c>
    </row>
    <row r="6">
      <c r="A6" s="1" t="s">
        <v>65</v>
      </c>
      <c r="B6" s="4">
        <f>'Profit &amp; Loss'!B6+'Profit &amp; Loss'!C6+'Profit &amp; Loss'!D6</f>
        <v>44590249.35</v>
      </c>
      <c r="C6" s="4">
        <f>'Profit &amp; Loss'!E6+'Profit &amp; Loss'!F6+'Profit &amp; Loss'!G6</f>
        <v>47217721.97</v>
      </c>
      <c r="D6" s="4">
        <f>'Profit &amp; Loss'!H6+'Profit &amp; Loss'!I6+'Profit &amp; Loss'!J6</f>
        <v>50039175.78</v>
      </c>
      <c r="E6" s="4">
        <f>'Profit &amp; Loss'!K6+'Profit &amp; Loss'!L6+'Profit &amp; Loss'!M6</f>
        <v>53073426.53</v>
      </c>
      <c r="F6" s="4">
        <f>'Profit &amp; Loss'!N6+'Profit &amp; Loss'!O6+'Profit &amp; Loss'!P6</f>
        <v>56341386.4</v>
      </c>
      <c r="G6" s="4">
        <f>'Profit &amp; Loss'!Q6+'Profit &amp; Loss'!R6+'Profit &amp; Loss'!S6</f>
        <v>59866303.34</v>
      </c>
      <c r="H6" s="4">
        <f>'Profit &amp; Loss'!T6+'Profit &amp; Loss'!U6+'Profit &amp; Loss'!V6</f>
        <v>63674027.2</v>
      </c>
      <c r="I6" s="4">
        <f>'Profit &amp; Loss'!W6+'Profit &amp; Loss'!X6+'Profit &amp; Loss'!Y6</f>
        <v>67793305.54</v>
      </c>
      <c r="J6" s="4">
        <f t="shared" si="1"/>
        <v>442595596.1</v>
      </c>
      <c r="K6" s="8" t="b">
        <f>EXACT(J6,'Profit &amp; Loss'!Z6)</f>
        <v>1</v>
      </c>
    </row>
    <row r="7">
      <c r="A7" s="5" t="s">
        <v>66</v>
      </c>
      <c r="B7" s="4">
        <f>'Profit &amp; Loss'!B7+'Profit &amp; Loss'!C7+'Profit &amp; Loss'!D7</f>
        <v>411641.4835</v>
      </c>
      <c r="C7" s="4">
        <f>'Profit &amp; Loss'!E7+'Profit &amp; Loss'!F7+'Profit &amp; Loss'!G7</f>
        <v>433070.0549</v>
      </c>
      <c r="D7" s="4">
        <f>'Profit &amp; Loss'!H7+'Profit &amp; Loss'!I7+'Profit &amp; Loss'!J7</f>
        <v>468337.9121</v>
      </c>
      <c r="E7" s="4">
        <f>'Profit &amp; Loss'!K7+'Profit &amp; Loss'!L7+'Profit &amp; Loss'!M7</f>
        <v>489766.4835</v>
      </c>
      <c r="F7" s="4">
        <f>'Profit &amp; Loss'!N7+'Profit &amp; Loss'!O7+'Profit &amp; Loss'!P7</f>
        <v>489766.4835</v>
      </c>
      <c r="G7" s="4">
        <f>'Profit &amp; Loss'!Q7+'Profit &amp; Loss'!R7+'Profit &amp; Loss'!S7</f>
        <v>449587.9121</v>
      </c>
      <c r="H7" s="4">
        <f>'Profit &amp; Loss'!T7+'Profit &amp; Loss'!U7+'Profit &amp; Loss'!V7</f>
        <v>418784.3407</v>
      </c>
      <c r="I7" s="4">
        <f>'Profit &amp; Loss'!W7+'Profit &amp; Loss'!X7+'Profit &amp; Loss'!Y7</f>
        <v>418784.3407</v>
      </c>
      <c r="J7" s="4">
        <f t="shared" si="1"/>
        <v>3579739.011</v>
      </c>
      <c r="K7" s="8" t="b">
        <f>EXACT(J7,'Profit &amp; Loss'!Z7)</f>
        <v>1</v>
      </c>
    </row>
    <row r="8">
      <c r="A8" s="1" t="s">
        <v>67</v>
      </c>
      <c r="B8" s="4">
        <f>'Profit &amp; Loss'!B8+'Profit &amp; Loss'!C8+'Profit &amp; Loss'!D8</f>
        <v>44178607.87</v>
      </c>
      <c r="C8" s="4">
        <f>'Profit &amp; Loss'!E8+'Profit &amp; Loss'!F8+'Profit &amp; Loss'!G8</f>
        <v>46784651.91</v>
      </c>
      <c r="D8" s="4">
        <f>'Profit &amp; Loss'!H8+'Profit &amp; Loss'!I8+'Profit &amp; Loss'!J8</f>
        <v>49570837.87</v>
      </c>
      <c r="E8" s="4">
        <f>'Profit &amp; Loss'!K8+'Profit &amp; Loss'!L8+'Profit &amp; Loss'!M8</f>
        <v>52583660.05</v>
      </c>
      <c r="F8" s="4">
        <f>'Profit &amp; Loss'!N8+'Profit &amp; Loss'!O8+'Profit &amp; Loss'!P8</f>
        <v>55851619.92</v>
      </c>
      <c r="G8" s="4">
        <f>'Profit &amp; Loss'!Q8+'Profit &amp; Loss'!R8+'Profit &amp; Loss'!S8</f>
        <v>59416715.43</v>
      </c>
      <c r="H8" s="4">
        <f>'Profit &amp; Loss'!T8+'Profit &amp; Loss'!U8+'Profit &amp; Loss'!V8</f>
        <v>63255242.86</v>
      </c>
      <c r="I8" s="4">
        <f>'Profit &amp; Loss'!W8+'Profit &amp; Loss'!X8+'Profit &amp; Loss'!Y8</f>
        <v>67374521.2</v>
      </c>
      <c r="J8" s="4">
        <f t="shared" si="1"/>
        <v>439015857.1</v>
      </c>
      <c r="K8" s="8" t="b">
        <f>EXACT(J8,'Profit &amp; Loss'!Z8)</f>
        <v>1</v>
      </c>
    </row>
    <row r="9">
      <c r="A9" s="5" t="s">
        <v>68</v>
      </c>
      <c r="B9" s="4">
        <f>'Profit &amp; Loss'!B9+'Profit &amp; Loss'!C9+'Profit &amp; Loss'!D9</f>
        <v>37810.4385</v>
      </c>
      <c r="C9" s="4">
        <f>'Profit &amp; Loss'!E9+'Profit &amp; Loss'!F9+'Profit &amp; Loss'!G9</f>
        <v>182155.5877</v>
      </c>
      <c r="D9" s="4">
        <f>'Profit &amp; Loss'!H9+'Profit &amp; Loss'!I9+'Profit &amp; Loss'!J9</f>
        <v>216517.7238</v>
      </c>
      <c r="E9" s="4">
        <f>'Profit &amp; Loss'!K9+'Profit &amp; Loss'!L9+'Profit &amp; Loss'!M9</f>
        <v>216517.7238</v>
      </c>
      <c r="F9" s="4">
        <f>'Profit &amp; Loss'!N9+'Profit &amp; Loss'!O9+'Profit &amp; Loss'!P9</f>
        <v>216517.7238</v>
      </c>
      <c r="G9" s="4">
        <f>'Profit &amp; Loss'!Q9+'Profit &amp; Loss'!R9+'Profit &amp; Loss'!S9</f>
        <v>103086.4083</v>
      </c>
      <c r="H9" s="4">
        <f>'Profit &amp; Loss'!T9+'Profit &amp; Loss'!U9+'Profit &amp; Loss'!V9</f>
        <v>34362.13608</v>
      </c>
      <c r="I9" s="4">
        <f>'Profit &amp; Loss'!W9+'Profit &amp; Loss'!X9+'Profit &amp; Loss'!Y9</f>
        <v>0</v>
      </c>
      <c r="J9" s="4">
        <f t="shared" si="1"/>
        <v>1006967.742</v>
      </c>
      <c r="K9" s="8" t="b">
        <f>EXACT(J9,'Profit &amp; Loss'!Z9)</f>
        <v>1</v>
      </c>
    </row>
    <row r="10">
      <c r="A10" s="1" t="s">
        <v>69</v>
      </c>
      <c r="B10" s="4">
        <f>'Profit &amp; Loss'!B10+'Profit &amp; Loss'!C10+'Profit &amp; Loss'!D10</f>
        <v>44140797.43</v>
      </c>
      <c r="C10" s="4">
        <f>'Profit &amp; Loss'!E10+'Profit &amp; Loss'!F10+'Profit &amp; Loss'!G10</f>
        <v>46602496.33</v>
      </c>
      <c r="D10" s="4">
        <f>'Profit &amp; Loss'!H10+'Profit &amp; Loss'!I10+'Profit &amp; Loss'!J10</f>
        <v>49354320.14</v>
      </c>
      <c r="E10" s="4">
        <f>'Profit &amp; Loss'!K10+'Profit &amp; Loss'!L10+'Profit &amp; Loss'!M10</f>
        <v>52367142.33</v>
      </c>
      <c r="F10" s="4">
        <f>'Profit &amp; Loss'!N10+'Profit &amp; Loss'!O10+'Profit &amp; Loss'!P10</f>
        <v>55635102.2</v>
      </c>
      <c r="G10" s="4">
        <f>'Profit &amp; Loss'!Q10+'Profit &amp; Loss'!R10+'Profit &amp; Loss'!S10</f>
        <v>59313629.02</v>
      </c>
      <c r="H10" s="4">
        <f>'Profit &amp; Loss'!T10+'Profit &amp; Loss'!U10+'Profit &amp; Loss'!V10</f>
        <v>63220880.73</v>
      </c>
      <c r="I10" s="4">
        <f>'Profit &amp; Loss'!W10+'Profit &amp; Loss'!X10+'Profit &amp; Loss'!Y10</f>
        <v>67374521.2</v>
      </c>
      <c r="J10" s="4">
        <f t="shared" si="1"/>
        <v>438008889.4</v>
      </c>
      <c r="K10" s="8" t="b">
        <f>EXACT(J10,'Profit &amp; Loss'!Z10)</f>
        <v>1</v>
      </c>
    </row>
    <row r="11">
      <c r="A11" s="5" t="s">
        <v>70</v>
      </c>
      <c r="B11" s="4">
        <f>'Profit &amp; Loss'!B11+'Profit &amp; Loss'!C11+'Profit &amp; Loss'!D11</f>
        <v>11653170.52</v>
      </c>
      <c r="C11" s="4">
        <f>'Profit &amp; Loss'!E11+'Profit &amp; Loss'!F11+'Profit &amp; Loss'!G11</f>
        <v>12303059.03</v>
      </c>
      <c r="D11" s="4">
        <f>'Profit &amp; Loss'!H11+'Profit &amp; Loss'!I11+'Profit &amp; Loss'!J11</f>
        <v>13029540.52</v>
      </c>
      <c r="E11" s="4">
        <f>'Profit &amp; Loss'!K11+'Profit &amp; Loss'!L11+'Profit &amp; Loss'!M11</f>
        <v>13824925.57</v>
      </c>
      <c r="F11" s="4">
        <f>'Profit &amp; Loss'!N11+'Profit &amp; Loss'!O11+'Profit &amp; Loss'!P11</f>
        <v>14687666.98</v>
      </c>
      <c r="G11" s="4">
        <f>'Profit &amp; Loss'!Q11+'Profit &amp; Loss'!R11+'Profit &amp; Loss'!S11</f>
        <v>15658798.06</v>
      </c>
      <c r="H11" s="4">
        <f>'Profit &amp; Loss'!T11+'Profit &amp; Loss'!U11+'Profit &amp; Loss'!V11</f>
        <v>16690312.51</v>
      </c>
      <c r="I11" s="4">
        <f>'Profit &amp; Loss'!W11+'Profit &amp; Loss'!X11+'Profit &amp; Loss'!Y11</f>
        <v>17786873.6</v>
      </c>
      <c r="J11" s="4">
        <f t="shared" si="1"/>
        <v>115634346.8</v>
      </c>
      <c r="K11" s="8" t="b">
        <f>EXACT(J11,'Profit &amp; Loss'!Z11)</f>
        <v>1</v>
      </c>
    </row>
    <row r="12">
      <c r="A12" s="1" t="s">
        <v>71</v>
      </c>
      <c r="B12" s="4">
        <f>'Profit &amp; Loss'!B12+'Profit &amp; Loss'!C12+'Profit &amp; Loss'!D12</f>
        <v>32487626.91</v>
      </c>
      <c r="C12" s="4">
        <f>'Profit &amp; Loss'!E12+'Profit &amp; Loss'!F12+'Profit &amp; Loss'!G12</f>
        <v>34299437.3</v>
      </c>
      <c r="D12" s="4">
        <f>'Profit &amp; Loss'!H12+'Profit &amp; Loss'!I12+'Profit &amp; Loss'!J12</f>
        <v>36324779.63</v>
      </c>
      <c r="E12" s="4">
        <f>'Profit &amp; Loss'!K12+'Profit &amp; Loss'!L12+'Profit &amp; Loss'!M12</f>
        <v>38542216.75</v>
      </c>
      <c r="F12" s="4">
        <f>'Profit &amp; Loss'!N12+'Profit &amp; Loss'!O12+'Profit &amp; Loss'!P12</f>
        <v>40947435.22</v>
      </c>
      <c r="G12" s="4">
        <f>'Profit &amp; Loss'!Q12+'Profit &amp; Loss'!R12+'Profit &amp; Loss'!S12</f>
        <v>43654830.96</v>
      </c>
      <c r="H12" s="4">
        <f>'Profit &amp; Loss'!T12+'Profit &amp; Loss'!U12+'Profit &amp; Loss'!V12</f>
        <v>46530568.22</v>
      </c>
      <c r="I12" s="4">
        <f>'Profit &amp; Loss'!W12+'Profit &amp; Loss'!X12+'Profit &amp; Loss'!Y12</f>
        <v>49587647.61</v>
      </c>
      <c r="J12" s="4">
        <f t="shared" si="1"/>
        <v>322374542.6</v>
      </c>
      <c r="K12" s="8" t="b">
        <f>EXACT(J12,'Profit &amp; Loss'!Z12)</f>
        <v>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88"/>
  </cols>
  <sheetData>
    <row r="1">
      <c r="A1" s="1" t="s">
        <v>61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" t="s">
        <v>72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1" t="s">
        <v>73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5" t="s">
        <v>74</v>
      </c>
      <c r="B4" s="4">
        <f>'Balance Sheet'!D4</f>
        <v>1438358.516</v>
      </c>
      <c r="C4" s="4">
        <f>'Balance Sheet'!G4</f>
        <v>1105288.462</v>
      </c>
      <c r="D4" s="4">
        <f>'Balance Sheet'!J4</f>
        <v>786950.5495</v>
      </c>
      <c r="E4" s="4">
        <f>'Balance Sheet'!M4</f>
        <v>397184.0659</v>
      </c>
      <c r="F4" s="4">
        <f>'Balance Sheet'!P4</f>
        <v>1507417.582</v>
      </c>
      <c r="G4" s="4">
        <f>'Balance Sheet'!S4</f>
        <v>1057829.67</v>
      </c>
      <c r="H4" s="4">
        <f>'Balance Sheet'!V4</f>
        <v>639045.3297</v>
      </c>
      <c r="I4" s="4">
        <f>'Balance Sheet'!Y4</f>
        <v>470260.989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1" t="s">
        <v>75</v>
      </c>
      <c r="B5" s="4">
        <f t="shared" ref="B5:I5" si="1">SUM(B4)</f>
        <v>1438358.516</v>
      </c>
      <c r="C5" s="4">
        <f t="shared" si="1"/>
        <v>1105288.462</v>
      </c>
      <c r="D5" s="4">
        <f t="shared" si="1"/>
        <v>786950.5495</v>
      </c>
      <c r="E5" s="4">
        <f t="shared" si="1"/>
        <v>397184.0659</v>
      </c>
      <c r="F5" s="4">
        <f t="shared" si="1"/>
        <v>1507417.582</v>
      </c>
      <c r="G5" s="4">
        <f t="shared" si="1"/>
        <v>1057829.67</v>
      </c>
      <c r="H5" s="4">
        <f t="shared" si="1"/>
        <v>639045.3297</v>
      </c>
      <c r="I5" s="4">
        <f t="shared" si="1"/>
        <v>470260.989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5" t="s">
        <v>76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1" t="s">
        <v>77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5" t="s">
        <v>78</v>
      </c>
      <c r="B8" s="4">
        <f>'Balance Sheet'!D8</f>
        <v>14921375</v>
      </c>
      <c r="C8" s="4">
        <f>'Balance Sheet'!G8</f>
        <v>29550210.68</v>
      </c>
      <c r="D8" s="4">
        <f>'Balance Sheet'!J8</f>
        <v>43775882.99</v>
      </c>
      <c r="E8" s="4">
        <f>'Balance Sheet'!M8</f>
        <v>57473867.6</v>
      </c>
      <c r="F8" s="4">
        <f>'Balance Sheet'!P8</f>
        <v>70504340.99</v>
      </c>
      <c r="G8" s="4">
        <f>'Balance Sheet'!S8</f>
        <v>82710653.66</v>
      </c>
      <c r="H8" s="4">
        <f>'Balance Sheet'!V8</f>
        <v>93917664.55</v>
      </c>
      <c r="I8" s="4">
        <f>'Balance Sheet'!Y8</f>
        <v>103929924.6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5" t="s">
        <v>36</v>
      </c>
      <c r="B9" s="4">
        <f>'Balance Sheet'!D9</f>
        <v>39555432.32</v>
      </c>
      <c r="C9" s="4">
        <f>'Balance Sheet'!G9</f>
        <v>42348901.95</v>
      </c>
      <c r="D9" s="4">
        <f>'Balance Sheet'!J9</f>
        <v>45347821.94</v>
      </c>
      <c r="E9" s="4">
        <f>'Balance Sheet'!M9</f>
        <v>48567964.49</v>
      </c>
      <c r="F9" s="4">
        <f>'Balance Sheet'!P9</f>
        <v>52026364.1</v>
      </c>
      <c r="G9" s="4">
        <f>'Balance Sheet'!S9</f>
        <v>55741422.49</v>
      </c>
      <c r="H9" s="4">
        <f>'Balance Sheet'!V9</f>
        <v>59733022.4</v>
      </c>
      <c r="I9" s="4">
        <f>'Balance Sheet'!Y9</f>
        <v>64022651.23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5" t="s">
        <v>79</v>
      </c>
      <c r="B10" s="4">
        <f>'Balance Sheet'!D10</f>
        <v>85519086.47</v>
      </c>
      <c r="C10" s="4">
        <f>'Balance Sheet'!G10</f>
        <v>68127727</v>
      </c>
      <c r="D10" s="4">
        <f>'Balance Sheet'!J10</f>
        <v>140345921.6</v>
      </c>
      <c r="E10" s="4">
        <f>'Balance Sheet'!M10</f>
        <v>117806668.8</v>
      </c>
      <c r="F10" s="4">
        <f>'Balance Sheet'!P10</f>
        <v>202283235.9</v>
      </c>
      <c r="G10" s="4">
        <f>'Balance Sheet'!S10</f>
        <v>173901767.2</v>
      </c>
      <c r="H10" s="4">
        <f>'Balance Sheet'!V10</f>
        <v>272842632.5</v>
      </c>
      <c r="I10" s="4">
        <f>'Balance Sheet'!Y10</f>
        <v>247962984.3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1" t="s">
        <v>80</v>
      </c>
      <c r="B11" s="4">
        <f t="shared" ref="B11:I11" si="2">SUM(B8:B10)</f>
        <v>139995893.8</v>
      </c>
      <c r="C11" s="4">
        <f t="shared" si="2"/>
        <v>140026839.6</v>
      </c>
      <c r="D11" s="4">
        <f t="shared" si="2"/>
        <v>229469626.6</v>
      </c>
      <c r="E11" s="4">
        <f t="shared" si="2"/>
        <v>223848500.9</v>
      </c>
      <c r="F11" s="4">
        <f t="shared" si="2"/>
        <v>324813940.9</v>
      </c>
      <c r="G11" s="4">
        <f t="shared" si="2"/>
        <v>312353843.3</v>
      </c>
      <c r="H11" s="4">
        <f t="shared" si="2"/>
        <v>426493319.4</v>
      </c>
      <c r="I11" s="4">
        <f t="shared" si="2"/>
        <v>415915560.1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1" t="s">
        <v>81</v>
      </c>
      <c r="B12" s="4">
        <f t="shared" ref="B12:I12" si="3">B5+B11</f>
        <v>141434252.3</v>
      </c>
      <c r="C12" s="4">
        <f t="shared" si="3"/>
        <v>141132128.1</v>
      </c>
      <c r="D12" s="4">
        <f t="shared" si="3"/>
        <v>230256577.1</v>
      </c>
      <c r="E12" s="4">
        <f t="shared" si="3"/>
        <v>224245684.9</v>
      </c>
      <c r="F12" s="4">
        <f t="shared" si="3"/>
        <v>326321358.5</v>
      </c>
      <c r="G12" s="4">
        <f t="shared" si="3"/>
        <v>313411673</v>
      </c>
      <c r="H12" s="4">
        <f t="shared" si="3"/>
        <v>427132364.8</v>
      </c>
      <c r="I12" s="4">
        <f t="shared" si="3"/>
        <v>416385821.1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1" t="s">
        <v>82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5" t="s">
        <v>83</v>
      </c>
      <c r="B15" s="4">
        <f>'Balance Sheet'!D15</f>
        <v>30825</v>
      </c>
      <c r="C15" s="4">
        <f>'Balance Sheet'!G15</f>
        <v>30825</v>
      </c>
      <c r="D15" s="4">
        <f>'Balance Sheet'!J15</f>
        <v>30825</v>
      </c>
      <c r="E15" s="4">
        <f>'Balance Sheet'!M15</f>
        <v>30825</v>
      </c>
      <c r="F15" s="4">
        <f>'Balance Sheet'!P15</f>
        <v>30825</v>
      </c>
      <c r="G15" s="4">
        <f>'Balance Sheet'!S15</f>
        <v>30825</v>
      </c>
      <c r="H15" s="4">
        <f>'Balance Sheet'!V15</f>
        <v>104587</v>
      </c>
      <c r="I15" s="4">
        <f>'Balance Sheet'!Y15</f>
        <v>104587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1" t="s">
        <v>84</v>
      </c>
      <c r="B16" s="4" t="str">
        <f>'Balance Sheet'!D16</f>
        <v/>
      </c>
      <c r="C16" s="4" t="str">
        <f>'Balance Sheet'!G16</f>
        <v/>
      </c>
      <c r="D16" s="4" t="str">
        <f>'Balance Sheet'!J16</f>
        <v/>
      </c>
      <c r="E16" s="4" t="str">
        <f>'Balance Sheet'!M16</f>
        <v/>
      </c>
      <c r="F16" s="4" t="str">
        <f>'Balance Sheet'!P16</f>
        <v/>
      </c>
      <c r="G16" s="4" t="str">
        <f>'Balance Sheet'!S16</f>
        <v/>
      </c>
      <c r="H16" s="4" t="str">
        <f>'Balance Sheet'!V16</f>
        <v/>
      </c>
      <c r="I16" s="4" t="str">
        <f>'Balance Sheet'!Y16</f>
        <v/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5" t="s">
        <v>56</v>
      </c>
      <c r="B17" s="4">
        <f>'Balance Sheet'!D17</f>
        <v>21470532.6</v>
      </c>
      <c r="C17" s="4">
        <f>'Balance Sheet'!G17</f>
        <v>55140690.16</v>
      </c>
      <c r="D17" s="4">
        <f>'Balance Sheet'!J17</f>
        <v>90763485.08</v>
      </c>
      <c r="E17" s="4">
        <f>'Balance Sheet'!M17</f>
        <v>128548237.6</v>
      </c>
      <c r="F17" s="4">
        <f>'Balance Sheet'!P17</f>
        <v>168644689.8</v>
      </c>
      <c r="G17" s="4">
        <f>'Balance Sheet'!S17</f>
        <v>211372609.4</v>
      </c>
      <c r="H17" s="4">
        <f>'Balance Sheet'!V17</f>
        <v>256914081.4</v>
      </c>
      <c r="I17" s="4">
        <f>'Balance Sheet'!Y17</f>
        <v>305464253.6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5" t="s">
        <v>85</v>
      </c>
      <c r="B18" s="4">
        <f>'Balance Sheet'!D18</f>
        <v>11017094.3</v>
      </c>
      <c r="C18" s="4">
        <f>'Balance Sheet'!G18</f>
        <v>11646374.04</v>
      </c>
      <c r="D18" s="4">
        <f>'Balance Sheet'!J18</f>
        <v>12348358.74</v>
      </c>
      <c r="E18" s="4">
        <f>'Balance Sheet'!M18</f>
        <v>13105823</v>
      </c>
      <c r="F18" s="4">
        <f>'Balance Sheet'!P18</f>
        <v>13927693.47</v>
      </c>
      <c r="G18" s="4">
        <f>'Balance Sheet'!S18</f>
        <v>14854604.81</v>
      </c>
      <c r="H18" s="4">
        <f>'Balance Sheet'!V18</f>
        <v>15843701.03</v>
      </c>
      <c r="I18" s="4">
        <f>'Balance Sheet'!Y18</f>
        <v>16881176.5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5" t="s">
        <v>86</v>
      </c>
      <c r="B19" s="4">
        <f>'Balance Sheet'!D19</f>
        <v>0</v>
      </c>
      <c r="C19" s="4">
        <f>'Balance Sheet'!G19</f>
        <v>0</v>
      </c>
      <c r="D19" s="4">
        <f>'Balance Sheet'!J19</f>
        <v>0</v>
      </c>
      <c r="E19" s="4">
        <f>'Balance Sheet'!M19</f>
        <v>29112.5</v>
      </c>
      <c r="F19" s="4">
        <f>'Balance Sheet'!P19</f>
        <v>0</v>
      </c>
      <c r="G19" s="4">
        <f>'Balance Sheet'!S19</f>
        <v>0</v>
      </c>
      <c r="H19" s="4">
        <f>'Balance Sheet'!V19</f>
        <v>0</v>
      </c>
      <c r="I19" s="4">
        <f>'Balance Sheet'!Y19</f>
        <v>54594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1" t="s">
        <v>58</v>
      </c>
      <c r="B20" s="4">
        <f t="shared" ref="B20:I20" si="4">B17+B18-B19</f>
        <v>32487626.91</v>
      </c>
      <c r="C20" s="4">
        <f t="shared" si="4"/>
        <v>66787064.2</v>
      </c>
      <c r="D20" s="4">
        <f t="shared" si="4"/>
        <v>103111843.8</v>
      </c>
      <c r="E20" s="4">
        <f t="shared" si="4"/>
        <v>141624948.1</v>
      </c>
      <c r="F20" s="4">
        <f t="shared" si="4"/>
        <v>182572383.3</v>
      </c>
      <c r="G20" s="4">
        <f t="shared" si="4"/>
        <v>226227214.3</v>
      </c>
      <c r="H20" s="4">
        <f t="shared" si="4"/>
        <v>272757782.5</v>
      </c>
      <c r="I20" s="4">
        <f t="shared" si="4"/>
        <v>322290836.1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1" t="s">
        <v>87</v>
      </c>
      <c r="B21" s="4">
        <f t="shared" ref="B21:I21" si="5">B20+B15</f>
        <v>32518451.91</v>
      </c>
      <c r="C21" s="4">
        <f t="shared" si="5"/>
        <v>66817889.2</v>
      </c>
      <c r="D21" s="4">
        <f t="shared" si="5"/>
        <v>103142668.8</v>
      </c>
      <c r="E21" s="4">
        <f t="shared" si="5"/>
        <v>141655773.1</v>
      </c>
      <c r="F21" s="4">
        <f t="shared" si="5"/>
        <v>182603208.3</v>
      </c>
      <c r="G21" s="4">
        <f t="shared" si="5"/>
        <v>226258039.3</v>
      </c>
      <c r="H21" s="4">
        <f t="shared" si="5"/>
        <v>272862369.5</v>
      </c>
      <c r="I21" s="4">
        <f t="shared" si="5"/>
        <v>322395423.1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1" t="s">
        <v>88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1" t="s">
        <v>89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5" t="s">
        <v>90</v>
      </c>
      <c r="B25" s="4">
        <f>'Balance Sheet'!D25</f>
        <v>4756030</v>
      </c>
      <c r="C25" s="4">
        <f>'Balance Sheet'!G25</f>
        <v>8414820</v>
      </c>
      <c r="D25" s="4">
        <f>'Balance Sheet'!J25</f>
        <v>8414820</v>
      </c>
      <c r="E25" s="4">
        <f>'Balance Sheet'!M25</f>
        <v>8414820</v>
      </c>
      <c r="F25" s="4">
        <f>'Balance Sheet'!P25</f>
        <v>8414820</v>
      </c>
      <c r="G25" s="4">
        <f>'Balance Sheet'!S25</f>
        <v>3658790</v>
      </c>
      <c r="H25" s="4">
        <f>'Balance Sheet'!V25</f>
        <v>0</v>
      </c>
      <c r="I25" s="4">
        <f>'Balance Sheet'!Y25</f>
        <v>0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1" t="s">
        <v>91</v>
      </c>
      <c r="B26" s="4">
        <f t="shared" ref="B26:I26" si="6">SUM(B25)</f>
        <v>4756030</v>
      </c>
      <c r="C26" s="4">
        <f t="shared" si="6"/>
        <v>8414820</v>
      </c>
      <c r="D26" s="4">
        <f t="shared" si="6"/>
        <v>8414820</v>
      </c>
      <c r="E26" s="4">
        <f t="shared" si="6"/>
        <v>8414820</v>
      </c>
      <c r="F26" s="4">
        <f t="shared" si="6"/>
        <v>8414820</v>
      </c>
      <c r="G26" s="4">
        <f t="shared" si="6"/>
        <v>3658790</v>
      </c>
      <c r="H26" s="4">
        <f t="shared" si="6"/>
        <v>0</v>
      </c>
      <c r="I26" s="4">
        <f t="shared" si="6"/>
        <v>0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1" t="s">
        <v>92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5" t="s">
        <v>47</v>
      </c>
      <c r="B29" s="4">
        <f>'Balance Sheet'!D29</f>
        <v>103845200.4</v>
      </c>
      <c r="C29" s="4">
        <f>'Balance Sheet'!G29</f>
        <v>65595388.9</v>
      </c>
      <c r="D29" s="4">
        <f>'Balance Sheet'!J29</f>
        <v>118384518.3</v>
      </c>
      <c r="E29" s="4">
        <f>'Balance Sheet'!M29</f>
        <v>73871061.85</v>
      </c>
      <c r="F29" s="4">
        <f>'Balance Sheet'!P29</f>
        <v>134988760.2</v>
      </c>
      <c r="G29" s="4">
        <f>'Balance Sheet'!S29</f>
        <v>83190813.73</v>
      </c>
      <c r="H29" s="4">
        <f>'Balance Sheet'!V29</f>
        <v>153955425.3</v>
      </c>
      <c r="I29" s="4">
        <f>'Balance Sheet'!Y29</f>
        <v>93686368.05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5" t="s">
        <v>93</v>
      </c>
      <c r="B30" s="4">
        <f>'Balance Sheet'!D30</f>
        <v>314570</v>
      </c>
      <c r="C30" s="4">
        <f>'Balance Sheet'!G30</f>
        <v>304030</v>
      </c>
      <c r="D30" s="4">
        <f>'Balance Sheet'!J30</f>
        <v>314570</v>
      </c>
      <c r="E30" s="4">
        <f>'Balance Sheet'!M30</f>
        <v>304030</v>
      </c>
      <c r="F30" s="4">
        <f>'Balance Sheet'!P30</f>
        <v>314570</v>
      </c>
      <c r="G30" s="4">
        <f>'Balance Sheet'!S30</f>
        <v>304030</v>
      </c>
      <c r="H30" s="4">
        <f>'Balance Sheet'!V30</f>
        <v>314570</v>
      </c>
      <c r="I30" s="4">
        <f>'Balance Sheet'!Y30</f>
        <v>304030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1" t="s">
        <v>94</v>
      </c>
      <c r="B31" s="4">
        <f t="shared" ref="B31:I31" si="7">SUM(B29:B30)</f>
        <v>104159770.4</v>
      </c>
      <c r="C31" s="4">
        <f t="shared" si="7"/>
        <v>65899418.9</v>
      </c>
      <c r="D31" s="4">
        <f t="shared" si="7"/>
        <v>118699088.3</v>
      </c>
      <c r="E31" s="4">
        <f t="shared" si="7"/>
        <v>74175091.85</v>
      </c>
      <c r="F31" s="4">
        <f t="shared" si="7"/>
        <v>135303330.2</v>
      </c>
      <c r="G31" s="4">
        <f t="shared" si="7"/>
        <v>83494843.73</v>
      </c>
      <c r="H31" s="4">
        <f t="shared" si="7"/>
        <v>154269995.3</v>
      </c>
      <c r="I31" s="4">
        <f t="shared" si="7"/>
        <v>93990398.05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1" t="s">
        <v>95</v>
      </c>
      <c r="B32" s="4">
        <f t="shared" ref="B32:I32" si="8">B31+B26</f>
        <v>108915800.4</v>
      </c>
      <c r="C32" s="4">
        <f t="shared" si="8"/>
        <v>74314238.9</v>
      </c>
      <c r="D32" s="4">
        <f t="shared" si="8"/>
        <v>127113908.3</v>
      </c>
      <c r="E32" s="4">
        <f t="shared" si="8"/>
        <v>82589911.85</v>
      </c>
      <c r="F32" s="4">
        <f t="shared" si="8"/>
        <v>143718150.2</v>
      </c>
      <c r="G32" s="4">
        <f t="shared" si="8"/>
        <v>87153633.73</v>
      </c>
      <c r="H32" s="4">
        <f t="shared" si="8"/>
        <v>154269995.3</v>
      </c>
      <c r="I32" s="4">
        <f t="shared" si="8"/>
        <v>93990398.05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1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1" t="s">
        <v>96</v>
      </c>
      <c r="B34" s="4">
        <f t="shared" ref="B34:I34" si="9">B32+B21</f>
        <v>141434252.3</v>
      </c>
      <c r="C34" s="4">
        <f t="shared" si="9"/>
        <v>141132128.1</v>
      </c>
      <c r="D34" s="4">
        <f t="shared" si="9"/>
        <v>230256577.1</v>
      </c>
      <c r="E34" s="4">
        <f t="shared" si="9"/>
        <v>224245684.9</v>
      </c>
      <c r="F34" s="4">
        <f t="shared" si="9"/>
        <v>326321358.5</v>
      </c>
      <c r="G34" s="4">
        <f t="shared" si="9"/>
        <v>313411673</v>
      </c>
      <c r="H34" s="4">
        <f t="shared" si="9"/>
        <v>427132364.8</v>
      </c>
      <c r="I34" s="4">
        <f t="shared" si="9"/>
        <v>416385821.1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1" t="s">
        <v>97</v>
      </c>
      <c r="B36" s="4">
        <f t="shared" ref="B36:I36" si="10">B34-B12</f>
        <v>0.00000002980232239</v>
      </c>
      <c r="C36" s="4">
        <f t="shared" si="10"/>
        <v>0.00000002980232239</v>
      </c>
      <c r="D36" s="4">
        <f t="shared" si="10"/>
        <v>-0.00000002980232239</v>
      </c>
      <c r="E36" s="4">
        <f t="shared" si="10"/>
        <v>-0.00000002980232239</v>
      </c>
      <c r="F36" s="4">
        <f t="shared" si="10"/>
        <v>-0.0000001192092896</v>
      </c>
      <c r="G36" s="4">
        <f t="shared" si="10"/>
        <v>-0.00000005960464478</v>
      </c>
      <c r="H36" s="4">
        <f t="shared" si="10"/>
        <v>-0.00000005960464478</v>
      </c>
      <c r="I36" s="4">
        <f t="shared" si="10"/>
        <v>0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4.88"/>
    <col customWidth="1" min="2" max="26" width="10.63"/>
  </cols>
  <sheetData>
    <row r="1">
      <c r="A1" s="1" t="s">
        <v>61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/>
    </row>
    <row r="2">
      <c r="A2" s="1" t="s">
        <v>72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 t="s">
        <v>73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74</v>
      </c>
      <c r="B4" s="4">
        <v>1617548.076923077</v>
      </c>
      <c r="C4" s="4">
        <v>1577953.2967032967</v>
      </c>
      <c r="D4" s="4">
        <v>1438358.5164835164</v>
      </c>
      <c r="E4" s="4">
        <v>1298763.7362637362</v>
      </c>
      <c r="F4" s="4">
        <v>1252026.098901099</v>
      </c>
      <c r="G4" s="4">
        <v>1105288.4615384615</v>
      </c>
      <c r="H4" s="4">
        <v>1099175.824175824</v>
      </c>
      <c r="I4" s="4">
        <v>943063.1868131866</v>
      </c>
      <c r="J4" s="4">
        <v>786950.5494505493</v>
      </c>
      <c r="K4" s="4">
        <v>723695.0549450549</v>
      </c>
      <c r="L4" s="4">
        <v>560439.5604395606</v>
      </c>
      <c r="M4" s="4">
        <v>397184.0659340662</v>
      </c>
      <c r="N4" s="4">
        <v>233928.5714285716</v>
      </c>
      <c r="O4" s="4">
        <v>1670673.0769230772</v>
      </c>
      <c r="P4" s="4">
        <v>1507417.5824175826</v>
      </c>
      <c r="Q4" s="4">
        <v>1351304.9450549455</v>
      </c>
      <c r="R4" s="4">
        <v>1204567.307692308</v>
      </c>
      <c r="S4" s="4">
        <v>1057829.6703296707</v>
      </c>
      <c r="T4" s="4">
        <v>918234.8901098905</v>
      </c>
      <c r="U4" s="4">
        <v>778640.1098901101</v>
      </c>
      <c r="V4" s="4">
        <v>639045.3296703298</v>
      </c>
      <c r="W4" s="4">
        <v>499450.54945054976</v>
      </c>
      <c r="X4" s="4">
        <v>509855.7692307695</v>
      </c>
      <c r="Y4" s="4">
        <v>470260.98901098943</v>
      </c>
      <c r="Z4" s="4"/>
    </row>
    <row r="5">
      <c r="A5" s="1" t="s">
        <v>75</v>
      </c>
      <c r="B5" s="4">
        <v>1617548.076923077</v>
      </c>
      <c r="C5" s="4">
        <v>1577953.2967032967</v>
      </c>
      <c r="D5" s="4">
        <v>1438358.5164835164</v>
      </c>
      <c r="E5" s="4">
        <v>1298763.7362637362</v>
      </c>
      <c r="F5" s="4">
        <v>1252026.098901099</v>
      </c>
      <c r="G5" s="4">
        <v>1105288.4615384615</v>
      </c>
      <c r="H5" s="4">
        <v>1099175.824175824</v>
      </c>
      <c r="I5" s="4">
        <v>943063.1868131866</v>
      </c>
      <c r="J5" s="4">
        <v>786950.5494505493</v>
      </c>
      <c r="K5" s="4">
        <v>723695.0549450549</v>
      </c>
      <c r="L5" s="4">
        <v>560439.5604395606</v>
      </c>
      <c r="M5" s="4">
        <v>397184.0659340662</v>
      </c>
      <c r="N5" s="4">
        <v>233928.5714285716</v>
      </c>
      <c r="O5" s="4">
        <v>1670673.0769230772</v>
      </c>
      <c r="P5" s="4">
        <v>1507417.5824175826</v>
      </c>
      <c r="Q5" s="4">
        <v>1351304.9450549455</v>
      </c>
      <c r="R5" s="4">
        <v>1204567.307692308</v>
      </c>
      <c r="S5" s="4">
        <v>1057829.6703296707</v>
      </c>
      <c r="T5" s="4">
        <v>918234.8901098905</v>
      </c>
      <c r="U5" s="4">
        <v>778640.1098901101</v>
      </c>
      <c r="V5" s="4">
        <v>639045.3296703298</v>
      </c>
      <c r="W5" s="4">
        <v>499450.54945054976</v>
      </c>
      <c r="X5" s="4">
        <v>509855.7692307695</v>
      </c>
      <c r="Y5" s="4">
        <v>470260.98901098943</v>
      </c>
      <c r="Z5" s="4"/>
    </row>
    <row r="6">
      <c r="A6" s="5" t="s">
        <v>76</v>
      </c>
      <c r="B6" s="4">
        <v>4633859.89010989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" t="s">
        <v>77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 t="s">
        <v>78</v>
      </c>
      <c r="B8" s="4">
        <v>5000000.0</v>
      </c>
      <c r="C8" s="4">
        <v>9975000.000000004</v>
      </c>
      <c r="D8" s="4">
        <v>1.492137500000001E7</v>
      </c>
      <c r="E8" s="4">
        <v>1.983534937500002E7</v>
      </c>
      <c r="F8" s="4">
        <v>2.4712991909375027E7</v>
      </c>
      <c r="G8" s="4">
        <v>2.9550210683109414E7</v>
      </c>
      <c r="H8" s="4">
        <v>3.434274780570716E7</v>
      </c>
      <c r="I8" s="4">
        <v>3.908617399348024E7</v>
      </c>
      <c r="J8" s="4">
        <v>4.377588298580027E7</v>
      </c>
      <c r="K8" s="4">
        <v>4.840708579577796E7</v>
      </c>
      <c r="L8" s="4">
        <v>5.297480479071175E7</v>
      </c>
      <c r="M8" s="4">
        <v>5.747386759751967E7</v>
      </c>
      <c r="N8" s="4">
        <v>6.18989008282386E7</v>
      </c>
      <c r="O8" s="4">
        <v>6.624432362054111E7</v>
      </c>
      <c r="P8" s="4">
        <v>7.050434098808314E7</v>
      </c>
      <c r="Q8" s="4">
        <v>7.467293697535428E7</v>
      </c>
      <c r="R8" s="4">
        <v>7.874386761155859E7</v>
      </c>
      <c r="S8" s="4">
        <v>8.27106536579044E7</v>
      </c>
      <c r="T8" s="4">
        <v>8.656657314253001E7</v>
      </c>
      <c r="U8" s="4">
        <v>9.030465367713483E7</v>
      </c>
      <c r="V8" s="4">
        <v>9.39176645492256E7</v>
      </c>
      <c r="W8" s="4">
        <v>9.739810858372188E7</v>
      </c>
      <c r="X8" s="4">
        <v>1.0073821376749589E8</v>
      </c>
      <c r="Y8" s="4">
        <v>1.0392992463024788E8</v>
      </c>
      <c r="Z8" s="4"/>
    </row>
    <row r="9">
      <c r="A9" s="5" t="s">
        <v>36</v>
      </c>
      <c r="B9" s="4">
        <v>5.32E7</v>
      </c>
      <c r="C9" s="4">
        <v>6.98308E7</v>
      </c>
      <c r="D9" s="4">
        <v>3.9555432320624985E7</v>
      </c>
      <c r="E9" s="4">
        <v>5.6981981116565965E7</v>
      </c>
      <c r="F9" s="4">
        <v>7.482116150549388E7</v>
      </c>
      <c r="G9" s="4">
        <v>4.234890195495623E7</v>
      </c>
      <c r="H9" s="4">
        <v>6.1044132495570794E7</v>
      </c>
      <c r="I9" s="4">
        <v>8.018331106443726E7</v>
      </c>
      <c r="J9" s="4">
        <v>4.53478219445866E7</v>
      </c>
      <c r="K9" s="4">
        <v>6.5408119513236865E7</v>
      </c>
      <c r="L9" s="4">
        <v>8.594616104163513E7</v>
      </c>
      <c r="M9" s="4">
        <v>4.856796448871432E7</v>
      </c>
      <c r="N9" s="4">
        <v>7.0097353222655E7</v>
      </c>
      <c r="O9" s="4">
        <v>9.214096540630588E7</v>
      </c>
      <c r="P9" s="4">
        <v>5.202636410431327E7</v>
      </c>
      <c r="Q9" s="4">
        <v>7.513713621309274E7</v>
      </c>
      <c r="R9" s="4">
        <v>9.880151623637697E7</v>
      </c>
      <c r="S9" s="4">
        <v>5.574142249359624E7</v>
      </c>
      <c r="T9" s="4">
        <v>8.055482102594207E7</v>
      </c>
      <c r="U9" s="4">
        <v>1.0596435719769189E8</v>
      </c>
      <c r="V9" s="4">
        <v>5.973302239781088E7</v>
      </c>
      <c r="W9" s="4">
        <v>8.637998223357286E7</v>
      </c>
      <c r="X9" s="4">
        <v>1.1366901549753329E8</v>
      </c>
      <c r="Y9" s="4">
        <v>6.40226512263283E7</v>
      </c>
      <c r="Z9" s="4"/>
    </row>
    <row r="10">
      <c r="A10" s="5" t="s">
        <v>79</v>
      </c>
      <c r="B10" s="4">
        <v>2.111229079569231E7</v>
      </c>
      <c r="C10" s="4">
        <v>1021634.3056703284</v>
      </c>
      <c r="D10" s="4">
        <v>8.551908646988732E7</v>
      </c>
      <c r="E10" s="4">
        <v>3.374251842440756E7</v>
      </c>
      <c r="F10" s="4">
        <v>7.15936788433751E7</v>
      </c>
      <c r="G10" s="4">
        <v>6.812772699868971E7</v>
      </c>
      <c r="H10" s="4">
        <v>1.0425350935486159E8</v>
      </c>
      <c r="I10" s="4">
        <v>4.754605444535236E7</v>
      </c>
      <c r="J10" s="4">
        <v>1.4034592164277598E8</v>
      </c>
      <c r="K10" s="4">
        <v>8.091628634780636E7</v>
      </c>
      <c r="L10" s="4">
        <v>1.2150301507133718E8</v>
      </c>
      <c r="M10" s="4">
        <v>1.178066687786694E8</v>
      </c>
      <c r="N10" s="4">
        <v>1.6073495935501567E8</v>
      </c>
      <c r="O10" s="4">
        <v>9.419385547569805E7</v>
      </c>
      <c r="P10" s="4">
        <v>2.0228323585735652E8</v>
      </c>
      <c r="Q10" s="4">
        <v>1.2961394581463343E8</v>
      </c>
      <c r="R10" s="4">
        <v>1.776594483546531E8</v>
      </c>
      <c r="S10" s="4">
        <v>1.739017671639534E8</v>
      </c>
      <c r="T10" s="4">
        <v>2.2471347159069717E8</v>
      </c>
      <c r="U10" s="4">
        <v>1.4682677006227183E8</v>
      </c>
      <c r="V10" s="4">
        <v>2.7284263248132384E8</v>
      </c>
      <c r="W10" s="4">
        <v>1.9511764336058897E8</v>
      </c>
      <c r="X10" s="4">
        <v>2.51826516595003E8</v>
      </c>
      <c r="Y10" s="4">
        <v>2.4796298428260377E8</v>
      </c>
      <c r="Z10" s="4"/>
    </row>
    <row r="11">
      <c r="A11" s="1" t="s">
        <v>80</v>
      </c>
      <c r="B11" s="4">
        <v>7.931229079569231E7</v>
      </c>
      <c r="C11" s="4">
        <v>8.082743430567032E7</v>
      </c>
      <c r="D11" s="4">
        <v>1.3999589379051232E8</v>
      </c>
      <c r="E11" s="4">
        <v>1.1055984891597354E8</v>
      </c>
      <c r="F11" s="4">
        <v>1.71127832258244E8</v>
      </c>
      <c r="G11" s="4">
        <v>1.4002683963675535E8</v>
      </c>
      <c r="H11" s="4">
        <v>1.9964038965613955E8</v>
      </c>
      <c r="I11" s="4">
        <v>1.6681553950326985E8</v>
      </c>
      <c r="J11" s="4">
        <v>2.2946962657316285E8</v>
      </c>
      <c r="K11" s="4">
        <v>1.947314916568212E8</v>
      </c>
      <c r="L11" s="4">
        <v>2.6042398090368408E8</v>
      </c>
      <c r="M11" s="4">
        <v>2.238485008649034E8</v>
      </c>
      <c r="N11" s="4">
        <v>2.927312134059093E8</v>
      </c>
      <c r="O11" s="4">
        <v>2.5257914450254506E8</v>
      </c>
      <c r="P11" s="4">
        <v>3.248139409497529E8</v>
      </c>
      <c r="Q11" s="4">
        <v>2.794240190030805E8</v>
      </c>
      <c r="R11" s="4">
        <v>3.552048322025887E8</v>
      </c>
      <c r="S11" s="4">
        <v>3.12353843315454E8</v>
      </c>
      <c r="T11" s="4">
        <v>3.918348657591692E8</v>
      </c>
      <c r="U11" s="4">
        <v>3.4309578093709856E8</v>
      </c>
      <c r="V11" s="4">
        <v>4.2649331942836034E8</v>
      </c>
      <c r="W11" s="4">
        <v>3.788957341778837E8</v>
      </c>
      <c r="X11" s="4">
        <v>4.662337458600322E8</v>
      </c>
      <c r="Y11" s="4">
        <v>4.1591556013917994E8</v>
      </c>
      <c r="Z11" s="4"/>
    </row>
    <row r="12">
      <c r="A12" s="1" t="s">
        <v>81</v>
      </c>
      <c r="B12" s="4">
        <v>8.092983887261538E7</v>
      </c>
      <c r="C12" s="4">
        <v>8.240538760237361E7</v>
      </c>
      <c r="D12" s="4">
        <v>1.4143425230699584E8</v>
      </c>
      <c r="E12" s="4">
        <v>1.1185861265223728E8</v>
      </c>
      <c r="F12" s="4">
        <v>1.723798583571451E8</v>
      </c>
      <c r="G12" s="4">
        <v>1.411321280982938E8</v>
      </c>
      <c r="H12" s="4">
        <v>2.007395654803154E8</v>
      </c>
      <c r="I12" s="4">
        <v>1.6775860269008303E8</v>
      </c>
      <c r="J12" s="4">
        <v>2.302565771226134E8</v>
      </c>
      <c r="K12" s="4">
        <v>1.9545518671176624E8</v>
      </c>
      <c r="L12" s="4">
        <v>2.6098442046412364E8</v>
      </c>
      <c r="M12" s="4">
        <v>2.2424568493083745E8</v>
      </c>
      <c r="N12" s="4">
        <v>2.929651419773379E8</v>
      </c>
      <c r="O12" s="4">
        <v>2.5424981757946813E8</v>
      </c>
      <c r="P12" s="4">
        <v>3.2632135853217053E8</v>
      </c>
      <c r="Q12" s="4">
        <v>2.8077532394813544E8</v>
      </c>
      <c r="R12" s="4">
        <v>3.5640939951028097E8</v>
      </c>
      <c r="S12" s="4">
        <v>3.134116729857837E8</v>
      </c>
      <c r="T12" s="4">
        <v>3.927531006492791E8</v>
      </c>
      <c r="U12" s="4">
        <v>3.4387442104698867E8</v>
      </c>
      <c r="V12" s="4">
        <v>4.2713236475803065E8</v>
      </c>
      <c r="W12" s="4">
        <v>3.7939518472733426E8</v>
      </c>
      <c r="X12" s="4">
        <v>4.66743601629263E8</v>
      </c>
      <c r="Y12" s="4">
        <v>4.1638582112819093E8</v>
      </c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" t="s">
        <v>82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 t="s">
        <v>83</v>
      </c>
      <c r="B15" s="4">
        <v>30825.0</v>
      </c>
      <c r="C15" s="4">
        <v>30825.0</v>
      </c>
      <c r="D15" s="4">
        <v>30825.0</v>
      </c>
      <c r="E15" s="4">
        <v>30825.0</v>
      </c>
      <c r="F15" s="4">
        <v>30825.0</v>
      </c>
      <c r="G15" s="4">
        <v>30825.0</v>
      </c>
      <c r="H15" s="4">
        <v>30825.0</v>
      </c>
      <c r="I15" s="4">
        <v>30825.0</v>
      </c>
      <c r="J15" s="4">
        <v>30825.0</v>
      </c>
      <c r="K15" s="4">
        <v>30825.0</v>
      </c>
      <c r="L15" s="4">
        <v>30825.0</v>
      </c>
      <c r="M15" s="4">
        <v>30825.0</v>
      </c>
      <c r="N15" s="4">
        <v>30825.0</v>
      </c>
      <c r="O15" s="4">
        <v>30825.0</v>
      </c>
      <c r="P15" s="4">
        <v>30825.0</v>
      </c>
      <c r="Q15" s="4">
        <v>30825.0</v>
      </c>
      <c r="R15" s="4">
        <v>30825.0</v>
      </c>
      <c r="S15" s="4">
        <v>30825.0</v>
      </c>
      <c r="T15" s="4">
        <v>30825.0</v>
      </c>
      <c r="U15" s="4">
        <v>104587.0</v>
      </c>
      <c r="V15" s="4">
        <v>104587.0</v>
      </c>
      <c r="W15" s="4">
        <v>104587.0</v>
      </c>
      <c r="X15" s="4">
        <v>104587.0</v>
      </c>
      <c r="Y15" s="4">
        <v>104587.0</v>
      </c>
      <c r="Z15" s="4"/>
    </row>
    <row r="16">
      <c r="A16" s="1" t="s">
        <v>84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" t="s">
        <v>56</v>
      </c>
      <c r="B17" s="4">
        <v>0.0</v>
      </c>
      <c r="C17" s="4">
        <v>1.0635406872615384E7</v>
      </c>
      <c r="D17" s="4">
        <v>2.1470532602373626E7</v>
      </c>
      <c r="E17" s="4">
        <v>3.2487626906995863E7</v>
      </c>
      <c r="F17" s="4">
        <v>4.3719487652237296E7</v>
      </c>
      <c r="G17" s="4">
        <v>5.514069016048115E7</v>
      </c>
      <c r="H17" s="4">
        <v>6.678706420229383E7</v>
      </c>
      <c r="I17" s="4">
        <v>7.865715665703148E7</v>
      </c>
      <c r="J17" s="4">
        <v>9.076348508268464E7</v>
      </c>
      <c r="K17" s="4">
        <v>1.0311184382745199E8</v>
      </c>
      <c r="L17" s="4">
        <v>1.1570295322302893E8</v>
      </c>
      <c r="M17" s="4">
        <v>1.2854823758200057E8</v>
      </c>
      <c r="N17" s="4">
        <v>1.4162494807915515E8</v>
      </c>
      <c r="O17" s="4">
        <v>1.5499787695397118E8</v>
      </c>
      <c r="P17" s="4">
        <v>1.6864468982897785E8</v>
      </c>
      <c r="Q17" s="4">
        <v>1.825723832961457E8</v>
      </c>
      <c r="R17" s="4">
        <v>1.9682126590652525E8</v>
      </c>
      <c r="S17" s="4">
        <v>2.113726094451284E8</v>
      </c>
      <c r="T17" s="4">
        <v>2.2622721425729254E8</v>
      </c>
      <c r="U17" s="4">
        <v>2.4139828952411956E8</v>
      </c>
      <c r="V17" s="4">
        <v>2.5691408144386643E8</v>
      </c>
      <c r="W17" s="4">
        <v>2.727577824729012E8</v>
      </c>
      <c r="X17" s="4">
        <v>2.88938155531046E8</v>
      </c>
      <c r="Y17" s="4">
        <v>3.0546425357624936E8</v>
      </c>
      <c r="Z17" s="4"/>
    </row>
    <row r="18">
      <c r="A18" s="5" t="s">
        <v>85</v>
      </c>
      <c r="B18" s="4">
        <v>1.0635406872615384E7</v>
      </c>
      <c r="C18" s="4">
        <v>1.0835125729758242E7</v>
      </c>
      <c r="D18" s="4">
        <v>1.1017094304622237E7</v>
      </c>
      <c r="E18" s="4">
        <v>1.123186074524143E7</v>
      </c>
      <c r="F18" s="4">
        <v>1.1421202508243853E7</v>
      </c>
      <c r="G18" s="4">
        <v>1.1646374041812683E7</v>
      </c>
      <c r="H18" s="4">
        <v>1.1870092454737652E7</v>
      </c>
      <c r="I18" s="4">
        <v>1.210632842565316E7</v>
      </c>
      <c r="J18" s="4">
        <v>1.234835874476735E7</v>
      </c>
      <c r="K18" s="4">
        <v>1.2591109395576946E7</v>
      </c>
      <c r="L18" s="4">
        <v>1.2845284358971644E7</v>
      </c>
      <c r="M18" s="4">
        <v>1.3105822997154575E7</v>
      </c>
      <c r="N18" s="4">
        <v>1.3372928874816041E7</v>
      </c>
      <c r="O18" s="4">
        <v>1.3646812875006687E7</v>
      </c>
      <c r="P18" s="4">
        <v>1.3927693467167862E7</v>
      </c>
      <c r="Q18" s="4">
        <v>1.4248882610379532E7</v>
      </c>
      <c r="R18" s="4">
        <v>1.4551343538603147E7</v>
      </c>
      <c r="S18" s="4">
        <v>1.4854604812164124E7</v>
      </c>
      <c r="T18" s="4">
        <v>1.5171075266827006E7</v>
      </c>
      <c r="U18" s="4">
        <v>1.551579191974686E7</v>
      </c>
      <c r="V18" s="4">
        <v>1.584370102903477E7</v>
      </c>
      <c r="W18" s="4">
        <v>1.618037305814473E7</v>
      </c>
      <c r="X18" s="4">
        <v>1.6526098045203362E7</v>
      </c>
      <c r="Y18" s="4">
        <v>1.6881176502923235E7</v>
      </c>
      <c r="Z18" s="4"/>
    </row>
    <row r="19">
      <c r="A19" s="5" t="s">
        <v>86</v>
      </c>
      <c r="B19" s="4">
        <v>0.0</v>
      </c>
      <c r="C19" s="4">
        <v>0.0</v>
      </c>
      <c r="D19" s="4">
        <v>0.0</v>
      </c>
      <c r="E19" s="4">
        <v>0.0</v>
      </c>
      <c r="F19" s="4">
        <v>0.0</v>
      </c>
      <c r="G19" s="4">
        <v>0.0</v>
      </c>
      <c r="H19" s="4">
        <v>0.0</v>
      </c>
      <c r="I19" s="4">
        <v>0.0</v>
      </c>
      <c r="J19" s="4">
        <v>0.0</v>
      </c>
      <c r="K19" s="4">
        <v>0.0</v>
      </c>
      <c r="L19" s="4">
        <v>0.0</v>
      </c>
      <c r="M19" s="4">
        <v>29112.5</v>
      </c>
      <c r="N19" s="4">
        <v>0.0</v>
      </c>
      <c r="O19" s="4">
        <v>0.0</v>
      </c>
      <c r="P19" s="4">
        <v>0.0</v>
      </c>
      <c r="Q19" s="4">
        <v>0.0</v>
      </c>
      <c r="R19" s="4">
        <v>0.0</v>
      </c>
      <c r="S19" s="4">
        <v>0.0</v>
      </c>
      <c r="T19" s="4">
        <v>0.0</v>
      </c>
      <c r="U19" s="4">
        <v>0.0</v>
      </c>
      <c r="V19" s="4">
        <v>0.0</v>
      </c>
      <c r="W19" s="4">
        <v>0.0</v>
      </c>
      <c r="X19" s="4">
        <v>0.0</v>
      </c>
      <c r="Y19" s="4">
        <v>54594.0</v>
      </c>
      <c r="Z19" s="4"/>
    </row>
    <row r="20">
      <c r="A20" s="1" t="s">
        <v>58</v>
      </c>
      <c r="B20" s="4">
        <v>1.0635406872615384E7</v>
      </c>
      <c r="C20" s="4">
        <v>2.1470532602373626E7</v>
      </c>
      <c r="D20" s="4">
        <v>3.2487626906995863E7</v>
      </c>
      <c r="E20" s="4">
        <v>4.3719487652237296E7</v>
      </c>
      <c r="F20" s="4">
        <v>5.514069016048115E7</v>
      </c>
      <c r="G20" s="4">
        <v>6.678706420229383E7</v>
      </c>
      <c r="H20" s="4">
        <v>7.865715665703148E7</v>
      </c>
      <c r="I20" s="4">
        <v>9.076348508268464E7</v>
      </c>
      <c r="J20" s="4">
        <v>1.0311184382745199E8</v>
      </c>
      <c r="K20" s="4">
        <v>1.1570295322302893E8</v>
      </c>
      <c r="L20" s="4">
        <v>1.2854823758200057E8</v>
      </c>
      <c r="M20" s="4">
        <v>1.4162494807915515E8</v>
      </c>
      <c r="N20" s="4">
        <v>1.5499787695397118E8</v>
      </c>
      <c r="O20" s="4">
        <v>1.6864468982897785E8</v>
      </c>
      <c r="P20" s="4">
        <v>1.825723832961457E8</v>
      </c>
      <c r="Q20" s="4">
        <v>1.9682126590652525E8</v>
      </c>
      <c r="R20" s="4">
        <v>2.113726094451284E8</v>
      </c>
      <c r="S20" s="4">
        <v>2.2622721425729254E8</v>
      </c>
      <c r="T20" s="4">
        <v>2.4139828952411956E8</v>
      </c>
      <c r="U20" s="4">
        <v>2.5691408144386643E8</v>
      </c>
      <c r="V20" s="4">
        <v>2.727577824729012E8</v>
      </c>
      <c r="W20" s="4">
        <v>2.88938155531046E8</v>
      </c>
      <c r="X20" s="4">
        <v>3.0546425357624936E8</v>
      </c>
      <c r="Y20" s="4">
        <v>3.222908360791726E8</v>
      </c>
      <c r="Z20" s="4"/>
    </row>
    <row r="21">
      <c r="A21" s="1" t="s">
        <v>87</v>
      </c>
      <c r="B21" s="4">
        <v>1.0666231872615384E7</v>
      </c>
      <c r="C21" s="4">
        <v>2.1501357602373626E7</v>
      </c>
      <c r="D21" s="4">
        <v>3.2518451906995863E7</v>
      </c>
      <c r="E21" s="4">
        <v>4.3750312652237296E7</v>
      </c>
      <c r="F21" s="4">
        <v>5.517151516048115E7</v>
      </c>
      <c r="G21" s="4">
        <v>6.681788920229383E7</v>
      </c>
      <c r="H21" s="4">
        <v>7.868798165703148E7</v>
      </c>
      <c r="I21" s="4">
        <v>9.079431008268464E7</v>
      </c>
      <c r="J21" s="4">
        <v>1.0314266882745199E8</v>
      </c>
      <c r="K21" s="4">
        <v>1.1573377822302893E8</v>
      </c>
      <c r="L21" s="4">
        <v>1.2857906258200057E8</v>
      </c>
      <c r="M21" s="4">
        <v>1.4165577307915515E8</v>
      </c>
      <c r="N21" s="4">
        <v>1.5502870195397118E8</v>
      </c>
      <c r="O21" s="4">
        <v>1.6867551482897785E8</v>
      </c>
      <c r="P21" s="4">
        <v>1.826032082961457E8</v>
      </c>
      <c r="Q21" s="4">
        <v>1.9685209090652525E8</v>
      </c>
      <c r="R21" s="4">
        <v>2.114034344451284E8</v>
      </c>
      <c r="S21" s="4">
        <v>2.2625803925729254E8</v>
      </c>
      <c r="T21" s="4">
        <v>2.4142911452411956E8</v>
      </c>
      <c r="U21" s="4">
        <v>2.5701866844386643E8</v>
      </c>
      <c r="V21" s="4">
        <v>2.728623694729012E8</v>
      </c>
      <c r="W21" s="4">
        <v>2.89042742531046E8</v>
      </c>
      <c r="X21" s="4">
        <v>3.0556884057624936E8</v>
      </c>
      <c r="Y21" s="4">
        <v>3.223954230791726E8</v>
      </c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" t="s">
        <v>88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" t="s">
        <v>89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5" t="s">
        <v>90</v>
      </c>
      <c r="B25" s="4">
        <v>0.0</v>
      </c>
      <c r="C25" s="4">
        <v>0.0</v>
      </c>
      <c r="D25" s="4">
        <v>4756030.0</v>
      </c>
      <c r="E25" s="4">
        <v>4756030.0</v>
      </c>
      <c r="F25" s="4">
        <v>8414820.0</v>
      </c>
      <c r="G25" s="4">
        <v>8414820.0</v>
      </c>
      <c r="H25" s="4">
        <v>8414820.0</v>
      </c>
      <c r="I25" s="4">
        <v>8414820.0</v>
      </c>
      <c r="J25" s="4">
        <v>8414820.0</v>
      </c>
      <c r="K25" s="4">
        <v>8414820.0</v>
      </c>
      <c r="L25" s="4">
        <v>8414820.0</v>
      </c>
      <c r="M25" s="4">
        <v>8414820.0</v>
      </c>
      <c r="N25" s="4">
        <v>8414820.0</v>
      </c>
      <c r="O25" s="4">
        <v>8414820.0</v>
      </c>
      <c r="P25" s="4">
        <v>8414820.0</v>
      </c>
      <c r="Q25" s="4">
        <v>3658790.0</v>
      </c>
      <c r="R25" s="4">
        <v>3658790.0</v>
      </c>
      <c r="S25" s="4">
        <v>3658790.0</v>
      </c>
      <c r="T25" s="4">
        <v>3658790.0</v>
      </c>
      <c r="U25" s="4">
        <v>0.0</v>
      </c>
      <c r="V25" s="4">
        <v>0.0</v>
      </c>
      <c r="W25" s="4">
        <v>0.0</v>
      </c>
      <c r="X25" s="4">
        <v>0.0</v>
      </c>
      <c r="Y25" s="4">
        <v>0.0</v>
      </c>
      <c r="Z25" s="4"/>
    </row>
    <row r="26">
      <c r="A26" s="1" t="s">
        <v>91</v>
      </c>
      <c r="B26" s="4">
        <v>0.0</v>
      </c>
      <c r="C26" s="4">
        <v>0.0</v>
      </c>
      <c r="D26" s="4">
        <v>4756030.0</v>
      </c>
      <c r="E26" s="4">
        <v>4756030.0</v>
      </c>
      <c r="F26" s="4">
        <v>8414820.0</v>
      </c>
      <c r="G26" s="4">
        <v>8414820.0</v>
      </c>
      <c r="H26" s="4">
        <v>8414820.0</v>
      </c>
      <c r="I26" s="4">
        <v>8414820.0</v>
      </c>
      <c r="J26" s="4">
        <v>8414820.0</v>
      </c>
      <c r="K26" s="4">
        <v>8414820.0</v>
      </c>
      <c r="L26" s="4">
        <v>8414820.0</v>
      </c>
      <c r="M26" s="4">
        <v>8414820.0</v>
      </c>
      <c r="N26" s="4">
        <v>8414820.0</v>
      </c>
      <c r="O26" s="4">
        <v>8414820.0</v>
      </c>
      <c r="P26" s="4">
        <v>8414820.0</v>
      </c>
      <c r="Q26" s="4">
        <v>3658790.0</v>
      </c>
      <c r="R26" s="4">
        <v>3658790.0</v>
      </c>
      <c r="S26" s="4">
        <v>3658790.0</v>
      </c>
      <c r="T26" s="4">
        <v>3658790.0</v>
      </c>
      <c r="U26" s="4">
        <v>0.0</v>
      </c>
      <c r="V26" s="4">
        <v>0.0</v>
      </c>
      <c r="W26" s="4">
        <v>0.0</v>
      </c>
      <c r="X26" s="4">
        <v>0.0</v>
      </c>
      <c r="Y26" s="4">
        <v>0.0</v>
      </c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" t="s">
        <v>92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5" t="s">
        <v>47</v>
      </c>
      <c r="B29" s="4">
        <v>7.0E7</v>
      </c>
      <c r="C29" s="4">
        <v>6.06E7</v>
      </c>
      <c r="D29" s="4">
        <v>1.0384520039999999E8</v>
      </c>
      <c r="E29" s="4">
        <v>6.304824E7</v>
      </c>
      <c r="F29" s="4">
        <v>1.08478953196664E8</v>
      </c>
      <c r="G29" s="4">
        <v>6.559538889600001E7</v>
      </c>
      <c r="H29" s="4">
        <v>1.1332219382328391E8</v>
      </c>
      <c r="I29" s="4">
        <v>6.82454426073984E7</v>
      </c>
      <c r="J29" s="4">
        <v>1.183845182951614E8</v>
      </c>
      <c r="K29" s="4">
        <v>7.10025584887373E7</v>
      </c>
      <c r="L29" s="4">
        <v>1.2367596788212302E8</v>
      </c>
      <c r="M29" s="4">
        <v>7.387106185168228E7</v>
      </c>
      <c r="N29" s="4">
        <v>1.2920705002336663E8</v>
      </c>
      <c r="O29" s="4">
        <v>7.685545275049022E7</v>
      </c>
      <c r="P29" s="4">
        <v>1.349887602360247E8</v>
      </c>
      <c r="Q29" s="4">
        <v>7.996041304161003E7</v>
      </c>
      <c r="R29" s="4">
        <v>1.4103260506515244E8</v>
      </c>
      <c r="S29" s="4">
        <v>8.319081372849108E7</v>
      </c>
      <c r="T29" s="4">
        <v>1.473506261251595E8</v>
      </c>
      <c r="U29" s="4">
        <v>8.655172260312213E7</v>
      </c>
      <c r="V29" s="4">
        <v>1.5395542528512937E8</v>
      </c>
      <c r="W29" s="4">
        <v>9.004841219628826E7</v>
      </c>
      <c r="X29" s="4">
        <v>1.6086019105301362E8</v>
      </c>
      <c r="Y29" s="4">
        <v>9.368636804901832E7</v>
      </c>
      <c r="Z29" s="4"/>
    </row>
    <row r="30">
      <c r="A30" s="5" t="s">
        <v>93</v>
      </c>
      <c r="B30" s="4">
        <v>263607.0</v>
      </c>
      <c r="C30" s="4">
        <v>304030.0</v>
      </c>
      <c r="D30" s="4">
        <v>314570.0</v>
      </c>
      <c r="E30" s="4">
        <v>304030.0</v>
      </c>
      <c r="F30" s="4">
        <v>314570.0</v>
      </c>
      <c r="G30" s="4">
        <v>304030.0</v>
      </c>
      <c r="H30" s="4">
        <v>314570.0</v>
      </c>
      <c r="I30" s="4">
        <v>304030.0</v>
      </c>
      <c r="J30" s="4">
        <v>314570.0</v>
      </c>
      <c r="K30" s="4">
        <v>304030.0</v>
      </c>
      <c r="L30" s="4">
        <v>314570.0</v>
      </c>
      <c r="M30" s="4">
        <v>304030.0</v>
      </c>
      <c r="N30" s="4">
        <v>314570.0</v>
      </c>
      <c r="O30" s="4">
        <v>304030.0</v>
      </c>
      <c r="P30" s="4">
        <v>314570.0</v>
      </c>
      <c r="Q30" s="4">
        <v>304030.0</v>
      </c>
      <c r="R30" s="4">
        <v>314570.0</v>
      </c>
      <c r="S30" s="4">
        <v>304030.0</v>
      </c>
      <c r="T30" s="4">
        <v>314570.0</v>
      </c>
      <c r="U30" s="4">
        <v>304030.0</v>
      </c>
      <c r="V30" s="4">
        <v>314570.0</v>
      </c>
      <c r="W30" s="4">
        <v>304030.0</v>
      </c>
      <c r="X30" s="4">
        <v>314570.0</v>
      </c>
      <c r="Y30" s="4">
        <v>304030.0</v>
      </c>
      <c r="Z30" s="4"/>
    </row>
    <row r="31">
      <c r="A31" s="1" t="s">
        <v>94</v>
      </c>
      <c r="B31" s="4">
        <v>7.0263607E7</v>
      </c>
      <c r="C31" s="4">
        <v>6.090403E7</v>
      </c>
      <c r="D31" s="4">
        <v>1.0415977039999999E8</v>
      </c>
      <c r="E31" s="4">
        <v>6.335227E7</v>
      </c>
      <c r="F31" s="4">
        <v>1.08793523196664E8</v>
      </c>
      <c r="G31" s="4">
        <v>6.589941889600001E7</v>
      </c>
      <c r="H31" s="4">
        <v>1.1363676382328391E8</v>
      </c>
      <c r="I31" s="4">
        <v>6.85494726073984E7</v>
      </c>
      <c r="J31" s="4">
        <v>1.186990882951614E8</v>
      </c>
      <c r="K31" s="4">
        <v>7.13065884887373E7</v>
      </c>
      <c r="L31" s="4">
        <v>1.2399053788212302E8</v>
      </c>
      <c r="M31" s="4">
        <v>7.417509185168228E7</v>
      </c>
      <c r="N31" s="4">
        <v>1.2952162002336663E8</v>
      </c>
      <c r="O31" s="4">
        <v>7.715948275049022E7</v>
      </c>
      <c r="P31" s="4">
        <v>1.353033302360247E8</v>
      </c>
      <c r="Q31" s="4">
        <v>8.026444304161003E7</v>
      </c>
      <c r="R31" s="4">
        <v>1.4134717506515244E8</v>
      </c>
      <c r="S31" s="4">
        <v>8.349484372849108E7</v>
      </c>
      <c r="T31" s="4">
        <v>1.476651961251595E8</v>
      </c>
      <c r="U31" s="4">
        <v>8.685575260312213E7</v>
      </c>
      <c r="V31" s="4">
        <v>1.5426999528512937E8</v>
      </c>
      <c r="W31" s="4">
        <v>9.035244219628826E7</v>
      </c>
      <c r="X31" s="4">
        <v>1.6117476105301362E8</v>
      </c>
      <c r="Y31" s="4">
        <v>9.399039804901832E7</v>
      </c>
      <c r="Z31" s="4"/>
    </row>
    <row r="32">
      <c r="A32" s="1" t="s">
        <v>95</v>
      </c>
      <c r="B32" s="4">
        <v>7.0263607E7</v>
      </c>
      <c r="C32" s="4">
        <v>6.090403E7</v>
      </c>
      <c r="D32" s="4">
        <v>1.0891580039999999E8</v>
      </c>
      <c r="E32" s="4">
        <v>6.81083E7</v>
      </c>
      <c r="F32" s="4">
        <v>1.17208343196664E8</v>
      </c>
      <c r="G32" s="4">
        <v>7.431423889600001E7</v>
      </c>
      <c r="H32" s="4">
        <v>1.2205158382328391E8</v>
      </c>
      <c r="I32" s="4">
        <v>7.69642926073984E7</v>
      </c>
      <c r="J32" s="4">
        <v>1.271139082951614E8</v>
      </c>
      <c r="K32" s="4">
        <v>7.97214084887373E7</v>
      </c>
      <c r="L32" s="4">
        <v>1.3240535788212302E8</v>
      </c>
      <c r="M32" s="4">
        <v>8.258991185168228E7</v>
      </c>
      <c r="N32" s="4">
        <v>1.3793644002336663E8</v>
      </c>
      <c r="O32" s="4">
        <v>8.557430275049022E7</v>
      </c>
      <c r="P32" s="4">
        <v>1.437181502360247E8</v>
      </c>
      <c r="Q32" s="4">
        <v>8.392323304161003E7</v>
      </c>
      <c r="R32" s="4">
        <v>1.4500596506515244E8</v>
      </c>
      <c r="S32" s="4">
        <v>8.715363372849108E7</v>
      </c>
      <c r="T32" s="4">
        <v>1.513239861251595E8</v>
      </c>
      <c r="U32" s="4">
        <v>8.685575260312213E7</v>
      </c>
      <c r="V32" s="4">
        <v>1.5426999528512937E8</v>
      </c>
      <c r="W32" s="4">
        <v>9.035244219628826E7</v>
      </c>
      <c r="X32" s="4">
        <v>1.6117476105301362E8</v>
      </c>
      <c r="Y32" s="4">
        <v>9.399039804901832E7</v>
      </c>
      <c r="Z32" s="4"/>
    </row>
    <row r="33">
      <c r="A33" s="1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" t="s">
        <v>96</v>
      </c>
      <c r="B34" s="4">
        <v>8.092983887261538E7</v>
      </c>
      <c r="C34" s="4">
        <v>8.240538760237363E7</v>
      </c>
      <c r="D34" s="4">
        <v>1.4143425230699587E8</v>
      </c>
      <c r="E34" s="4">
        <v>1.118586126522373E8</v>
      </c>
      <c r="F34" s="4">
        <v>1.7237985835714516E8</v>
      </c>
      <c r="G34" s="4">
        <v>1.4113212809829384E8</v>
      </c>
      <c r="H34" s="4">
        <v>2.007395654803154E8</v>
      </c>
      <c r="I34" s="4">
        <v>1.6775860269008303E8</v>
      </c>
      <c r="J34" s="4">
        <v>2.3025657712261337E8</v>
      </c>
      <c r="K34" s="4">
        <v>1.9545518671176624E8</v>
      </c>
      <c r="L34" s="4">
        <v>2.609844204641236E8</v>
      </c>
      <c r="M34" s="4">
        <v>2.2424568493083742E8</v>
      </c>
      <c r="N34" s="4">
        <v>2.9296514197733784E8</v>
      </c>
      <c r="O34" s="4">
        <v>2.5424981757946807E8</v>
      </c>
      <c r="P34" s="4">
        <v>3.263213585321704E8</v>
      </c>
      <c r="Q34" s="4">
        <v>2.8077532394813526E8</v>
      </c>
      <c r="R34" s="4">
        <v>3.5640939951028085E8</v>
      </c>
      <c r="S34" s="4">
        <v>3.1341167298578364E8</v>
      </c>
      <c r="T34" s="4">
        <v>3.9275310064927906E8</v>
      </c>
      <c r="U34" s="4">
        <v>3.4387442104698855E8</v>
      </c>
      <c r="V34" s="4">
        <v>4.271323647580306E8</v>
      </c>
      <c r="W34" s="4">
        <v>3.7939518472733426E8</v>
      </c>
      <c r="X34" s="4">
        <v>4.66743601629263E8</v>
      </c>
      <c r="Y34" s="4">
        <v>4.1638582112819093E8</v>
      </c>
      <c r="Z34" s="4"/>
    </row>
    <row r="35">
      <c r="A35" s="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" t="s">
        <v>97</v>
      </c>
      <c r="B36" s="4">
        <v>0.0</v>
      </c>
      <c r="C36" s="4">
        <v>-1.4901161193847656E-8</v>
      </c>
      <c r="D36" s="4">
        <v>-2.9802322387695312E-8</v>
      </c>
      <c r="E36" s="4">
        <v>-1.4901161193847656E-8</v>
      </c>
      <c r="F36" s="4">
        <v>-5.960464477539063E-8</v>
      </c>
      <c r="G36" s="4">
        <v>-2.9802322387695312E-8</v>
      </c>
      <c r="H36" s="4">
        <v>0.0</v>
      </c>
      <c r="I36" s="4">
        <v>0.0</v>
      </c>
      <c r="J36" s="4">
        <v>2.9802322387695312E-8</v>
      </c>
      <c r="K36" s="4">
        <v>0.0</v>
      </c>
      <c r="L36" s="4">
        <v>2.9802322387695312E-8</v>
      </c>
      <c r="M36" s="4">
        <v>2.9802322387695312E-8</v>
      </c>
      <c r="N36" s="4">
        <v>5.960464477539063E-8</v>
      </c>
      <c r="O36" s="4">
        <v>5.960464477539063E-8</v>
      </c>
      <c r="P36" s="4">
        <v>1.1920928955078125E-7</v>
      </c>
      <c r="Q36" s="4">
        <v>1.7881393432617188E-7</v>
      </c>
      <c r="R36" s="4">
        <v>1.1920928955078125E-7</v>
      </c>
      <c r="S36" s="4">
        <v>5.960464477539063E-8</v>
      </c>
      <c r="T36" s="4">
        <v>5.960464477539063E-8</v>
      </c>
      <c r="U36" s="4">
        <v>1.1920928955078125E-7</v>
      </c>
      <c r="V36" s="4">
        <v>5.960464477539063E-8</v>
      </c>
      <c r="W36" s="4">
        <v>0.0</v>
      </c>
      <c r="X36" s="4">
        <v>0.0</v>
      </c>
      <c r="Y36" s="4">
        <v>0.0</v>
      </c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</sheetData>
  <drawing r:id="rId1"/>
</worksheet>
</file>