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Quaterly-Balance Sheet" sheetId="8" r:id="rId11"/>
    <sheet state="visible" name="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<sst xmlns="http://schemas.openxmlformats.org/spreadsheetml/2006/main" count="509" uniqueCount="187">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</sst>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2" fontId="1" numFmtId="2" xfId="0" applyFont="1" applyNumberFormat="1"/>
    <xf borderId="0" fillId="0" fontId="3" numFmtId="0" xfId="0" applyAlignment="1" applyFont="1">
      <alignment vertical="bottom"/>
    </xf>
    <xf borderId="0" fillId="2" fontId="3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2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98</v>
      </c>
    </row>
    <row r="3">
      <c r="A3" s="7" t="s">
        <v>99</v>
      </c>
    </row>
    <row r="4">
      <c r="A4" s="7" t="s">
        <v>77</v>
      </c>
    </row>
    <row r="5">
      <c r="A5" s="5" t="s">
        <v>78</v>
      </c>
      <c r="B5" s="4">
        <f>'Quaterly-Balance Sheet'!B8</f>
        <v>14921375</v>
      </c>
      <c r="C5" s="4">
        <f>'Quaterly-Balance Sheet'!C8</f>
        <v>29550210.68</v>
      </c>
      <c r="D5" s="4">
        <f>'Quaterly-Balance Sheet'!D8</f>
        <v>43775882.99</v>
      </c>
      <c r="E5" s="4">
        <f>'Quaterly-Balance Sheet'!E8</f>
        <v>57473867.6</v>
      </c>
      <c r="F5" s="4">
        <f>'Quaterly-Balance Sheet'!F8</f>
        <v>70504340.99</v>
      </c>
      <c r="G5" s="4">
        <f>'Quaterly-Balance Sheet'!G8</f>
        <v>82710653.66</v>
      </c>
      <c r="H5" s="4">
        <f>'Quaterly-Balance Sheet'!H8</f>
        <v>93917664.55</v>
      </c>
      <c r="I5" s="4">
        <f>'Quaterly-Balance Sheet'!I8</f>
        <v>103929924.6</v>
      </c>
    </row>
    <row r="6">
      <c r="A6" s="5" t="s">
        <v>36</v>
      </c>
      <c r="B6" s="4">
        <f>'Quaterly-Balance Sheet'!B9</f>
        <v>39555432.32</v>
      </c>
      <c r="C6" s="4">
        <f>'Quaterly-Balance Sheet'!C9</f>
        <v>42348901.95</v>
      </c>
      <c r="D6" s="4">
        <f>'Quaterly-Balance Sheet'!D9</f>
        <v>45347821.94</v>
      </c>
      <c r="E6" s="4">
        <f>'Quaterly-Balance Sheet'!E9</f>
        <v>48567964.49</v>
      </c>
      <c r="F6" s="4">
        <f>'Quaterly-Balance Sheet'!F9</f>
        <v>52026364.1</v>
      </c>
      <c r="G6" s="4">
        <f>'Quaterly-Balance Sheet'!G9</f>
        <v>55741422.49</v>
      </c>
      <c r="H6" s="4">
        <f>'Quaterly-Balance Sheet'!H9</f>
        <v>59733022.4</v>
      </c>
      <c r="I6" s="4">
        <f>'Quaterly-Balance Sheet'!I9</f>
        <v>64022651.23</v>
      </c>
    </row>
    <row r="7">
      <c r="A7" s="5" t="s">
        <v>79</v>
      </c>
      <c r="B7" s="4">
        <f>'Quaterly-Balance Sheet'!B10</f>
        <v>85519086.47</v>
      </c>
      <c r="C7" s="4">
        <f>'Quaterly-Balance Sheet'!C10</f>
        <v>68127727</v>
      </c>
      <c r="D7" s="4">
        <f>'Quaterly-Balance Sheet'!D10</f>
        <v>140345921.6</v>
      </c>
      <c r="E7" s="4">
        <f>'Quaterly-Balance Sheet'!E10</f>
        <v>117806668.8</v>
      </c>
      <c r="F7" s="4">
        <f>'Quaterly-Balance Sheet'!F10</f>
        <v>202283235.9</v>
      </c>
      <c r="G7" s="4">
        <f>'Quaterly-Balance Sheet'!G10</f>
        <v>173901767.2</v>
      </c>
      <c r="H7" s="4">
        <f>'Quaterly-Balance Sheet'!H10</f>
        <v>272842632.5</v>
      </c>
      <c r="I7" s="4">
        <f>'Quaterly-Balance Sheet'!I10</f>
        <v>247962984.3</v>
      </c>
    </row>
    <row r="8">
      <c r="A8" s="1" t="s">
        <v>80</v>
      </c>
      <c r="B8" s="4">
        <f t="shared" ref="B8:I8" si="1">SUM(B5:B7)</f>
        <v>139995893.8</v>
      </c>
      <c r="C8" s="4">
        <f t="shared" si="1"/>
        <v>140026839.6</v>
      </c>
      <c r="D8" s="4">
        <f t="shared" si="1"/>
        <v>229469626.6</v>
      </c>
      <c r="E8" s="4">
        <f t="shared" si="1"/>
        <v>223848500.9</v>
      </c>
      <c r="F8" s="4">
        <f t="shared" si="1"/>
        <v>324813940.9</v>
      </c>
      <c r="G8" s="4">
        <f t="shared" si="1"/>
        <v>312353843.3</v>
      </c>
      <c r="H8" s="4">
        <f t="shared" si="1"/>
        <v>426493319.4</v>
      </c>
      <c r="I8" s="4">
        <f t="shared" si="1"/>
        <v>415915560.1</v>
      </c>
    </row>
    <row r="9">
      <c r="A9" s="7" t="s">
        <v>92</v>
      </c>
    </row>
    <row r="10">
      <c r="A10" s="5" t="s">
        <v>47</v>
      </c>
      <c r="B10" s="4">
        <f>'Quaterly-Balance Sheet'!B29</f>
        <v>103845200.4</v>
      </c>
      <c r="C10" s="4">
        <f>'Quaterly-Balance Sheet'!C29</f>
        <v>65595388.9</v>
      </c>
      <c r="D10" s="4">
        <f>'Quaterly-Balance Sheet'!D29</f>
        <v>118384518.3</v>
      </c>
      <c r="E10" s="4">
        <f>'Quaterly-Balance Sheet'!E29</f>
        <v>73871061.85</v>
      </c>
      <c r="F10" s="4">
        <f>'Quaterly-Balance Sheet'!F29</f>
        <v>134988760.2</v>
      </c>
      <c r="G10" s="4">
        <f>'Quaterly-Balance Sheet'!G29</f>
        <v>83190813.73</v>
      </c>
      <c r="H10" s="4">
        <f>'Quaterly-Balance Sheet'!H29</f>
        <v>153955425.3</v>
      </c>
      <c r="I10" s="4">
        <f>'Quaterly-Balance Sheet'!I29</f>
        <v>93686368.05</v>
      </c>
    </row>
    <row r="11">
      <c r="A11" s="5" t="s">
        <v>93</v>
      </c>
      <c r="B11" s="4">
        <f>'Quaterly-Balance Sheet'!B30</f>
        <v>314570</v>
      </c>
      <c r="C11" s="4">
        <f>'Quaterly-Balance Sheet'!C30</f>
        <v>304030</v>
      </c>
      <c r="D11" s="4">
        <f>'Quaterly-Balance Sheet'!D30</f>
        <v>314570</v>
      </c>
      <c r="E11" s="4">
        <f>'Quaterly-Balance Sheet'!E30</f>
        <v>304030</v>
      </c>
      <c r="F11" s="4">
        <f>'Quaterly-Balance Sheet'!F30</f>
        <v>314570</v>
      </c>
      <c r="G11" s="4">
        <f>'Quaterly-Balance Sheet'!G30</f>
        <v>304030</v>
      </c>
      <c r="H11" s="4">
        <f>'Quaterly-Balance Sheet'!H30</f>
        <v>314570</v>
      </c>
      <c r="I11" s="4">
        <f>'Quaterly-Balance Sheet'!I30</f>
        <v>304030</v>
      </c>
    </row>
    <row r="12">
      <c r="A12" s="1" t="s">
        <v>94</v>
      </c>
      <c r="B12" s="4">
        <f t="shared" ref="B12:I12" si="2">SUM(B10:B11)</f>
        <v>104159770.4</v>
      </c>
      <c r="C12" s="4">
        <f t="shared" si="2"/>
        <v>65899418.9</v>
      </c>
      <c r="D12" s="4">
        <f t="shared" si="2"/>
        <v>118699088.3</v>
      </c>
      <c r="E12" s="4">
        <f t="shared" si="2"/>
        <v>74175091.85</v>
      </c>
      <c r="F12" s="4">
        <f t="shared" si="2"/>
        <v>135303330.2</v>
      </c>
      <c r="G12" s="4">
        <f t="shared" si="2"/>
        <v>83494843.73</v>
      </c>
      <c r="H12" s="4">
        <f t="shared" si="2"/>
        <v>154269995.3</v>
      </c>
      <c r="I12" s="4">
        <f t="shared" si="2"/>
        <v>93990398.05</v>
      </c>
    </row>
    <row r="13">
      <c r="A13" s="2" t="s">
        <v>100</v>
      </c>
      <c r="B13" s="14">
        <f t="shared" ref="B13:I13" si="3">B8/B12</f>
        <v>1.344049562</v>
      </c>
      <c r="C13" s="14">
        <f t="shared" si="3"/>
        <v>2.124856971</v>
      </c>
      <c r="D13" s="14">
        <f t="shared" si="3"/>
        <v>1.933204626</v>
      </c>
      <c r="E13" s="14">
        <f t="shared" si="3"/>
        <v>3.017839214</v>
      </c>
      <c r="F13" s="14">
        <f t="shared" si="3"/>
        <v>2.400635227</v>
      </c>
      <c r="G13" s="14">
        <f t="shared" si="3"/>
        <v>3.740995604</v>
      </c>
      <c r="H13" s="14">
        <f t="shared" si="3"/>
        <v>2.764590215</v>
      </c>
      <c r="I13" s="14">
        <f t="shared" si="3"/>
        <v>4.425085634</v>
      </c>
    </row>
    <row r="15">
      <c r="A15" s="7" t="s">
        <v>101</v>
      </c>
    </row>
    <row r="16">
      <c r="A16" s="5" t="s">
        <v>36</v>
      </c>
      <c r="B16" s="4">
        <f t="shared" ref="B16:I16" si="4">B6</f>
        <v>39555432.32</v>
      </c>
      <c r="C16" s="4">
        <f t="shared" si="4"/>
        <v>42348901.95</v>
      </c>
      <c r="D16" s="4">
        <f t="shared" si="4"/>
        <v>45347821.94</v>
      </c>
      <c r="E16" s="4">
        <f t="shared" si="4"/>
        <v>48567964.49</v>
      </c>
      <c r="F16" s="4">
        <f t="shared" si="4"/>
        <v>52026364.1</v>
      </c>
      <c r="G16" s="4">
        <f t="shared" si="4"/>
        <v>55741422.49</v>
      </c>
      <c r="H16" s="4">
        <f t="shared" si="4"/>
        <v>59733022.4</v>
      </c>
      <c r="I16" s="4">
        <f t="shared" si="4"/>
        <v>64022651.23</v>
      </c>
    </row>
    <row r="17">
      <c r="A17" s="5" t="s">
        <v>79</v>
      </c>
      <c r="B17" s="4">
        <f t="shared" ref="B17:I17" si="5">B7</f>
        <v>85519086.47</v>
      </c>
      <c r="C17" s="4">
        <f t="shared" si="5"/>
        <v>68127727</v>
      </c>
      <c r="D17" s="4">
        <f t="shared" si="5"/>
        <v>140345921.6</v>
      </c>
      <c r="E17" s="4">
        <f t="shared" si="5"/>
        <v>117806668.8</v>
      </c>
      <c r="F17" s="4">
        <f t="shared" si="5"/>
        <v>202283235.9</v>
      </c>
      <c r="G17" s="4">
        <f t="shared" si="5"/>
        <v>173901767.2</v>
      </c>
      <c r="H17" s="4">
        <f t="shared" si="5"/>
        <v>272842632.5</v>
      </c>
      <c r="I17" s="4">
        <f t="shared" si="5"/>
        <v>247962984.3</v>
      </c>
    </row>
    <row r="18">
      <c r="A18" s="7" t="s">
        <v>102</v>
      </c>
      <c r="B18" s="4">
        <f t="shared" ref="B18:I18" si="6">SUM(B16:B17)</f>
        <v>125074518.8</v>
      </c>
      <c r="C18" s="4">
        <f t="shared" si="6"/>
        <v>110476629</v>
      </c>
      <c r="D18" s="4">
        <f t="shared" si="6"/>
        <v>185693743.6</v>
      </c>
      <c r="E18" s="4">
        <f t="shared" si="6"/>
        <v>166374633.3</v>
      </c>
      <c r="F18" s="4">
        <f t="shared" si="6"/>
        <v>254309600</v>
      </c>
      <c r="G18" s="4">
        <f t="shared" si="6"/>
        <v>229643189.7</v>
      </c>
      <c r="H18" s="4">
        <f t="shared" si="6"/>
        <v>332575654.9</v>
      </c>
      <c r="I18" s="4">
        <f t="shared" si="6"/>
        <v>311985635.5</v>
      </c>
    </row>
    <row r="19">
      <c r="A19" s="7" t="s">
        <v>92</v>
      </c>
    </row>
    <row r="20">
      <c r="A20" s="5" t="s">
        <v>47</v>
      </c>
      <c r="B20" s="4">
        <f t="shared" ref="B20:I20" si="7">B10</f>
        <v>103845200.4</v>
      </c>
      <c r="C20" s="4">
        <f t="shared" si="7"/>
        <v>65595388.9</v>
      </c>
      <c r="D20" s="4">
        <f t="shared" si="7"/>
        <v>118384518.3</v>
      </c>
      <c r="E20" s="4">
        <f t="shared" si="7"/>
        <v>73871061.85</v>
      </c>
      <c r="F20" s="4">
        <f t="shared" si="7"/>
        <v>134988760.2</v>
      </c>
      <c r="G20" s="4">
        <f t="shared" si="7"/>
        <v>83190813.73</v>
      </c>
      <c r="H20" s="4">
        <f t="shared" si="7"/>
        <v>153955425.3</v>
      </c>
      <c r="I20" s="4">
        <f t="shared" si="7"/>
        <v>93686368.05</v>
      </c>
    </row>
    <row r="21">
      <c r="A21" s="5" t="s">
        <v>93</v>
      </c>
      <c r="B21" s="4">
        <f t="shared" ref="B21:I21" si="8">B11</f>
        <v>314570</v>
      </c>
      <c r="C21" s="4">
        <f t="shared" si="8"/>
        <v>304030</v>
      </c>
      <c r="D21" s="4">
        <f t="shared" si="8"/>
        <v>314570</v>
      </c>
      <c r="E21" s="4">
        <f t="shared" si="8"/>
        <v>304030</v>
      </c>
      <c r="F21" s="4">
        <f t="shared" si="8"/>
        <v>314570</v>
      </c>
      <c r="G21" s="4">
        <f t="shared" si="8"/>
        <v>304030</v>
      </c>
      <c r="H21" s="4">
        <f t="shared" si="8"/>
        <v>314570</v>
      </c>
      <c r="I21" s="4">
        <f t="shared" si="8"/>
        <v>304030</v>
      </c>
    </row>
    <row r="22">
      <c r="A22" s="1" t="s">
        <v>94</v>
      </c>
      <c r="B22" s="4">
        <f t="shared" ref="B22:I22" si="9">SUM(B20:B21)</f>
        <v>104159770.4</v>
      </c>
      <c r="C22" s="4">
        <f t="shared" si="9"/>
        <v>65899418.9</v>
      </c>
      <c r="D22" s="4">
        <f t="shared" si="9"/>
        <v>118699088.3</v>
      </c>
      <c r="E22" s="4">
        <f t="shared" si="9"/>
        <v>74175091.85</v>
      </c>
      <c r="F22" s="4">
        <f t="shared" si="9"/>
        <v>135303330.2</v>
      </c>
      <c r="G22" s="4">
        <f t="shared" si="9"/>
        <v>83494843.73</v>
      </c>
      <c r="H22" s="4">
        <f t="shared" si="9"/>
        <v>154269995.3</v>
      </c>
      <c r="I22" s="4">
        <f t="shared" si="9"/>
        <v>93990398.05</v>
      </c>
    </row>
    <row r="23">
      <c r="A23" s="2" t="s">
        <v>103</v>
      </c>
      <c r="B23" s="14">
        <f t="shared" ref="B23:I23" si="10">B18/B22</f>
        <v>1.200794878</v>
      </c>
      <c r="C23" s="14">
        <f t="shared" si="10"/>
        <v>1.676443143</v>
      </c>
      <c r="D23" s="14">
        <f t="shared" si="10"/>
        <v>1.564407497</v>
      </c>
      <c r="E23" s="14">
        <f t="shared" si="10"/>
        <v>2.242998682</v>
      </c>
      <c r="F23" s="14">
        <f t="shared" si="10"/>
        <v>1.879551667</v>
      </c>
      <c r="G23" s="14">
        <f t="shared" si="10"/>
        <v>2.750387681</v>
      </c>
      <c r="H23" s="14">
        <f t="shared" si="10"/>
        <v>2.155802587</v>
      </c>
      <c r="I23" s="14">
        <f t="shared" si="10"/>
        <v>3.319335187</v>
      </c>
    </row>
    <row r="25">
      <c r="A25" s="7" t="s">
        <v>104</v>
      </c>
    </row>
    <row r="26">
      <c r="A26" s="5" t="s">
        <v>79</v>
      </c>
      <c r="B26" s="4">
        <f t="shared" ref="B26:I26" si="11">B7</f>
        <v>85519086.47</v>
      </c>
      <c r="C26" s="4">
        <f t="shared" si="11"/>
        <v>68127727</v>
      </c>
      <c r="D26" s="4">
        <f t="shared" si="11"/>
        <v>140345921.6</v>
      </c>
      <c r="E26" s="4">
        <f t="shared" si="11"/>
        <v>117806668.8</v>
      </c>
      <c r="F26" s="4">
        <f t="shared" si="11"/>
        <v>202283235.9</v>
      </c>
      <c r="G26" s="4">
        <f t="shared" si="11"/>
        <v>173901767.2</v>
      </c>
      <c r="H26" s="4">
        <f t="shared" si="11"/>
        <v>272842632.5</v>
      </c>
      <c r="I26" s="4">
        <f t="shared" si="11"/>
        <v>247962984.3</v>
      </c>
    </row>
    <row r="27">
      <c r="A27" s="7" t="s">
        <v>92</v>
      </c>
    </row>
    <row r="28">
      <c r="A28" s="5" t="s">
        <v>47</v>
      </c>
      <c r="B28" s="4">
        <f t="shared" ref="B28:I28" si="12">B10</f>
        <v>103845200.4</v>
      </c>
      <c r="C28" s="4">
        <f t="shared" si="12"/>
        <v>65595388.9</v>
      </c>
      <c r="D28" s="4">
        <f t="shared" si="12"/>
        <v>118384518.3</v>
      </c>
      <c r="E28" s="4">
        <f t="shared" si="12"/>
        <v>73871061.85</v>
      </c>
      <c r="F28" s="4">
        <f t="shared" si="12"/>
        <v>134988760.2</v>
      </c>
      <c r="G28" s="4">
        <f t="shared" si="12"/>
        <v>83190813.73</v>
      </c>
      <c r="H28" s="4">
        <f t="shared" si="12"/>
        <v>153955425.3</v>
      </c>
      <c r="I28" s="4">
        <f t="shared" si="12"/>
        <v>93686368.05</v>
      </c>
    </row>
    <row r="29">
      <c r="A29" s="5" t="s">
        <v>93</v>
      </c>
      <c r="B29" s="4">
        <f t="shared" ref="B29:I29" si="13">B11</f>
        <v>314570</v>
      </c>
      <c r="C29" s="4">
        <f t="shared" si="13"/>
        <v>304030</v>
      </c>
      <c r="D29" s="4">
        <f t="shared" si="13"/>
        <v>314570</v>
      </c>
      <c r="E29" s="4">
        <f t="shared" si="13"/>
        <v>304030</v>
      </c>
      <c r="F29" s="4">
        <f t="shared" si="13"/>
        <v>314570</v>
      </c>
      <c r="G29" s="4">
        <f t="shared" si="13"/>
        <v>304030</v>
      </c>
      <c r="H29" s="4">
        <f t="shared" si="13"/>
        <v>314570</v>
      </c>
      <c r="I29" s="4">
        <f t="shared" si="13"/>
        <v>304030</v>
      </c>
    </row>
    <row r="30">
      <c r="A30" s="1" t="s">
        <v>94</v>
      </c>
      <c r="B30" s="4">
        <f t="shared" ref="B30:I30" si="14">SUM(B28:B29)</f>
        <v>104159770.4</v>
      </c>
      <c r="C30" s="4">
        <f t="shared" si="14"/>
        <v>65899418.9</v>
      </c>
      <c r="D30" s="4">
        <f t="shared" si="14"/>
        <v>118699088.3</v>
      </c>
      <c r="E30" s="4">
        <f t="shared" si="14"/>
        <v>74175091.85</v>
      </c>
      <c r="F30" s="4">
        <f t="shared" si="14"/>
        <v>135303330.2</v>
      </c>
      <c r="G30" s="4">
        <f t="shared" si="14"/>
        <v>83494843.73</v>
      </c>
      <c r="H30" s="4">
        <f t="shared" si="14"/>
        <v>154269995.3</v>
      </c>
      <c r="I30" s="4">
        <f t="shared" si="14"/>
        <v>93990398.05</v>
      </c>
    </row>
    <row r="31">
      <c r="A31" s="2" t="s">
        <v>105</v>
      </c>
      <c r="B31" s="14">
        <f t="shared" ref="B31:I31" si="15">B26/B30</f>
        <v>0.8210375862</v>
      </c>
      <c r="C31" s="14">
        <f t="shared" si="15"/>
        <v>1.033813775</v>
      </c>
      <c r="D31" s="14">
        <f t="shared" si="15"/>
        <v>1.182367309</v>
      </c>
      <c r="E31" s="14">
        <f t="shared" si="15"/>
        <v>1.588224104</v>
      </c>
      <c r="F31" s="14">
        <f t="shared" si="15"/>
        <v>1.495035159</v>
      </c>
      <c r="G31" s="14">
        <f t="shared" si="15"/>
        <v>2.08278451</v>
      </c>
      <c r="H31" s="14">
        <f t="shared" si="15"/>
        <v>1.768604659</v>
      </c>
      <c r="I31" s="14">
        <f t="shared" si="15"/>
        <v>2.638173573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106</v>
      </c>
    </row>
    <row r="3">
      <c r="A3" s="7" t="s">
        <v>107</v>
      </c>
    </row>
    <row r="4">
      <c r="A4" s="7" t="s">
        <v>108</v>
      </c>
    </row>
    <row r="5">
      <c r="A5" s="6" t="s">
        <v>30</v>
      </c>
      <c r="B5" s="4">
        <f>'Quaterly-Sales'!B20</f>
        <v>47299205.64</v>
      </c>
      <c r="C5" s="4">
        <f>'Quaterly-Sales'!C20</f>
        <v>50734246.77</v>
      </c>
      <c r="D5" s="4">
        <f>'Quaterly-Sales'!D20</f>
        <v>54429595.79</v>
      </c>
      <c r="E5" s="4">
        <f>'Quaterly-Sales'!E20</f>
        <v>58405833.13</v>
      </c>
      <c r="F5" s="4">
        <f>'Quaterly-Sales'!F20</f>
        <v>62685230.85</v>
      </c>
      <c r="G5" s="4">
        <f>'Quaterly-Sales'!G20</f>
        <v>67291896.34</v>
      </c>
      <c r="H5" s="4">
        <f>'Quaterly-Sales'!H20</f>
        <v>72251928.59</v>
      </c>
      <c r="I5" s="4">
        <f>'Quaterly-Sales'!I20</f>
        <v>77593588.05</v>
      </c>
    </row>
    <row r="6">
      <c r="A6" s="6" t="s">
        <v>31</v>
      </c>
      <c r="B6" s="4">
        <f>'Quaterly-Sales'!B21</f>
        <v>116022807.3</v>
      </c>
      <c r="C6" s="4">
        <f>'Quaterly-Sales'!C21</f>
        <v>124209249.6</v>
      </c>
      <c r="D6" s="4">
        <f>'Quaterly-Sales'!D21</f>
        <v>132997187.6</v>
      </c>
      <c r="E6" s="4">
        <f>'Quaterly-Sales'!E21</f>
        <v>142432751.7</v>
      </c>
      <c r="F6" s="4">
        <f>'Quaterly-Sales'!F21</f>
        <v>152565760.6</v>
      </c>
      <c r="G6" s="4">
        <f>'Quaterly-Sales'!G21</f>
        <v>163450028</v>
      </c>
      <c r="H6" s="4">
        <f>'Quaterly-Sales'!H21</f>
        <v>175143694.8</v>
      </c>
      <c r="I6" s="4">
        <f>'Quaterly-Sales'!I21</f>
        <v>187709590</v>
      </c>
    </row>
    <row r="7">
      <c r="A7" s="7" t="s">
        <v>109</v>
      </c>
      <c r="B7" s="4">
        <f t="shared" ref="B7:I7" si="1">SUM(B5:B6)</f>
        <v>163322013</v>
      </c>
      <c r="C7" s="4">
        <f t="shared" si="1"/>
        <v>174943496.4</v>
      </c>
      <c r="D7" s="4">
        <f t="shared" si="1"/>
        <v>187426783.4</v>
      </c>
      <c r="E7" s="4">
        <f t="shared" si="1"/>
        <v>200838584.8</v>
      </c>
      <c r="F7" s="4">
        <f t="shared" si="1"/>
        <v>215250991.4</v>
      </c>
      <c r="G7" s="4">
        <f t="shared" si="1"/>
        <v>230741924.4</v>
      </c>
      <c r="H7" s="4">
        <f t="shared" si="1"/>
        <v>247395623.4</v>
      </c>
      <c r="I7" s="4">
        <f t="shared" si="1"/>
        <v>265303178</v>
      </c>
    </row>
    <row r="8">
      <c r="A8" s="7" t="s">
        <v>110</v>
      </c>
    </row>
    <row r="9">
      <c r="A9" s="6" t="s">
        <v>111</v>
      </c>
      <c r="B9" s="6">
        <v>0.0</v>
      </c>
      <c r="C9" s="4">
        <f t="shared" ref="C9:I9" si="2">B10</f>
        <v>39555432.32</v>
      </c>
      <c r="D9" s="4">
        <f t="shared" si="2"/>
        <v>42348901.95</v>
      </c>
      <c r="E9" s="4">
        <f t="shared" si="2"/>
        <v>45347821.94</v>
      </c>
      <c r="F9" s="4">
        <f t="shared" si="2"/>
        <v>48567964.49</v>
      </c>
      <c r="G9" s="4">
        <f t="shared" si="2"/>
        <v>52026364.1</v>
      </c>
      <c r="H9" s="4">
        <f t="shared" si="2"/>
        <v>55741422.49</v>
      </c>
      <c r="I9" s="4">
        <f t="shared" si="2"/>
        <v>59733022.4</v>
      </c>
    </row>
    <row r="10">
      <c r="A10" s="6" t="s">
        <v>112</v>
      </c>
      <c r="B10" s="4">
        <f>'Quaterly-Balance Sheet'!B9</f>
        <v>39555432.32</v>
      </c>
      <c r="C10" s="4">
        <f>'Quaterly-Balance Sheet'!C9</f>
        <v>42348901.95</v>
      </c>
      <c r="D10" s="4">
        <f>'Quaterly-Balance Sheet'!D9</f>
        <v>45347821.94</v>
      </c>
      <c r="E10" s="4">
        <f>'Quaterly-Balance Sheet'!E9</f>
        <v>48567964.49</v>
      </c>
      <c r="F10" s="4">
        <f>'Quaterly-Balance Sheet'!F9</f>
        <v>52026364.1</v>
      </c>
      <c r="G10" s="4">
        <f>'Quaterly-Balance Sheet'!G9</f>
        <v>55741422.49</v>
      </c>
      <c r="H10" s="4">
        <f>'Quaterly-Balance Sheet'!H9</f>
        <v>59733022.4</v>
      </c>
      <c r="I10" s="4">
        <f>'Quaterly-Balance Sheet'!I9</f>
        <v>64022651.23</v>
      </c>
    </row>
    <row r="11">
      <c r="A11" s="7" t="s">
        <v>110</v>
      </c>
      <c r="B11" s="4">
        <f>B9+B10/2</f>
        <v>19777716.16</v>
      </c>
      <c r="C11" s="4">
        <f t="shared" ref="C11:I11" si="3">(C9+C10)/2</f>
        <v>40952167.14</v>
      </c>
      <c r="D11" s="4">
        <f t="shared" si="3"/>
        <v>43848361.95</v>
      </c>
      <c r="E11" s="4">
        <f t="shared" si="3"/>
        <v>46957893.22</v>
      </c>
      <c r="F11" s="4">
        <f t="shared" si="3"/>
        <v>50297164.3</v>
      </c>
      <c r="G11" s="4">
        <f t="shared" si="3"/>
        <v>53883893.3</v>
      </c>
      <c r="H11" s="4">
        <f t="shared" si="3"/>
        <v>57737222.45</v>
      </c>
      <c r="I11" s="4">
        <f t="shared" si="3"/>
        <v>61877836.81</v>
      </c>
    </row>
    <row r="12">
      <c r="A12" s="7" t="s">
        <v>113</v>
      </c>
      <c r="B12" s="15">
        <f t="shared" ref="B12:I12" si="4">B7/B11</f>
        <v>8.257880315</v>
      </c>
      <c r="C12" s="15">
        <f t="shared" si="4"/>
        <v>4.271898378</v>
      </c>
      <c r="D12" s="15">
        <f t="shared" si="4"/>
        <v>4.274430676</v>
      </c>
      <c r="E12" s="15">
        <f t="shared" si="4"/>
        <v>4.27699309</v>
      </c>
      <c r="F12" s="15">
        <f t="shared" si="4"/>
        <v>4.279585031</v>
      </c>
      <c r="G12" s="15">
        <f t="shared" si="4"/>
        <v>4.282205873</v>
      </c>
      <c r="H12" s="15">
        <f t="shared" si="4"/>
        <v>4.28485495</v>
      </c>
      <c r="I12" s="15">
        <f t="shared" si="4"/>
        <v>4.287531557</v>
      </c>
    </row>
    <row r="14">
      <c r="A14" s="7" t="s">
        <v>114</v>
      </c>
    </row>
    <row r="15">
      <c r="A15" s="6" t="s">
        <v>115</v>
      </c>
      <c r="B15" s="6">
        <v>90.0</v>
      </c>
      <c r="C15" s="6">
        <v>90.0</v>
      </c>
      <c r="D15" s="6">
        <v>90.0</v>
      </c>
      <c r="E15" s="6">
        <v>90.0</v>
      </c>
      <c r="F15" s="6">
        <v>90.0</v>
      </c>
      <c r="G15" s="6">
        <v>90.0</v>
      </c>
      <c r="H15" s="6">
        <v>90.0</v>
      </c>
      <c r="I15" s="6">
        <v>90.0</v>
      </c>
    </row>
    <row r="16">
      <c r="A16" s="6" t="s">
        <v>113</v>
      </c>
      <c r="B16" s="16">
        <f t="shared" ref="B16:I16" si="5">B12</f>
        <v>8.257880315</v>
      </c>
      <c r="C16" s="16">
        <f t="shared" si="5"/>
        <v>4.271898378</v>
      </c>
      <c r="D16" s="16">
        <f t="shared" si="5"/>
        <v>4.274430676</v>
      </c>
      <c r="E16" s="16">
        <f t="shared" si="5"/>
        <v>4.27699309</v>
      </c>
      <c r="F16" s="16">
        <f t="shared" si="5"/>
        <v>4.279585031</v>
      </c>
      <c r="G16" s="16">
        <f t="shared" si="5"/>
        <v>4.282205873</v>
      </c>
      <c r="H16" s="16">
        <f t="shared" si="5"/>
        <v>4.28485495</v>
      </c>
      <c r="I16" s="16">
        <f t="shared" si="5"/>
        <v>4.287531557</v>
      </c>
    </row>
    <row r="17">
      <c r="A17" s="7" t="s">
        <v>116</v>
      </c>
      <c r="B17" s="17">
        <f t="shared" ref="B17:I17" si="6">B15/B16</f>
        <v>10.8986806</v>
      </c>
      <c r="C17" s="17">
        <f t="shared" si="6"/>
        <v>21.06791689</v>
      </c>
      <c r="D17" s="17">
        <f t="shared" si="6"/>
        <v>21.05543564</v>
      </c>
      <c r="E17" s="17">
        <f t="shared" si="6"/>
        <v>21.042821</v>
      </c>
      <c r="F17" s="17">
        <f t="shared" si="6"/>
        <v>21.03007636</v>
      </c>
      <c r="G17" s="17">
        <f t="shared" si="6"/>
        <v>21.01720531</v>
      </c>
      <c r="H17" s="17">
        <f t="shared" si="6"/>
        <v>21.00421159</v>
      </c>
      <c r="I17" s="17">
        <f t="shared" si="6"/>
        <v>20.99109915</v>
      </c>
    </row>
    <row r="19">
      <c r="A19" s="7" t="s">
        <v>117</v>
      </c>
    </row>
    <row r="20">
      <c r="A20" s="7" t="s">
        <v>118</v>
      </c>
    </row>
    <row r="21">
      <c r="A21" s="6" t="s">
        <v>119</v>
      </c>
      <c r="B21" s="4">
        <f>'Quaterly-Purchases'!B3</f>
        <v>91812000</v>
      </c>
      <c r="C21" s="4">
        <f>'Quaterly-Purchases'!C3</f>
        <v>97431628.9</v>
      </c>
      <c r="D21" s="4">
        <f>'Quaterly-Purchases'!D3</f>
        <v>103395224</v>
      </c>
      <c r="E21" s="4">
        <f>'Quaterly-Purchases'!E3</f>
        <v>109723838.9</v>
      </c>
      <c r="F21" s="4">
        <f>'Quaterly-Purchases'!F3</f>
        <v>116439815.6</v>
      </c>
      <c r="G21" s="4">
        <f>'Quaterly-Purchases'!G3</f>
        <v>123566863.9</v>
      </c>
      <c r="H21" s="4">
        <f>'Quaterly-Purchases'!H3</f>
        <v>131130144.5</v>
      </c>
      <c r="I21" s="4">
        <f>'Quaterly-Purchases'!I3</f>
        <v>139156358.4</v>
      </c>
    </row>
    <row r="22">
      <c r="A22" s="6" t="s">
        <v>120</v>
      </c>
      <c r="B22" s="4">
        <f>'Quaterly-Purchases'!B4</f>
        <v>123037200.4</v>
      </c>
      <c r="C22" s="4">
        <f>'Quaterly-Purchases'!C4</f>
        <v>132536391.2</v>
      </c>
      <c r="D22" s="4">
        <f>'Quaterly-Purchases'!D4</f>
        <v>142768975.1</v>
      </c>
      <c r="E22" s="4">
        <f>'Quaterly-Purchases'!E4</f>
        <v>153791574.2</v>
      </c>
      <c r="F22" s="4">
        <f>'Quaterly-Purchases'!F4</f>
        <v>165665182.3</v>
      </c>
      <c r="G22" s="4">
        <f>'Quaterly-Purchases'!G4</f>
        <v>178455502.4</v>
      </c>
      <c r="H22" s="4">
        <f>'Quaterly-Purchases'!H4</f>
        <v>192233310</v>
      </c>
      <c r="I22" s="4">
        <f>'Quaterly-Purchases'!I4</f>
        <v>207074844.8</v>
      </c>
    </row>
    <row r="23">
      <c r="A23" s="7" t="s">
        <v>121</v>
      </c>
      <c r="B23" s="4">
        <f t="shared" ref="B23:I23" si="7">SUM(B21:B22)</f>
        <v>214849200.4</v>
      </c>
      <c r="C23" s="4">
        <f t="shared" si="7"/>
        <v>229968020.1</v>
      </c>
      <c r="D23" s="4">
        <f t="shared" si="7"/>
        <v>246164199.1</v>
      </c>
      <c r="E23" s="4">
        <f t="shared" si="7"/>
        <v>263515413.1</v>
      </c>
      <c r="F23" s="4">
        <f t="shared" si="7"/>
        <v>282104998</v>
      </c>
      <c r="G23" s="4">
        <f t="shared" si="7"/>
        <v>302022366.3</v>
      </c>
      <c r="H23" s="4">
        <f t="shared" si="7"/>
        <v>323363454.5</v>
      </c>
      <c r="I23" s="4">
        <f t="shared" si="7"/>
        <v>346231203.1</v>
      </c>
    </row>
    <row r="25">
      <c r="A25" s="7" t="s">
        <v>122</v>
      </c>
    </row>
    <row r="26">
      <c r="A26" s="6" t="s">
        <v>123</v>
      </c>
      <c r="B26" s="6">
        <v>0.0</v>
      </c>
      <c r="C26" s="4">
        <f t="shared" ref="C26:I26" si="8">B27</f>
        <v>103845200.4</v>
      </c>
      <c r="D26" s="4">
        <f t="shared" si="8"/>
        <v>65595388.9</v>
      </c>
      <c r="E26" s="4">
        <f t="shared" si="8"/>
        <v>118384518.3</v>
      </c>
      <c r="F26" s="4">
        <f t="shared" si="8"/>
        <v>73871061.85</v>
      </c>
      <c r="G26" s="4">
        <f t="shared" si="8"/>
        <v>134988760.2</v>
      </c>
      <c r="H26" s="4">
        <f t="shared" si="8"/>
        <v>83190813.73</v>
      </c>
      <c r="I26" s="4">
        <f t="shared" si="8"/>
        <v>153955425.3</v>
      </c>
    </row>
    <row r="27">
      <c r="A27" s="6" t="s">
        <v>124</v>
      </c>
      <c r="B27" s="4">
        <f>'Quaterly-Balance Sheet'!B29</f>
        <v>103845200.4</v>
      </c>
      <c r="C27" s="4">
        <f>'Quaterly-Balance Sheet'!C29</f>
        <v>65595388.9</v>
      </c>
      <c r="D27" s="4">
        <f>'Quaterly-Balance Sheet'!D29</f>
        <v>118384518.3</v>
      </c>
      <c r="E27" s="4">
        <f>'Quaterly-Balance Sheet'!E29</f>
        <v>73871061.85</v>
      </c>
      <c r="F27" s="4">
        <f>'Quaterly-Balance Sheet'!F29</f>
        <v>134988760.2</v>
      </c>
      <c r="G27" s="4">
        <f>'Quaterly-Balance Sheet'!G29</f>
        <v>83190813.73</v>
      </c>
      <c r="H27" s="4">
        <f>'Quaterly-Balance Sheet'!H29</f>
        <v>153955425.3</v>
      </c>
      <c r="I27" s="4">
        <f>'Quaterly-Balance Sheet'!I29</f>
        <v>93686368.05</v>
      </c>
    </row>
    <row r="28">
      <c r="A28" s="7" t="s">
        <v>122</v>
      </c>
      <c r="B28" s="4">
        <f t="shared" ref="B28:I28" si="9">(B26+B27)/2</f>
        <v>51922600.2</v>
      </c>
      <c r="C28" s="4">
        <f t="shared" si="9"/>
        <v>84720294.65</v>
      </c>
      <c r="D28" s="4">
        <f t="shared" si="9"/>
        <v>91989953.6</v>
      </c>
      <c r="E28" s="4">
        <f t="shared" si="9"/>
        <v>96127790.07</v>
      </c>
      <c r="F28" s="4">
        <f t="shared" si="9"/>
        <v>104429911</v>
      </c>
      <c r="G28" s="4">
        <f t="shared" si="9"/>
        <v>109089787</v>
      </c>
      <c r="H28" s="4">
        <f t="shared" si="9"/>
        <v>118573119.5</v>
      </c>
      <c r="I28" s="4">
        <f t="shared" si="9"/>
        <v>123820896.7</v>
      </c>
    </row>
    <row r="29">
      <c r="A29" s="7" t="s">
        <v>125</v>
      </c>
      <c r="B29" s="18">
        <f t="shared" ref="B29:I29" si="10">B23/B28</f>
        <v>4.137874443</v>
      </c>
      <c r="C29" s="18">
        <f t="shared" si="10"/>
        <v>2.714438389</v>
      </c>
      <c r="D29" s="18">
        <f t="shared" si="10"/>
        <v>2.675990034</v>
      </c>
      <c r="E29" s="18">
        <f t="shared" si="10"/>
        <v>2.741303143</v>
      </c>
      <c r="F29" s="18">
        <f t="shared" si="10"/>
        <v>2.701381196</v>
      </c>
      <c r="G29" s="18">
        <f t="shared" si="10"/>
        <v>2.768566835</v>
      </c>
      <c r="H29" s="18">
        <f t="shared" si="10"/>
        <v>2.727122773</v>
      </c>
      <c r="I29" s="18">
        <f t="shared" si="10"/>
        <v>2.79622594</v>
      </c>
    </row>
    <row r="31">
      <c r="A31" s="7" t="s">
        <v>126</v>
      </c>
    </row>
    <row r="32">
      <c r="A32" s="6" t="s">
        <v>115</v>
      </c>
      <c r="B32" s="6">
        <v>90.0</v>
      </c>
      <c r="C32" s="6">
        <v>90.0</v>
      </c>
      <c r="D32" s="6">
        <v>90.0</v>
      </c>
      <c r="E32" s="6">
        <v>90.0</v>
      </c>
      <c r="F32" s="6">
        <v>90.0</v>
      </c>
      <c r="G32" s="6">
        <v>90.0</v>
      </c>
      <c r="H32" s="6">
        <v>90.0</v>
      </c>
      <c r="I32" s="6">
        <v>90.0</v>
      </c>
    </row>
    <row r="33">
      <c r="A33" s="6" t="s">
        <v>127</v>
      </c>
      <c r="B33" s="17">
        <f t="shared" ref="B33:I33" si="11">B29</f>
        <v>4.137874443</v>
      </c>
      <c r="C33" s="17">
        <f t="shared" si="11"/>
        <v>2.714438389</v>
      </c>
      <c r="D33" s="17">
        <f t="shared" si="11"/>
        <v>2.675990034</v>
      </c>
      <c r="E33" s="17">
        <f t="shared" si="11"/>
        <v>2.741303143</v>
      </c>
      <c r="F33" s="17">
        <f t="shared" si="11"/>
        <v>2.701381196</v>
      </c>
      <c r="G33" s="17">
        <f t="shared" si="11"/>
        <v>2.768566835</v>
      </c>
      <c r="H33" s="17">
        <f t="shared" si="11"/>
        <v>2.727122773</v>
      </c>
      <c r="I33" s="17">
        <f t="shared" si="11"/>
        <v>2.79622594</v>
      </c>
    </row>
    <row r="34">
      <c r="A34" s="7" t="s">
        <v>128</v>
      </c>
      <c r="B34" s="18">
        <f t="shared" ref="B34:I34" si="12">B32/B33</f>
        <v>21.75029746</v>
      </c>
      <c r="C34" s="18">
        <f t="shared" si="12"/>
        <v>33.15602976</v>
      </c>
      <c r="D34" s="18">
        <f t="shared" si="12"/>
        <v>33.63241224</v>
      </c>
      <c r="E34" s="18">
        <f t="shared" si="12"/>
        <v>32.83110087</v>
      </c>
      <c r="F34" s="18">
        <f t="shared" si="12"/>
        <v>33.31629025</v>
      </c>
      <c r="G34" s="18">
        <f t="shared" si="12"/>
        <v>32.50779387</v>
      </c>
      <c r="H34" s="18">
        <f t="shared" si="12"/>
        <v>33.00181455</v>
      </c>
      <c r="I34" s="18">
        <f t="shared" si="12"/>
        <v>32.18624029</v>
      </c>
    </row>
    <row r="36">
      <c r="A36" s="7" t="s">
        <v>129</v>
      </c>
    </row>
    <row r="37">
      <c r="A37" s="6" t="s">
        <v>130</v>
      </c>
      <c r="B37" s="4">
        <f>'Quaterly-Profit &amp; Loss'!B3</f>
        <v>199927825.4</v>
      </c>
      <c r="C37" s="4">
        <f>'Quaterly-Profit &amp; Loss'!C3</f>
        <v>215339184.4</v>
      </c>
      <c r="D37" s="4">
        <f>'Quaterly-Profit &amp; Loss'!D3</f>
        <v>231938526.8</v>
      </c>
      <c r="E37" s="4">
        <f>'Quaterly-Profit &amp; Loss'!E3</f>
        <v>249817428.5</v>
      </c>
      <c r="F37" s="4">
        <f>'Quaterly-Profit &amp; Loss'!F3</f>
        <v>269074524.6</v>
      </c>
      <c r="G37" s="4">
        <f>'Quaterly-Profit &amp; Loss'!G3</f>
        <v>289816053.6</v>
      </c>
      <c r="H37" s="4">
        <f>'Quaterly-Profit &amp; Loss'!H3</f>
        <v>312156443.6</v>
      </c>
      <c r="I37" s="4">
        <f>'Quaterly-Profit &amp; Loss'!I3</f>
        <v>336218943.1</v>
      </c>
    </row>
    <row r="38">
      <c r="A38" s="7" t="s">
        <v>131</v>
      </c>
    </row>
    <row r="39">
      <c r="A39" s="6" t="s">
        <v>132</v>
      </c>
      <c r="B39" s="6">
        <v>0.0</v>
      </c>
      <c r="C39" s="4">
        <f t="shared" ref="C39:I39" si="13">B40</f>
        <v>14921375</v>
      </c>
      <c r="D39" s="4">
        <f t="shared" si="13"/>
        <v>29550210.68</v>
      </c>
      <c r="E39" s="4">
        <f t="shared" si="13"/>
        <v>43775882.99</v>
      </c>
      <c r="F39" s="4">
        <f t="shared" si="13"/>
        <v>57473867.6</v>
      </c>
      <c r="G39" s="4">
        <f t="shared" si="13"/>
        <v>70504340.99</v>
      </c>
      <c r="H39" s="4">
        <f t="shared" si="13"/>
        <v>82710653.66</v>
      </c>
      <c r="I39" s="4">
        <f t="shared" si="13"/>
        <v>93917664.55</v>
      </c>
    </row>
    <row r="40">
      <c r="A40" s="6" t="s">
        <v>133</v>
      </c>
      <c r="B40" s="4">
        <f>'Quaterly-Balance Sheet'!B8</f>
        <v>14921375</v>
      </c>
      <c r="C40" s="4">
        <f>'Quaterly-Balance Sheet'!C8</f>
        <v>29550210.68</v>
      </c>
      <c r="D40" s="4">
        <f>'Quaterly-Balance Sheet'!D8</f>
        <v>43775882.99</v>
      </c>
      <c r="E40" s="4">
        <f>'Quaterly-Balance Sheet'!E8</f>
        <v>57473867.6</v>
      </c>
      <c r="F40" s="4">
        <f>'Quaterly-Balance Sheet'!F8</f>
        <v>70504340.99</v>
      </c>
      <c r="G40" s="4">
        <f>'Quaterly-Balance Sheet'!G8</f>
        <v>82710653.66</v>
      </c>
      <c r="H40" s="4">
        <f>'Quaterly-Balance Sheet'!H8</f>
        <v>93917664.55</v>
      </c>
      <c r="I40" s="4">
        <f>'Quaterly-Balance Sheet'!I8</f>
        <v>103929924.6</v>
      </c>
    </row>
    <row r="41">
      <c r="A41" s="7" t="s">
        <v>131</v>
      </c>
      <c r="B41" s="4">
        <f t="shared" ref="B41:I41" si="14">(B39+B40)/2</f>
        <v>7460687.5</v>
      </c>
      <c r="C41" s="4">
        <f t="shared" si="14"/>
        <v>22235792.84</v>
      </c>
      <c r="D41" s="4">
        <f t="shared" si="14"/>
        <v>36663046.83</v>
      </c>
      <c r="E41" s="4">
        <f t="shared" si="14"/>
        <v>50624875.29</v>
      </c>
      <c r="F41" s="4">
        <f t="shared" si="14"/>
        <v>63989104.29</v>
      </c>
      <c r="G41" s="4">
        <f t="shared" si="14"/>
        <v>76607497.32</v>
      </c>
      <c r="H41" s="4">
        <f t="shared" si="14"/>
        <v>88314159.1</v>
      </c>
      <c r="I41" s="4">
        <f t="shared" si="14"/>
        <v>98923794.59</v>
      </c>
    </row>
    <row r="42">
      <c r="A42" s="7" t="s">
        <v>134</v>
      </c>
      <c r="B42" s="18">
        <f t="shared" ref="B42:I42" si="15">B37/B41</f>
        <v>26.79750699</v>
      </c>
      <c r="C42" s="18">
        <f t="shared" si="15"/>
        <v>9.684349281</v>
      </c>
      <c r="D42" s="18">
        <f t="shared" si="15"/>
        <v>6.326220727</v>
      </c>
      <c r="E42" s="18">
        <f t="shared" si="15"/>
        <v>4.934677409</v>
      </c>
      <c r="F42" s="18">
        <f t="shared" si="15"/>
        <v>4.20500533</v>
      </c>
      <c r="G42" s="18">
        <f t="shared" si="15"/>
        <v>3.783129116</v>
      </c>
      <c r="H42" s="18">
        <f t="shared" si="15"/>
        <v>3.534613778</v>
      </c>
      <c r="I42" s="18">
        <f t="shared" si="15"/>
        <v>3.398767147</v>
      </c>
    </row>
    <row r="44">
      <c r="A44" s="7" t="s">
        <v>135</v>
      </c>
    </row>
    <row r="45">
      <c r="A45" s="6" t="s">
        <v>115</v>
      </c>
      <c r="B45" s="6">
        <v>90.0</v>
      </c>
      <c r="C45" s="6">
        <v>90.0</v>
      </c>
      <c r="D45" s="6">
        <v>90.0</v>
      </c>
      <c r="E45" s="6">
        <v>90.0</v>
      </c>
      <c r="F45" s="6">
        <v>90.0</v>
      </c>
      <c r="G45" s="6">
        <v>90.0</v>
      </c>
      <c r="H45" s="6">
        <v>90.0</v>
      </c>
      <c r="I45" s="6">
        <v>90.0</v>
      </c>
    </row>
    <row r="46">
      <c r="A46" s="6" t="s">
        <v>134</v>
      </c>
      <c r="B46" s="17">
        <f t="shared" ref="B46:I46" si="16">B42</f>
        <v>26.79750699</v>
      </c>
      <c r="C46" s="17">
        <f t="shared" si="16"/>
        <v>9.684349281</v>
      </c>
      <c r="D46" s="17">
        <f t="shared" si="16"/>
        <v>6.326220727</v>
      </c>
      <c r="E46" s="17">
        <f t="shared" si="16"/>
        <v>4.934677409</v>
      </c>
      <c r="F46" s="17">
        <f t="shared" si="16"/>
        <v>4.20500533</v>
      </c>
      <c r="G46" s="17">
        <f t="shared" si="16"/>
        <v>3.783129116</v>
      </c>
      <c r="H46" s="17">
        <f t="shared" si="16"/>
        <v>3.534613778</v>
      </c>
      <c r="I46" s="17">
        <f t="shared" si="16"/>
        <v>3.398767147</v>
      </c>
    </row>
    <row r="47">
      <c r="A47" s="7" t="s">
        <v>136</v>
      </c>
      <c r="B47" s="18">
        <f t="shared" ref="B47:I47" si="17">B45/B46</f>
        <v>3.358521375</v>
      </c>
      <c r="C47" s="18">
        <f t="shared" si="17"/>
        <v>9.293345106</v>
      </c>
      <c r="D47" s="18">
        <f t="shared" si="17"/>
        <v>14.22650329</v>
      </c>
      <c r="E47" s="18">
        <f t="shared" si="17"/>
        <v>18.23827426</v>
      </c>
      <c r="F47" s="18">
        <f t="shared" si="17"/>
        <v>21.40306443</v>
      </c>
      <c r="G47" s="18">
        <f t="shared" si="17"/>
        <v>23.78983039</v>
      </c>
      <c r="H47" s="18">
        <f t="shared" si="17"/>
        <v>25.46247077</v>
      </c>
      <c r="I47" s="18">
        <f t="shared" si="17"/>
        <v>26.48019006</v>
      </c>
    </row>
    <row r="49">
      <c r="A49" s="7" t="s">
        <v>137</v>
      </c>
    </row>
    <row r="50">
      <c r="A50" s="6" t="s">
        <v>25</v>
      </c>
      <c r="B50" s="4">
        <f>'Quaterly-Profit &amp; Loss'!B2</f>
        <v>245769875.8</v>
      </c>
      <c r="C50" s="4">
        <f>'Quaterly-Profit &amp; Loss'!C2</f>
        <v>263808707.4</v>
      </c>
      <c r="D50" s="4">
        <f>'Quaterly-Profit &amp; Loss'!D2</f>
        <v>283229503.6</v>
      </c>
      <c r="E50" s="4">
        <f>'Quaterly-Profit &amp; Loss'!E2</f>
        <v>304142656</v>
      </c>
      <c r="F50" s="4">
        <f>'Quaterly-Profit &amp; Loss'!F2</f>
        <v>326667712</v>
      </c>
      <c r="G50" s="4">
        <f>'Quaterly-Profit &amp; Loss'!G2</f>
        <v>350934158</v>
      </c>
      <c r="H50" s="4">
        <f>'Quaterly-Profit &amp; Loss'!H2</f>
        <v>377082271.8</v>
      </c>
      <c r="I50" s="4">
        <f>'Quaterly-Profit &amp; Loss'!I2</f>
        <v>405264049.6</v>
      </c>
    </row>
    <row r="51">
      <c r="A51" s="7" t="s">
        <v>138</v>
      </c>
    </row>
    <row r="52">
      <c r="A52" s="6" t="s">
        <v>139</v>
      </c>
      <c r="B52" s="6">
        <v>0.0</v>
      </c>
      <c r="C52" s="4">
        <f t="shared" ref="C52:I52" si="18">B53</f>
        <v>141434252.3</v>
      </c>
      <c r="D52" s="4">
        <f t="shared" si="18"/>
        <v>141132128.1</v>
      </c>
      <c r="E52" s="4">
        <f t="shared" si="18"/>
        <v>230256577.1</v>
      </c>
      <c r="F52" s="4">
        <f t="shared" si="18"/>
        <v>224245684.9</v>
      </c>
      <c r="G52" s="4">
        <f t="shared" si="18"/>
        <v>326321358.5</v>
      </c>
      <c r="H52" s="4">
        <f t="shared" si="18"/>
        <v>313411673</v>
      </c>
      <c r="I52" s="4">
        <f t="shared" si="18"/>
        <v>427132364.8</v>
      </c>
    </row>
    <row r="53">
      <c r="A53" s="6" t="s">
        <v>140</v>
      </c>
      <c r="B53" s="4">
        <f>'Quaterly-Balance Sheet'!B12</f>
        <v>141434252.3</v>
      </c>
      <c r="C53" s="4">
        <f>'Quaterly-Balance Sheet'!C12</f>
        <v>141132128.1</v>
      </c>
      <c r="D53" s="4">
        <f>'Quaterly-Balance Sheet'!D12</f>
        <v>230256577.1</v>
      </c>
      <c r="E53" s="4">
        <f>'Quaterly-Balance Sheet'!E12</f>
        <v>224245684.9</v>
      </c>
      <c r="F53" s="4">
        <f>'Quaterly-Balance Sheet'!F12</f>
        <v>326321358.5</v>
      </c>
      <c r="G53" s="4">
        <f>'Quaterly-Balance Sheet'!G12</f>
        <v>313411673</v>
      </c>
      <c r="H53" s="4">
        <f>'Quaterly-Balance Sheet'!H12</f>
        <v>427132364.8</v>
      </c>
      <c r="I53" s="4">
        <f>'Quaterly-Balance Sheet'!I12</f>
        <v>416385821.1</v>
      </c>
    </row>
    <row r="54">
      <c r="A54" s="7" t="s">
        <v>138</v>
      </c>
      <c r="B54" s="4">
        <f t="shared" ref="B54:I54" si="19">SUM(B52:B53)/2</f>
        <v>70717126.15</v>
      </c>
      <c r="C54" s="4">
        <f t="shared" si="19"/>
        <v>141283190.2</v>
      </c>
      <c r="D54" s="4">
        <f t="shared" si="19"/>
        <v>185694352.6</v>
      </c>
      <c r="E54" s="4">
        <f t="shared" si="19"/>
        <v>227251131</v>
      </c>
      <c r="F54" s="4">
        <f t="shared" si="19"/>
        <v>275283521.7</v>
      </c>
      <c r="G54" s="4">
        <f t="shared" si="19"/>
        <v>319866515.8</v>
      </c>
      <c r="H54" s="4">
        <f t="shared" si="19"/>
        <v>370272018.9</v>
      </c>
      <c r="I54" s="4">
        <f t="shared" si="19"/>
        <v>421759092.9</v>
      </c>
    </row>
    <row r="55">
      <c r="A55" s="7" t="s">
        <v>141</v>
      </c>
      <c r="B55" s="18">
        <f t="shared" ref="B55:I55" si="20">B50/B54</f>
        <v>3.475393997</v>
      </c>
      <c r="C55" s="18">
        <f t="shared" si="20"/>
        <v>1.867233512</v>
      </c>
      <c r="D55" s="18">
        <f t="shared" si="20"/>
        <v>1.52524565</v>
      </c>
      <c r="E55" s="18">
        <f t="shared" si="20"/>
        <v>1.338354862</v>
      </c>
      <c r="F55" s="18">
        <f t="shared" si="20"/>
        <v>1.186659158</v>
      </c>
      <c r="G55" s="18">
        <f t="shared" si="20"/>
        <v>1.097126897</v>
      </c>
      <c r="H55" s="18">
        <f t="shared" si="20"/>
        <v>1.018392567</v>
      </c>
      <c r="I55" s="18">
        <f t="shared" si="20"/>
        <v>0.9608898928</v>
      </c>
    </row>
    <row r="57">
      <c r="A57" s="7" t="s">
        <v>142</v>
      </c>
    </row>
    <row r="58">
      <c r="A58" s="6" t="s">
        <v>25</v>
      </c>
      <c r="B58" s="4">
        <f>'Quaterly-Profit &amp; Loss'!B2</f>
        <v>245769875.8</v>
      </c>
      <c r="C58" s="4">
        <f>'Quaterly-Profit &amp; Loss'!C2</f>
        <v>263808707.4</v>
      </c>
      <c r="D58" s="4">
        <f>'Quaterly-Profit &amp; Loss'!D2</f>
        <v>283229503.6</v>
      </c>
      <c r="E58" s="4">
        <f>'Quaterly-Profit &amp; Loss'!E2</f>
        <v>304142656</v>
      </c>
      <c r="F58" s="4">
        <f>'Quaterly-Profit &amp; Loss'!F2</f>
        <v>326667712</v>
      </c>
      <c r="G58" s="4">
        <f>'Quaterly-Profit &amp; Loss'!G2</f>
        <v>350934158</v>
      </c>
      <c r="H58" s="4">
        <f>'Quaterly-Profit &amp; Loss'!H2</f>
        <v>377082271.8</v>
      </c>
      <c r="I58" s="4">
        <f>'Quaterly-Profit &amp; Loss'!I2</f>
        <v>405264049.6</v>
      </c>
    </row>
    <row r="59">
      <c r="A59" s="7" t="s">
        <v>143</v>
      </c>
    </row>
    <row r="60">
      <c r="A60" s="6" t="s">
        <v>139</v>
      </c>
      <c r="B60" s="6">
        <v>0.0</v>
      </c>
      <c r="C60" s="4">
        <f t="shared" ref="C60:I60" si="21">B61</f>
        <v>1438358.516</v>
      </c>
      <c r="D60" s="4">
        <f t="shared" si="21"/>
        <v>1105288.462</v>
      </c>
      <c r="E60" s="4">
        <f t="shared" si="21"/>
        <v>786950.5495</v>
      </c>
      <c r="F60" s="4">
        <f t="shared" si="21"/>
        <v>397184.0659</v>
      </c>
      <c r="G60" s="4">
        <f t="shared" si="21"/>
        <v>1507417.582</v>
      </c>
      <c r="H60" s="4">
        <f t="shared" si="21"/>
        <v>1057829.67</v>
      </c>
      <c r="I60" s="4">
        <f t="shared" si="21"/>
        <v>639045.3297</v>
      </c>
    </row>
    <row r="61">
      <c r="A61" s="6" t="s">
        <v>140</v>
      </c>
      <c r="B61" s="4">
        <f>'Quaterly-Balance Sheet'!B5</f>
        <v>1438358.516</v>
      </c>
      <c r="C61" s="4">
        <f>'Quaterly-Balance Sheet'!C5</f>
        <v>1105288.462</v>
      </c>
      <c r="D61" s="4">
        <f>'Quaterly-Balance Sheet'!D5</f>
        <v>786950.5495</v>
      </c>
      <c r="E61" s="4">
        <f>'Quaterly-Balance Sheet'!E5</f>
        <v>397184.0659</v>
      </c>
      <c r="F61" s="4">
        <f>'Quaterly-Balance Sheet'!F5</f>
        <v>1507417.582</v>
      </c>
      <c r="G61" s="4">
        <f>'Quaterly-Balance Sheet'!G5</f>
        <v>1057829.67</v>
      </c>
      <c r="H61" s="4">
        <f>'Quaterly-Balance Sheet'!H5</f>
        <v>639045.3297</v>
      </c>
      <c r="I61" s="4">
        <f>'Quaterly-Balance Sheet'!I5</f>
        <v>470260.989</v>
      </c>
    </row>
    <row r="62">
      <c r="A62" s="7" t="s">
        <v>143</v>
      </c>
      <c r="B62" s="4">
        <f t="shared" ref="B62:I62" si="22">SUM(B60:B61)/2</f>
        <v>719179.2582</v>
      </c>
      <c r="C62" s="4">
        <f t="shared" si="22"/>
        <v>1271823.489</v>
      </c>
      <c r="D62" s="4">
        <f t="shared" si="22"/>
        <v>946119.5055</v>
      </c>
      <c r="E62" s="4">
        <f t="shared" si="22"/>
        <v>592067.3077</v>
      </c>
      <c r="F62" s="4">
        <f t="shared" si="22"/>
        <v>952300.8242</v>
      </c>
      <c r="G62" s="4">
        <f t="shared" si="22"/>
        <v>1282623.626</v>
      </c>
      <c r="H62" s="4">
        <f t="shared" si="22"/>
        <v>848437.5</v>
      </c>
      <c r="I62" s="4">
        <f t="shared" si="22"/>
        <v>554653.1593</v>
      </c>
    </row>
    <row r="63">
      <c r="A63" s="7" t="s">
        <v>144</v>
      </c>
      <c r="B63" s="18">
        <f t="shared" ref="B63:I63" si="23">B58/B62</f>
        <v>341.7366017</v>
      </c>
      <c r="C63" s="18">
        <f t="shared" si="23"/>
        <v>207.4255663</v>
      </c>
      <c r="D63" s="18">
        <f t="shared" si="23"/>
        <v>299.359121</v>
      </c>
      <c r="E63" s="18">
        <f t="shared" si="23"/>
        <v>513.6960816</v>
      </c>
      <c r="F63" s="18">
        <f t="shared" si="23"/>
        <v>343.0299583</v>
      </c>
      <c r="G63" s="18">
        <f t="shared" si="23"/>
        <v>273.6064975</v>
      </c>
      <c r="H63" s="18">
        <f t="shared" si="23"/>
        <v>444.4431932</v>
      </c>
      <c r="I63" s="18">
        <f t="shared" si="23"/>
        <v>730.6621134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9" t="s">
        <v>145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1"/>
    </row>
    <row r="2">
      <c r="A2" s="19" t="s">
        <v>146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21" t="s">
        <v>63</v>
      </c>
      <c r="B3" s="22">
        <f>'Quaterly-Profit &amp; Loss'!B4</f>
        <v>45842050.35</v>
      </c>
      <c r="C3" s="22">
        <f>'Quaterly-Profit &amp; Loss'!C4</f>
        <v>48469522.97</v>
      </c>
      <c r="D3" s="22">
        <f>'Quaterly-Profit &amp; Loss'!D4</f>
        <v>51290976.78</v>
      </c>
      <c r="E3" s="22">
        <f>'Quaterly-Profit &amp; Loss'!E4</f>
        <v>54325227.53</v>
      </c>
      <c r="F3" s="22">
        <f>'Quaterly-Profit &amp; Loss'!F4</f>
        <v>57593187.4</v>
      </c>
      <c r="G3" s="22">
        <f>'Quaterly-Profit &amp; Loss'!G4</f>
        <v>61118104.34</v>
      </c>
      <c r="H3" s="22">
        <f>'Quaterly-Profit &amp; Loss'!H4</f>
        <v>64925828.2</v>
      </c>
      <c r="I3" s="22">
        <f>'Quaterly-Profit &amp; Loss'!I4</f>
        <v>69045106.54</v>
      </c>
      <c r="J3" s="21"/>
    </row>
    <row r="4">
      <c r="A4" s="21" t="s">
        <v>25</v>
      </c>
      <c r="B4" s="22">
        <f>'Quaterly-Profit &amp; Loss'!B2</f>
        <v>245769875.8</v>
      </c>
      <c r="C4" s="22">
        <f>'Quaterly-Profit &amp; Loss'!C2</f>
        <v>263808707.4</v>
      </c>
      <c r="D4" s="22">
        <f>'Quaterly-Profit &amp; Loss'!D2</f>
        <v>283229503.6</v>
      </c>
      <c r="E4" s="22">
        <f>'Quaterly-Profit &amp; Loss'!E2</f>
        <v>304142656</v>
      </c>
      <c r="F4" s="22">
        <f>'Quaterly-Profit &amp; Loss'!F2</f>
        <v>326667712</v>
      </c>
      <c r="G4" s="22">
        <f>'Quaterly-Profit &amp; Loss'!G2</f>
        <v>350934158</v>
      </c>
      <c r="H4" s="22">
        <f>'Quaterly-Profit &amp; Loss'!H2</f>
        <v>377082271.8</v>
      </c>
      <c r="I4" s="22">
        <f>'Quaterly-Profit &amp; Loss'!I2</f>
        <v>405264049.6</v>
      </c>
      <c r="J4" s="21"/>
    </row>
    <row r="5">
      <c r="A5" s="19" t="s">
        <v>147</v>
      </c>
      <c r="B5" s="23">
        <f t="shared" ref="B5:I5" si="1">B3/B4</f>
        <v>0.186524285</v>
      </c>
      <c r="C5" s="23">
        <f t="shared" si="1"/>
        <v>0.1837298073</v>
      </c>
      <c r="D5" s="23">
        <f t="shared" si="1"/>
        <v>0.18109334</v>
      </c>
      <c r="E5" s="23">
        <f t="shared" si="1"/>
        <v>0.1786175877</v>
      </c>
      <c r="F5" s="23">
        <f t="shared" si="1"/>
        <v>0.1763051116</v>
      </c>
      <c r="G5" s="23">
        <f t="shared" si="1"/>
        <v>0.1741583227</v>
      </c>
      <c r="H5" s="23">
        <f t="shared" si="1"/>
        <v>0.1721794766</v>
      </c>
      <c r="I5" s="23">
        <f t="shared" si="1"/>
        <v>0.1703706673</v>
      </c>
      <c r="J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</row>
    <row r="7">
      <c r="A7" s="19" t="s">
        <v>148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149</v>
      </c>
      <c r="B8" s="22">
        <f>'Quaterly-Profit &amp; Loss'!B12</f>
        <v>32487626.91</v>
      </c>
      <c r="C8" s="22">
        <f>'Quaterly-Profit &amp; Loss'!C12</f>
        <v>34299437.3</v>
      </c>
      <c r="D8" s="22">
        <f>'Quaterly-Profit &amp; Loss'!D12</f>
        <v>36324779.63</v>
      </c>
      <c r="E8" s="22">
        <f>'Quaterly-Profit &amp; Loss'!E12</f>
        <v>38542216.75</v>
      </c>
      <c r="F8" s="22">
        <f>'Quaterly-Profit &amp; Loss'!F12</f>
        <v>40947435.22</v>
      </c>
      <c r="G8" s="22">
        <f>'Quaterly-Profit &amp; Loss'!G12</f>
        <v>43654830.96</v>
      </c>
      <c r="H8" s="22">
        <f>'Quaterly-Profit &amp; Loss'!H12</f>
        <v>46530568.22</v>
      </c>
      <c r="I8" s="22">
        <f>'Quaterly-Profit &amp; Loss'!I12</f>
        <v>49587647.61</v>
      </c>
      <c r="J8" s="21"/>
    </row>
    <row r="9">
      <c r="A9" s="21" t="s">
        <v>25</v>
      </c>
      <c r="B9" s="22">
        <f>'Quaterly-Profit &amp; Loss'!B2</f>
        <v>245769875.8</v>
      </c>
      <c r="C9" s="22">
        <f>'Quaterly-Profit &amp; Loss'!C2</f>
        <v>263808707.4</v>
      </c>
      <c r="D9" s="22">
        <f>'Quaterly-Profit &amp; Loss'!D2</f>
        <v>283229503.6</v>
      </c>
      <c r="E9" s="22">
        <f>'Quaterly-Profit &amp; Loss'!E2</f>
        <v>304142656</v>
      </c>
      <c r="F9" s="22">
        <f>'Quaterly-Profit &amp; Loss'!F2</f>
        <v>326667712</v>
      </c>
      <c r="G9" s="22">
        <f>'Quaterly-Profit &amp; Loss'!G2</f>
        <v>350934158</v>
      </c>
      <c r="H9" s="22">
        <f>'Quaterly-Profit &amp; Loss'!H2</f>
        <v>377082271.8</v>
      </c>
      <c r="I9" s="22">
        <f>'Quaterly-Profit &amp; Loss'!I2</f>
        <v>405264049.6</v>
      </c>
      <c r="J9" s="21"/>
    </row>
    <row r="10">
      <c r="A10" s="19" t="s">
        <v>150</v>
      </c>
      <c r="B10" s="23">
        <f t="shared" ref="B10:I10" si="2">B8/B9</f>
        <v>0.1321871804</v>
      </c>
      <c r="C10" s="23">
        <f t="shared" si="2"/>
        <v>0.1300163199</v>
      </c>
      <c r="D10" s="23">
        <f t="shared" si="2"/>
        <v>0.1282521036</v>
      </c>
      <c r="E10" s="23">
        <f t="shared" si="2"/>
        <v>0.1267241408</v>
      </c>
      <c r="F10" s="23">
        <f t="shared" si="2"/>
        <v>0.1253488904</v>
      </c>
      <c r="G10" s="23">
        <f t="shared" si="2"/>
        <v>0.1243960725</v>
      </c>
      <c r="H10" s="23">
        <f t="shared" si="2"/>
        <v>0.1233963294</v>
      </c>
      <c r="I10" s="23">
        <f t="shared" si="2"/>
        <v>0.1223588612</v>
      </c>
      <c r="J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>
      <c r="A12" s="19" t="s">
        <v>151</v>
      </c>
      <c r="B12" s="21"/>
      <c r="C12" s="21"/>
      <c r="D12" s="21"/>
      <c r="E12" s="21"/>
      <c r="F12" s="21"/>
      <c r="G12" s="21"/>
      <c r="H12" s="21"/>
      <c r="I12" s="21"/>
      <c r="J12" s="21"/>
    </row>
    <row r="13">
      <c r="A13" s="21" t="s">
        <v>152</v>
      </c>
      <c r="B13" s="22">
        <f>'Quaterly-Profit &amp; Loss'!B8</f>
        <v>44178607.87</v>
      </c>
      <c r="C13" s="22">
        <f>'Quaterly-Profit &amp; Loss'!C8</f>
        <v>46784651.91</v>
      </c>
      <c r="D13" s="22">
        <f>'Quaterly-Profit &amp; Loss'!D8</f>
        <v>49570837.87</v>
      </c>
      <c r="E13" s="22">
        <f>'Quaterly-Profit &amp; Loss'!E8</f>
        <v>52583660.05</v>
      </c>
      <c r="F13" s="22">
        <f>'Quaterly-Profit &amp; Loss'!F8</f>
        <v>55851619.92</v>
      </c>
      <c r="G13" s="22">
        <f>'Quaterly-Profit &amp; Loss'!G8</f>
        <v>59416715.43</v>
      </c>
      <c r="H13" s="22">
        <f>'Quaterly-Profit &amp; Loss'!H8</f>
        <v>63255242.86</v>
      </c>
      <c r="I13" s="22">
        <f>'Quaterly-Profit &amp; Loss'!I8</f>
        <v>67374521.2</v>
      </c>
      <c r="J13" s="21"/>
    </row>
    <row r="14">
      <c r="A14" s="21" t="s">
        <v>25</v>
      </c>
      <c r="B14" s="22">
        <f>'Quaterly-Profit &amp; Loss'!B2</f>
        <v>245769875.8</v>
      </c>
      <c r="C14" s="22">
        <f>'Quaterly-Profit &amp; Loss'!C2</f>
        <v>263808707.4</v>
      </c>
      <c r="D14" s="22">
        <f>'Quaterly-Profit &amp; Loss'!D2</f>
        <v>283229503.6</v>
      </c>
      <c r="E14" s="22">
        <f>'Quaterly-Profit &amp; Loss'!E2</f>
        <v>304142656</v>
      </c>
      <c r="F14" s="22">
        <f>'Quaterly-Profit &amp; Loss'!F2</f>
        <v>326667712</v>
      </c>
      <c r="G14" s="22">
        <f>'Quaterly-Profit &amp; Loss'!G2</f>
        <v>350934158</v>
      </c>
      <c r="H14" s="22">
        <f>'Quaterly-Profit &amp; Loss'!H2</f>
        <v>377082271.8</v>
      </c>
      <c r="I14" s="22">
        <f>'Quaterly-Profit &amp; Loss'!I2</f>
        <v>405264049.6</v>
      </c>
      <c r="J14" s="21"/>
    </row>
    <row r="15">
      <c r="A15" s="19" t="s">
        <v>153</v>
      </c>
      <c r="B15" s="23">
        <f t="shared" ref="B15:I15" si="3">B13/B14</f>
        <v>0.1797559922</v>
      </c>
      <c r="C15" s="23">
        <f t="shared" si="3"/>
        <v>0.1773430922</v>
      </c>
      <c r="D15" s="23">
        <f t="shared" si="3"/>
        <v>0.1750200358</v>
      </c>
      <c r="E15" s="23">
        <f t="shared" si="3"/>
        <v>0.1728914344</v>
      </c>
      <c r="F15" s="23">
        <f t="shared" si="3"/>
        <v>0.1709737996</v>
      </c>
      <c r="G15" s="23">
        <f t="shared" si="3"/>
        <v>0.1693101514</v>
      </c>
      <c r="H15" s="23">
        <f t="shared" si="3"/>
        <v>0.1677491826</v>
      </c>
      <c r="I15" s="23">
        <f t="shared" si="3"/>
        <v>0.1662484528</v>
      </c>
      <c r="J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>
      <c r="A17" s="24" t="s">
        <v>154</v>
      </c>
      <c r="B17" s="21"/>
      <c r="C17" s="21"/>
      <c r="D17" s="21"/>
      <c r="E17" s="21"/>
      <c r="F17" s="21"/>
      <c r="G17" s="21"/>
      <c r="H17" s="21"/>
      <c r="I17" s="21"/>
      <c r="J17" s="21"/>
    </row>
    <row r="18">
      <c r="A18" s="21" t="s">
        <v>152</v>
      </c>
      <c r="B18" s="22">
        <f>'Quaterly-Profit &amp; Loss'!B8</f>
        <v>44178607.87</v>
      </c>
      <c r="C18" s="22">
        <f>'Quaterly-Profit &amp; Loss'!C8</f>
        <v>46784651.91</v>
      </c>
      <c r="D18" s="22">
        <f>'Quaterly-Profit &amp; Loss'!D8</f>
        <v>49570837.87</v>
      </c>
      <c r="E18" s="22">
        <f>'Quaterly-Profit &amp; Loss'!E8</f>
        <v>52583660.05</v>
      </c>
      <c r="F18" s="22">
        <f>'Quaterly-Profit &amp; Loss'!F8</f>
        <v>55851619.92</v>
      </c>
      <c r="G18" s="22">
        <f>'Quaterly-Profit &amp; Loss'!G8</f>
        <v>59416715.43</v>
      </c>
      <c r="H18" s="22">
        <f>'Quaterly-Profit &amp; Loss'!H8</f>
        <v>63255242.86</v>
      </c>
      <c r="I18" s="22">
        <f>'Quaterly-Profit &amp; Loss'!I8</f>
        <v>67374521.2</v>
      </c>
      <c r="J18" s="21"/>
    </row>
    <row r="19">
      <c r="A19" s="19" t="s">
        <v>138</v>
      </c>
      <c r="B19" s="21"/>
      <c r="C19" s="21"/>
      <c r="D19" s="21"/>
      <c r="E19" s="21"/>
      <c r="F19" s="21"/>
      <c r="G19" s="21"/>
      <c r="H19" s="21"/>
      <c r="I19" s="21"/>
      <c r="J19" s="21"/>
    </row>
    <row r="20">
      <c r="A20" s="21" t="s">
        <v>155</v>
      </c>
      <c r="B20" s="25">
        <v>0.0</v>
      </c>
      <c r="C20" s="22">
        <f t="shared" ref="C20:I20" si="4">B21</f>
        <v>141434252.3</v>
      </c>
      <c r="D20" s="22">
        <f t="shared" si="4"/>
        <v>141132128.1</v>
      </c>
      <c r="E20" s="22">
        <f t="shared" si="4"/>
        <v>230256577.1</v>
      </c>
      <c r="F20" s="22">
        <f t="shared" si="4"/>
        <v>224245684.9</v>
      </c>
      <c r="G20" s="22">
        <f t="shared" si="4"/>
        <v>326321358.5</v>
      </c>
      <c r="H20" s="22">
        <f t="shared" si="4"/>
        <v>313411673</v>
      </c>
      <c r="I20" s="22">
        <f t="shared" si="4"/>
        <v>427132364.8</v>
      </c>
      <c r="J20" s="21"/>
    </row>
    <row r="21">
      <c r="A21" s="21" t="s">
        <v>156</v>
      </c>
      <c r="B21" s="22">
        <f>'Quaterly-Balance Sheet'!B12</f>
        <v>141434252.3</v>
      </c>
      <c r="C21" s="22">
        <f>'Quaterly-Balance Sheet'!C12</f>
        <v>141132128.1</v>
      </c>
      <c r="D21" s="22">
        <f>'Quaterly-Balance Sheet'!D12</f>
        <v>230256577.1</v>
      </c>
      <c r="E21" s="22">
        <f>'Quaterly-Balance Sheet'!E12</f>
        <v>224245684.9</v>
      </c>
      <c r="F21" s="22">
        <f>'Quaterly-Balance Sheet'!F12</f>
        <v>326321358.5</v>
      </c>
      <c r="G21" s="22">
        <f>'Quaterly-Balance Sheet'!G12</f>
        <v>313411673</v>
      </c>
      <c r="H21" s="22">
        <f>'Quaterly-Balance Sheet'!H12</f>
        <v>427132364.8</v>
      </c>
      <c r="I21" s="22">
        <f>'Quaterly-Balance Sheet'!I12</f>
        <v>416385821.1</v>
      </c>
      <c r="J21" s="21"/>
    </row>
    <row r="22">
      <c r="A22" s="21" t="s">
        <v>138</v>
      </c>
      <c r="B22" s="22">
        <f t="shared" ref="B22:I22" si="5">SUM(B20:B21)/2</f>
        <v>70717126.15</v>
      </c>
      <c r="C22" s="25">
        <f t="shared" si="5"/>
        <v>141283190.2</v>
      </c>
      <c r="D22" s="25">
        <f t="shared" si="5"/>
        <v>185694352.6</v>
      </c>
      <c r="E22" s="25">
        <f t="shared" si="5"/>
        <v>227251131</v>
      </c>
      <c r="F22" s="25">
        <f t="shared" si="5"/>
        <v>275283521.7</v>
      </c>
      <c r="G22" s="25">
        <f t="shared" si="5"/>
        <v>319866515.8</v>
      </c>
      <c r="H22" s="25">
        <f t="shared" si="5"/>
        <v>370272018.9</v>
      </c>
      <c r="I22" s="25">
        <f t="shared" si="5"/>
        <v>421759092.9</v>
      </c>
      <c r="J22" s="21"/>
    </row>
    <row r="23">
      <c r="A23" s="19" t="s">
        <v>157</v>
      </c>
      <c r="B23" s="23">
        <f t="shared" ref="B23:I23" si="6">B18/B22</f>
        <v>0.6247228963</v>
      </c>
      <c r="C23" s="23">
        <f t="shared" si="6"/>
        <v>0.3311409648</v>
      </c>
      <c r="D23" s="23">
        <f t="shared" si="6"/>
        <v>0.2669485484</v>
      </c>
      <c r="E23" s="23">
        <f t="shared" si="6"/>
        <v>0.2313900917</v>
      </c>
      <c r="F23" s="23">
        <f t="shared" si="6"/>
        <v>0.202887625</v>
      </c>
      <c r="G23" s="23">
        <f t="shared" si="6"/>
        <v>0.1857547211</v>
      </c>
      <c r="H23" s="23">
        <f t="shared" si="6"/>
        <v>0.1708345207</v>
      </c>
      <c r="I23" s="23">
        <f t="shared" si="6"/>
        <v>0.1597464579</v>
      </c>
      <c r="J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19" t="s">
        <v>158</v>
      </c>
      <c r="B25" s="21"/>
      <c r="C25" s="21"/>
      <c r="D25" s="21"/>
      <c r="E25" s="21"/>
      <c r="F25" s="21"/>
      <c r="G25" s="21"/>
      <c r="H25" s="21"/>
      <c r="I25" s="21"/>
      <c r="J25" s="21"/>
    </row>
    <row r="26">
      <c r="A26" s="21" t="s">
        <v>149</v>
      </c>
      <c r="B26" s="22">
        <f>'Quaterly-Profit &amp; Loss'!B12</f>
        <v>32487626.91</v>
      </c>
      <c r="C26" s="22">
        <f>'Quaterly-Profit &amp; Loss'!C12</f>
        <v>34299437.3</v>
      </c>
      <c r="D26" s="22">
        <f>'Quaterly-Profit &amp; Loss'!D12</f>
        <v>36324779.63</v>
      </c>
      <c r="E26" s="22">
        <f>'Quaterly-Profit &amp; Loss'!E12</f>
        <v>38542216.75</v>
      </c>
      <c r="F26" s="22">
        <f>'Quaterly-Profit &amp; Loss'!F12</f>
        <v>40947435.22</v>
      </c>
      <c r="G26" s="22">
        <f>'Quaterly-Profit &amp; Loss'!G12</f>
        <v>43654830.96</v>
      </c>
      <c r="H26" s="22">
        <f>'Quaterly-Profit &amp; Loss'!H12</f>
        <v>46530568.22</v>
      </c>
      <c r="I26" s="22">
        <f>'Quaterly-Profit &amp; Loss'!I12</f>
        <v>49587647.61</v>
      </c>
      <c r="J26" s="21"/>
    </row>
    <row r="27">
      <c r="A27" s="19" t="s">
        <v>159</v>
      </c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21" t="s">
        <v>160</v>
      </c>
      <c r="B28" s="25">
        <v>0.0</v>
      </c>
      <c r="C28" s="22">
        <f t="shared" ref="C28:I28" si="7">B29</f>
        <v>32518451.91</v>
      </c>
      <c r="D28" s="22">
        <f t="shared" si="7"/>
        <v>66817889.2</v>
      </c>
      <c r="E28" s="22">
        <f t="shared" si="7"/>
        <v>103142668.8</v>
      </c>
      <c r="F28" s="22">
        <f t="shared" si="7"/>
        <v>141655773.1</v>
      </c>
      <c r="G28" s="22">
        <f t="shared" si="7"/>
        <v>182603208.3</v>
      </c>
      <c r="H28" s="22">
        <f t="shared" si="7"/>
        <v>226258039.3</v>
      </c>
      <c r="I28" s="22">
        <f t="shared" si="7"/>
        <v>272862369.5</v>
      </c>
      <c r="J28" s="21"/>
    </row>
    <row r="29">
      <c r="A29" s="21" t="s">
        <v>161</v>
      </c>
      <c r="B29" s="22">
        <f>'Quaterly-Balance Sheet'!B21</f>
        <v>32518451.91</v>
      </c>
      <c r="C29" s="22">
        <f>'Quaterly-Balance Sheet'!C21</f>
        <v>66817889.2</v>
      </c>
      <c r="D29" s="22">
        <f>'Quaterly-Balance Sheet'!D21</f>
        <v>103142668.8</v>
      </c>
      <c r="E29" s="22">
        <f>'Quaterly-Balance Sheet'!E21</f>
        <v>141655773.1</v>
      </c>
      <c r="F29" s="22">
        <f>'Quaterly-Balance Sheet'!F21</f>
        <v>182603208.3</v>
      </c>
      <c r="G29" s="22">
        <f>'Quaterly-Balance Sheet'!G21</f>
        <v>226258039.3</v>
      </c>
      <c r="H29" s="22">
        <f>'Quaterly-Balance Sheet'!H21</f>
        <v>272862369.5</v>
      </c>
      <c r="I29" s="22">
        <f>'Quaterly-Balance Sheet'!I21</f>
        <v>322395423.1</v>
      </c>
      <c r="J29" s="21"/>
    </row>
    <row r="30">
      <c r="A30" s="19" t="s">
        <v>159</v>
      </c>
      <c r="B30" s="22">
        <f t="shared" ref="B30:I30" si="8">AVERAGE(B28:B29)</f>
        <v>16259225.95</v>
      </c>
      <c r="C30" s="22">
        <f t="shared" si="8"/>
        <v>49668170.55</v>
      </c>
      <c r="D30" s="22">
        <f t="shared" si="8"/>
        <v>84980279.01</v>
      </c>
      <c r="E30" s="22">
        <f t="shared" si="8"/>
        <v>122399221</v>
      </c>
      <c r="F30" s="22">
        <f t="shared" si="8"/>
        <v>162129490.7</v>
      </c>
      <c r="G30" s="22">
        <f t="shared" si="8"/>
        <v>204430623.8</v>
      </c>
      <c r="H30" s="22">
        <f t="shared" si="8"/>
        <v>249560204.4</v>
      </c>
      <c r="I30" s="22">
        <f t="shared" si="8"/>
        <v>297628896.3</v>
      </c>
      <c r="J30" s="21"/>
    </row>
    <row r="31">
      <c r="A31" s="19" t="s">
        <v>162</v>
      </c>
      <c r="B31" s="23">
        <f t="shared" ref="B31:I31" si="9">B26/B30</f>
        <v>1.998104153</v>
      </c>
      <c r="C31" s="23">
        <f t="shared" si="9"/>
        <v>0.690571787</v>
      </c>
      <c r="D31" s="23">
        <f t="shared" si="9"/>
        <v>0.4274495218</v>
      </c>
      <c r="E31" s="23">
        <f t="shared" si="9"/>
        <v>0.314889396</v>
      </c>
      <c r="F31" s="23">
        <f t="shared" si="9"/>
        <v>0.2525600681</v>
      </c>
      <c r="G31" s="23">
        <f t="shared" si="9"/>
        <v>0.2135435003</v>
      </c>
      <c r="H31" s="23">
        <f t="shared" si="9"/>
        <v>0.1864502729</v>
      </c>
      <c r="I31" s="23">
        <f t="shared" si="9"/>
        <v>0.1666089826</v>
      </c>
      <c r="J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>
      <c r="A33" s="24" t="s">
        <v>163</v>
      </c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21" t="s">
        <v>149</v>
      </c>
      <c r="B34" s="22">
        <f>'Quaterly-Profit &amp; Loss'!B12</f>
        <v>32487626.91</v>
      </c>
      <c r="C34" s="22">
        <f>'Quaterly-Profit &amp; Loss'!C12</f>
        <v>34299437.3</v>
      </c>
      <c r="D34" s="22">
        <f>'Quaterly-Profit &amp; Loss'!D12</f>
        <v>36324779.63</v>
      </c>
      <c r="E34" s="22">
        <f>'Quaterly-Profit &amp; Loss'!E12</f>
        <v>38542216.75</v>
      </c>
      <c r="F34" s="22">
        <f>'Quaterly-Profit &amp; Loss'!F12</f>
        <v>40947435.22</v>
      </c>
      <c r="G34" s="22">
        <f>'Quaterly-Profit &amp; Loss'!G12</f>
        <v>43654830.96</v>
      </c>
      <c r="H34" s="22">
        <f>'Quaterly-Profit &amp; Loss'!H12</f>
        <v>46530568.22</v>
      </c>
      <c r="I34" s="22">
        <f>'Quaterly-Profit &amp; Loss'!I12</f>
        <v>49587647.61</v>
      </c>
      <c r="J34" s="21"/>
    </row>
    <row r="35">
      <c r="A35" s="21" t="s">
        <v>164</v>
      </c>
      <c r="B35" s="26">
        <f>Equity!D9</f>
        <v>3425</v>
      </c>
      <c r="C35" s="26">
        <f>Equity!G9</f>
        <v>3425</v>
      </c>
      <c r="D35" s="26">
        <f>Equity!J9</f>
        <v>3425</v>
      </c>
      <c r="E35" s="26">
        <f>Equity!M9</f>
        <v>3425</v>
      </c>
      <c r="F35" s="26">
        <f>Equity!P9</f>
        <v>3425</v>
      </c>
      <c r="G35" s="26">
        <f>Equity!S9</f>
        <v>3425</v>
      </c>
      <c r="H35" s="26">
        <f>Equity!V9</f>
        <v>9099</v>
      </c>
      <c r="I35" s="26">
        <f>Equity!Y9</f>
        <v>9099</v>
      </c>
      <c r="J35" s="21"/>
    </row>
    <row r="36">
      <c r="A36" s="19" t="s">
        <v>165</v>
      </c>
      <c r="B36" s="27">
        <f t="shared" ref="B36:I36" si="10">B34/B35</f>
        <v>9485.438513</v>
      </c>
      <c r="C36" s="27">
        <f t="shared" si="10"/>
        <v>10014.43425</v>
      </c>
      <c r="D36" s="27">
        <f t="shared" si="10"/>
        <v>10605.77507</v>
      </c>
      <c r="E36" s="27">
        <f t="shared" si="10"/>
        <v>11253.20197</v>
      </c>
      <c r="F36" s="27">
        <f t="shared" si="10"/>
        <v>11955.45554</v>
      </c>
      <c r="G36" s="27">
        <f t="shared" si="10"/>
        <v>12745.93605</v>
      </c>
      <c r="H36" s="27">
        <f t="shared" si="10"/>
        <v>5113.811212</v>
      </c>
      <c r="I36" s="27">
        <f t="shared" si="10"/>
        <v>5449.790923</v>
      </c>
      <c r="J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</cols>
  <sheetData>
    <row r="1">
      <c r="A1" s="19" t="s">
        <v>166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</row>
    <row r="2">
      <c r="A2" s="24" t="s">
        <v>167</v>
      </c>
      <c r="B2" s="21"/>
      <c r="C2" s="21"/>
      <c r="D2" s="21"/>
      <c r="E2" s="21"/>
      <c r="F2" s="21"/>
      <c r="G2" s="21"/>
      <c r="H2" s="21"/>
      <c r="I2" s="21"/>
    </row>
    <row r="3">
      <c r="A3" s="21" t="s">
        <v>168</v>
      </c>
      <c r="B3" s="22">
        <f>'Quaterly-Balance Sheet'!B32</f>
        <v>108915800.4</v>
      </c>
      <c r="C3" s="22">
        <f>'Quaterly-Balance Sheet'!C32</f>
        <v>74314238.9</v>
      </c>
      <c r="D3" s="22">
        <f>'Quaterly-Balance Sheet'!D32</f>
        <v>127113908.3</v>
      </c>
      <c r="E3" s="22">
        <f>'Quaterly-Balance Sheet'!E32</f>
        <v>82589911.85</v>
      </c>
      <c r="F3" s="22">
        <f>'Quaterly-Balance Sheet'!F32</f>
        <v>143718150.2</v>
      </c>
      <c r="G3" s="22">
        <f>'Quaterly-Balance Sheet'!G32</f>
        <v>87153633.73</v>
      </c>
      <c r="H3" s="22">
        <f>'Quaterly-Balance Sheet'!H32</f>
        <v>154269995.3</v>
      </c>
      <c r="I3" s="22">
        <f>'Quaterly-Balance Sheet'!I32</f>
        <v>93990398.05</v>
      </c>
    </row>
    <row r="4">
      <c r="A4" s="21" t="s">
        <v>87</v>
      </c>
      <c r="B4" s="22">
        <f>'Quaterly-Balance Sheet'!B21</f>
        <v>32518451.91</v>
      </c>
      <c r="C4" s="22">
        <f>'Quaterly-Balance Sheet'!C21</f>
        <v>66817889.2</v>
      </c>
      <c r="D4" s="22">
        <f>'Quaterly-Balance Sheet'!D21</f>
        <v>103142668.8</v>
      </c>
      <c r="E4" s="22">
        <f>'Quaterly-Balance Sheet'!E21</f>
        <v>141655773.1</v>
      </c>
      <c r="F4" s="22">
        <f>'Quaterly-Balance Sheet'!F21</f>
        <v>182603208.3</v>
      </c>
      <c r="G4" s="22">
        <f>'Quaterly-Balance Sheet'!G21</f>
        <v>226258039.3</v>
      </c>
      <c r="H4" s="22">
        <f>'Quaterly-Balance Sheet'!H21</f>
        <v>272862369.5</v>
      </c>
      <c r="I4" s="22">
        <f>'Quaterly-Balance Sheet'!I21</f>
        <v>322395423.1</v>
      </c>
    </row>
    <row r="5">
      <c r="A5" s="21" t="s">
        <v>169</v>
      </c>
      <c r="B5" s="22">
        <f t="shared" ref="B5:I5" si="1">B3+B4</f>
        <v>141434252.3</v>
      </c>
      <c r="C5" s="22">
        <f t="shared" si="1"/>
        <v>141132128.1</v>
      </c>
      <c r="D5" s="22">
        <f t="shared" si="1"/>
        <v>230256577.1</v>
      </c>
      <c r="E5" s="22">
        <f t="shared" si="1"/>
        <v>224245684.9</v>
      </c>
      <c r="F5" s="22">
        <f t="shared" si="1"/>
        <v>326321358.5</v>
      </c>
      <c r="G5" s="22">
        <f t="shared" si="1"/>
        <v>313411673</v>
      </c>
      <c r="H5" s="22">
        <f t="shared" si="1"/>
        <v>427132364.8</v>
      </c>
      <c r="I5" s="22">
        <f t="shared" si="1"/>
        <v>416385821.1</v>
      </c>
    </row>
    <row r="6">
      <c r="A6" s="19" t="s">
        <v>170</v>
      </c>
      <c r="B6" s="28">
        <f t="shared" ref="B6:I6" si="2">B3/B5</f>
        <v>0.7700807875</v>
      </c>
      <c r="C6" s="28">
        <f t="shared" si="2"/>
        <v>0.5265579135</v>
      </c>
      <c r="D6" s="28">
        <f t="shared" si="2"/>
        <v>0.5520533219</v>
      </c>
      <c r="E6" s="28">
        <f t="shared" si="2"/>
        <v>0.3683010082</v>
      </c>
      <c r="F6" s="28">
        <f t="shared" si="2"/>
        <v>0.440419073</v>
      </c>
      <c r="G6" s="28">
        <f t="shared" si="2"/>
        <v>0.2780803692</v>
      </c>
      <c r="H6" s="28">
        <f t="shared" si="2"/>
        <v>0.361176085</v>
      </c>
      <c r="I6" s="28">
        <f t="shared" si="2"/>
        <v>0.2257291033</v>
      </c>
    </row>
    <row r="7">
      <c r="A7" s="21"/>
      <c r="B7" s="21"/>
      <c r="C7" s="21"/>
      <c r="D7" s="21"/>
      <c r="E7" s="21"/>
      <c r="F7" s="21"/>
      <c r="G7" s="21"/>
      <c r="H7" s="21"/>
      <c r="I7" s="21"/>
    </row>
    <row r="8">
      <c r="A8" s="19" t="s">
        <v>171</v>
      </c>
      <c r="B8" s="21"/>
      <c r="C8" s="21"/>
      <c r="D8" s="21"/>
      <c r="E8" s="21"/>
      <c r="F8" s="21"/>
      <c r="G8" s="21"/>
      <c r="H8" s="21"/>
      <c r="I8" s="21"/>
    </row>
    <row r="9">
      <c r="A9" s="21" t="s">
        <v>168</v>
      </c>
      <c r="B9" s="22">
        <f>'Quaterly-Balance Sheet'!B32</f>
        <v>108915800.4</v>
      </c>
      <c r="C9" s="22">
        <f>'Quaterly-Balance Sheet'!C32</f>
        <v>74314238.9</v>
      </c>
      <c r="D9" s="22">
        <f>'Quaterly-Balance Sheet'!D32</f>
        <v>127113908.3</v>
      </c>
      <c r="E9" s="22">
        <f>'Quaterly-Balance Sheet'!E32</f>
        <v>82589911.85</v>
      </c>
      <c r="F9" s="22">
        <f>'Quaterly-Balance Sheet'!F32</f>
        <v>143718150.2</v>
      </c>
      <c r="G9" s="22">
        <f>'Quaterly-Balance Sheet'!G32</f>
        <v>87153633.73</v>
      </c>
      <c r="H9" s="22">
        <f>'Quaterly-Balance Sheet'!H32</f>
        <v>154269995.3</v>
      </c>
      <c r="I9" s="22">
        <f>'Quaterly-Balance Sheet'!I32</f>
        <v>93990398.05</v>
      </c>
    </row>
    <row r="10">
      <c r="A10" s="21" t="s">
        <v>87</v>
      </c>
      <c r="B10" s="22">
        <f>'Quaterly-Balance Sheet'!B21</f>
        <v>32518451.91</v>
      </c>
      <c r="C10" s="22">
        <f>'Quaterly-Balance Sheet'!C21</f>
        <v>66817889.2</v>
      </c>
      <c r="D10" s="22">
        <f>'Quaterly-Balance Sheet'!D21</f>
        <v>103142668.8</v>
      </c>
      <c r="E10" s="22">
        <f>'Quaterly-Balance Sheet'!E21</f>
        <v>141655773.1</v>
      </c>
      <c r="F10" s="22">
        <f>'Quaterly-Balance Sheet'!F21</f>
        <v>182603208.3</v>
      </c>
      <c r="G10" s="22">
        <f>'Quaterly-Balance Sheet'!G21</f>
        <v>226258039.3</v>
      </c>
      <c r="H10" s="22">
        <f>'Quaterly-Balance Sheet'!H21</f>
        <v>272862369.5</v>
      </c>
      <c r="I10" s="22">
        <f>'Quaterly-Balance Sheet'!I21</f>
        <v>322395423.1</v>
      </c>
    </row>
    <row r="11">
      <c r="A11" s="19" t="s">
        <v>172</v>
      </c>
      <c r="B11" s="28">
        <f t="shared" ref="B11:I11" si="3">B9/B10</f>
        <v>3.349353798</v>
      </c>
      <c r="C11" s="28">
        <f t="shared" si="3"/>
        <v>1.112190759</v>
      </c>
      <c r="D11" s="28">
        <f t="shared" si="3"/>
        <v>1.232408563</v>
      </c>
      <c r="E11" s="28">
        <f t="shared" si="3"/>
        <v>0.5830324459</v>
      </c>
      <c r="F11" s="28">
        <f t="shared" si="3"/>
        <v>0.7870516163</v>
      </c>
      <c r="G11" s="28">
        <f t="shared" si="3"/>
        <v>0.3851957438</v>
      </c>
      <c r="H11" s="28">
        <f t="shared" si="3"/>
        <v>0.5653765874</v>
      </c>
      <c r="I11" s="28">
        <f t="shared" si="3"/>
        <v>0.2915376315</v>
      </c>
    </row>
    <row r="12">
      <c r="A12" s="21"/>
      <c r="B12" s="21"/>
      <c r="C12" s="21"/>
      <c r="D12" s="21"/>
      <c r="E12" s="21"/>
      <c r="F12" s="21"/>
      <c r="G12" s="21"/>
      <c r="H12" s="21"/>
      <c r="I12" s="21"/>
    </row>
    <row r="13">
      <c r="A13" s="19" t="s">
        <v>173</v>
      </c>
      <c r="B13" s="21"/>
      <c r="C13" s="21"/>
      <c r="D13" s="21"/>
      <c r="E13" s="21"/>
      <c r="F13" s="21"/>
      <c r="G13" s="21"/>
      <c r="H13" s="21"/>
      <c r="I13" s="21"/>
    </row>
    <row r="14">
      <c r="A14" s="21" t="s">
        <v>152</v>
      </c>
      <c r="B14" s="22">
        <f>'Quaterly-Profit &amp; Loss'!B8</f>
        <v>44178607.87</v>
      </c>
      <c r="C14" s="22">
        <f>'Quaterly-Profit &amp; Loss'!C8</f>
        <v>46784651.91</v>
      </c>
      <c r="D14" s="22">
        <f>'Quaterly-Profit &amp; Loss'!D8</f>
        <v>49570837.87</v>
      </c>
      <c r="E14" s="22">
        <f>'Quaterly-Profit &amp; Loss'!E8</f>
        <v>52583660.05</v>
      </c>
      <c r="F14" s="22">
        <f>'Quaterly-Profit &amp; Loss'!F8</f>
        <v>55851619.92</v>
      </c>
      <c r="G14" s="22">
        <f>'Quaterly-Profit &amp; Loss'!G8</f>
        <v>59416715.43</v>
      </c>
      <c r="H14" s="22">
        <f>'Quaterly-Profit &amp; Loss'!H8</f>
        <v>63255242.86</v>
      </c>
      <c r="I14" s="22">
        <f>'Quaterly-Profit &amp; Loss'!I8</f>
        <v>67374521.2</v>
      </c>
    </row>
    <row r="15">
      <c r="A15" s="21" t="s">
        <v>174</v>
      </c>
      <c r="B15" s="22">
        <f>'Quaterly-Profit &amp; Loss'!B9</f>
        <v>37810.4385</v>
      </c>
      <c r="C15" s="22">
        <f>'Quaterly-Profit &amp; Loss'!C9</f>
        <v>182155.5877</v>
      </c>
      <c r="D15" s="22">
        <f>'Quaterly-Profit &amp; Loss'!D9</f>
        <v>216517.7238</v>
      </c>
      <c r="E15" s="22">
        <f>'Quaterly-Profit &amp; Loss'!E9</f>
        <v>216517.7238</v>
      </c>
      <c r="F15" s="22">
        <f>'Quaterly-Profit &amp; Loss'!F9</f>
        <v>216517.7238</v>
      </c>
      <c r="G15" s="22">
        <f>'Quaterly-Profit &amp; Loss'!G9</f>
        <v>103086.4083</v>
      </c>
      <c r="H15" s="22">
        <f>'Quaterly-Profit &amp; Loss'!H9</f>
        <v>34362.13608</v>
      </c>
      <c r="I15" s="22">
        <f>'Quaterly-Profit &amp; Loss'!I9</f>
        <v>0</v>
      </c>
    </row>
    <row r="16">
      <c r="A16" s="19" t="s">
        <v>175</v>
      </c>
      <c r="B16" s="28">
        <f t="shared" ref="B16:I16" si="4">B14/B15</f>
        <v>1168.423579</v>
      </c>
      <c r="C16" s="28">
        <f t="shared" si="4"/>
        <v>256.8389612</v>
      </c>
      <c r="D16" s="28">
        <f t="shared" si="4"/>
        <v>228.9458665</v>
      </c>
      <c r="E16" s="28">
        <f t="shared" si="4"/>
        <v>242.8607651</v>
      </c>
      <c r="F16" s="28">
        <f t="shared" si="4"/>
        <v>257.9540324</v>
      </c>
      <c r="G16" s="28">
        <f t="shared" si="4"/>
        <v>576.3777829</v>
      </c>
      <c r="H16" s="28">
        <f t="shared" si="4"/>
        <v>1840.841405</v>
      </c>
      <c r="I16" s="28" t="str">
        <f t="shared" si="4"/>
        <v>#DIV/0!</v>
      </c>
    </row>
    <row r="17">
      <c r="A17" s="21"/>
      <c r="B17" s="21"/>
      <c r="C17" s="21"/>
      <c r="D17" s="21"/>
      <c r="E17" s="21"/>
      <c r="F17" s="21"/>
      <c r="G17" s="21"/>
      <c r="H17" s="21"/>
      <c r="I17" s="21"/>
    </row>
    <row r="18">
      <c r="A18" s="19" t="s">
        <v>176</v>
      </c>
      <c r="B18" s="21"/>
      <c r="C18" s="21"/>
      <c r="D18" s="21"/>
      <c r="E18" s="21"/>
      <c r="F18" s="21"/>
      <c r="G18" s="21"/>
      <c r="H18" s="21"/>
      <c r="I18" s="21"/>
    </row>
    <row r="19">
      <c r="A19" s="21" t="s">
        <v>177</v>
      </c>
      <c r="B19" s="22">
        <f>'Quaterly-Balance Sheet'!B12</f>
        <v>141434252.3</v>
      </c>
      <c r="C19" s="22">
        <f>'Quaterly-Balance Sheet'!C12</f>
        <v>141132128.1</v>
      </c>
      <c r="D19" s="22">
        <f>'Quaterly-Balance Sheet'!D12</f>
        <v>230256577.1</v>
      </c>
      <c r="E19" s="22">
        <f>'Quaterly-Balance Sheet'!E12</f>
        <v>224245684.9</v>
      </c>
      <c r="F19" s="22">
        <f>'Quaterly-Balance Sheet'!F12</f>
        <v>326321358.5</v>
      </c>
      <c r="G19" s="22">
        <f>'Quaterly-Balance Sheet'!G12</f>
        <v>313411673</v>
      </c>
      <c r="H19" s="22">
        <f>'Quaterly-Balance Sheet'!H12</f>
        <v>427132364.8</v>
      </c>
      <c r="I19" s="22">
        <f>'Quaterly-Balance Sheet'!I12</f>
        <v>416385821.1</v>
      </c>
    </row>
    <row r="20">
      <c r="A20" s="21" t="s">
        <v>87</v>
      </c>
      <c r="B20" s="22">
        <f>'Quaterly-Balance Sheet'!B21</f>
        <v>32518451.91</v>
      </c>
      <c r="C20" s="22">
        <f>'Quaterly-Balance Sheet'!C21</f>
        <v>66817889.2</v>
      </c>
      <c r="D20" s="22">
        <f>'Quaterly-Balance Sheet'!D21</f>
        <v>103142668.8</v>
      </c>
      <c r="E20" s="22">
        <f>'Quaterly-Balance Sheet'!E21</f>
        <v>141655773.1</v>
      </c>
      <c r="F20" s="22">
        <f>'Quaterly-Balance Sheet'!F21</f>
        <v>182603208.3</v>
      </c>
      <c r="G20" s="22">
        <f>'Quaterly-Balance Sheet'!G21</f>
        <v>226258039.3</v>
      </c>
      <c r="H20" s="22">
        <f>'Quaterly-Balance Sheet'!H21</f>
        <v>272862369.5</v>
      </c>
      <c r="I20" s="22">
        <f>'Quaterly-Balance Sheet'!I21</f>
        <v>322395423.1</v>
      </c>
    </row>
    <row r="21">
      <c r="A21" s="19" t="s">
        <v>178</v>
      </c>
      <c r="B21" s="28">
        <f t="shared" ref="B21:I21" si="5">B19/B20</f>
        <v>4.349353798</v>
      </c>
      <c r="C21" s="28">
        <f t="shared" si="5"/>
        <v>2.112190759</v>
      </c>
      <c r="D21" s="28">
        <f t="shared" si="5"/>
        <v>2.232408563</v>
      </c>
      <c r="E21" s="28">
        <f t="shared" si="5"/>
        <v>1.583032446</v>
      </c>
      <c r="F21" s="28">
        <f t="shared" si="5"/>
        <v>1.787051616</v>
      </c>
      <c r="G21" s="28">
        <f t="shared" si="5"/>
        <v>1.385195744</v>
      </c>
      <c r="H21" s="28">
        <f t="shared" si="5"/>
        <v>1.565376587</v>
      </c>
      <c r="I21" s="28">
        <f t="shared" si="5"/>
        <v>1.291537631</v>
      </c>
    </row>
    <row r="22">
      <c r="A22" s="21"/>
      <c r="B22" s="21"/>
      <c r="C22" s="21"/>
      <c r="D22" s="21"/>
      <c r="E22" s="21"/>
      <c r="F22" s="21"/>
      <c r="G22" s="21"/>
      <c r="H22" s="21"/>
      <c r="I22" s="21"/>
    </row>
    <row r="23">
      <c r="A23" s="24" t="s">
        <v>179</v>
      </c>
      <c r="B23" s="21"/>
      <c r="C23" s="21"/>
      <c r="D23" s="21"/>
      <c r="E23" s="21"/>
      <c r="F23" s="21"/>
      <c r="G23" s="21"/>
      <c r="H23" s="21"/>
      <c r="I23" s="21"/>
    </row>
    <row r="24">
      <c r="A24" s="21" t="s">
        <v>180</v>
      </c>
      <c r="B24" s="21"/>
      <c r="C24" s="21"/>
      <c r="D24" s="21"/>
      <c r="E24" s="21"/>
      <c r="F24" s="21"/>
      <c r="G24" s="21"/>
      <c r="H24" s="21"/>
      <c r="I24" s="21"/>
    </row>
    <row r="25">
      <c r="A25" s="21" t="s">
        <v>181</v>
      </c>
      <c r="B25" s="25">
        <v>0.0</v>
      </c>
      <c r="C25" s="22">
        <f t="shared" ref="C25:I25" si="6">B26</f>
        <v>141434252.3</v>
      </c>
      <c r="D25" s="22">
        <f t="shared" si="6"/>
        <v>141132128.1</v>
      </c>
      <c r="E25" s="22">
        <f t="shared" si="6"/>
        <v>230256577.1</v>
      </c>
      <c r="F25" s="22">
        <f t="shared" si="6"/>
        <v>224245684.9</v>
      </c>
      <c r="G25" s="22">
        <f t="shared" si="6"/>
        <v>326321358.5</v>
      </c>
      <c r="H25" s="22">
        <f t="shared" si="6"/>
        <v>313411673</v>
      </c>
      <c r="I25" s="22">
        <f t="shared" si="6"/>
        <v>427132364.8</v>
      </c>
    </row>
    <row r="26">
      <c r="A26" s="21" t="s">
        <v>182</v>
      </c>
      <c r="B26" s="22">
        <f>'Quaterly-Balance Sheet'!B12</f>
        <v>141434252.3</v>
      </c>
      <c r="C26" s="22">
        <f>'Quaterly-Balance Sheet'!C12</f>
        <v>141132128.1</v>
      </c>
      <c r="D26" s="22">
        <f>'Quaterly-Balance Sheet'!D12</f>
        <v>230256577.1</v>
      </c>
      <c r="E26" s="22">
        <f>'Quaterly-Balance Sheet'!E12</f>
        <v>224245684.9</v>
      </c>
      <c r="F26" s="22">
        <f>'Quaterly-Balance Sheet'!F12</f>
        <v>326321358.5</v>
      </c>
      <c r="G26" s="22">
        <f>'Quaterly-Balance Sheet'!G12</f>
        <v>313411673</v>
      </c>
      <c r="H26" s="22">
        <f>'Quaterly-Balance Sheet'!H12</f>
        <v>427132364.8</v>
      </c>
      <c r="I26" s="22">
        <f>'Quaterly-Balance Sheet'!I12</f>
        <v>416385821.1</v>
      </c>
    </row>
    <row r="27">
      <c r="A27" s="19" t="s">
        <v>180</v>
      </c>
      <c r="B27" s="22">
        <f t="shared" ref="B27:I27" si="7">AVERAGE(B25:B26)</f>
        <v>70717126.15</v>
      </c>
      <c r="C27" s="22">
        <f t="shared" si="7"/>
        <v>141283190.2</v>
      </c>
      <c r="D27" s="22">
        <f t="shared" si="7"/>
        <v>185694352.6</v>
      </c>
      <c r="E27" s="22">
        <f t="shared" si="7"/>
        <v>227251131</v>
      </c>
      <c r="F27" s="22">
        <f t="shared" si="7"/>
        <v>275283521.7</v>
      </c>
      <c r="G27" s="22">
        <f t="shared" si="7"/>
        <v>319866515.8</v>
      </c>
      <c r="H27" s="22">
        <f t="shared" si="7"/>
        <v>370272018.9</v>
      </c>
      <c r="I27" s="22">
        <f t="shared" si="7"/>
        <v>421759092.9</v>
      </c>
    </row>
    <row r="28">
      <c r="A28" s="21" t="s">
        <v>159</v>
      </c>
      <c r="B28" s="21"/>
      <c r="C28" s="21"/>
      <c r="D28" s="21"/>
      <c r="E28" s="21"/>
      <c r="F28" s="21"/>
      <c r="G28" s="21"/>
      <c r="H28" s="21"/>
      <c r="I28" s="21"/>
    </row>
    <row r="29">
      <c r="A29" s="21" t="s">
        <v>160</v>
      </c>
      <c r="B29" s="25">
        <v>0.0</v>
      </c>
      <c r="C29" s="22">
        <f t="shared" ref="C29:I29" si="8">B30</f>
        <v>32518451.91</v>
      </c>
      <c r="D29" s="22">
        <f t="shared" si="8"/>
        <v>66817889.2</v>
      </c>
      <c r="E29" s="22">
        <f t="shared" si="8"/>
        <v>103142668.8</v>
      </c>
      <c r="F29" s="22">
        <f t="shared" si="8"/>
        <v>141655773.1</v>
      </c>
      <c r="G29" s="22">
        <f t="shared" si="8"/>
        <v>182603208.3</v>
      </c>
      <c r="H29" s="22">
        <f t="shared" si="8"/>
        <v>226258039.3</v>
      </c>
      <c r="I29" s="22">
        <f t="shared" si="8"/>
        <v>272862369.5</v>
      </c>
    </row>
    <row r="30">
      <c r="A30" s="21" t="s">
        <v>161</v>
      </c>
      <c r="B30" s="22">
        <f>'Quaterly-Balance Sheet'!B21</f>
        <v>32518451.91</v>
      </c>
      <c r="C30" s="22">
        <f>'Quaterly-Balance Sheet'!C21</f>
        <v>66817889.2</v>
      </c>
      <c r="D30" s="22">
        <f>'Quaterly-Balance Sheet'!D21</f>
        <v>103142668.8</v>
      </c>
      <c r="E30" s="22">
        <f>'Quaterly-Balance Sheet'!E21</f>
        <v>141655773.1</v>
      </c>
      <c r="F30" s="22">
        <f>'Quaterly-Balance Sheet'!F21</f>
        <v>182603208.3</v>
      </c>
      <c r="G30" s="22">
        <f>'Quaterly-Balance Sheet'!G21</f>
        <v>226258039.3</v>
      </c>
      <c r="H30" s="22">
        <f>'Quaterly-Balance Sheet'!H21</f>
        <v>272862369.5</v>
      </c>
      <c r="I30" s="22">
        <f>'Quaterly-Balance Sheet'!I21</f>
        <v>322395423.1</v>
      </c>
    </row>
    <row r="31">
      <c r="A31" s="19" t="s">
        <v>159</v>
      </c>
      <c r="B31" s="22">
        <f t="shared" ref="B31:I31" si="9">AVERAGE(B29:B30)</f>
        <v>16259225.95</v>
      </c>
      <c r="C31" s="22">
        <f t="shared" si="9"/>
        <v>49668170.55</v>
      </c>
      <c r="D31" s="22">
        <f t="shared" si="9"/>
        <v>84980279.01</v>
      </c>
      <c r="E31" s="22">
        <f t="shared" si="9"/>
        <v>122399221</v>
      </c>
      <c r="F31" s="22">
        <f t="shared" si="9"/>
        <v>162129490.7</v>
      </c>
      <c r="G31" s="22">
        <f t="shared" si="9"/>
        <v>204430623.8</v>
      </c>
      <c r="H31" s="22">
        <f t="shared" si="9"/>
        <v>249560204.4</v>
      </c>
      <c r="I31" s="22">
        <f t="shared" si="9"/>
        <v>297628896.3</v>
      </c>
    </row>
    <row r="32">
      <c r="A32" s="19" t="s">
        <v>183</v>
      </c>
      <c r="B32" s="28">
        <f t="shared" ref="B32:I32" si="10">B27/B31</f>
        <v>4.349353798</v>
      </c>
      <c r="C32" s="28">
        <f t="shared" si="10"/>
        <v>2.844541859</v>
      </c>
      <c r="D32" s="28">
        <f t="shared" si="10"/>
        <v>2.185146422</v>
      </c>
      <c r="E32" s="28">
        <f t="shared" si="10"/>
        <v>1.856638705</v>
      </c>
      <c r="F32" s="28">
        <f t="shared" si="10"/>
        <v>1.697923805</v>
      </c>
      <c r="G32" s="28">
        <f t="shared" si="10"/>
        <v>1.564670253</v>
      </c>
      <c r="H32" s="28">
        <f t="shared" si="10"/>
        <v>1.483698171</v>
      </c>
      <c r="I32" s="28">
        <f t="shared" si="10"/>
        <v>1.41706366</v>
      </c>
    </row>
    <row r="33">
      <c r="A33" s="21"/>
      <c r="B33" s="21"/>
      <c r="C33" s="21"/>
      <c r="D33" s="21"/>
      <c r="E33" s="21"/>
      <c r="F33" s="21"/>
      <c r="G33" s="21"/>
      <c r="H33" s="21"/>
      <c r="I33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9" t="s">
        <v>184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</row>
    <row r="2">
      <c r="A2" s="24" t="s">
        <v>185</v>
      </c>
      <c r="B2" s="21"/>
      <c r="C2" s="21"/>
      <c r="D2" s="21"/>
      <c r="E2" s="21"/>
      <c r="F2" s="21"/>
      <c r="G2" s="21"/>
      <c r="H2" s="21"/>
      <c r="I2" s="21"/>
    </row>
    <row r="3">
      <c r="A3" s="21" t="s">
        <v>150</v>
      </c>
      <c r="B3" s="29">
        <f>'Profitability Ratios'!B10</f>
        <v>0.1321871804</v>
      </c>
      <c r="C3" s="29">
        <f>'Profitability Ratios'!C10</f>
        <v>0.1300163199</v>
      </c>
      <c r="D3" s="29">
        <f>'Profitability Ratios'!D10</f>
        <v>0.1282521036</v>
      </c>
      <c r="E3" s="29">
        <f>'Profitability Ratios'!E10</f>
        <v>0.1267241408</v>
      </c>
      <c r="F3" s="29">
        <f>'Profitability Ratios'!F10</f>
        <v>0.1253488904</v>
      </c>
      <c r="G3" s="29">
        <f>'Profitability Ratios'!G10</f>
        <v>0.1243960725</v>
      </c>
      <c r="H3" s="29">
        <f>'Profitability Ratios'!H10</f>
        <v>0.1233963294</v>
      </c>
      <c r="I3" s="29">
        <f>'Profitability Ratios'!I10</f>
        <v>0.1223588612</v>
      </c>
    </row>
    <row r="4">
      <c r="A4" s="21" t="s">
        <v>141</v>
      </c>
      <c r="B4" s="30">
        <f>'Turnover Ratios'!B55</f>
        <v>3.475393997</v>
      </c>
      <c r="C4" s="30">
        <f>'Turnover Ratios'!C55</f>
        <v>1.867233512</v>
      </c>
      <c r="D4" s="30">
        <f>'Turnover Ratios'!D55</f>
        <v>1.52524565</v>
      </c>
      <c r="E4" s="30">
        <f>'Turnover Ratios'!E55</f>
        <v>1.338354862</v>
      </c>
      <c r="F4" s="30">
        <f>'Turnover Ratios'!F55</f>
        <v>1.186659158</v>
      </c>
      <c r="G4" s="30">
        <f>'Turnover Ratios'!G55</f>
        <v>1.097126897</v>
      </c>
      <c r="H4" s="30">
        <f>'Turnover Ratios'!H55</f>
        <v>1.018392567</v>
      </c>
      <c r="I4" s="30">
        <f>'Turnover Ratios'!I55</f>
        <v>0.9608898928</v>
      </c>
    </row>
    <row r="5">
      <c r="A5" s="21" t="s">
        <v>183</v>
      </c>
      <c r="B5" s="30">
        <f>'Risk Ratios'!B32</f>
        <v>4.349353798</v>
      </c>
      <c r="C5" s="30">
        <f>'Risk Ratios'!C32</f>
        <v>2.844541859</v>
      </c>
      <c r="D5" s="30">
        <f>'Risk Ratios'!D32</f>
        <v>2.185146422</v>
      </c>
      <c r="E5" s="30">
        <f>'Risk Ratios'!E32</f>
        <v>1.856638705</v>
      </c>
      <c r="F5" s="30">
        <f>'Risk Ratios'!F32</f>
        <v>1.697923805</v>
      </c>
      <c r="G5" s="30">
        <f>'Risk Ratios'!G32</f>
        <v>1.564670253</v>
      </c>
      <c r="H5" s="30">
        <f>'Risk Ratios'!H32</f>
        <v>1.483698171</v>
      </c>
      <c r="I5" s="30">
        <f>'Risk Ratios'!I32</f>
        <v>1.41706366</v>
      </c>
    </row>
    <row r="6">
      <c r="A6" s="19" t="s">
        <v>186</v>
      </c>
      <c r="B6" s="23">
        <f t="shared" ref="B6:I6" si="1">B3*B4*B5</f>
        <v>1.998104153</v>
      </c>
      <c r="C6" s="23">
        <f t="shared" si="1"/>
        <v>0.690571787</v>
      </c>
      <c r="D6" s="23">
        <f t="shared" si="1"/>
        <v>0.4274495218</v>
      </c>
      <c r="E6" s="23">
        <f t="shared" si="1"/>
        <v>0.314889396</v>
      </c>
      <c r="F6" s="23">
        <f t="shared" si="1"/>
        <v>0.2525600681</v>
      </c>
      <c r="G6" s="23">
        <f t="shared" si="1"/>
        <v>0.2135435003</v>
      </c>
      <c r="H6" s="23">
        <f t="shared" si="1"/>
        <v>0.1864502729</v>
      </c>
      <c r="I6" s="23">
        <f t="shared" si="1"/>
        <v>0.1666089826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25</v>
      </c>
    </row>
    <row r="3">
      <c r="A3" s="5" t="s">
        <v>26</v>
      </c>
      <c r="B3" s="4">
        <f>Sales!B3+Sales!C3+Sales!D3</f>
        <v>92738475.47</v>
      </c>
      <c r="C3" s="4">
        <f>Sales!E3+Sales!F3+Sales!G3</f>
        <v>101374735.4</v>
      </c>
      <c r="D3" s="4">
        <f>Sales!H3+Sales!I3+Sales!J3</f>
        <v>110815246.1</v>
      </c>
      <c r="E3" s="4">
        <f>Sales!K3+Sales!L3+Sales!M3</f>
        <v>121134903.2</v>
      </c>
      <c r="F3" s="4">
        <f>Sales!N3+Sales!O3+Sales!P3</f>
        <v>132415577.2</v>
      </c>
      <c r="G3" s="4">
        <f>Sales!Q3+Sales!R3+Sales!S3</f>
        <v>144746762.7</v>
      </c>
      <c r="H3" s="4">
        <f>Sales!T3+Sales!U3+Sales!V3</f>
        <v>158226288.5</v>
      </c>
      <c r="I3" s="4">
        <f>Sales!W3+Sales!X3+Sales!Y3</f>
        <v>172961093.5</v>
      </c>
      <c r="J3" s="4">
        <f t="shared" ref="J3:J4" si="1">SUM(B3:I3)</f>
        <v>1034413082</v>
      </c>
    </row>
    <row r="4">
      <c r="A4" s="5" t="s">
        <v>27</v>
      </c>
      <c r="B4" s="4">
        <f>Sales!B4+Sales!C4+Sales!D4</f>
        <v>153031400.3</v>
      </c>
      <c r="C4" s="4">
        <f>Sales!E4+Sales!F4+Sales!G4</f>
        <v>162433972</v>
      </c>
      <c r="D4" s="4">
        <f>Sales!H4+Sales!I4+Sales!J4</f>
        <v>172414257.5</v>
      </c>
      <c r="E4" s="4">
        <f>Sales!K4+Sales!L4+Sales!M4</f>
        <v>183007752.8</v>
      </c>
      <c r="F4" s="4">
        <f>Sales!N4+Sales!O4+Sales!P4</f>
        <v>194252134.8</v>
      </c>
      <c r="G4" s="4">
        <f>Sales!Q4+Sales!R4+Sales!S4</f>
        <v>206187395.3</v>
      </c>
      <c r="H4" s="4">
        <f>Sales!T4+Sales!U4+Sales!V4</f>
        <v>218855983.3</v>
      </c>
      <c r="I4" s="4">
        <f>Sales!W4+Sales!X4+Sales!Y4</f>
        <v>232302956.1</v>
      </c>
      <c r="J4" s="4">
        <f t="shared" si="1"/>
        <v>1522485852</v>
      </c>
    </row>
    <row r="5">
      <c r="A5" s="1" t="s">
        <v>28</v>
      </c>
      <c r="B5" s="4">
        <f t="shared" ref="B5:J5" si="2">SUM(B3:B4)</f>
        <v>245769875.8</v>
      </c>
      <c r="C5" s="4">
        <f t="shared" si="2"/>
        <v>263808707.4</v>
      </c>
      <c r="D5" s="4">
        <f t="shared" si="2"/>
        <v>283229503.6</v>
      </c>
      <c r="E5" s="4">
        <f t="shared" si="2"/>
        <v>304142656</v>
      </c>
      <c r="F5" s="4">
        <f t="shared" si="2"/>
        <v>326667712</v>
      </c>
      <c r="G5" s="4">
        <f t="shared" si="2"/>
        <v>350934158</v>
      </c>
      <c r="H5" s="4">
        <f t="shared" si="2"/>
        <v>377082271.8</v>
      </c>
      <c r="I5" s="4">
        <f t="shared" si="2"/>
        <v>405264049.6</v>
      </c>
      <c r="J5" s="4">
        <f t="shared" si="2"/>
        <v>2556898934</v>
      </c>
    </row>
    <row r="6">
      <c r="A6" s="4"/>
    </row>
    <row r="7">
      <c r="A7" s="1" t="s">
        <v>29</v>
      </c>
    </row>
    <row r="8">
      <c r="A8" s="6" t="s">
        <v>30</v>
      </c>
      <c r="B8" s="4">
        <f>Sales!B8+Sales!C8+Sales!D8</f>
        <v>16692925.58</v>
      </c>
      <c r="C8" s="4">
        <f>Sales!E8+Sales!F8+Sales!G8</f>
        <v>18247452.37</v>
      </c>
      <c r="D8" s="4">
        <f>Sales!H8+Sales!I8+Sales!J8</f>
        <v>19946744.29</v>
      </c>
      <c r="E8" s="4">
        <f>Sales!K8+Sales!L8+Sales!M8</f>
        <v>21804282.57</v>
      </c>
      <c r="F8" s="4">
        <f>Sales!N8+Sales!O8+Sales!P8</f>
        <v>23834803.9</v>
      </c>
      <c r="G8" s="4">
        <f>Sales!Q8+Sales!R8+Sales!S8</f>
        <v>26054417.29</v>
      </c>
      <c r="H8" s="4">
        <f>Sales!T8+Sales!U8+Sales!V8</f>
        <v>28480731.92</v>
      </c>
      <c r="I8" s="4">
        <f>Sales!W8+Sales!X8+Sales!Y8</f>
        <v>31132996.83</v>
      </c>
      <c r="J8" s="4">
        <f t="shared" ref="J8:J10" si="3">SUM(B8:I8)</f>
        <v>186194354.8</v>
      </c>
    </row>
    <row r="9">
      <c r="A9" s="6" t="s">
        <v>31</v>
      </c>
      <c r="B9" s="4">
        <f>Sales!B9+Sales!C9+Sales!D9</f>
        <v>33385851.17</v>
      </c>
      <c r="C9" s="4">
        <f>Sales!E9+Sales!F9+Sales!G9</f>
        <v>36494904.75</v>
      </c>
      <c r="D9" s="4">
        <f>Sales!H9+Sales!I9+Sales!J9</f>
        <v>39893488.58</v>
      </c>
      <c r="E9" s="4">
        <f>Sales!K9+Sales!L9+Sales!M9</f>
        <v>43608565.15</v>
      </c>
      <c r="F9" s="4">
        <f>Sales!N9+Sales!O9+Sales!P9</f>
        <v>47669607.8</v>
      </c>
      <c r="G9" s="4">
        <f>Sales!Q9+Sales!R9+Sales!S9</f>
        <v>52108834.58</v>
      </c>
      <c r="H9" s="4">
        <f>Sales!T9+Sales!U9+Sales!V9</f>
        <v>56961463.85</v>
      </c>
      <c r="I9" s="4">
        <f>Sales!W9+Sales!X9+Sales!Y9</f>
        <v>62265993.66</v>
      </c>
      <c r="J9" s="4">
        <f t="shared" si="3"/>
        <v>372388709.5</v>
      </c>
    </row>
    <row r="10">
      <c r="A10" s="6" t="s">
        <v>32</v>
      </c>
      <c r="B10" s="4">
        <f>Sales!B10+Sales!C10+Sales!D10</f>
        <v>42659698.72</v>
      </c>
      <c r="C10" s="4">
        <f>Sales!E10+Sales!F10+Sales!G10</f>
        <v>46632378.29</v>
      </c>
      <c r="D10" s="4">
        <f>Sales!H10+Sales!I10+Sales!J10</f>
        <v>50975013.19</v>
      </c>
      <c r="E10" s="4">
        <f>Sales!K10+Sales!L10+Sales!M10</f>
        <v>55722055.47</v>
      </c>
      <c r="F10" s="4">
        <f>Sales!N10+Sales!O10+Sales!P10</f>
        <v>60911165.52</v>
      </c>
      <c r="G10" s="4">
        <f>Sales!Q10+Sales!R10+Sales!S10</f>
        <v>66583510.85</v>
      </c>
      <c r="H10" s="4">
        <f>Sales!T10+Sales!U10+Sales!V10</f>
        <v>72784092.69</v>
      </c>
      <c r="I10" s="4">
        <f>Sales!W10+Sales!X10+Sales!Y10</f>
        <v>79562103.01</v>
      </c>
      <c r="J10" s="4">
        <f t="shared" si="3"/>
        <v>475830017.7</v>
      </c>
    </row>
    <row r="11">
      <c r="A11" s="1" t="s">
        <v>28</v>
      </c>
      <c r="B11" s="4">
        <f t="shared" ref="B11:J11" si="4">SUM(B8:B10)</f>
        <v>92738475.47</v>
      </c>
      <c r="C11" s="4">
        <f t="shared" si="4"/>
        <v>101374735.4</v>
      </c>
      <c r="D11" s="4">
        <f t="shared" si="4"/>
        <v>110815246.1</v>
      </c>
      <c r="E11" s="4">
        <f t="shared" si="4"/>
        <v>121134903.2</v>
      </c>
      <c r="F11" s="4">
        <f t="shared" si="4"/>
        <v>132415577.2</v>
      </c>
      <c r="G11" s="4">
        <f t="shared" si="4"/>
        <v>144746762.7</v>
      </c>
      <c r="H11" s="4">
        <f t="shared" si="4"/>
        <v>158226288.5</v>
      </c>
      <c r="I11" s="4">
        <f t="shared" si="4"/>
        <v>172961093.5</v>
      </c>
      <c r="J11" s="4">
        <f t="shared" si="4"/>
        <v>1034413082</v>
      </c>
    </row>
    <row r="12">
      <c r="A12" s="4"/>
    </row>
    <row r="13">
      <c r="A13" s="1" t="s">
        <v>33</v>
      </c>
    </row>
    <row r="14">
      <c r="A14" s="6" t="s">
        <v>30</v>
      </c>
      <c r="B14" s="4">
        <f>Sales!B14+Sales!C14+Sales!D14</f>
        <v>30606280.06</v>
      </c>
      <c r="C14" s="4">
        <f>Sales!E14+Sales!F14+Sales!G14</f>
        <v>32486794.4</v>
      </c>
      <c r="D14" s="4">
        <f>Sales!H14+Sales!I14+Sales!J14</f>
        <v>34482851.5</v>
      </c>
      <c r="E14" s="4">
        <f>Sales!K14+Sales!L14+Sales!M14</f>
        <v>36601550.56</v>
      </c>
      <c r="F14" s="4">
        <f>Sales!N14+Sales!O14+Sales!P14</f>
        <v>38850426.95</v>
      </c>
      <c r="G14" s="4">
        <f>Sales!Q14+Sales!R14+Sales!S14</f>
        <v>41237479.05</v>
      </c>
      <c r="H14" s="4">
        <f>Sales!T14+Sales!U14+Sales!V14</f>
        <v>43771196.66</v>
      </c>
      <c r="I14" s="4">
        <f>Sales!W14+Sales!X14+Sales!Y14</f>
        <v>46460591.22</v>
      </c>
      <c r="J14" s="4">
        <f t="shared" ref="J14:J16" si="5">SUM(B14:I14)</f>
        <v>304497170.4</v>
      </c>
    </row>
    <row r="15">
      <c r="A15" s="6" t="s">
        <v>31</v>
      </c>
      <c r="B15" s="4">
        <f>Sales!B15+Sales!C15+Sales!D15</f>
        <v>82636956.15</v>
      </c>
      <c r="C15" s="4">
        <f>Sales!E15+Sales!F15+Sales!G15</f>
        <v>87714344.87</v>
      </c>
      <c r="D15" s="4">
        <f>Sales!H15+Sales!I15+Sales!J15</f>
        <v>93103699.05</v>
      </c>
      <c r="E15" s="4">
        <f>Sales!K15+Sales!L15+Sales!M15</f>
        <v>98824186.51</v>
      </c>
      <c r="F15" s="4">
        <f>Sales!N15+Sales!O15+Sales!P15</f>
        <v>104896152.8</v>
      </c>
      <c r="G15" s="4">
        <f>Sales!Q15+Sales!R15+Sales!S15</f>
        <v>111341193.4</v>
      </c>
      <c r="H15" s="4">
        <f>Sales!T15+Sales!U15+Sales!V15</f>
        <v>118182231</v>
      </c>
      <c r="I15" s="4">
        <f>Sales!W15+Sales!X15+Sales!Y15</f>
        <v>125443596.3</v>
      </c>
      <c r="J15" s="4">
        <f t="shared" si="5"/>
        <v>822142360.1</v>
      </c>
    </row>
    <row r="16">
      <c r="A16" s="6" t="s">
        <v>32</v>
      </c>
      <c r="B16" s="4">
        <f>Sales!B16+Sales!C16+Sales!D16</f>
        <v>39788164.07</v>
      </c>
      <c r="C16" s="4">
        <f>Sales!E16+Sales!F16+Sales!G16</f>
        <v>42232832.72</v>
      </c>
      <c r="D16" s="4">
        <f>Sales!H16+Sales!I16+Sales!J16</f>
        <v>44827706.95</v>
      </c>
      <c r="E16" s="4">
        <f>Sales!K16+Sales!L16+Sales!M16</f>
        <v>47582015.73</v>
      </c>
      <c r="F16" s="4">
        <f>Sales!N16+Sales!O16+Sales!P16</f>
        <v>50505555.04</v>
      </c>
      <c r="G16" s="4">
        <f>Sales!Q16+Sales!R16+Sales!S16</f>
        <v>53608722.77</v>
      </c>
      <c r="H16" s="4">
        <f>Sales!T16+Sales!U16+Sales!V16</f>
        <v>56902555.66</v>
      </c>
      <c r="I16" s="4">
        <f>Sales!W16+Sales!X16+Sales!Y16</f>
        <v>60398768.58</v>
      </c>
      <c r="J16" s="4">
        <f t="shared" si="5"/>
        <v>395846321.5</v>
      </c>
    </row>
    <row r="17">
      <c r="A17" s="1" t="s">
        <v>28</v>
      </c>
      <c r="B17" s="4">
        <f t="shared" ref="B17:J17" si="6">SUM(B14:B16)</f>
        <v>153031400.3</v>
      </c>
      <c r="C17" s="4">
        <f t="shared" si="6"/>
        <v>162433972</v>
      </c>
      <c r="D17" s="4">
        <f t="shared" si="6"/>
        <v>172414257.5</v>
      </c>
      <c r="E17" s="4">
        <f t="shared" si="6"/>
        <v>183007752.8</v>
      </c>
      <c r="F17" s="4">
        <f t="shared" si="6"/>
        <v>194252134.8</v>
      </c>
      <c r="G17" s="4">
        <f t="shared" si="6"/>
        <v>206187395.3</v>
      </c>
      <c r="H17" s="4">
        <f t="shared" si="6"/>
        <v>218855983.3</v>
      </c>
      <c r="I17" s="4">
        <f t="shared" si="6"/>
        <v>232302956.1</v>
      </c>
      <c r="J17" s="4">
        <f t="shared" si="6"/>
        <v>1522485852</v>
      </c>
    </row>
    <row r="18">
      <c r="A18" s="4"/>
    </row>
    <row r="19">
      <c r="A19" s="1" t="s">
        <v>34</v>
      </c>
    </row>
    <row r="20">
      <c r="A20" s="6" t="s">
        <v>30</v>
      </c>
      <c r="B20" s="4">
        <f t="shared" ref="B20:J20" si="7">B8+B14</f>
        <v>47299205.64</v>
      </c>
      <c r="C20" s="4">
        <f t="shared" si="7"/>
        <v>50734246.77</v>
      </c>
      <c r="D20" s="4">
        <f t="shared" si="7"/>
        <v>54429595.79</v>
      </c>
      <c r="E20" s="4">
        <f t="shared" si="7"/>
        <v>58405833.13</v>
      </c>
      <c r="F20" s="4">
        <f t="shared" si="7"/>
        <v>62685230.85</v>
      </c>
      <c r="G20" s="4">
        <f t="shared" si="7"/>
        <v>67291896.34</v>
      </c>
      <c r="H20" s="4">
        <f t="shared" si="7"/>
        <v>72251928.59</v>
      </c>
      <c r="I20" s="4">
        <f t="shared" si="7"/>
        <v>77593588.05</v>
      </c>
      <c r="J20" s="4">
        <f t="shared" si="7"/>
        <v>490691525.2</v>
      </c>
    </row>
    <row r="21">
      <c r="A21" s="6" t="s">
        <v>31</v>
      </c>
      <c r="B21" s="4">
        <f t="shared" ref="B21:J21" si="8">B9+B15</f>
        <v>116022807.3</v>
      </c>
      <c r="C21" s="4">
        <f t="shared" si="8"/>
        <v>124209249.6</v>
      </c>
      <c r="D21" s="4">
        <f t="shared" si="8"/>
        <v>132997187.6</v>
      </c>
      <c r="E21" s="4">
        <f t="shared" si="8"/>
        <v>142432751.7</v>
      </c>
      <c r="F21" s="4">
        <f t="shared" si="8"/>
        <v>152565760.6</v>
      </c>
      <c r="G21" s="4">
        <f t="shared" si="8"/>
        <v>163450028</v>
      </c>
      <c r="H21" s="4">
        <f t="shared" si="8"/>
        <v>175143694.8</v>
      </c>
      <c r="I21" s="4">
        <f t="shared" si="8"/>
        <v>187709590</v>
      </c>
      <c r="J21" s="4">
        <f t="shared" si="8"/>
        <v>1194531070</v>
      </c>
    </row>
    <row r="22">
      <c r="A22" s="6" t="s">
        <v>32</v>
      </c>
      <c r="B22" s="4">
        <f t="shared" ref="B22:J22" si="9">B10+B16</f>
        <v>82447862.79</v>
      </c>
      <c r="C22" s="4">
        <f t="shared" si="9"/>
        <v>88865211</v>
      </c>
      <c r="D22" s="4">
        <f t="shared" si="9"/>
        <v>95802720.14</v>
      </c>
      <c r="E22" s="4">
        <f t="shared" si="9"/>
        <v>103304071.2</v>
      </c>
      <c r="F22" s="4">
        <f t="shared" si="9"/>
        <v>111416720.6</v>
      </c>
      <c r="G22" s="4">
        <f t="shared" si="9"/>
        <v>120192233.6</v>
      </c>
      <c r="H22" s="4">
        <f t="shared" si="9"/>
        <v>129686648.4</v>
      </c>
      <c r="I22" s="4">
        <f t="shared" si="9"/>
        <v>139960871.6</v>
      </c>
      <c r="J22" s="4">
        <f t="shared" si="9"/>
        <v>871676339.3</v>
      </c>
    </row>
    <row r="23">
      <c r="A23" s="1" t="s">
        <v>28</v>
      </c>
      <c r="B23" s="4">
        <f t="shared" ref="B23:J23" si="10">SUM(B20:B22)</f>
        <v>245769875.8</v>
      </c>
      <c r="C23" s="4">
        <f t="shared" si="10"/>
        <v>263808707.4</v>
      </c>
      <c r="D23" s="4">
        <f t="shared" si="10"/>
        <v>283229503.6</v>
      </c>
      <c r="E23" s="4">
        <f t="shared" si="10"/>
        <v>304142656</v>
      </c>
      <c r="F23" s="4">
        <f t="shared" si="10"/>
        <v>326667712</v>
      </c>
      <c r="G23" s="4">
        <f t="shared" si="10"/>
        <v>350934158</v>
      </c>
      <c r="H23" s="4">
        <f t="shared" si="10"/>
        <v>377082271.8</v>
      </c>
      <c r="I23" s="4">
        <f t="shared" si="10"/>
        <v>405264049.6</v>
      </c>
      <c r="J23" s="4">
        <f t="shared" si="10"/>
        <v>2556898934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>
        <f t="shared" ref="Z3:Z5" si="1">SUM(B3:Y3)</f>
        <v>912655874.2</v>
      </c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>
        <f t="shared" si="1"/>
        <v>1295562980</v>
      </c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>
        <f t="shared" si="1"/>
        <v>2208218855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45</v>
      </c>
      <c r="B2" s="1"/>
    </row>
    <row r="3">
      <c r="A3" s="5" t="s">
        <v>26</v>
      </c>
      <c r="B3" s="5">
        <f>Purchases!B3+Purchases!C3+Purchases!D3</f>
        <v>91812000</v>
      </c>
      <c r="C3" s="4">
        <f>Purchases!E3+Purchases!F3+Purchases!G3</f>
        <v>97431628.9</v>
      </c>
      <c r="D3" s="4">
        <f>Purchases!H3+Purchases!I3+Purchases!J3</f>
        <v>103395224</v>
      </c>
      <c r="E3" s="4">
        <f>Purchases!K3+Purchases!L3+Purchases!M3</f>
        <v>109723838.9</v>
      </c>
      <c r="F3" s="4">
        <f>Purchases!N3+Purchases!O3+Purchases!P3</f>
        <v>116439815.6</v>
      </c>
      <c r="G3" s="4">
        <f>Purchases!Q3+Purchases!R3+Purchases!S3</f>
        <v>123566863.9</v>
      </c>
      <c r="H3" s="4">
        <f>Purchases!T3+Purchases!U3+Purchases!V3</f>
        <v>131130144.5</v>
      </c>
      <c r="I3" s="4">
        <f>Purchases!W3+Purchases!X3+Purchases!Y3</f>
        <v>139156358.4</v>
      </c>
      <c r="J3" s="4">
        <f t="shared" ref="J3:J5" si="1">SUM(B3:I3)</f>
        <v>912655874.2</v>
      </c>
      <c r="K3" s="8" t="b">
        <f>EXACT(J3,Purchases!Z3)</f>
        <v>1</v>
      </c>
    </row>
    <row r="4">
      <c r="A4" s="5" t="s">
        <v>27</v>
      </c>
      <c r="B4" s="5">
        <f>Purchases!B4+Purchases!C4+Purchases!D4</f>
        <v>123037200.4</v>
      </c>
      <c r="C4" s="4">
        <f>Purchases!E4+Purchases!F4+Purchases!G4</f>
        <v>132536391.2</v>
      </c>
      <c r="D4" s="4">
        <f>Purchases!H4+Purchases!I4+Purchases!J4</f>
        <v>142768975.1</v>
      </c>
      <c r="E4" s="4">
        <f>Purchases!K4+Purchases!L4+Purchases!M4</f>
        <v>153791574.2</v>
      </c>
      <c r="F4" s="4">
        <f>Purchases!N4+Purchases!O4+Purchases!P4</f>
        <v>165665182.3</v>
      </c>
      <c r="G4" s="4">
        <f>Purchases!Q4+Purchases!R4+Purchases!S4</f>
        <v>178455502.4</v>
      </c>
      <c r="H4" s="4">
        <f>Purchases!T4+Purchases!U4+Purchases!V4</f>
        <v>192233310</v>
      </c>
      <c r="I4" s="4">
        <f>Purchases!W4+Purchases!X4+Purchases!Y4</f>
        <v>207074844.8</v>
      </c>
      <c r="J4" s="4">
        <f t="shared" si="1"/>
        <v>1295562980</v>
      </c>
      <c r="K4" s="8" t="b">
        <f>EXACT(J4,Purchases!Z4)</f>
        <v>1</v>
      </c>
    </row>
    <row r="5">
      <c r="A5" s="1" t="s">
        <v>28</v>
      </c>
      <c r="B5" s="5">
        <f t="shared" ref="B5:I5" si="2">SUM(B3:B4)</f>
        <v>214849200.4</v>
      </c>
      <c r="C5" s="5">
        <f t="shared" si="2"/>
        <v>229968020.1</v>
      </c>
      <c r="D5" s="5">
        <f t="shared" si="2"/>
        <v>246164199.1</v>
      </c>
      <c r="E5" s="5">
        <f t="shared" si="2"/>
        <v>263515413.1</v>
      </c>
      <c r="F5" s="5">
        <f t="shared" si="2"/>
        <v>282104998</v>
      </c>
      <c r="G5" s="5">
        <f t="shared" si="2"/>
        <v>302022366.3</v>
      </c>
      <c r="H5" s="5">
        <f t="shared" si="2"/>
        <v>323363454.5</v>
      </c>
      <c r="I5" s="5">
        <f t="shared" si="2"/>
        <v>346231203.1</v>
      </c>
      <c r="J5" s="4">
        <f t="shared" si="1"/>
        <v>2208218855</v>
      </c>
      <c r="K5" s="8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9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9" t="s">
        <v>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49</v>
      </c>
      <c r="B3" s="13">
        <v>9.0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12">
        <v>13.0</v>
      </c>
      <c r="V3" s="13">
        <v>0.0</v>
      </c>
      <c r="W3" s="13">
        <v>0.0</v>
      </c>
      <c r="X3" s="13">
        <v>0.0</v>
      </c>
      <c r="Y3" s="13">
        <v>0.0</v>
      </c>
      <c r="Z3" s="12"/>
    </row>
    <row r="4">
      <c r="A4" s="13" t="s">
        <v>50</v>
      </c>
      <c r="B4" s="13">
        <v>3425.0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2">
        <v>5674.0</v>
      </c>
      <c r="V4" s="13">
        <v>0.0</v>
      </c>
      <c r="W4" s="13">
        <v>0.0</v>
      </c>
      <c r="X4" s="13">
        <v>0.0</v>
      </c>
      <c r="Y4" s="13">
        <v>0.0</v>
      </c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51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52</v>
      </c>
      <c r="B7" s="12">
        <v>0.0</v>
      </c>
      <c r="C7" s="12">
        <v>3425.0</v>
      </c>
      <c r="D7" s="12">
        <v>3425.0</v>
      </c>
      <c r="E7" s="12">
        <v>3425.0</v>
      </c>
      <c r="F7" s="12">
        <v>3425.0</v>
      </c>
      <c r="G7" s="12">
        <v>3425.0</v>
      </c>
      <c r="H7" s="12">
        <v>3425.0</v>
      </c>
      <c r="I7" s="12">
        <v>3425.0</v>
      </c>
      <c r="J7" s="12">
        <v>3425.0</v>
      </c>
      <c r="K7" s="12">
        <v>3425.0</v>
      </c>
      <c r="L7" s="12">
        <v>3425.0</v>
      </c>
      <c r="M7" s="12">
        <v>3425.0</v>
      </c>
      <c r="N7" s="12">
        <v>3425.0</v>
      </c>
      <c r="O7" s="12">
        <v>3425.0</v>
      </c>
      <c r="P7" s="12">
        <v>3425.0</v>
      </c>
      <c r="Q7" s="12">
        <v>3425.0</v>
      </c>
      <c r="R7" s="12">
        <v>3425.0</v>
      </c>
      <c r="S7" s="12">
        <v>3425.0</v>
      </c>
      <c r="T7" s="12">
        <v>3425.0</v>
      </c>
      <c r="U7" s="12">
        <v>3425.0</v>
      </c>
      <c r="V7" s="12">
        <v>9099.0</v>
      </c>
      <c r="W7" s="12">
        <v>9099.0</v>
      </c>
      <c r="X7" s="12">
        <v>9099.0</v>
      </c>
      <c r="Y7" s="12">
        <v>9099.0</v>
      </c>
      <c r="Z7" s="12"/>
    </row>
    <row r="8">
      <c r="A8" s="13" t="s">
        <v>53</v>
      </c>
      <c r="B8" s="12">
        <v>3425.0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5674.0</v>
      </c>
      <c r="V8" s="12">
        <v>0.0</v>
      </c>
      <c r="W8" s="12">
        <v>0.0</v>
      </c>
      <c r="X8" s="12">
        <v>0.0</v>
      </c>
      <c r="Y8" s="12">
        <v>0.0</v>
      </c>
      <c r="Z8" s="12"/>
    </row>
    <row r="9">
      <c r="A9" s="13" t="s">
        <v>54</v>
      </c>
      <c r="B9" s="12">
        <v>3425.0</v>
      </c>
      <c r="C9" s="12">
        <v>3425.0</v>
      </c>
      <c r="D9" s="12">
        <v>3425.0</v>
      </c>
      <c r="E9" s="12">
        <v>3425.0</v>
      </c>
      <c r="F9" s="12">
        <v>3425.0</v>
      </c>
      <c r="G9" s="12">
        <v>3425.0</v>
      </c>
      <c r="H9" s="12">
        <v>3425.0</v>
      </c>
      <c r="I9" s="12">
        <v>3425.0</v>
      </c>
      <c r="J9" s="12">
        <v>3425.0</v>
      </c>
      <c r="K9" s="12">
        <v>3425.0</v>
      </c>
      <c r="L9" s="12">
        <v>3425.0</v>
      </c>
      <c r="M9" s="12">
        <v>3425.0</v>
      </c>
      <c r="N9" s="12">
        <v>3425.0</v>
      </c>
      <c r="O9" s="12">
        <v>3425.0</v>
      </c>
      <c r="P9" s="12">
        <v>3425.0</v>
      </c>
      <c r="Q9" s="12">
        <v>3425.0</v>
      </c>
      <c r="R9" s="12">
        <v>3425.0</v>
      </c>
      <c r="S9" s="12">
        <v>3425.0</v>
      </c>
      <c r="T9" s="12">
        <v>3425.0</v>
      </c>
      <c r="U9" s="12">
        <v>9099.0</v>
      </c>
      <c r="V9" s="12">
        <v>9099.0</v>
      </c>
      <c r="W9" s="12">
        <v>9099.0</v>
      </c>
      <c r="X9" s="12">
        <v>9099.0</v>
      </c>
      <c r="Y9" s="12">
        <v>9099.0</v>
      </c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 t="s">
        <v>55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56</v>
      </c>
      <c r="B12" s="12">
        <v>0.0</v>
      </c>
      <c r="C12" s="12">
        <v>30825.0</v>
      </c>
      <c r="D12" s="12">
        <v>30825.0</v>
      </c>
      <c r="E12" s="12">
        <v>30825.0</v>
      </c>
      <c r="F12" s="12">
        <v>30825.0</v>
      </c>
      <c r="G12" s="12">
        <v>30825.0</v>
      </c>
      <c r="H12" s="12">
        <v>30825.0</v>
      </c>
      <c r="I12" s="12">
        <v>30825.0</v>
      </c>
      <c r="J12" s="12">
        <v>30825.0</v>
      </c>
      <c r="K12" s="12">
        <v>30825.0</v>
      </c>
      <c r="L12" s="12">
        <v>30825.0</v>
      </c>
      <c r="M12" s="12">
        <v>30825.0</v>
      </c>
      <c r="N12" s="12">
        <v>30825.0</v>
      </c>
      <c r="O12" s="12">
        <v>30825.0</v>
      </c>
      <c r="P12" s="12">
        <v>30825.0</v>
      </c>
      <c r="Q12" s="12">
        <v>30825.0</v>
      </c>
      <c r="R12" s="12">
        <v>30825.0</v>
      </c>
      <c r="S12" s="12">
        <v>30825.0</v>
      </c>
      <c r="T12" s="12">
        <v>30825.0</v>
      </c>
      <c r="U12" s="12">
        <v>30825.0</v>
      </c>
      <c r="V12" s="12">
        <v>104587.0</v>
      </c>
      <c r="W12" s="12">
        <v>104587.0</v>
      </c>
      <c r="X12" s="12">
        <v>104587.0</v>
      </c>
      <c r="Y12" s="12">
        <v>104587.0</v>
      </c>
      <c r="Z12" s="12"/>
    </row>
    <row r="13">
      <c r="A13" s="13" t="s">
        <v>57</v>
      </c>
      <c r="B13" s="12">
        <v>30825.0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73762.0</v>
      </c>
      <c r="V13" s="12">
        <v>0.0</v>
      </c>
      <c r="W13" s="12">
        <v>0.0</v>
      </c>
      <c r="X13" s="12">
        <v>0.0</v>
      </c>
      <c r="Y13" s="12">
        <v>0.0</v>
      </c>
      <c r="Z13" s="12"/>
    </row>
    <row r="14">
      <c r="A14" s="13" t="s">
        <v>58</v>
      </c>
      <c r="B14" s="12">
        <v>30825.0</v>
      </c>
      <c r="C14" s="12">
        <v>30825.0</v>
      </c>
      <c r="D14" s="12">
        <v>30825.0</v>
      </c>
      <c r="E14" s="12">
        <v>30825.0</v>
      </c>
      <c r="F14" s="12">
        <v>30825.0</v>
      </c>
      <c r="G14" s="12">
        <v>30825.0</v>
      </c>
      <c r="H14" s="12">
        <v>30825.0</v>
      </c>
      <c r="I14" s="12">
        <v>30825.0</v>
      </c>
      <c r="J14" s="12">
        <v>30825.0</v>
      </c>
      <c r="K14" s="12">
        <v>30825.0</v>
      </c>
      <c r="L14" s="12">
        <v>30825.0</v>
      </c>
      <c r="M14" s="12">
        <v>30825.0</v>
      </c>
      <c r="N14" s="12">
        <v>30825.0</v>
      </c>
      <c r="O14" s="12">
        <v>30825.0</v>
      </c>
      <c r="P14" s="12">
        <v>30825.0</v>
      </c>
      <c r="Q14" s="12">
        <v>30825.0</v>
      </c>
      <c r="R14" s="12">
        <v>30825.0</v>
      </c>
      <c r="S14" s="12">
        <v>30825.0</v>
      </c>
      <c r="T14" s="12">
        <v>30825.0</v>
      </c>
      <c r="U14" s="12">
        <v>104587.0</v>
      </c>
      <c r="V14" s="12">
        <v>104587.0</v>
      </c>
      <c r="W14" s="12">
        <v>104587.0</v>
      </c>
      <c r="X14" s="12">
        <v>104587.0</v>
      </c>
      <c r="Y14" s="12">
        <v>104587.0</v>
      </c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 t="s">
        <v>59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2">
        <v>8.5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2">
        <v>6.0</v>
      </c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60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29112.5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54594.0</v>
      </c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62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63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64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65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66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67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68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69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70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71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8" t="b">
        <f>EXACT(J2,'Profit &amp; Loss'!Z2)</f>
        <v>1</v>
      </c>
    </row>
    <row r="3">
      <c r="A3" s="5" t="s">
        <v>62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8" t="b">
        <f>EXACT(J3,'Profit &amp; Loss'!Z3)</f>
        <v>1</v>
      </c>
    </row>
    <row r="4">
      <c r="A4" s="1" t="s">
        <v>63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8" t="b">
        <f>EXACT(J4,'Profit &amp; Loss'!Z4)</f>
        <v>1</v>
      </c>
    </row>
    <row r="5">
      <c r="A5" s="5" t="s">
        <v>64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8" t="b">
        <f>EXACT(J5,'Profit &amp; Loss'!Z5)</f>
        <v>1</v>
      </c>
    </row>
    <row r="6">
      <c r="A6" s="1" t="s">
        <v>65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8" t="b">
        <f>EXACT(J6,'Profit &amp; Loss'!Z6)</f>
        <v>1</v>
      </c>
    </row>
    <row r="7">
      <c r="A7" s="5" t="s">
        <v>66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8" t="b">
        <f>EXACT(J7,'Profit &amp; Loss'!Z7)</f>
        <v>1</v>
      </c>
    </row>
    <row r="8">
      <c r="A8" s="1" t="s">
        <v>67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8" t="b">
        <f>EXACT(J8,'Profit &amp; Loss'!Z8)</f>
        <v>1</v>
      </c>
    </row>
    <row r="9">
      <c r="A9" s="5" t="s">
        <v>68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8" t="b">
        <f>EXACT(J9,'Profit &amp; Loss'!Z9)</f>
        <v>1</v>
      </c>
    </row>
    <row r="10">
      <c r="A10" s="1" t="s">
        <v>69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8" t="b">
        <f>EXACT(J10,'Profit &amp; Loss'!Z10)</f>
        <v>1</v>
      </c>
    </row>
    <row r="11">
      <c r="A11" s="5" t="s">
        <v>70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8" t="b">
        <f>EXACT(J11,'Profit &amp; Loss'!Z11)</f>
        <v>1</v>
      </c>
    </row>
    <row r="12">
      <c r="A12" s="1" t="s">
        <v>71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8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56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58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47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56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58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47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