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 &amp; Loss" sheetId="3" r:id="rId6"/>
    <sheet state="visible" name="Quarterly Balance Sheet" sheetId="4" r:id="rId7"/>
    <sheet state="visible" name="Market Ratios" sheetId="5" r:id="rId8"/>
    <sheet state="visible" name="Dividend Ratios" sheetId="6" r:id="rId9"/>
  </sheets>
  <definedNames/>
  <calcPr/>
</workbook>
</file>

<file path=xl/sharedStrings.xml><?xml version="1.0" encoding="utf-8"?>
<sst xmlns="http://schemas.openxmlformats.org/spreadsheetml/2006/main" count="214" uniqueCount="159">
  <si>
    <t>Sales Details</t>
  </si>
  <si>
    <t>Quantity</t>
  </si>
  <si>
    <t>Growth% of Quantity</t>
  </si>
  <si>
    <t>Selling Price</t>
  </si>
  <si>
    <t>Growth % of Selling Price</t>
  </si>
  <si>
    <t>Microfiber Blanket</t>
  </si>
  <si>
    <t>Cotton Blanket</t>
  </si>
  <si>
    <t>Collection Details</t>
  </si>
  <si>
    <t>Collection</t>
  </si>
  <si>
    <t>Customer1</t>
  </si>
  <si>
    <t>every 2 months and makes the balance 0</t>
  </si>
  <si>
    <t>Customer2</t>
  </si>
  <si>
    <t>after 1 month</t>
  </si>
  <si>
    <t>Customer3</t>
  </si>
  <si>
    <t>Cash</t>
  </si>
  <si>
    <t>Purchase Details</t>
  </si>
  <si>
    <t>Purchase Price</t>
  </si>
  <si>
    <t>Growth % of Purchase Price</t>
  </si>
  <si>
    <t>Payments</t>
  </si>
  <si>
    <t>every 2 months and make the balance 0</t>
  </si>
  <si>
    <t>after 2 months</t>
  </si>
  <si>
    <t>Operating Costs</t>
  </si>
  <si>
    <t>Amount (in Rs.)</t>
  </si>
  <si>
    <t>Payment</t>
  </si>
  <si>
    <t>Rent</t>
  </si>
  <si>
    <t>Electricity</t>
  </si>
  <si>
    <t>every 3 months and make the balance 0</t>
  </si>
  <si>
    <t>Security</t>
  </si>
  <si>
    <t>Salary</t>
  </si>
  <si>
    <t>same month</t>
  </si>
  <si>
    <t>Equity Share Issue</t>
  </si>
  <si>
    <t>Month 1</t>
  </si>
  <si>
    <t>Month 18</t>
  </si>
  <si>
    <t>Issue Price</t>
  </si>
  <si>
    <t>Number of Shares</t>
  </si>
  <si>
    <t>Dividend Details</t>
  </si>
  <si>
    <t>Month 9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</si>
  <si>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</si>
  <si>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</si>
  <si>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</si>
  <si>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</si>
  <si>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</si>
  <si>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</si>
  <si>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</si>
  <si>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</si>
  <si>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12-month term loan-IDBI</t>
  </si>
  <si>
    <t>Monthly</t>
  </si>
  <si>
    <t>12-month term loan-BOI</t>
  </si>
  <si>
    <t>Tax Rate</t>
  </si>
  <si>
    <t>Market Price per share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</si>
  <si>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</si>
  <si>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</si>
  <si>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</si>
  <si>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</si>
  <si>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</si>
  <si>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</si>
  <si>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</si>
  <si>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</si>
  <si>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Closing Market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</si>
  <si>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</si>
  <si>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</si>
  <si>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</si>
  <si>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</si>
  <si>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</si>
  <si>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</si>
  <si>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</si>
  <si>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</si>
  <si>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</si>
  <si>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</si>
  <si>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</si>
  <si>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</si>
  <si>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</si>
  <si>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</si>
  <si>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</si>
  <si>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</si>
  <si>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</si>
  <si>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</si>
  <si>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</si>
  <si>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</si>
  <si>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</si>
  <si>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</si>
  <si>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</si>
  <si>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</si>
  <si>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</si>
  <si>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</si>
  <si>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</si>
  <si>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</si>
  <si>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</si>
  <si>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</si>
  <si>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</si>
  <si>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</si>
  <si>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</si>
  <si>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</si>
  <si>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</si>
  <si>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</si>
  <si>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</si>
  <si>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</si>
  <si>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</si>
  <si>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</si>
  <si>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</si>
  <si>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</si>
  <si>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</si>
  <si>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</si>
  <si>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</si>
  <si>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</si>
  <si>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</si>
  <si>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</si>
  <si>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</si>
  <si>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</si>
  <si>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</si>
  <si>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</si>
  <si>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</si>
  <si>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</si>
  <si>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</si>
  <si>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</si>
  <si>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</si>
  <si>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</si>
  <si>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</si>
  <si>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</si>
  <si>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</si>
  <si>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</si>
  <si>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</si>
  <si>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</si>
  <si>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</si>
  <si>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</si>
  <si>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</si>
  <si>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</si>
  <si>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</si>
  <si>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</si>
  <si>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</si>
  <si>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</si>
  <si>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</si>
  <si>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</si>
  <si>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</si>
  <si>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</si>
  <si>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</si>
  <si>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</si>
  <si>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</si>
  <si>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Price Per Share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</si>
  <si>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</si>
  <si>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</si>
  <si>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</si>
  <si>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</si>
  <si>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</si>
  <si>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</si>
  <si>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</si>
  <si>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</si>
  <si>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</si>
  <si>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</si>
  <si>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</si>
  <si>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</si>
  <si>
    <t>Dividend Ratios</t>
  </si>
  <si>
    <t>Dividend Payout Ratio ( Total Dividend  Paid in the period/Net Income for the period)</t>
  </si>
  <si>
    <t>Total Dividend Paid</t>
  </si>
  <si>
    <t>Net Income</t>
  </si>
  <si>
    <t>Dividend Payout Ratio (in Percentage)</t>
  </si>
  <si>
    <t>Retention Ratio (1-Dividend Payout Ratio)</t>
  </si>
  <si>
    <t>Dividend Payout Ratio</t>
  </si>
  <si>
    <t>Retention Ratio 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</si>
</sst>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10" xfId="0" applyAlignment="1" applyFont="1" applyNumberFormat="1">
      <alignment horizontal="right" readingOrder="0" vertical="bottom"/>
    </xf>
    <xf borderId="0" fillId="0" fontId="3" numFmtId="4" xfId="0" applyFont="1" applyNumberFormat="1"/>
    <xf borderId="0" fillId="2" fontId="4" numFmtId="164" xfId="0" applyAlignment="1" applyFill="1" applyFont="1" applyNumberFormat="1">
      <alignment readingOrder="0"/>
    </xf>
    <xf borderId="0" fillId="0" fontId="3" numFmtId="164" xfId="0" applyFont="1" applyNumberFormat="1"/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2" fontId="1" numFmtId="1" xfId="0" applyAlignment="1" applyFont="1" applyNumberFormat="1">
      <alignment readingOrder="0" vertical="bottom"/>
    </xf>
    <xf borderId="0" fillId="3" fontId="1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readingOrder="0"/>
    </xf>
    <xf borderId="0" fillId="3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4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2" numFmtId="1" xfId="0" applyAlignment="1" applyFont="1" applyNumberFormat="1">
      <alignment vertical="bottom"/>
    </xf>
    <xf borderId="0" fillId="3" fontId="3" numFmtId="0" xfId="0" applyFont="1"/>
    <xf borderId="0" fillId="4" fontId="1" numFmtId="1" xfId="0" applyAlignment="1" applyFill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2" fontId="1" numFmtId="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2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4.75"/>
    <col customWidth="1" min="3" max="3" width="17.63"/>
    <col customWidth="1" min="4" max="4" width="15.38"/>
    <col customWidth="1" min="5" max="5" width="23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" t="s">
        <v>1</v>
      </c>
      <c r="C2" s="1" t="s">
        <v>2</v>
      </c>
      <c r="D2" s="3" t="s">
        <v>3</v>
      </c>
      <c r="E2" s="1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5">
        <v>35465.0</v>
      </c>
      <c r="C3" s="6">
        <v>0.018</v>
      </c>
      <c r="D3" s="7">
        <v>1476.0</v>
      </c>
      <c r="E3" s="6">
        <v>0.015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5">
        <v>44276.0</v>
      </c>
      <c r="C4" s="6">
        <v>0.009</v>
      </c>
      <c r="D4" s="7">
        <v>799.0</v>
      </c>
      <c r="E4" s="6">
        <v>0.01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 t="s">
        <v>5</v>
      </c>
      <c r="C7" s="4" t="s">
        <v>6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9</v>
      </c>
      <c r="B8" s="8">
        <v>0.2</v>
      </c>
      <c r="C8" s="8">
        <v>0.28</v>
      </c>
      <c r="D8" s="9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11</v>
      </c>
      <c r="B9" s="8">
        <v>0.22</v>
      </c>
      <c r="C9" s="8">
        <v>0.35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13</v>
      </c>
      <c r="B10" s="8">
        <v>0.58</v>
      </c>
      <c r="C10" s="8">
        <v>0.37</v>
      </c>
      <c r="D10" s="2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" t="s">
        <v>1</v>
      </c>
      <c r="C13" s="1" t="s">
        <v>2</v>
      </c>
      <c r="D13" s="1" t="s">
        <v>16</v>
      </c>
      <c r="E13" s="1" t="s">
        <v>17</v>
      </c>
      <c r="F13" s="1" t="s">
        <v>18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5</v>
      </c>
      <c r="B14" s="10">
        <v>38000.0</v>
      </c>
      <c r="C14" s="6">
        <v>0.025</v>
      </c>
      <c r="D14" s="10">
        <v>827.0</v>
      </c>
      <c r="E14" s="6">
        <v>0.0</v>
      </c>
      <c r="F14" s="9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6</v>
      </c>
      <c r="B15" s="10">
        <v>44276.0</v>
      </c>
      <c r="C15" s="6">
        <v>0.009</v>
      </c>
      <c r="D15" s="10">
        <v>346.0</v>
      </c>
      <c r="E15" s="6">
        <v>0.007</v>
      </c>
      <c r="F15" s="4" t="s">
        <v>20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 t="s">
        <v>22</v>
      </c>
      <c r="C18" s="4" t="s">
        <v>23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24</v>
      </c>
      <c r="B19" s="5">
        <v>102540.0</v>
      </c>
      <c r="C19" s="4" t="s">
        <v>12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25</v>
      </c>
      <c r="B20" s="5">
        <v>57671.0</v>
      </c>
      <c r="C20" s="9" t="s">
        <v>26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27</v>
      </c>
      <c r="B21" s="10">
        <v>20328.0</v>
      </c>
      <c r="C21" s="4" t="s">
        <v>20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28</v>
      </c>
      <c r="B22" s="10">
        <v>158762.0</v>
      </c>
      <c r="C22" s="4" t="s">
        <v>29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</row>
    <row r="24">
      <c r="A24" s="1" t="s">
        <v>30</v>
      </c>
      <c r="B24" s="4" t="s">
        <v>31</v>
      </c>
      <c r="C24" s="4" t="s">
        <v>32</v>
      </c>
      <c r="D24" s="2"/>
      <c r="E24" s="2"/>
    </row>
    <row r="25">
      <c r="A25" s="4" t="s">
        <v>33</v>
      </c>
      <c r="B25" s="10">
        <v>13.0</v>
      </c>
      <c r="C25" s="10">
        <v>15.0</v>
      </c>
      <c r="D25" s="2"/>
      <c r="E25" s="2"/>
    </row>
    <row r="26">
      <c r="A26" s="4" t="s">
        <v>34</v>
      </c>
      <c r="B26" s="10">
        <v>8457.0</v>
      </c>
      <c r="C26" s="10">
        <v>7761.0</v>
      </c>
      <c r="D26" s="2"/>
      <c r="E26" s="2"/>
    </row>
    <row r="27">
      <c r="A27" s="2"/>
      <c r="B27" s="2"/>
      <c r="C27" s="2"/>
      <c r="D27" s="2"/>
      <c r="E27" s="2"/>
    </row>
    <row r="28">
      <c r="A28" s="1" t="s">
        <v>35</v>
      </c>
      <c r="B28" s="4" t="s">
        <v>36</v>
      </c>
      <c r="C28" s="4" t="s">
        <v>32</v>
      </c>
      <c r="D28" s="2"/>
      <c r="E28" s="2"/>
    </row>
    <row r="29">
      <c r="A29" s="4" t="s">
        <v>37</v>
      </c>
      <c r="B29" s="10">
        <v>16.0</v>
      </c>
      <c r="C29" s="10">
        <v>17.0</v>
      </c>
      <c r="D29" s="2"/>
      <c r="E29" s="2"/>
    </row>
    <row r="30">
      <c r="A30" s="2"/>
      <c r="B30" s="2"/>
      <c r="C30" s="2"/>
      <c r="D30" s="2"/>
      <c r="E30" s="2"/>
    </row>
    <row r="31">
      <c r="A31" s="1" t="s">
        <v>38</v>
      </c>
      <c r="B31" s="4" t="s">
        <v>39</v>
      </c>
      <c r="C31" s="4" t="s">
        <v>40</v>
      </c>
      <c r="D31" s="4" t="s">
        <v>41</v>
      </c>
      <c r="E31" s="4" t="s">
        <v>42</v>
      </c>
      <c r="F31" s="11" t="s">
        <v>43</v>
      </c>
      <c r="G31" s="11" t="s">
        <v>44</v>
      </c>
    </row>
    <row r="32">
      <c r="A32" s="4" t="s">
        <v>45</v>
      </c>
      <c r="B32" s="10">
        <v>2.0</v>
      </c>
      <c r="C32" s="10">
        <v>5597450.0</v>
      </c>
      <c r="D32" s="6">
        <v>0.1236</v>
      </c>
      <c r="E32" s="4" t="s">
        <v>46</v>
      </c>
      <c r="F32" s="11">
        <v>12.0</v>
      </c>
      <c r="G32" s="12">
        <f t="shared" ref="G32:G33" si="1">B32+F32</f>
        <v>14</v>
      </c>
    </row>
    <row r="33">
      <c r="A33" s="4" t="s">
        <v>47</v>
      </c>
      <c r="B33" s="10">
        <v>12.0</v>
      </c>
      <c r="C33" s="10">
        <v>2461080.0</v>
      </c>
      <c r="D33" s="6">
        <v>0.1004</v>
      </c>
      <c r="E33" s="4" t="s">
        <v>46</v>
      </c>
      <c r="F33" s="11">
        <v>12.0</v>
      </c>
      <c r="G33" s="12">
        <f t="shared" si="1"/>
        <v>24</v>
      </c>
    </row>
    <row r="35">
      <c r="A35" s="2" t="s">
        <v>48</v>
      </c>
      <c r="B35" s="13">
        <v>0.22</v>
      </c>
    </row>
    <row r="36">
      <c r="A36" s="2"/>
      <c r="B36" s="2"/>
    </row>
    <row r="37">
      <c r="A37" s="2" t="s">
        <v>49</v>
      </c>
      <c r="B37" s="2" t="s">
        <v>50</v>
      </c>
      <c r="C37" s="2" t="s">
        <v>51</v>
      </c>
      <c r="D37" s="2" t="s">
        <v>52</v>
      </c>
      <c r="E37" s="2" t="s">
        <v>53</v>
      </c>
      <c r="F37" s="2" t="s">
        <v>54</v>
      </c>
      <c r="G37" s="2" t="s">
        <v>55</v>
      </c>
      <c r="H37" s="2" t="s">
        <v>56</v>
      </c>
      <c r="I37" s="2" t="s">
        <v>57</v>
      </c>
    </row>
    <row r="38">
      <c r="A38" s="2" t="s">
        <v>58</v>
      </c>
      <c r="B38" s="5">
        <v>13251.0</v>
      </c>
      <c r="C38" s="5">
        <v>24555.04</v>
      </c>
      <c r="D38" s="5">
        <v>48797.61</v>
      </c>
      <c r="E38" s="5">
        <v>65771.3</v>
      </c>
      <c r="F38" s="5">
        <v>83828.57</v>
      </c>
      <c r="G38" s="5">
        <v>62624.99</v>
      </c>
      <c r="H38" s="5">
        <v>79384.43</v>
      </c>
      <c r="I38" s="5">
        <v>97453.24</v>
      </c>
    </row>
    <row r="39">
      <c r="B39" s="14"/>
      <c r="C39" s="14"/>
      <c r="D39" s="14"/>
      <c r="E39" s="14"/>
      <c r="F39" s="14"/>
      <c r="G39" s="14"/>
      <c r="H39" s="14"/>
      <c r="I39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5"/>
      <c r="B1" s="15" t="s">
        <v>59</v>
      </c>
      <c r="C1" s="15" t="s">
        <v>60</v>
      </c>
      <c r="D1" s="15" t="s">
        <v>61</v>
      </c>
      <c r="E1" s="15" t="s">
        <v>62</v>
      </c>
      <c r="F1" s="15" t="s">
        <v>63</v>
      </c>
      <c r="G1" s="15" t="s">
        <v>64</v>
      </c>
      <c r="H1" s="15" t="s">
        <v>65</v>
      </c>
      <c r="I1" s="15" t="s">
        <v>66</v>
      </c>
      <c r="J1" s="15" t="s">
        <v>67</v>
      </c>
      <c r="K1" s="15" t="s">
        <v>68</v>
      </c>
      <c r="L1" s="15" t="s">
        <v>69</v>
      </c>
      <c r="M1" s="15" t="s">
        <v>70</v>
      </c>
      <c r="N1" s="15" t="s">
        <v>71</v>
      </c>
      <c r="O1" s="15" t="s">
        <v>72</v>
      </c>
      <c r="P1" s="15" t="s">
        <v>73</v>
      </c>
      <c r="Q1" s="15" t="s">
        <v>74</v>
      </c>
      <c r="R1" s="15" t="s">
        <v>75</v>
      </c>
      <c r="S1" s="15" t="s">
        <v>76</v>
      </c>
      <c r="T1" s="15" t="s">
        <v>77</v>
      </c>
      <c r="U1" s="15" t="s">
        <v>78</v>
      </c>
      <c r="V1" s="15" t="s">
        <v>79</v>
      </c>
      <c r="W1" s="15" t="s">
        <v>80</v>
      </c>
      <c r="X1" s="15" t="s">
        <v>81</v>
      </c>
      <c r="Y1" s="15" t="s">
        <v>82</v>
      </c>
      <c r="Z1" s="16"/>
    </row>
    <row r="2">
      <c r="A2" s="17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33</v>
      </c>
      <c r="B3" s="19">
        <v>13.0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0.0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15.0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6"/>
    </row>
    <row r="4">
      <c r="A4" s="18" t="s">
        <v>34</v>
      </c>
      <c r="B4" s="19">
        <v>8457.0</v>
      </c>
      <c r="C4" s="19">
        <v>0.0</v>
      </c>
      <c r="D4" s="19">
        <v>0.0</v>
      </c>
      <c r="E4" s="19">
        <v>0.0</v>
      </c>
      <c r="F4" s="19">
        <v>0.0</v>
      </c>
      <c r="G4" s="19">
        <v>0.0</v>
      </c>
      <c r="H4" s="19">
        <v>0.0</v>
      </c>
      <c r="I4" s="19">
        <v>0.0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19">
        <v>0.0</v>
      </c>
      <c r="S4" s="19">
        <v>7761.0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83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84</v>
      </c>
      <c r="B7" s="19">
        <v>0.0</v>
      </c>
      <c r="C7" s="19">
        <v>8457.0</v>
      </c>
      <c r="D7" s="19">
        <v>8457.0</v>
      </c>
      <c r="E7" s="19">
        <v>8457.0</v>
      </c>
      <c r="F7" s="19">
        <v>8457.0</v>
      </c>
      <c r="G7" s="19">
        <v>8457.0</v>
      </c>
      <c r="H7" s="19">
        <v>8457.0</v>
      </c>
      <c r="I7" s="19">
        <v>8457.0</v>
      </c>
      <c r="J7" s="19">
        <v>8457.0</v>
      </c>
      <c r="K7" s="19">
        <v>8457.0</v>
      </c>
      <c r="L7" s="19">
        <v>8457.0</v>
      </c>
      <c r="M7" s="19">
        <v>8457.0</v>
      </c>
      <c r="N7" s="19">
        <v>8457.0</v>
      </c>
      <c r="O7" s="19">
        <v>8457.0</v>
      </c>
      <c r="P7" s="19">
        <v>8457.0</v>
      </c>
      <c r="Q7" s="19">
        <v>8457.0</v>
      </c>
      <c r="R7" s="19">
        <v>8457.0</v>
      </c>
      <c r="S7" s="19">
        <v>8457.0</v>
      </c>
      <c r="T7" s="19">
        <v>16218.0</v>
      </c>
      <c r="U7" s="19">
        <v>16218.0</v>
      </c>
      <c r="V7" s="19">
        <v>16218.0</v>
      </c>
      <c r="W7" s="19">
        <v>16218.0</v>
      </c>
      <c r="X7" s="19">
        <v>16218.0</v>
      </c>
      <c r="Y7" s="19">
        <v>16218.0</v>
      </c>
      <c r="Z7" s="16"/>
    </row>
    <row r="8">
      <c r="A8" s="18" t="s">
        <v>85</v>
      </c>
      <c r="B8" s="19">
        <v>8457.0</v>
      </c>
      <c r="C8" s="19">
        <v>0.0</v>
      </c>
      <c r="D8" s="19">
        <v>0.0</v>
      </c>
      <c r="E8" s="19">
        <v>0.0</v>
      </c>
      <c r="F8" s="19">
        <v>0.0</v>
      </c>
      <c r="G8" s="19">
        <v>0.0</v>
      </c>
      <c r="H8" s="19">
        <v>0.0</v>
      </c>
      <c r="I8" s="19">
        <v>0.0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9">
        <v>7761.0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6"/>
    </row>
    <row r="9">
      <c r="A9" s="19" t="s">
        <v>86</v>
      </c>
      <c r="B9" s="16">
        <v>8457.0</v>
      </c>
      <c r="C9" s="16">
        <v>8457.0</v>
      </c>
      <c r="D9" s="16">
        <v>8457.0</v>
      </c>
      <c r="E9" s="16">
        <v>8457.0</v>
      </c>
      <c r="F9" s="16">
        <v>8457.0</v>
      </c>
      <c r="G9" s="16">
        <v>8457.0</v>
      </c>
      <c r="H9" s="16">
        <v>8457.0</v>
      </c>
      <c r="I9" s="16">
        <v>8457.0</v>
      </c>
      <c r="J9" s="16">
        <v>8457.0</v>
      </c>
      <c r="K9" s="16">
        <v>8457.0</v>
      </c>
      <c r="L9" s="16">
        <v>8457.0</v>
      </c>
      <c r="M9" s="16">
        <v>8457.0</v>
      </c>
      <c r="N9" s="16">
        <v>8457.0</v>
      </c>
      <c r="O9" s="16">
        <v>8457.0</v>
      </c>
      <c r="P9" s="16">
        <v>8457.0</v>
      </c>
      <c r="Q9" s="16">
        <v>8457.0</v>
      </c>
      <c r="R9" s="16">
        <v>8457.0</v>
      </c>
      <c r="S9" s="16">
        <v>16218.0</v>
      </c>
      <c r="T9" s="16">
        <v>16218.0</v>
      </c>
      <c r="U9" s="16">
        <v>16218.0</v>
      </c>
      <c r="V9" s="16">
        <v>16218.0</v>
      </c>
      <c r="W9" s="16">
        <v>16218.0</v>
      </c>
      <c r="X9" s="16">
        <v>16218.0</v>
      </c>
      <c r="Y9" s="16">
        <v>16218.0</v>
      </c>
      <c r="Z9" s="16"/>
    </row>
    <row r="10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0" t="s">
        <v>87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6"/>
    </row>
    <row r="12">
      <c r="A12" s="18" t="s">
        <v>84</v>
      </c>
      <c r="B12" s="19">
        <v>0.0</v>
      </c>
      <c r="C12" s="19">
        <v>109941.0</v>
      </c>
      <c r="D12" s="19">
        <v>109941.0</v>
      </c>
      <c r="E12" s="19">
        <v>109941.0</v>
      </c>
      <c r="F12" s="19">
        <v>109941.0</v>
      </c>
      <c r="G12" s="19">
        <v>109941.0</v>
      </c>
      <c r="H12" s="19">
        <v>109941.0</v>
      </c>
      <c r="I12" s="19">
        <v>109941.0</v>
      </c>
      <c r="J12" s="19">
        <v>109941.0</v>
      </c>
      <c r="K12" s="19">
        <v>109941.0</v>
      </c>
      <c r="L12" s="19">
        <v>109941.0</v>
      </c>
      <c r="M12" s="19">
        <v>109941.0</v>
      </c>
      <c r="N12" s="19">
        <v>109941.0</v>
      </c>
      <c r="O12" s="19">
        <v>109941.0</v>
      </c>
      <c r="P12" s="19">
        <v>109941.0</v>
      </c>
      <c r="Q12" s="19">
        <v>109941.0</v>
      </c>
      <c r="R12" s="19">
        <v>109941.0</v>
      </c>
      <c r="S12" s="19">
        <v>109941.0</v>
      </c>
      <c r="T12" s="19">
        <v>226356.0</v>
      </c>
      <c r="U12" s="19">
        <v>226356.0</v>
      </c>
      <c r="V12" s="19">
        <v>226356.0</v>
      </c>
      <c r="W12" s="19">
        <v>226356.0</v>
      </c>
      <c r="X12" s="19">
        <v>226356.0</v>
      </c>
      <c r="Y12" s="19">
        <v>226356.0</v>
      </c>
      <c r="Z12" s="16"/>
    </row>
    <row r="13">
      <c r="A13" s="18" t="s">
        <v>85</v>
      </c>
      <c r="B13" s="19">
        <v>109941.0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116415.0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6"/>
    </row>
    <row r="14">
      <c r="A14" s="19" t="s">
        <v>86</v>
      </c>
      <c r="B14" s="19">
        <v>109941.0</v>
      </c>
      <c r="C14" s="19">
        <v>109941.0</v>
      </c>
      <c r="D14" s="19">
        <v>109941.0</v>
      </c>
      <c r="E14" s="19">
        <v>109941.0</v>
      </c>
      <c r="F14" s="19">
        <v>109941.0</v>
      </c>
      <c r="G14" s="19">
        <v>109941.0</v>
      </c>
      <c r="H14" s="19">
        <v>109941.0</v>
      </c>
      <c r="I14" s="19">
        <v>109941.0</v>
      </c>
      <c r="J14" s="19">
        <v>109941.0</v>
      </c>
      <c r="K14" s="19">
        <v>109941.0</v>
      </c>
      <c r="L14" s="19">
        <v>109941.0</v>
      </c>
      <c r="M14" s="19">
        <v>109941.0</v>
      </c>
      <c r="N14" s="19">
        <v>109941.0</v>
      </c>
      <c r="O14" s="19">
        <v>109941.0</v>
      </c>
      <c r="P14" s="19">
        <v>109941.0</v>
      </c>
      <c r="Q14" s="19">
        <v>109941.0</v>
      </c>
      <c r="R14" s="19">
        <v>109941.0</v>
      </c>
      <c r="S14" s="19">
        <v>226356.0</v>
      </c>
      <c r="T14" s="19">
        <v>226356.0</v>
      </c>
      <c r="U14" s="19">
        <v>226356.0</v>
      </c>
      <c r="V14" s="19">
        <v>226356.0</v>
      </c>
      <c r="W14" s="19">
        <v>226356.0</v>
      </c>
      <c r="X14" s="19">
        <v>226356.0</v>
      </c>
      <c r="Y14" s="19">
        <v>226356.0</v>
      </c>
      <c r="Z14" s="16"/>
    </row>
    <row r="1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0" t="s">
        <v>88</v>
      </c>
      <c r="B16" s="19">
        <v>0.0</v>
      </c>
      <c r="C16" s="19">
        <v>0.0</v>
      </c>
      <c r="D16" s="19">
        <v>0.0</v>
      </c>
      <c r="E16" s="19">
        <v>0.0</v>
      </c>
      <c r="F16" s="19">
        <v>0.0</v>
      </c>
      <c r="G16" s="19">
        <v>0.0</v>
      </c>
      <c r="H16" s="19">
        <v>0.0</v>
      </c>
      <c r="I16" s="19">
        <v>0.0</v>
      </c>
      <c r="J16" s="19">
        <v>16.0</v>
      </c>
      <c r="K16" s="19">
        <v>0.0</v>
      </c>
      <c r="L16" s="19">
        <v>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17.0</v>
      </c>
      <c r="T16" s="19">
        <v>0.0</v>
      </c>
      <c r="U16" s="19">
        <v>0.0</v>
      </c>
      <c r="V16" s="19">
        <v>0.0</v>
      </c>
      <c r="W16" s="19">
        <v>0.0</v>
      </c>
      <c r="X16" s="19">
        <v>0.0</v>
      </c>
      <c r="Y16" s="19">
        <v>0.0</v>
      </c>
      <c r="Z16" s="16"/>
    </row>
    <row r="17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9" t="s">
        <v>89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135312.0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275706.0</v>
      </c>
      <c r="T18" s="16">
        <v>0.0</v>
      </c>
      <c r="U18" s="16">
        <v>0.0</v>
      </c>
      <c r="V18" s="16">
        <v>0.0</v>
      </c>
      <c r="W18" s="16">
        <v>0.0</v>
      </c>
      <c r="X18" s="16">
        <v>0.0</v>
      </c>
      <c r="Y18" s="16">
        <v>0.0</v>
      </c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1"/>
      <c r="B24" s="19"/>
      <c r="C24" s="19"/>
      <c r="D24" s="16"/>
      <c r="E24" s="19"/>
      <c r="F24" s="19"/>
      <c r="G24" s="16"/>
      <c r="H24" s="19"/>
      <c r="I24" s="19"/>
      <c r="J24" s="16"/>
      <c r="K24" s="19"/>
      <c r="L24" s="19"/>
      <c r="M24" s="16"/>
      <c r="N24" s="19"/>
      <c r="O24" s="19"/>
      <c r="P24" s="16"/>
      <c r="Q24" s="19"/>
      <c r="R24" s="19"/>
      <c r="S24" s="16"/>
      <c r="T24" s="19"/>
      <c r="U24" s="19"/>
      <c r="V24" s="16"/>
      <c r="W24" s="19"/>
      <c r="X24" s="19"/>
      <c r="Y24" s="16"/>
      <c r="Z24" s="16"/>
    </row>
    <row r="25">
      <c r="A25" s="21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22" t="s">
        <v>22</v>
      </c>
      <c r="B1" s="23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5"/>
    </row>
    <row r="2">
      <c r="A2" s="25" t="s">
        <v>90</v>
      </c>
      <c r="B2" s="26">
        <v>2.704901277163929E8</v>
      </c>
      <c r="C2" s="26">
        <v>2.9355026749621344E8</v>
      </c>
      <c r="D2" s="26">
        <v>3.1870662249637985E8</v>
      </c>
      <c r="E2" s="26">
        <v>3.461589444632075E8</v>
      </c>
      <c r="F2" s="26">
        <v>3.761266293660061E8</v>
      </c>
      <c r="G2" s="26">
        <v>4.088506877931206E8</v>
      </c>
      <c r="H2" s="26">
        <v>4.445959153455214E8</v>
      </c>
      <c r="I2" s="26">
        <v>4.836532834695469E8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5"/>
    </row>
    <row r="3">
      <c r="A3" s="25" t="s">
        <v>91</v>
      </c>
      <c r="B3" s="26">
        <v>1.36282635674447E8</v>
      </c>
      <c r="C3" s="26">
        <v>1.4349445917925954E8</v>
      </c>
      <c r="D3" s="26">
        <v>1.510890279939996E8</v>
      </c>
      <c r="E3" s="26">
        <v>1.5908671156634775E8</v>
      </c>
      <c r="F3" s="26">
        <v>1.6750896625420654E8</v>
      </c>
      <c r="G3" s="26">
        <v>1.763783934678146E8</v>
      </c>
      <c r="H3" s="26">
        <v>1.8571880092936164E8</v>
      </c>
      <c r="I3" s="26">
        <v>1.9555526721762908E8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5"/>
    </row>
    <row r="4">
      <c r="A4" s="22" t="s">
        <v>92</v>
      </c>
      <c r="B4" s="26">
        <v>1.3420749204194589E8</v>
      </c>
      <c r="C4" s="26">
        <v>1.5005580831695393E8</v>
      </c>
      <c r="D4" s="26">
        <v>1.6761759450238028E8</v>
      </c>
      <c r="E4" s="26">
        <v>1.8707223289685977E8</v>
      </c>
      <c r="F4" s="26">
        <v>2.0861766311179954E8</v>
      </c>
      <c r="G4" s="26">
        <v>2.32472294325306E8</v>
      </c>
      <c r="H4" s="26">
        <v>2.5887711441615975E8</v>
      </c>
      <c r="I4" s="26">
        <v>2.8809801625191784E8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5"/>
    </row>
    <row r="5">
      <c r="A5" s="25" t="s">
        <v>93</v>
      </c>
      <c r="B5" s="26">
        <v>1017903.0</v>
      </c>
      <c r="C5" s="26">
        <v>1017903.0</v>
      </c>
      <c r="D5" s="26">
        <v>1017903.0</v>
      </c>
      <c r="E5" s="26">
        <v>1017903.0</v>
      </c>
      <c r="F5" s="26">
        <v>1017903.0</v>
      </c>
      <c r="G5" s="26">
        <v>1017903.0</v>
      </c>
      <c r="H5" s="26">
        <v>1017903.0</v>
      </c>
      <c r="I5" s="26">
        <v>1017903.0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5"/>
    </row>
    <row r="6">
      <c r="A6" s="22" t="s">
        <v>94</v>
      </c>
      <c r="B6" s="26">
        <v>1.3318958904194589E8</v>
      </c>
      <c r="C6" s="26">
        <v>1.4903790531695393E8</v>
      </c>
      <c r="D6" s="26">
        <v>1.6659969150238028E8</v>
      </c>
      <c r="E6" s="26">
        <v>1.8605432989685977E8</v>
      </c>
      <c r="F6" s="26">
        <v>2.0759976011179954E8</v>
      </c>
      <c r="G6" s="26">
        <v>2.31454391325306E8</v>
      </c>
      <c r="H6" s="26">
        <v>2.5785921141615975E8</v>
      </c>
      <c r="I6" s="26">
        <v>2.8708011325191784E8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5"/>
    </row>
    <row r="7">
      <c r="A7" s="25" t="s">
        <v>95</v>
      </c>
      <c r="B7" s="26">
        <v>177288.05555555556</v>
      </c>
      <c r="C7" s="26">
        <v>229319.7</v>
      </c>
      <c r="D7" s="26">
        <v>235236.63333333336</v>
      </c>
      <c r="E7" s="26">
        <v>235236.63333333336</v>
      </c>
      <c r="F7" s="26">
        <v>235236.63333333336</v>
      </c>
      <c r="G7" s="26">
        <v>327830.8</v>
      </c>
      <c r="H7" s="26">
        <v>287997.7666666667</v>
      </c>
      <c r="I7" s="26">
        <v>255335.52222222224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5"/>
    </row>
    <row r="8">
      <c r="A8" s="22" t="s">
        <v>96</v>
      </c>
      <c r="B8" s="26">
        <v>1.3301230098639035E8</v>
      </c>
      <c r="C8" s="26">
        <v>1.4880858561695394E8</v>
      </c>
      <c r="D8" s="26">
        <v>1.6636445486904693E8</v>
      </c>
      <c r="E8" s="26">
        <v>1.858190932635264E8</v>
      </c>
      <c r="F8" s="26">
        <v>2.073645234784662E8</v>
      </c>
      <c r="G8" s="26">
        <v>2.3112656052530602E8</v>
      </c>
      <c r="H8" s="26">
        <v>2.5757121364949307E8</v>
      </c>
      <c r="I8" s="26">
        <v>2.868247777296956E8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5"/>
    </row>
    <row r="9">
      <c r="A9" s="25" t="s">
        <v>97</v>
      </c>
      <c r="B9" s="26">
        <v>115307.47000000002</v>
      </c>
      <c r="C9" s="26">
        <v>172961.20500000002</v>
      </c>
      <c r="D9" s="26">
        <v>172961.20500000002</v>
      </c>
      <c r="E9" s="26">
        <v>193552.24100000004</v>
      </c>
      <c r="F9" s="26">
        <v>119426.843</v>
      </c>
      <c r="G9" s="26">
        <v>61773.108</v>
      </c>
      <c r="H9" s="26">
        <v>61773.108</v>
      </c>
      <c r="I9" s="26">
        <v>41182.072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5"/>
    </row>
    <row r="10">
      <c r="A10" s="22" t="s">
        <v>98</v>
      </c>
      <c r="B10" s="26">
        <v>1.3289699351639034E8</v>
      </c>
      <c r="C10" s="26">
        <v>1.4863562441195393E8</v>
      </c>
      <c r="D10" s="26">
        <v>1.6619149366404694E8</v>
      </c>
      <c r="E10" s="26">
        <v>1.856255410225264E8</v>
      </c>
      <c r="F10" s="26">
        <v>2.0724509663546622E8</v>
      </c>
      <c r="G10" s="26">
        <v>2.31064787417306E8</v>
      </c>
      <c r="H10" s="26">
        <v>2.5750944054149312E8</v>
      </c>
      <c r="I10" s="26">
        <v>2.8678359565769565E8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5"/>
    </row>
    <row r="11">
      <c r="A11" s="25" t="s">
        <v>99</v>
      </c>
      <c r="B11" s="26">
        <v>2.9237338573605876E7</v>
      </c>
      <c r="C11" s="26">
        <v>3.269983737062987E7</v>
      </c>
      <c r="D11" s="26">
        <v>3.656212860609033E7</v>
      </c>
      <c r="E11" s="26">
        <v>4.083761902495581E7</v>
      </c>
      <c r="F11" s="26">
        <v>4.5593921259802565E7</v>
      </c>
      <c r="G11" s="26">
        <v>5.083425323180732E7</v>
      </c>
      <c r="H11" s="26">
        <v>5.665207691912848E7</v>
      </c>
      <c r="I11" s="26">
        <v>6.309239104469304E7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5"/>
    </row>
    <row r="12">
      <c r="A12" s="22" t="s">
        <v>100</v>
      </c>
      <c r="B12" s="26">
        <v>1.0365965494278446E8</v>
      </c>
      <c r="C12" s="26">
        <v>1.1593578704132405E8</v>
      </c>
      <c r="D12" s="26">
        <v>1.2962936505795662E8</v>
      </c>
      <c r="E12" s="26">
        <v>1.447879219975706E8</v>
      </c>
      <c r="F12" s="26">
        <v>1.6165117537566364E8</v>
      </c>
      <c r="G12" s="26">
        <v>1.802305341854987E8</v>
      </c>
      <c r="H12" s="26">
        <v>2.0085736362236458E8</v>
      </c>
      <c r="I12" s="26">
        <v>2.236912046130026E8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5"/>
    </row>
    <row r="13">
      <c r="A13" s="28"/>
      <c r="B13" s="29"/>
      <c r="C13" s="29"/>
      <c r="D13" s="29"/>
      <c r="E13" s="29"/>
      <c r="F13" s="29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/>
    </row>
    <row r="14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1"/>
    </row>
    <row r="15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1"/>
    </row>
    <row r="16">
      <c r="A16" s="3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3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1"/>
    </row>
    <row r="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1"/>
    </row>
    <row r="26">
      <c r="A26" s="3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25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25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25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1" width="11.25"/>
  </cols>
  <sheetData>
    <row r="1">
      <c r="A1" s="22" t="s">
        <v>22</v>
      </c>
      <c r="B1" s="23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</row>
    <row r="2">
      <c r="A2" s="22" t="s">
        <v>101</v>
      </c>
      <c r="B2" s="25"/>
      <c r="C2" s="25"/>
      <c r="D2" s="25"/>
      <c r="E2" s="25"/>
      <c r="F2" s="25"/>
      <c r="G2" s="25"/>
      <c r="H2" s="25"/>
      <c r="I2" s="25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25"/>
    </row>
    <row r="3">
      <c r="A3" s="22" t="s">
        <v>102</v>
      </c>
      <c r="B3" s="25"/>
      <c r="C3" s="25"/>
      <c r="D3" s="25"/>
      <c r="E3" s="25"/>
      <c r="F3" s="25"/>
      <c r="G3" s="25"/>
      <c r="H3" s="25"/>
      <c r="I3" s="25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25"/>
    </row>
    <row r="4">
      <c r="A4" s="25" t="s">
        <v>103</v>
      </c>
      <c r="B4" s="26">
        <v>1192221.9444444445</v>
      </c>
      <c r="C4" s="26">
        <v>1051656.2444444445</v>
      </c>
      <c r="D4" s="26">
        <v>816419.6111111111</v>
      </c>
      <c r="E4" s="26">
        <v>581182.9777777778</v>
      </c>
      <c r="F4" s="26">
        <v>345946.34444444464</v>
      </c>
      <c r="G4" s="26">
        <v>1025845.5444444448</v>
      </c>
      <c r="H4" s="26">
        <v>1099627.777777778</v>
      </c>
      <c r="I4" s="26">
        <v>1294826.2555555557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5"/>
    </row>
    <row r="5">
      <c r="A5" s="22" t="s">
        <v>104</v>
      </c>
      <c r="B5" s="26">
        <v>1192221.9444444445</v>
      </c>
      <c r="C5" s="26">
        <v>1051656.2444444445</v>
      </c>
      <c r="D5" s="26">
        <v>816419.6111111111</v>
      </c>
      <c r="E5" s="26">
        <v>581182.9777777778</v>
      </c>
      <c r="F5" s="26">
        <v>345946.34444444464</v>
      </c>
      <c r="G5" s="26">
        <v>1025845.5444444448</v>
      </c>
      <c r="H5" s="26">
        <v>1099627.777777778</v>
      </c>
      <c r="I5" s="26">
        <v>1294826.2555555557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5"/>
    </row>
    <row r="6">
      <c r="A6" s="25"/>
      <c r="B6" s="25"/>
      <c r="C6" s="25"/>
      <c r="D6" s="25"/>
      <c r="E6" s="25"/>
      <c r="F6" s="25"/>
      <c r="G6" s="25"/>
      <c r="H6" s="25"/>
      <c r="I6" s="25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25"/>
    </row>
    <row r="7">
      <c r="A7" s="22" t="s">
        <v>105</v>
      </c>
      <c r="B7" s="25"/>
      <c r="C7" s="25"/>
      <c r="D7" s="25"/>
      <c r="E7" s="25"/>
      <c r="F7" s="25"/>
      <c r="G7" s="25"/>
      <c r="H7" s="25"/>
      <c r="I7" s="25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25"/>
    </row>
    <row r="8">
      <c r="A8" s="25" t="s">
        <v>106</v>
      </c>
      <c r="B8" s="26">
        <v>7072627.504179997</v>
      </c>
      <c r="C8" s="26">
        <v>1.6652064785644231E7</v>
      </c>
      <c r="D8" s="26">
        <v>2.903898300588433E7</v>
      </c>
      <c r="E8" s="26">
        <v>4.456310538202877E7</v>
      </c>
      <c r="F8" s="26">
        <v>6.358576721544588E7</v>
      </c>
      <c r="G8" s="26">
        <v>8.650269069619867E7</v>
      </c>
      <c r="H8" s="26">
        <v>1.137469919835546E8</v>
      </c>
      <c r="I8" s="26">
        <v>1.457924394625601E8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5"/>
    </row>
    <row r="9">
      <c r="A9" s="25" t="s">
        <v>107</v>
      </c>
      <c r="B9" s="26">
        <v>4.661896893540846E7</v>
      </c>
      <c r="C9" s="26">
        <v>2.71733147266343E7</v>
      </c>
      <c r="D9" s="26">
        <v>5.4493010188238524E7</v>
      </c>
      <c r="E9" s="26">
        <v>3.1751508493107177E7</v>
      </c>
      <c r="F9" s="26">
        <v>6.3806265738520235E7</v>
      </c>
      <c r="G9" s="26">
        <v>3.7164737708262384E7</v>
      </c>
      <c r="H9" s="26">
        <v>7.483866042648235E7</v>
      </c>
      <c r="I9" s="26">
        <v>4.357516365870406E7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5"/>
    </row>
    <row r="10">
      <c r="A10" s="25" t="s">
        <v>108</v>
      </c>
      <c r="B10" s="26">
        <v>1.1902454073737857E8</v>
      </c>
      <c r="C10" s="26">
        <v>2.1348681761458772E8</v>
      </c>
      <c r="D10" s="26">
        <v>3.434109169190429E8</v>
      </c>
      <c r="E10" s="26">
        <v>4.615138291848114E8</v>
      </c>
      <c r="F10" s="26">
        <v>6.129031060993605E8</v>
      </c>
      <c r="G10" s="26">
        <v>7.53475407171796E8</v>
      </c>
      <c r="H10" s="26">
        <v>9.42787494552096E8</v>
      </c>
      <c r="I10" s="26">
        <v>1.113592442382535E9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5"/>
    </row>
    <row r="11">
      <c r="A11" s="22" t="s">
        <v>109</v>
      </c>
      <c r="B11" s="26">
        <v>1.7271613717696702E8</v>
      </c>
      <c r="C11" s="26">
        <v>2.5731219712686625E8</v>
      </c>
      <c r="D11" s="26">
        <v>4.2694291011316574E8</v>
      </c>
      <c r="E11" s="26">
        <v>5.378284430599474E8</v>
      </c>
      <c r="F11" s="26">
        <v>7.402951390533266E8</v>
      </c>
      <c r="G11" s="26">
        <v>8.77142835576257E8</v>
      </c>
      <c r="H11" s="26">
        <v>1.131373146962133E9</v>
      </c>
      <c r="I11" s="26">
        <v>1.3029600455037992E9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5"/>
    </row>
    <row r="12">
      <c r="A12" s="22" t="s">
        <v>110</v>
      </c>
      <c r="B12" s="26">
        <v>1.7390835912141147E8</v>
      </c>
      <c r="C12" s="26">
        <v>2.5836385337131068E8</v>
      </c>
      <c r="D12" s="26">
        <v>4.2775932972427684E8</v>
      </c>
      <c r="E12" s="26">
        <v>5.384096260377251E8</v>
      </c>
      <c r="F12" s="26">
        <v>7.40641085397771E8</v>
      </c>
      <c r="G12" s="26">
        <v>8.781686811207014E8</v>
      </c>
      <c r="H12" s="26">
        <v>1.1324727747399106E9</v>
      </c>
      <c r="I12" s="26">
        <v>1.3042548717593548E9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25"/>
    </row>
    <row r="14">
      <c r="A14" s="22" t="s">
        <v>111</v>
      </c>
      <c r="B14" s="25"/>
      <c r="C14" s="25"/>
      <c r="D14" s="25"/>
      <c r="E14" s="25"/>
      <c r="F14" s="25"/>
      <c r="G14" s="25"/>
      <c r="H14" s="25"/>
      <c r="I14" s="25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25"/>
    </row>
    <row r="15">
      <c r="A15" s="25" t="s">
        <v>112</v>
      </c>
      <c r="B15" s="26">
        <v>109941.0</v>
      </c>
      <c r="C15" s="26">
        <v>109941.0</v>
      </c>
      <c r="D15" s="26">
        <v>109941.0</v>
      </c>
      <c r="E15" s="26">
        <v>109941.0</v>
      </c>
      <c r="F15" s="26">
        <v>109941.0</v>
      </c>
      <c r="G15" s="26">
        <v>226356.0</v>
      </c>
      <c r="H15" s="26">
        <v>226356.0</v>
      </c>
      <c r="I15" s="26">
        <v>226356.0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5"/>
    </row>
    <row r="16">
      <c r="A16" s="25" t="s">
        <v>113</v>
      </c>
      <c r="B16" s="25">
        <v>1.0365965494278446E8</v>
      </c>
      <c r="C16" s="25">
        <v>2.195954419841085E8</v>
      </c>
      <c r="D16" s="25">
        <v>3.4908949504206514E8</v>
      </c>
      <c r="E16" s="25">
        <v>4.938774170396357E8</v>
      </c>
      <c r="F16" s="25">
        <v>6.555285924152993E8</v>
      </c>
      <c r="G16" s="25">
        <v>8.35483420600798E8</v>
      </c>
      <c r="H16" s="25">
        <v>1.0363407842231627E9</v>
      </c>
      <c r="I16" s="25">
        <v>1.2600319888361654E9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25"/>
    </row>
    <row r="17">
      <c r="A17" s="22" t="s">
        <v>114</v>
      </c>
      <c r="B17" s="26">
        <v>1.0376959594278446E8</v>
      </c>
      <c r="C17" s="26">
        <v>2.197053829841085E8</v>
      </c>
      <c r="D17" s="26">
        <v>3.4919943604206514E8</v>
      </c>
      <c r="E17" s="26">
        <v>4.939873580396357E8</v>
      </c>
      <c r="F17" s="26">
        <v>6.556385334152993E8</v>
      </c>
      <c r="G17" s="26">
        <v>8.35709776600798E8</v>
      </c>
      <c r="H17" s="26">
        <v>1.0365671402231627E9</v>
      </c>
      <c r="I17" s="26">
        <v>1.2602583448361654E9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25"/>
    </row>
    <row r="19">
      <c r="A19" s="22" t="s">
        <v>115</v>
      </c>
      <c r="B19" s="25"/>
      <c r="C19" s="25"/>
      <c r="D19" s="25"/>
      <c r="E19" s="25"/>
      <c r="F19" s="25"/>
      <c r="G19" s="25"/>
      <c r="H19" s="25"/>
      <c r="I19" s="25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25"/>
    </row>
    <row r="20">
      <c r="A20" s="22" t="s">
        <v>116</v>
      </c>
      <c r="B20" s="25"/>
      <c r="C20" s="25"/>
      <c r="D20" s="25"/>
      <c r="E20" s="25"/>
      <c r="F20" s="25"/>
      <c r="G20" s="25"/>
      <c r="H20" s="25"/>
      <c r="I20" s="25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25"/>
    </row>
    <row r="21">
      <c r="A21" s="25" t="s">
        <v>117</v>
      </c>
      <c r="B21" s="26">
        <v>5597450.0</v>
      </c>
      <c r="C21" s="26">
        <v>5597450.0</v>
      </c>
      <c r="D21" s="26">
        <v>5597450.0</v>
      </c>
      <c r="E21" s="26">
        <v>8058530.0</v>
      </c>
      <c r="F21" s="26">
        <v>2461080.0</v>
      </c>
      <c r="G21" s="26">
        <v>2461080.0</v>
      </c>
      <c r="H21" s="26">
        <v>2461080.0</v>
      </c>
      <c r="I21" s="26">
        <v>0.0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5"/>
    </row>
    <row r="22">
      <c r="A22" s="22" t="s">
        <v>118</v>
      </c>
      <c r="B22" s="26">
        <v>5597450.0</v>
      </c>
      <c r="C22" s="26">
        <v>5597450.0</v>
      </c>
      <c r="D22" s="26">
        <v>5597450.0</v>
      </c>
      <c r="E22" s="26">
        <v>8058530.0</v>
      </c>
      <c r="F22" s="26">
        <v>2461080.0</v>
      </c>
      <c r="G22" s="26">
        <v>2461080.0</v>
      </c>
      <c r="H22" s="26">
        <v>2461080.0</v>
      </c>
      <c r="I22" s="26">
        <v>0.0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25"/>
    </row>
    <row r="24">
      <c r="A24" s="22" t="s">
        <v>119</v>
      </c>
      <c r="B24" s="25"/>
      <c r="C24" s="25"/>
      <c r="D24" s="25"/>
      <c r="E24" s="25"/>
      <c r="F24" s="25"/>
      <c r="G24" s="25"/>
      <c r="H24" s="25"/>
      <c r="I24" s="25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25"/>
    </row>
    <row r="25">
      <c r="A25" s="25" t="s">
        <v>120</v>
      </c>
      <c r="B25" s="26">
        <v>6.439811717862701E7</v>
      </c>
      <c r="C25" s="26">
        <v>3.291782438720221E7</v>
      </c>
      <c r="D25" s="26">
        <v>7.281924768221173E7</v>
      </c>
      <c r="E25" s="26">
        <v>3.622054199808941E7</v>
      </c>
      <c r="F25" s="26">
        <v>8.239827598247164E7</v>
      </c>
      <c r="G25" s="26">
        <v>3.985462851990333E7</v>
      </c>
      <c r="H25" s="26">
        <v>9.330135851674801E7</v>
      </c>
      <c r="I25" s="26">
        <v>4.385333092318934E7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5"/>
    </row>
    <row r="26">
      <c r="A26" s="25" t="s">
        <v>121</v>
      </c>
      <c r="B26" s="26">
        <v>143196.0</v>
      </c>
      <c r="C26" s="26">
        <v>143196.0</v>
      </c>
      <c r="D26" s="26">
        <v>143196.0</v>
      </c>
      <c r="E26" s="26">
        <v>143196.0</v>
      </c>
      <c r="F26" s="26">
        <v>143196.0</v>
      </c>
      <c r="G26" s="26">
        <v>143196.0</v>
      </c>
      <c r="H26" s="26">
        <v>143196.0</v>
      </c>
      <c r="I26" s="26">
        <v>143196.0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5"/>
    </row>
    <row r="27">
      <c r="A27" s="22" t="s">
        <v>122</v>
      </c>
      <c r="B27" s="26">
        <v>6.454131317862701E7</v>
      </c>
      <c r="C27" s="26">
        <v>3.306102038720221E7</v>
      </c>
      <c r="D27" s="26">
        <v>7.296244368221173E7</v>
      </c>
      <c r="E27" s="26">
        <v>3.636373799808941E7</v>
      </c>
      <c r="F27" s="26">
        <v>8.254147198247164E7</v>
      </c>
      <c r="G27" s="26">
        <v>3.999782451990333E7</v>
      </c>
      <c r="H27" s="26">
        <v>9.344455451674801E7</v>
      </c>
      <c r="I27" s="26">
        <v>4.399652692318934E7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5"/>
    </row>
    <row r="28">
      <c r="A28" s="22" t="s">
        <v>123</v>
      </c>
      <c r="B28" s="26">
        <v>7.013876317862701E7</v>
      </c>
      <c r="C28" s="26">
        <v>3.865847038720221E7</v>
      </c>
      <c r="D28" s="26">
        <v>7.855989368221173E7</v>
      </c>
      <c r="E28" s="26">
        <v>4.442226799808941E7</v>
      </c>
      <c r="F28" s="26">
        <v>8.500255198247164E7</v>
      </c>
      <c r="G28" s="26">
        <v>4.245890451990333E7</v>
      </c>
      <c r="H28" s="26">
        <v>9.590563451674801E7</v>
      </c>
      <c r="I28" s="26">
        <v>4.399652692318934E7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25"/>
    </row>
    <row r="30">
      <c r="A30" s="22" t="s">
        <v>124</v>
      </c>
      <c r="B30" s="26">
        <v>1.7390835912141147E8</v>
      </c>
      <c r="C30" s="26">
        <v>2.583638533713107E8</v>
      </c>
      <c r="D30" s="26">
        <v>4.277593297242769E8</v>
      </c>
      <c r="E30" s="26">
        <v>5.384096260377251E8</v>
      </c>
      <c r="F30" s="26">
        <v>7.406410853977709E8</v>
      </c>
      <c r="G30" s="26">
        <v>8.781686811207013E8</v>
      </c>
      <c r="H30" s="26">
        <v>1.1324727747399106E9</v>
      </c>
      <c r="I30" s="26">
        <v>1.3042548717593548E9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25"/>
    </row>
    <row r="32">
      <c r="A32" s="22" t="s">
        <v>125</v>
      </c>
      <c r="B32" s="26">
        <v>0.0</v>
      </c>
      <c r="C32" s="26">
        <v>-2.9802322387695312E-8</v>
      </c>
      <c r="D32" s="26">
        <v>-5.960464477539063E-8</v>
      </c>
      <c r="E32" s="26">
        <v>0.0</v>
      </c>
      <c r="F32" s="26">
        <v>1.1920928955078125E-7</v>
      </c>
      <c r="G32" s="26">
        <v>1.1920928955078125E-7</v>
      </c>
      <c r="H32" s="26">
        <v>0.0</v>
      </c>
      <c r="I32" s="26">
        <v>0.0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5"/>
    </row>
    <row r="33"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</row>
    <row r="34"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6" t="s">
        <v>50</v>
      </c>
      <c r="C1" s="36" t="s">
        <v>51</v>
      </c>
      <c r="D1" s="36" t="s">
        <v>52</v>
      </c>
      <c r="E1" s="36" t="s">
        <v>53</v>
      </c>
      <c r="F1" s="36" t="s">
        <v>54</v>
      </c>
      <c r="G1" s="36" t="s">
        <v>55</v>
      </c>
      <c r="H1" s="36" t="s">
        <v>56</v>
      </c>
      <c r="I1" s="36" t="s">
        <v>57</v>
      </c>
    </row>
    <row r="2">
      <c r="A2" s="3" t="s">
        <v>126</v>
      </c>
      <c r="B2" s="2"/>
      <c r="C2" s="2"/>
      <c r="D2" s="2"/>
      <c r="E2" s="2"/>
      <c r="F2" s="2"/>
      <c r="G2" s="2"/>
      <c r="H2" s="2"/>
      <c r="I2" s="2"/>
    </row>
    <row r="3">
      <c r="A3" s="37" t="s">
        <v>127</v>
      </c>
      <c r="B3" s="2"/>
      <c r="C3" s="2"/>
      <c r="D3" s="2"/>
      <c r="E3" s="2"/>
      <c r="F3" s="2"/>
      <c r="G3" s="2"/>
      <c r="H3" s="2"/>
      <c r="I3" s="2"/>
    </row>
    <row r="4">
      <c r="A4" s="2" t="s">
        <v>114</v>
      </c>
      <c r="B4" s="38">
        <f>'Quarterly Balance Sheet'!B17</f>
        <v>103769595.9</v>
      </c>
      <c r="C4" s="38">
        <f>'Quarterly Balance Sheet'!C17</f>
        <v>219705383</v>
      </c>
      <c r="D4" s="38">
        <f>'Quarterly Balance Sheet'!D17</f>
        <v>349199436</v>
      </c>
      <c r="E4" s="38">
        <f>'Quarterly Balance Sheet'!E17</f>
        <v>493987358</v>
      </c>
      <c r="F4" s="38">
        <f>'Quarterly Balance Sheet'!F17</f>
        <v>655638533.4</v>
      </c>
      <c r="G4" s="38">
        <f>'Quarterly Balance Sheet'!G17</f>
        <v>835709776.6</v>
      </c>
      <c r="H4" s="38">
        <f>'Quarterly Balance Sheet'!H17</f>
        <v>1036567140</v>
      </c>
      <c r="I4" s="38">
        <f>'Quarterly Balance Sheet'!I17</f>
        <v>1260258345</v>
      </c>
    </row>
    <row r="5">
      <c r="A5" s="2" t="s">
        <v>128</v>
      </c>
      <c r="B5" s="39">
        <f>Equity!D9</f>
        <v>8457</v>
      </c>
      <c r="C5" s="39">
        <f>Equity!G9</f>
        <v>8457</v>
      </c>
      <c r="D5" s="39">
        <f>Equity!J9</f>
        <v>8457</v>
      </c>
      <c r="E5" s="39">
        <f>Equity!M9</f>
        <v>8457</v>
      </c>
      <c r="F5" s="39">
        <f>Equity!P9</f>
        <v>8457</v>
      </c>
      <c r="G5" s="39">
        <f>Equity!S9</f>
        <v>16218</v>
      </c>
      <c r="H5" s="39">
        <f>Equity!V9</f>
        <v>16218</v>
      </c>
      <c r="I5" s="39">
        <f>Equity!Y9</f>
        <v>16218</v>
      </c>
    </row>
    <row r="6">
      <c r="A6" s="3" t="s">
        <v>129</v>
      </c>
      <c r="B6" s="40">
        <f t="shared" ref="B6:I6" si="1">B4/B5</f>
        <v>12270.26084</v>
      </c>
      <c r="C6" s="40">
        <f t="shared" si="1"/>
        <v>25979.11588</v>
      </c>
      <c r="D6" s="40">
        <f t="shared" si="1"/>
        <v>41291.17134</v>
      </c>
      <c r="E6" s="40">
        <f t="shared" si="1"/>
        <v>58411.65402</v>
      </c>
      <c r="F6" s="40">
        <f t="shared" si="1"/>
        <v>77526.13615</v>
      </c>
      <c r="G6" s="40">
        <f t="shared" si="1"/>
        <v>51529.76795</v>
      </c>
      <c r="H6" s="40">
        <f t="shared" si="1"/>
        <v>63914.60971</v>
      </c>
      <c r="I6" s="40">
        <f t="shared" si="1"/>
        <v>77707.38345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37" t="s">
        <v>130</v>
      </c>
      <c r="B8" s="2"/>
      <c r="C8" s="2"/>
      <c r="D8" s="2"/>
      <c r="E8" s="2"/>
      <c r="F8" s="2"/>
      <c r="G8" s="2"/>
      <c r="H8" s="2"/>
      <c r="I8" s="2"/>
    </row>
    <row r="9">
      <c r="A9" s="2" t="s">
        <v>49</v>
      </c>
      <c r="B9" s="7">
        <f>Assumptions!B38</f>
        <v>13251</v>
      </c>
      <c r="C9" s="7">
        <f>Assumptions!C38</f>
        <v>24555.04</v>
      </c>
      <c r="D9" s="7">
        <f>Assumptions!D38</f>
        <v>48797.61</v>
      </c>
      <c r="E9" s="7">
        <f>Assumptions!E38</f>
        <v>65771.3</v>
      </c>
      <c r="F9" s="7">
        <f>Assumptions!F38</f>
        <v>83828.57</v>
      </c>
      <c r="G9" s="7">
        <f>Assumptions!G38</f>
        <v>62624.99</v>
      </c>
      <c r="H9" s="7">
        <f>Assumptions!H38</f>
        <v>79384.43</v>
      </c>
      <c r="I9" s="7">
        <f>Assumptions!I38</f>
        <v>97453.24</v>
      </c>
    </row>
    <row r="10">
      <c r="A10" s="2" t="s">
        <v>131</v>
      </c>
      <c r="B10" s="38">
        <f t="shared" ref="B10:I10" si="2">B6</f>
        <v>12270.26084</v>
      </c>
      <c r="C10" s="38">
        <f t="shared" si="2"/>
        <v>25979.11588</v>
      </c>
      <c r="D10" s="38">
        <f t="shared" si="2"/>
        <v>41291.17134</v>
      </c>
      <c r="E10" s="38">
        <f t="shared" si="2"/>
        <v>58411.65402</v>
      </c>
      <c r="F10" s="38">
        <f t="shared" si="2"/>
        <v>77526.13615</v>
      </c>
      <c r="G10" s="38">
        <f t="shared" si="2"/>
        <v>51529.76795</v>
      </c>
      <c r="H10" s="38">
        <f t="shared" si="2"/>
        <v>63914.60971</v>
      </c>
      <c r="I10" s="38">
        <f t="shared" si="2"/>
        <v>77707.38345</v>
      </c>
    </row>
    <row r="11">
      <c r="A11" s="3" t="s">
        <v>132</v>
      </c>
      <c r="B11" s="40">
        <f t="shared" ref="B11:I11" si="3">B9/B10</f>
        <v>1.079928143</v>
      </c>
      <c r="C11" s="40">
        <f t="shared" si="3"/>
        <v>0.9451838205</v>
      </c>
      <c r="D11" s="40">
        <f t="shared" si="3"/>
        <v>1.181792824</v>
      </c>
      <c r="E11" s="40">
        <f t="shared" si="3"/>
        <v>1.125996192</v>
      </c>
      <c r="F11" s="40">
        <f t="shared" si="3"/>
        <v>1.081294311</v>
      </c>
      <c r="G11" s="40">
        <f t="shared" si="3"/>
        <v>1.215316748</v>
      </c>
      <c r="H11" s="40">
        <f t="shared" si="3"/>
        <v>1.242038876</v>
      </c>
      <c r="I11" s="40">
        <f t="shared" si="3"/>
        <v>1.254105282</v>
      </c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7" t="s">
        <v>133</v>
      </c>
      <c r="B13" s="2"/>
      <c r="C13" s="2"/>
      <c r="D13" s="2"/>
      <c r="E13" s="2"/>
      <c r="F13" s="2"/>
      <c r="G13" s="2"/>
      <c r="H13" s="2"/>
      <c r="I13" s="2"/>
    </row>
    <row r="14">
      <c r="A14" s="2" t="s">
        <v>134</v>
      </c>
      <c r="B14" s="7">
        <f>Assumptions!B38</f>
        <v>13251</v>
      </c>
      <c r="C14" s="7">
        <f>Assumptions!C38</f>
        <v>24555.04</v>
      </c>
      <c r="D14" s="7">
        <f>Assumptions!D38</f>
        <v>48797.61</v>
      </c>
      <c r="E14" s="7">
        <f>Assumptions!E38</f>
        <v>65771.3</v>
      </c>
      <c r="F14" s="7">
        <f>Assumptions!F38</f>
        <v>83828.57</v>
      </c>
      <c r="G14" s="7">
        <f>Assumptions!G38</f>
        <v>62624.99</v>
      </c>
      <c r="H14" s="7">
        <f>Assumptions!H38</f>
        <v>79384.43</v>
      </c>
      <c r="I14" s="7">
        <f>Assumptions!I38</f>
        <v>97453.24</v>
      </c>
    </row>
    <row r="15">
      <c r="A15" s="2" t="s">
        <v>135</v>
      </c>
      <c r="B15" s="41">
        <f>'Quarterly Profit &amp; Loss'!B12/B5</f>
        <v>12257.26084</v>
      </c>
      <c r="C15" s="41">
        <f>'Quarterly Profit &amp; Loss'!C12/C5</f>
        <v>13708.85504</v>
      </c>
      <c r="D15" s="41">
        <f>'Quarterly Profit &amp; Loss'!D12/D5</f>
        <v>15328.05546</v>
      </c>
      <c r="E15" s="41">
        <f>'Quarterly Profit &amp; Loss'!E12/E5</f>
        <v>17120.48268</v>
      </c>
      <c r="F15" s="41">
        <f>'Quarterly Profit &amp; Loss'!F12/F5</f>
        <v>19114.48213</v>
      </c>
      <c r="G15" s="41">
        <f>'Quarterly Profit &amp; Loss'!G12/G5</f>
        <v>11112.99385</v>
      </c>
      <c r="H15" s="41">
        <f>'Quarterly Profit &amp; Loss'!H12/H5</f>
        <v>12384.84176</v>
      </c>
      <c r="I15" s="41">
        <f>'Quarterly Profit &amp; Loss'!I12/I5</f>
        <v>13792.77375</v>
      </c>
    </row>
    <row r="16">
      <c r="A16" s="3" t="s">
        <v>136</v>
      </c>
      <c r="B16" s="40">
        <f t="shared" ref="B16:I16" si="4">B14/B15</f>
        <v>1.08107351</v>
      </c>
      <c r="C16" s="40">
        <f t="shared" si="4"/>
        <v>1.791180951</v>
      </c>
      <c r="D16" s="40">
        <f t="shared" si="4"/>
        <v>3.183548632</v>
      </c>
      <c r="E16" s="40">
        <f t="shared" si="4"/>
        <v>3.841673231</v>
      </c>
      <c r="F16" s="40">
        <f t="shared" si="4"/>
        <v>4.385605084</v>
      </c>
      <c r="G16" s="40">
        <f t="shared" si="4"/>
        <v>5.635294221</v>
      </c>
      <c r="H16" s="40">
        <f t="shared" si="4"/>
        <v>6.409805757</v>
      </c>
      <c r="I16" s="40">
        <f t="shared" si="4"/>
        <v>7.06552879</v>
      </c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37" t="s">
        <v>137</v>
      </c>
      <c r="B18" s="2"/>
      <c r="C18" s="2"/>
      <c r="D18" s="2"/>
      <c r="E18" s="2"/>
      <c r="F18" s="2"/>
      <c r="G18" s="2"/>
      <c r="H18" s="2"/>
      <c r="I18" s="2"/>
    </row>
    <row r="19">
      <c r="A19" s="2" t="s">
        <v>138</v>
      </c>
      <c r="B19" s="7">
        <f>Assumptions!B38</f>
        <v>13251</v>
      </c>
      <c r="C19" s="7">
        <f>Assumptions!C38</f>
        <v>24555.04</v>
      </c>
      <c r="D19" s="7">
        <f>Assumptions!D38</f>
        <v>48797.61</v>
      </c>
      <c r="E19" s="7">
        <f>Assumptions!E38</f>
        <v>65771.3</v>
      </c>
      <c r="F19" s="7">
        <f>Assumptions!F38</f>
        <v>83828.57</v>
      </c>
      <c r="G19" s="7">
        <f>Assumptions!G38</f>
        <v>62624.99</v>
      </c>
      <c r="H19" s="7">
        <f>Assumptions!H38</f>
        <v>79384.43</v>
      </c>
      <c r="I19" s="7">
        <f>Assumptions!I38</f>
        <v>97453.24</v>
      </c>
    </row>
    <row r="20">
      <c r="A20" s="2" t="s">
        <v>128</v>
      </c>
      <c r="B20" s="39">
        <f t="shared" ref="B20:I20" si="5">B5</f>
        <v>8457</v>
      </c>
      <c r="C20" s="39">
        <f t="shared" si="5"/>
        <v>8457</v>
      </c>
      <c r="D20" s="39">
        <f t="shared" si="5"/>
        <v>8457</v>
      </c>
      <c r="E20" s="39">
        <f t="shared" si="5"/>
        <v>8457</v>
      </c>
      <c r="F20" s="39">
        <f t="shared" si="5"/>
        <v>8457</v>
      </c>
      <c r="G20" s="39">
        <f t="shared" si="5"/>
        <v>16218</v>
      </c>
      <c r="H20" s="39">
        <f t="shared" si="5"/>
        <v>16218</v>
      </c>
      <c r="I20" s="39">
        <f t="shared" si="5"/>
        <v>16218</v>
      </c>
    </row>
    <row r="21">
      <c r="A21" s="3" t="s">
        <v>139</v>
      </c>
      <c r="B21" s="40">
        <f t="shared" ref="B21:I21" si="6">B19*B20</f>
        <v>112063707</v>
      </c>
      <c r="C21" s="40">
        <f t="shared" si="6"/>
        <v>207661973.3</v>
      </c>
      <c r="D21" s="40">
        <f t="shared" si="6"/>
        <v>412681387.8</v>
      </c>
      <c r="E21" s="40">
        <f t="shared" si="6"/>
        <v>556227884.1</v>
      </c>
      <c r="F21" s="40">
        <f t="shared" si="6"/>
        <v>708938216.5</v>
      </c>
      <c r="G21" s="40">
        <f t="shared" si="6"/>
        <v>1015652088</v>
      </c>
      <c r="H21" s="40">
        <f t="shared" si="6"/>
        <v>1287456686</v>
      </c>
      <c r="I21" s="40">
        <f t="shared" si="6"/>
        <v>1580496646</v>
      </c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37" t="s">
        <v>140</v>
      </c>
      <c r="B23" s="2"/>
      <c r="C23" s="2"/>
      <c r="D23" s="2"/>
      <c r="E23" s="2"/>
      <c r="F23" s="2"/>
      <c r="G23" s="2"/>
      <c r="H23" s="2"/>
      <c r="I23" s="2"/>
    </row>
    <row r="24">
      <c r="A24" s="2" t="s">
        <v>141</v>
      </c>
      <c r="B24" s="38">
        <f t="shared" ref="B24:I24" si="7">B21</f>
        <v>112063707</v>
      </c>
      <c r="C24" s="38">
        <f t="shared" si="7"/>
        <v>207661973.3</v>
      </c>
      <c r="D24" s="38">
        <f t="shared" si="7"/>
        <v>412681387.8</v>
      </c>
      <c r="E24" s="38">
        <f t="shared" si="7"/>
        <v>556227884.1</v>
      </c>
      <c r="F24" s="38">
        <f t="shared" si="7"/>
        <v>708938216.5</v>
      </c>
      <c r="G24" s="38">
        <f t="shared" si="7"/>
        <v>1015652088</v>
      </c>
      <c r="H24" s="38">
        <f t="shared" si="7"/>
        <v>1287456686</v>
      </c>
      <c r="I24" s="38">
        <f t="shared" si="7"/>
        <v>1580496646</v>
      </c>
    </row>
    <row r="25">
      <c r="A25" s="2" t="s">
        <v>114</v>
      </c>
      <c r="B25" s="38">
        <f>'Quarterly Balance Sheet'!B17</f>
        <v>103769595.9</v>
      </c>
      <c r="C25" s="38">
        <f>'Quarterly Balance Sheet'!C17</f>
        <v>219705383</v>
      </c>
      <c r="D25" s="38">
        <f>'Quarterly Balance Sheet'!D17</f>
        <v>349199436</v>
      </c>
      <c r="E25" s="38">
        <f>'Quarterly Balance Sheet'!E17</f>
        <v>493987358</v>
      </c>
      <c r="F25" s="38">
        <f>'Quarterly Balance Sheet'!F17</f>
        <v>655638533.4</v>
      </c>
      <c r="G25" s="38">
        <f>'Quarterly Balance Sheet'!G17</f>
        <v>835709776.6</v>
      </c>
      <c r="H25" s="38">
        <f>'Quarterly Balance Sheet'!H17</f>
        <v>1036567140</v>
      </c>
      <c r="I25" s="38">
        <f>'Quarterly Balance Sheet'!I17</f>
        <v>1260258345</v>
      </c>
    </row>
    <row r="26">
      <c r="A26" s="3" t="s">
        <v>142</v>
      </c>
      <c r="B26" s="40">
        <f t="shared" ref="B26:I26" si="8">B24/B25</f>
        <v>1.079928143</v>
      </c>
      <c r="C26" s="40">
        <f t="shared" si="8"/>
        <v>0.9451838205</v>
      </c>
      <c r="D26" s="40">
        <f t="shared" si="8"/>
        <v>1.181792824</v>
      </c>
      <c r="E26" s="40">
        <f t="shared" si="8"/>
        <v>1.125996192</v>
      </c>
      <c r="F26" s="40">
        <f t="shared" si="8"/>
        <v>1.081294311</v>
      </c>
      <c r="G26" s="40">
        <f t="shared" si="8"/>
        <v>1.215316748</v>
      </c>
      <c r="H26" s="40">
        <f t="shared" si="8"/>
        <v>1.242038876</v>
      </c>
      <c r="I26" s="40">
        <f t="shared" si="8"/>
        <v>1.254105282</v>
      </c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37" t="s">
        <v>143</v>
      </c>
      <c r="B28" s="2"/>
      <c r="C28" s="2"/>
      <c r="D28" s="2"/>
      <c r="E28" s="2"/>
      <c r="F28" s="2"/>
      <c r="G28" s="2"/>
      <c r="H28" s="2"/>
      <c r="I28" s="2"/>
    </row>
    <row r="29">
      <c r="A29" s="2" t="s">
        <v>141</v>
      </c>
      <c r="B29" s="38">
        <f t="shared" ref="B29:I29" si="9">B21</f>
        <v>112063707</v>
      </c>
      <c r="C29" s="38">
        <f t="shared" si="9"/>
        <v>207661973.3</v>
      </c>
      <c r="D29" s="38">
        <f t="shared" si="9"/>
        <v>412681387.8</v>
      </c>
      <c r="E29" s="38">
        <f t="shared" si="9"/>
        <v>556227884.1</v>
      </c>
      <c r="F29" s="38">
        <f t="shared" si="9"/>
        <v>708938216.5</v>
      </c>
      <c r="G29" s="38">
        <f t="shared" si="9"/>
        <v>1015652088</v>
      </c>
      <c r="H29" s="38">
        <f t="shared" si="9"/>
        <v>1287456686</v>
      </c>
      <c r="I29" s="38">
        <f t="shared" si="9"/>
        <v>1580496646</v>
      </c>
    </row>
    <row r="30">
      <c r="A30" s="2" t="s">
        <v>144</v>
      </c>
      <c r="B30" s="38">
        <f>'Quarterly Balance Sheet'!B21</f>
        <v>5597450</v>
      </c>
      <c r="C30" s="38">
        <f>'Quarterly Balance Sheet'!C21</f>
        <v>5597450</v>
      </c>
      <c r="D30" s="38">
        <f>'Quarterly Balance Sheet'!D21</f>
        <v>5597450</v>
      </c>
      <c r="E30" s="38">
        <f>'Quarterly Balance Sheet'!E21</f>
        <v>8058530</v>
      </c>
      <c r="F30" s="38">
        <f>'Quarterly Balance Sheet'!F21</f>
        <v>2461080</v>
      </c>
      <c r="G30" s="38">
        <f>'Quarterly Balance Sheet'!G21</f>
        <v>2461080</v>
      </c>
      <c r="H30" s="38">
        <f>'Quarterly Balance Sheet'!H21</f>
        <v>2461080</v>
      </c>
      <c r="I30" s="38">
        <f>'Quarterly Balance Sheet'!I21</f>
        <v>0</v>
      </c>
    </row>
    <row r="31">
      <c r="A31" s="2" t="s">
        <v>145</v>
      </c>
      <c r="B31" s="38">
        <f>'Quarterly Balance Sheet'!B10</f>
        <v>119024540.7</v>
      </c>
      <c r="C31" s="38">
        <f>'Quarterly Balance Sheet'!C10</f>
        <v>213486817.6</v>
      </c>
      <c r="D31" s="38">
        <f>'Quarterly Balance Sheet'!D10</f>
        <v>343410916.9</v>
      </c>
      <c r="E31" s="38">
        <f>'Quarterly Balance Sheet'!E10</f>
        <v>461513829.2</v>
      </c>
      <c r="F31" s="38">
        <f>'Quarterly Balance Sheet'!F10</f>
        <v>612903106.1</v>
      </c>
      <c r="G31" s="38">
        <f>'Quarterly Balance Sheet'!G10</f>
        <v>753475407.2</v>
      </c>
      <c r="H31" s="38">
        <f>'Quarterly Balance Sheet'!H10</f>
        <v>942787494.6</v>
      </c>
      <c r="I31" s="38">
        <f>'Quarterly Balance Sheet'!I10</f>
        <v>1113592442</v>
      </c>
    </row>
    <row r="32">
      <c r="A32" s="3" t="s">
        <v>146</v>
      </c>
      <c r="B32" s="40">
        <f t="shared" ref="B32:I32" si="10">B29+B30-B31</f>
        <v>-1363383.737</v>
      </c>
      <c r="C32" s="40">
        <f t="shared" si="10"/>
        <v>-227394.3346</v>
      </c>
      <c r="D32" s="40">
        <f t="shared" si="10"/>
        <v>74867920.85</v>
      </c>
      <c r="E32" s="40">
        <f t="shared" si="10"/>
        <v>102772584.9</v>
      </c>
      <c r="F32" s="40">
        <f t="shared" si="10"/>
        <v>98496190.39</v>
      </c>
      <c r="G32" s="40">
        <f t="shared" si="10"/>
        <v>264637760.6</v>
      </c>
      <c r="H32" s="40">
        <f t="shared" si="10"/>
        <v>347130271.2</v>
      </c>
      <c r="I32" s="40">
        <f t="shared" si="10"/>
        <v>466904203.9</v>
      </c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37" t="s">
        <v>147</v>
      </c>
      <c r="B34" s="2"/>
      <c r="C34" s="2"/>
      <c r="D34" s="2"/>
      <c r="E34" s="2"/>
      <c r="F34" s="2"/>
      <c r="G34" s="2"/>
      <c r="H34" s="2"/>
      <c r="I34" s="2"/>
    </row>
    <row r="35">
      <c r="A35" s="2" t="s">
        <v>148</v>
      </c>
      <c r="B35" s="38">
        <f t="shared" ref="B35:I35" si="11">B32</f>
        <v>-1363383.737</v>
      </c>
      <c r="C35" s="38">
        <f t="shared" si="11"/>
        <v>-227394.3346</v>
      </c>
      <c r="D35" s="38">
        <f t="shared" si="11"/>
        <v>74867920.85</v>
      </c>
      <c r="E35" s="38">
        <f t="shared" si="11"/>
        <v>102772584.9</v>
      </c>
      <c r="F35" s="38">
        <f t="shared" si="11"/>
        <v>98496190.39</v>
      </c>
      <c r="G35" s="38">
        <f t="shared" si="11"/>
        <v>264637760.6</v>
      </c>
      <c r="H35" s="38">
        <f t="shared" si="11"/>
        <v>347130271.2</v>
      </c>
      <c r="I35" s="38">
        <f t="shared" si="11"/>
        <v>466904203.9</v>
      </c>
    </row>
    <row r="36">
      <c r="A36" s="2" t="s">
        <v>149</v>
      </c>
      <c r="B36" s="38">
        <f>'Quarterly Profit &amp; Loss'!B6</f>
        <v>133189589</v>
      </c>
      <c r="C36" s="38">
        <f>'Quarterly Profit &amp; Loss'!C6</f>
        <v>149037905.3</v>
      </c>
      <c r="D36" s="38">
        <f>'Quarterly Profit &amp; Loss'!D6</f>
        <v>166599691.5</v>
      </c>
      <c r="E36" s="38">
        <f>'Quarterly Profit &amp; Loss'!E6</f>
        <v>186054329.9</v>
      </c>
      <c r="F36" s="38">
        <f>'Quarterly Profit &amp; Loss'!F6</f>
        <v>207599760.1</v>
      </c>
      <c r="G36" s="38">
        <f>'Quarterly Profit &amp; Loss'!G6</f>
        <v>231454391.3</v>
      </c>
      <c r="H36" s="38">
        <f>'Quarterly Profit &amp; Loss'!H6</f>
        <v>257859211.4</v>
      </c>
      <c r="I36" s="38">
        <f>'Quarterly Profit &amp; Loss'!I6</f>
        <v>287080113.3</v>
      </c>
    </row>
    <row r="37">
      <c r="A37" s="3" t="s">
        <v>150</v>
      </c>
      <c r="B37" s="40">
        <f t="shared" ref="B37:I37" si="12">B35/B36</f>
        <v>-0.01023641373</v>
      </c>
      <c r="C37" s="40">
        <f t="shared" si="12"/>
        <v>-0.001525748326</v>
      </c>
      <c r="D37" s="40">
        <f t="shared" si="12"/>
        <v>0.4493881122</v>
      </c>
      <c r="E37" s="40">
        <f t="shared" si="12"/>
        <v>0.5523794312</v>
      </c>
      <c r="F37" s="40">
        <f t="shared" si="12"/>
        <v>0.4744523324</v>
      </c>
      <c r="G37" s="40">
        <f t="shared" si="12"/>
        <v>1.143368934</v>
      </c>
      <c r="H37" s="40">
        <f t="shared" si="12"/>
        <v>1.346200779</v>
      </c>
      <c r="I37" s="40">
        <f t="shared" si="12"/>
        <v>1.626389925</v>
      </c>
    </row>
    <row r="38">
      <c r="A38" s="2"/>
      <c r="B38" s="2"/>
      <c r="C38" s="2"/>
      <c r="D38" s="2"/>
      <c r="E38" s="2"/>
      <c r="F38" s="2"/>
      <c r="G38" s="2"/>
      <c r="H38" s="2"/>
      <c r="I38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6" t="s">
        <v>50</v>
      </c>
      <c r="C1" s="36" t="s">
        <v>51</v>
      </c>
      <c r="D1" s="36" t="s">
        <v>52</v>
      </c>
      <c r="E1" s="36" t="s">
        <v>53</v>
      </c>
      <c r="F1" s="36" t="s">
        <v>54</v>
      </c>
      <c r="G1" s="36" t="s">
        <v>55</v>
      </c>
      <c r="H1" s="36" t="s">
        <v>56</v>
      </c>
      <c r="I1" s="36" t="s">
        <v>57</v>
      </c>
    </row>
    <row r="2">
      <c r="A2" s="3" t="s">
        <v>151</v>
      </c>
      <c r="B2" s="2"/>
      <c r="C2" s="2"/>
      <c r="D2" s="2"/>
      <c r="E2" s="2"/>
      <c r="F2" s="2"/>
      <c r="G2" s="2"/>
      <c r="H2" s="2"/>
      <c r="I2" s="2"/>
    </row>
    <row r="3">
      <c r="A3" s="37" t="s">
        <v>152</v>
      </c>
      <c r="B3" s="2"/>
      <c r="C3" s="2"/>
      <c r="D3" s="2"/>
      <c r="E3" s="2"/>
      <c r="F3" s="2"/>
      <c r="G3" s="2"/>
      <c r="H3" s="2"/>
      <c r="I3" s="2"/>
    </row>
    <row r="4">
      <c r="A4" s="2" t="s">
        <v>153</v>
      </c>
      <c r="B4" s="39">
        <f>Equity!B18+Equity!C18+Equity!D18</f>
        <v>0</v>
      </c>
      <c r="C4" s="39">
        <f>Equity!E18+Equity!F18+Equity!G18</f>
        <v>0</v>
      </c>
      <c r="D4" s="39">
        <f>Equity!H18+Equity!I18+Equity!J18</f>
        <v>135312</v>
      </c>
      <c r="E4" s="39">
        <f>Equity!K18+Equity!L18+Equity!M18</f>
        <v>0</v>
      </c>
      <c r="F4" s="39">
        <f>Equity!N18+Equity!O18+Equity!P18</f>
        <v>0</v>
      </c>
      <c r="G4" s="39">
        <f>Equity!Q18+Equity!R18+Equity!S18</f>
        <v>275706</v>
      </c>
      <c r="H4" s="39">
        <f>Equity!T18+Equity!U18+Equity!V18</f>
        <v>0</v>
      </c>
      <c r="I4" s="39">
        <f>Equity!W18+Equity!X18+Equity!Y18</f>
        <v>0</v>
      </c>
    </row>
    <row r="5">
      <c r="A5" s="2" t="s">
        <v>154</v>
      </c>
      <c r="B5" s="38">
        <f>'Quarterly Profit &amp; Loss'!B12</f>
        <v>103659654.9</v>
      </c>
      <c r="C5" s="38">
        <f>'Quarterly Profit &amp; Loss'!C12</f>
        <v>115935787</v>
      </c>
      <c r="D5" s="38">
        <f>'Quarterly Profit &amp; Loss'!D12</f>
        <v>129629365.1</v>
      </c>
      <c r="E5" s="38">
        <f>'Quarterly Profit &amp; Loss'!E12</f>
        <v>144787922</v>
      </c>
      <c r="F5" s="38">
        <f>'Quarterly Profit &amp; Loss'!F12</f>
        <v>161651175.4</v>
      </c>
      <c r="G5" s="38">
        <f>'Quarterly Profit &amp; Loss'!G12</f>
        <v>180230534.2</v>
      </c>
      <c r="H5" s="38">
        <f>'Quarterly Profit &amp; Loss'!H12</f>
        <v>200857363.6</v>
      </c>
      <c r="I5" s="38">
        <f>'Quarterly Profit &amp; Loss'!I12</f>
        <v>223691204.6</v>
      </c>
    </row>
    <row r="6">
      <c r="A6" s="3" t="s">
        <v>155</v>
      </c>
      <c r="B6" s="42">
        <f t="shared" ref="B6:I6" si="1">B4/B5</f>
        <v>0</v>
      </c>
      <c r="C6" s="42">
        <f t="shared" si="1"/>
        <v>0</v>
      </c>
      <c r="D6" s="42">
        <f t="shared" si="1"/>
        <v>0.001043837559</v>
      </c>
      <c r="E6" s="42">
        <f t="shared" si="1"/>
        <v>0</v>
      </c>
      <c r="F6" s="42">
        <f t="shared" si="1"/>
        <v>0</v>
      </c>
      <c r="G6" s="42">
        <f t="shared" si="1"/>
        <v>0.001529740791</v>
      </c>
      <c r="H6" s="42">
        <f t="shared" si="1"/>
        <v>0</v>
      </c>
      <c r="I6" s="42">
        <f t="shared" si="1"/>
        <v>0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3" t="s">
        <v>156</v>
      </c>
      <c r="B8" s="2"/>
      <c r="C8" s="2"/>
      <c r="D8" s="2"/>
      <c r="E8" s="2"/>
      <c r="F8" s="2"/>
      <c r="G8" s="2"/>
      <c r="H8" s="2"/>
      <c r="I8" s="2"/>
    </row>
    <row r="9">
      <c r="A9" s="2" t="s">
        <v>157</v>
      </c>
      <c r="B9" s="6">
        <f t="shared" ref="B9:I9" si="2">B6</f>
        <v>0</v>
      </c>
      <c r="C9" s="6">
        <f t="shared" si="2"/>
        <v>0</v>
      </c>
      <c r="D9" s="6">
        <f t="shared" si="2"/>
        <v>0.001043837559</v>
      </c>
      <c r="E9" s="6">
        <f t="shared" si="2"/>
        <v>0</v>
      </c>
      <c r="F9" s="6">
        <f t="shared" si="2"/>
        <v>0</v>
      </c>
      <c r="G9" s="6">
        <f t="shared" si="2"/>
        <v>0.001529740791</v>
      </c>
      <c r="H9" s="6">
        <f t="shared" si="2"/>
        <v>0</v>
      </c>
      <c r="I9" s="6">
        <f t="shared" si="2"/>
        <v>0</v>
      </c>
    </row>
    <row r="10">
      <c r="A10" s="3" t="s">
        <v>158</v>
      </c>
      <c r="B10" s="42">
        <f t="shared" ref="B10:I10" si="3">1-B9</f>
        <v>1</v>
      </c>
      <c r="C10" s="42">
        <f t="shared" si="3"/>
        <v>1</v>
      </c>
      <c r="D10" s="42">
        <f t="shared" si="3"/>
        <v>0.9989561624</v>
      </c>
      <c r="E10" s="42">
        <f t="shared" si="3"/>
        <v>1</v>
      </c>
      <c r="F10" s="42">
        <f t="shared" si="3"/>
        <v>1</v>
      </c>
      <c r="G10" s="42">
        <f t="shared" si="3"/>
        <v>0.9984702592</v>
      </c>
      <c r="H10" s="42">
        <f t="shared" si="3"/>
        <v>1</v>
      </c>
      <c r="I10" s="42">
        <f t="shared" si="3"/>
        <v>1</v>
      </c>
    </row>
    <row r="11">
      <c r="A11" s="2"/>
      <c r="B11" s="2"/>
      <c r="C11" s="2"/>
      <c r="D11" s="2"/>
      <c r="E11" s="2"/>
      <c r="F11" s="2"/>
      <c r="G11" s="2"/>
      <c r="H11" s="2"/>
      <c r="I11" s="2"/>
    </row>
  </sheetData>
  <drawing r:id="rId1"/>
</worksheet>
</file>