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2">
      <text>
        <t xml:space="preserve">Hey your enterprice value is wrong. Kindly check and do the needful changes
	-Kaveri Maragur</t>
      </text>
    </comment>
    <comment authorId="0" ref="B26">
      <text>
        <t xml:space="preserve">Hey your price to book ratio is wrong. Kindly check and do the needful changes
	-Kaveri Maragur</t>
      </text>
    </comment>
    <comment authorId="0" ref="B11">
      <text>
        <t xml:space="preserve">Hey your market to book ratio is wrong. Kindly check and do the needful changes
	-Kaveri Maragur</t>
      </text>
    </comment>
    <comment authorId="0" ref="B6">
      <text>
        <t xml:space="preserve">Hey your book value per share is wrong. Kindly check and do the needful changes
	-Kaveri Maragur</t>
      </text>
    </comment>
  </commentList>
</comments>
</file>

<file path=xl/sharedStrings.xml><?xml version="1.0" encoding="utf-8"?>
<sst xmlns="http://schemas.openxmlformats.org/spreadsheetml/2006/main" count="278" uniqueCount="193">
  <si>
    <t>Requirements in kg to manufacture a product-</t>
  </si>
  <si>
    <t>Ingredients</t>
  </si>
  <si>
    <t>Pots</t>
  </si>
  <si>
    <t>Cups</t>
  </si>
  <si>
    <t>Tumblers</t>
  </si>
  <si>
    <t>Plates</t>
  </si>
  <si>
    <t>Clay</t>
  </si>
  <si>
    <t>Paint</t>
  </si>
  <si>
    <t>Manufacturing Details</t>
  </si>
  <si>
    <t>Quantity</t>
  </si>
  <si>
    <t>Growth% of Quantity</t>
  </si>
  <si>
    <t>Sales Details</t>
  </si>
  <si>
    <t>Selling Price/ unit</t>
  </si>
  <si>
    <t>Collection Details</t>
  </si>
  <si>
    <t>Collection</t>
  </si>
  <si>
    <t>Customer1</t>
  </si>
  <si>
    <t>after 3 months</t>
  </si>
  <si>
    <t>Customer2</t>
  </si>
  <si>
    <t>every 2 months and makes it balance 0</t>
  </si>
  <si>
    <t>Customer3</t>
  </si>
  <si>
    <t>after 1 month</t>
  </si>
  <si>
    <t>Customer4</t>
  </si>
  <si>
    <t>cash</t>
  </si>
  <si>
    <t>Purchase Details</t>
  </si>
  <si>
    <t>Purchase Price/ kg</t>
  </si>
  <si>
    <t>Payments</t>
  </si>
  <si>
    <t>Operating Costs</t>
  </si>
  <si>
    <t>Amount (in Rs.)</t>
  </si>
  <si>
    <t>Payment</t>
  </si>
  <si>
    <t>Salary</t>
  </si>
  <si>
    <t>Salesperson1</t>
  </si>
  <si>
    <t>Salesperson2</t>
  </si>
  <si>
    <t>Rent</t>
  </si>
  <si>
    <t>same month</t>
  </si>
  <si>
    <t>Electricity</t>
  </si>
  <si>
    <t>after 2 months</t>
  </si>
  <si>
    <t>Security</t>
  </si>
  <si>
    <t>Broadband bill</t>
  </si>
  <si>
    <t>Equity Share Issue</t>
  </si>
  <si>
    <t>Month 1</t>
  </si>
  <si>
    <t>Month 6</t>
  </si>
  <si>
    <t>Month 20</t>
  </si>
  <si>
    <t>Month 32</t>
  </si>
  <si>
    <t>Issue Price</t>
  </si>
  <si>
    <t>Number of Shares</t>
  </si>
  <si>
    <t>Dividend Details</t>
  </si>
  <si>
    <t>Month 12</t>
  </si>
  <si>
    <t>Month 24</t>
  </si>
  <si>
    <t>Month 36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</si>
  <si>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</si>
  <si>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</si>
  <si>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</si>
  <si>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</si>
  <si>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</si>
  <si>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</si>
  <si>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</si>
  <si>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</si>
  <si>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13-month term loan-BOI</t>
  </si>
  <si>
    <t>Monthly</t>
  </si>
  <si>
    <t>15-month term loan-HDFC</t>
  </si>
  <si>
    <t>16-month term loan-IDBI</t>
  </si>
  <si>
    <t>21-month term loan-ICICI</t>
  </si>
  <si>
    <t>Tax Rate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</si>
  <si>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</si>
  <si>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</si>
  <si>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</si>
  <si>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</si>
  <si>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</si>
  <si>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</si>
  <si>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</si>
  <si>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</si>
  <si>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</si>
  <si>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</si>
  <si>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</si>
  <si>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</si>
  <si>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</si>
  <si>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</si>
  <si>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</si>
  <si>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</si>
  <si>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</si>
  <si>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</si>
  <si>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</si>
  <si>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</si>
  <si>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</si>
  <si>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</si>
  <si>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</si>
  <si>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</si>
  <si>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</si>
  <si>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</si>
  <si>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</si>
  <si>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</si>
  <si>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</si>
  <si>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</si>
  <si>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</si>
  <si>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</si>
  <si>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</si>
  <si>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</si>
  <si>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</si>
  <si>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</si>
  <si>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</si>
  <si>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</si>
  <si>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</si>
  <si>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</si>
  <si>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</si>
  <si>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</si>
  <si>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</si>
  <si>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</si>
  <si>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</si>
  <si>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</si>
  <si>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</si>
  <si>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</si>
  <si>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</si>
  <si>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</si>
  <si>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</si>
  <si>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</si>
  <si>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</si>
  <si>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</si>
  <si>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</si>
  <si>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</si>
  <si>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</si>
  <si>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</si>
  <si>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</si>
  <si>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in Rs.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</si>
  <si>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</si>
  <si>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</si>
  <si>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</si>
  <si>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</si>
  <si>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</si>
  <si>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</si>
  <si>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</si>
  <si>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</si>
  <si>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</si>
  <si>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</si>
  <si>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</si>
  <si>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</si>
  <si>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</si>
  <si>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</si>
  <si>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</si>
  <si>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</si>
  <si>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RM Stock</t>
  </si>
  <si>
    <t>Finished Goods 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</si>
  <si>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</si>
  <si>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</si>
  <si>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</si>
  <si>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</si>
  <si>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</si>
  <si>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</si>
  <si>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</si>
  <si>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</si>
  <si>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</si>
  <si>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</si>
  <si>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</si>
  <si>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</si>
  <si>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</si>
  <si>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</si>
  <si>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</si>
  <si>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</si>
  <si>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</si>
  <si>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</si>
  <si>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</si>
  <si>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</si>
  <si>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</si>
  <si>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</si>
  <si>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</si>
  <si>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</si>
  <si>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Market Price per share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</si>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</sst>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2" fontId="3" numFmtId="4" xfId="0" applyAlignment="1" applyFill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2" fontId="3" numFmtId="0" xfId="0" applyAlignment="1" applyFont="1">
      <alignment readingOrder="0"/>
    </xf>
    <xf borderId="0" fillId="0" fontId="1" numFmtId="4" xfId="0" applyAlignment="1" applyFont="1" applyNumberFormat="1">
      <alignment vertical="bottom"/>
    </xf>
    <xf borderId="0" fillId="0" fontId="4" numFmtId="4" xfId="0" applyFont="1" applyNumberFormat="1"/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4" fontId="1" numFmtId="2" xfId="0" applyAlignment="1" applyFill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4" fontId="1" numFmtId="4" xfId="0" applyAlignment="1" applyFont="1" applyNumberFormat="1">
      <alignment horizontal="right" vertical="bottom"/>
    </xf>
    <xf borderId="0" fillId="3" fontId="1" numFmtId="2" xfId="0" applyAlignment="1" applyFont="1" applyNumberFormat="1">
      <alignment horizontal="right" vertical="bottom"/>
    </xf>
    <xf borderId="0" fillId="4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</row>
    <row r="3">
      <c r="A3" s="2" t="s">
        <v>6</v>
      </c>
      <c r="B3" s="4">
        <v>1.5</v>
      </c>
      <c r="C3" s="4">
        <v>0.9</v>
      </c>
      <c r="D3" s="4">
        <v>1.0</v>
      </c>
      <c r="E3" s="4">
        <v>1.2</v>
      </c>
      <c r="F3" s="2"/>
      <c r="G3" s="2"/>
      <c r="H3" s="2"/>
    </row>
    <row r="4">
      <c r="A4" s="2" t="s">
        <v>7</v>
      </c>
      <c r="B4" s="4">
        <v>0.01</v>
      </c>
      <c r="C4" s="4">
        <v>0.01</v>
      </c>
      <c r="D4" s="4">
        <v>0.01</v>
      </c>
      <c r="E4" s="4">
        <v>0.01</v>
      </c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3" t="s">
        <v>8</v>
      </c>
      <c r="B6" s="2"/>
      <c r="C6" s="2"/>
      <c r="D6" s="2"/>
      <c r="E6" s="2"/>
      <c r="F6" s="2"/>
      <c r="G6" s="2"/>
      <c r="H6" s="2"/>
    </row>
    <row r="7">
      <c r="A7" s="2"/>
      <c r="B7" s="3" t="s">
        <v>9</v>
      </c>
      <c r="C7" s="3" t="s">
        <v>10</v>
      </c>
      <c r="D7" s="2"/>
      <c r="E7" s="2"/>
      <c r="F7" s="2"/>
      <c r="G7" s="2"/>
      <c r="H7" s="2"/>
    </row>
    <row r="8">
      <c r="A8" s="2" t="s">
        <v>2</v>
      </c>
      <c r="B8" s="4">
        <v>3500.0</v>
      </c>
      <c r="C8" s="5">
        <v>0.01</v>
      </c>
      <c r="D8" s="2"/>
      <c r="E8" s="2"/>
      <c r="F8" s="2"/>
      <c r="G8" s="2"/>
      <c r="H8" s="2"/>
    </row>
    <row r="9">
      <c r="A9" s="2" t="s">
        <v>3</v>
      </c>
      <c r="B9" s="4">
        <v>4259.0</v>
      </c>
      <c r="C9" s="6">
        <v>0.025</v>
      </c>
      <c r="D9" s="2"/>
      <c r="E9" s="2"/>
      <c r="F9" s="2"/>
      <c r="G9" s="2"/>
      <c r="H9" s="2"/>
    </row>
    <row r="10">
      <c r="A10" s="2" t="s">
        <v>4</v>
      </c>
      <c r="B10" s="4">
        <v>5403.0</v>
      </c>
      <c r="C10" s="6">
        <v>0.025</v>
      </c>
      <c r="D10" s="2"/>
      <c r="E10" s="2"/>
      <c r="F10" s="2"/>
      <c r="G10" s="2"/>
      <c r="H10" s="2"/>
    </row>
    <row r="11">
      <c r="A11" s="2" t="s">
        <v>5</v>
      </c>
      <c r="B11" s="4">
        <v>5739.0</v>
      </c>
      <c r="C11" s="6">
        <v>0.015</v>
      </c>
      <c r="D11" s="2"/>
      <c r="E11" s="2"/>
      <c r="F11" s="2"/>
      <c r="G11" s="2"/>
      <c r="H11" s="2"/>
    </row>
    <row r="12">
      <c r="A12" s="2"/>
      <c r="B12" s="2"/>
      <c r="C12" s="2"/>
      <c r="D12" s="2"/>
      <c r="E12" s="2"/>
      <c r="F12" s="2"/>
      <c r="G12" s="2"/>
      <c r="H12" s="2"/>
    </row>
    <row r="13">
      <c r="A13" s="3" t="s">
        <v>11</v>
      </c>
      <c r="B13" s="2"/>
      <c r="C13" s="2"/>
      <c r="D13" s="2"/>
      <c r="E13" s="2"/>
      <c r="F13" s="2"/>
      <c r="G13" s="2"/>
      <c r="H13" s="2"/>
    </row>
    <row r="14">
      <c r="A14" s="2"/>
      <c r="B14" s="3" t="s">
        <v>9</v>
      </c>
      <c r="C14" s="3" t="s">
        <v>10</v>
      </c>
      <c r="D14" s="3" t="s">
        <v>12</v>
      </c>
      <c r="E14" s="2"/>
      <c r="F14" s="2"/>
      <c r="G14" s="2"/>
      <c r="H14" s="2"/>
    </row>
    <row r="15">
      <c r="A15" s="2" t="s">
        <v>2</v>
      </c>
      <c r="B15" s="4">
        <v>3400.0</v>
      </c>
      <c r="C15" s="5">
        <v>0.01</v>
      </c>
      <c r="D15" s="4">
        <v>699.0</v>
      </c>
      <c r="E15" s="7"/>
      <c r="F15" s="2"/>
      <c r="G15" s="2"/>
      <c r="H15" s="2"/>
    </row>
    <row r="16">
      <c r="A16" s="2" t="s">
        <v>3</v>
      </c>
      <c r="B16" s="4">
        <v>4022.0</v>
      </c>
      <c r="C16" s="6">
        <v>0.015</v>
      </c>
      <c r="D16" s="4">
        <v>349.0</v>
      </c>
      <c r="E16" s="7"/>
      <c r="F16" s="2"/>
      <c r="G16" s="2"/>
      <c r="H16" s="2"/>
    </row>
    <row r="17">
      <c r="A17" s="2" t="s">
        <v>4</v>
      </c>
      <c r="B17" s="4">
        <v>5343.0</v>
      </c>
      <c r="C17" s="5">
        <v>0.02</v>
      </c>
      <c r="D17" s="4">
        <v>399.0</v>
      </c>
      <c r="E17" s="7"/>
      <c r="F17" s="2"/>
      <c r="G17" s="2"/>
      <c r="H17" s="2"/>
    </row>
    <row r="18">
      <c r="A18" s="2" t="s">
        <v>5</v>
      </c>
      <c r="B18" s="4">
        <v>5639.0</v>
      </c>
      <c r="C18" s="6">
        <v>0.005</v>
      </c>
      <c r="D18" s="4">
        <v>499.0</v>
      </c>
      <c r="E18" s="8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3" t="s">
        <v>13</v>
      </c>
      <c r="B20" s="2"/>
      <c r="C20" s="2"/>
      <c r="D20" s="2"/>
      <c r="E20" s="2"/>
      <c r="F20" s="2"/>
      <c r="G20" s="2"/>
      <c r="H20" s="2"/>
    </row>
    <row r="21">
      <c r="A21" s="2"/>
      <c r="B21" s="3" t="s">
        <v>2</v>
      </c>
      <c r="C21" s="3" t="s">
        <v>3</v>
      </c>
      <c r="D21" s="3" t="s">
        <v>4</v>
      </c>
      <c r="E21" s="3" t="s">
        <v>5</v>
      </c>
      <c r="F21" s="3" t="s">
        <v>14</v>
      </c>
      <c r="G21" s="2"/>
      <c r="H21" s="2"/>
    </row>
    <row r="22">
      <c r="A22" s="2" t="s">
        <v>15</v>
      </c>
      <c r="B22" s="5">
        <v>0.3</v>
      </c>
      <c r="C22" s="5">
        <v>0.29</v>
      </c>
      <c r="D22" s="5">
        <v>0.29</v>
      </c>
      <c r="E22" s="5">
        <v>0.14</v>
      </c>
      <c r="F22" s="2" t="s">
        <v>16</v>
      </c>
      <c r="G22" s="2"/>
      <c r="H22" s="2"/>
    </row>
    <row r="23">
      <c r="A23" s="2" t="s">
        <v>17</v>
      </c>
      <c r="B23" s="5">
        <v>0.28</v>
      </c>
      <c r="C23" s="5">
        <v>0.0</v>
      </c>
      <c r="D23" s="5">
        <v>0.29</v>
      </c>
      <c r="E23" s="5">
        <v>0.42</v>
      </c>
      <c r="F23" s="9" t="s">
        <v>18</v>
      </c>
      <c r="G23" s="2"/>
      <c r="H23" s="2"/>
    </row>
    <row r="24">
      <c r="A24" s="2" t="s">
        <v>19</v>
      </c>
      <c r="B24" s="5">
        <v>0.14</v>
      </c>
      <c r="C24" s="5">
        <v>0.28</v>
      </c>
      <c r="D24" s="5">
        <v>0.24</v>
      </c>
      <c r="E24" s="5">
        <v>0.39</v>
      </c>
      <c r="F24" s="2" t="s">
        <v>20</v>
      </c>
      <c r="G24" s="2"/>
      <c r="H24" s="2"/>
    </row>
    <row r="25">
      <c r="A25" s="2" t="s">
        <v>21</v>
      </c>
      <c r="B25" s="5">
        <v>0.28</v>
      </c>
      <c r="C25" s="5">
        <v>0.43</v>
      </c>
      <c r="D25" s="5">
        <v>0.18</v>
      </c>
      <c r="E25" s="5">
        <v>0.05</v>
      </c>
      <c r="F25" s="2" t="s">
        <v>22</v>
      </c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3" t="s">
        <v>23</v>
      </c>
      <c r="B27" s="2"/>
      <c r="C27" s="2"/>
      <c r="D27" s="2"/>
      <c r="E27" s="2"/>
      <c r="F27" s="2"/>
      <c r="G27" s="2"/>
      <c r="H27" s="2"/>
    </row>
    <row r="28">
      <c r="A28" s="2"/>
      <c r="B28" s="3" t="s">
        <v>9</v>
      </c>
      <c r="C28" s="3" t="s">
        <v>10</v>
      </c>
      <c r="D28" s="3" t="s">
        <v>24</v>
      </c>
      <c r="E28" s="3" t="s">
        <v>25</v>
      </c>
      <c r="F28" s="2"/>
      <c r="G28" s="2"/>
      <c r="H28" s="2"/>
    </row>
    <row r="29">
      <c r="A29" s="2" t="s">
        <v>6</v>
      </c>
      <c r="B29" s="4">
        <v>21373.0</v>
      </c>
      <c r="C29" s="6">
        <v>0.02</v>
      </c>
      <c r="D29" s="4">
        <v>250.0</v>
      </c>
      <c r="E29" s="2" t="s">
        <v>20</v>
      </c>
      <c r="F29" s="2"/>
      <c r="G29" s="2"/>
      <c r="H29" s="2"/>
    </row>
    <row r="30">
      <c r="A30" s="2" t="s">
        <v>7</v>
      </c>
      <c r="B30" s="4">
        <v>250.0</v>
      </c>
      <c r="C30" s="6">
        <v>0.022</v>
      </c>
      <c r="D30" s="4">
        <v>150.0</v>
      </c>
      <c r="E30" s="2" t="s">
        <v>16</v>
      </c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3" t="s">
        <v>26</v>
      </c>
      <c r="B32" s="2"/>
      <c r="C32" s="2"/>
      <c r="D32" s="2"/>
      <c r="E32" s="2"/>
      <c r="F32" s="2"/>
      <c r="G32" s="2"/>
      <c r="H32" s="2"/>
    </row>
    <row r="33">
      <c r="A33" s="2"/>
      <c r="B33" s="3" t="s">
        <v>27</v>
      </c>
      <c r="C33" s="3" t="s">
        <v>28</v>
      </c>
      <c r="D33" s="2"/>
      <c r="E33" s="2"/>
      <c r="F33" s="2"/>
      <c r="G33" s="2"/>
      <c r="H33" s="2"/>
    </row>
    <row r="34">
      <c r="A34" s="2" t="s">
        <v>29</v>
      </c>
      <c r="B34" s="2"/>
      <c r="C34" s="2"/>
      <c r="D34" s="2"/>
      <c r="E34" s="2"/>
      <c r="F34" s="2"/>
      <c r="G34" s="2"/>
      <c r="H34" s="2"/>
    </row>
    <row r="35">
      <c r="A35" s="2" t="s">
        <v>30</v>
      </c>
      <c r="B35" s="4">
        <v>14881.0</v>
      </c>
      <c r="C35" s="2" t="s">
        <v>20</v>
      </c>
      <c r="D35" s="2"/>
      <c r="E35" s="2"/>
      <c r="F35" s="2"/>
      <c r="G35" s="2"/>
      <c r="H35" s="2"/>
    </row>
    <row r="36">
      <c r="A36" s="2" t="s">
        <v>31</v>
      </c>
      <c r="B36" s="4">
        <v>14881.0</v>
      </c>
      <c r="C36" s="2" t="s">
        <v>20</v>
      </c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 t="s">
        <v>32</v>
      </c>
      <c r="B38" s="4">
        <v>39750.0</v>
      </c>
      <c r="C38" s="2" t="s">
        <v>33</v>
      </c>
      <c r="D38" s="2"/>
      <c r="E38" s="2"/>
      <c r="F38" s="2"/>
      <c r="G38" s="2"/>
      <c r="H38" s="2"/>
    </row>
    <row r="39">
      <c r="A39" s="2" t="s">
        <v>34</v>
      </c>
      <c r="B39" s="4">
        <v>6186.0</v>
      </c>
      <c r="C39" s="2" t="s">
        <v>35</v>
      </c>
      <c r="D39" s="2"/>
      <c r="E39" s="2"/>
      <c r="F39" s="2"/>
      <c r="G39" s="2"/>
      <c r="H39" s="2"/>
    </row>
    <row r="40">
      <c r="A40" s="2" t="s">
        <v>36</v>
      </c>
      <c r="B40" s="4">
        <v>17866.0</v>
      </c>
      <c r="C40" s="9" t="s">
        <v>18</v>
      </c>
      <c r="D40" s="2"/>
      <c r="E40" s="2"/>
      <c r="F40" s="2"/>
      <c r="G40" s="2"/>
      <c r="H40" s="2"/>
    </row>
    <row r="41">
      <c r="A41" s="2" t="s">
        <v>37</v>
      </c>
      <c r="B41" s="4">
        <v>9214.0</v>
      </c>
      <c r="C41" s="2" t="s">
        <v>20</v>
      </c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3" t="s">
        <v>38</v>
      </c>
      <c r="B43" s="2" t="s">
        <v>39</v>
      </c>
      <c r="C43" s="2" t="s">
        <v>40</v>
      </c>
      <c r="D43" s="2" t="s">
        <v>41</v>
      </c>
      <c r="E43" s="2" t="s">
        <v>42</v>
      </c>
      <c r="F43" s="2"/>
      <c r="G43" s="2"/>
      <c r="H43" s="2"/>
    </row>
    <row r="44">
      <c r="A44" s="2" t="s">
        <v>43</v>
      </c>
      <c r="B44" s="4">
        <v>18.0</v>
      </c>
      <c r="C44" s="4">
        <v>12.0</v>
      </c>
      <c r="D44" s="4">
        <v>13.0</v>
      </c>
      <c r="E44" s="4">
        <v>20.0</v>
      </c>
      <c r="F44" s="2"/>
      <c r="G44" s="2"/>
      <c r="H44" s="2"/>
    </row>
    <row r="45">
      <c r="A45" s="2" t="s">
        <v>44</v>
      </c>
      <c r="B45" s="4">
        <v>505447.0</v>
      </c>
      <c r="C45" s="4">
        <v>659364.0</v>
      </c>
      <c r="D45" s="4">
        <v>1251025.0</v>
      </c>
      <c r="E45" s="4">
        <v>1979424.0</v>
      </c>
      <c r="F45" s="2"/>
      <c r="G45" s="2"/>
      <c r="H45" s="2"/>
    </row>
    <row r="46">
      <c r="A46" s="2"/>
      <c r="B46" s="10"/>
      <c r="C46" s="2"/>
      <c r="D46" s="2"/>
      <c r="E46" s="2"/>
      <c r="F46" s="2"/>
      <c r="G46" s="2"/>
      <c r="H46" s="2"/>
    </row>
    <row r="47">
      <c r="A47" s="3" t="s">
        <v>45</v>
      </c>
      <c r="B47" s="2" t="s">
        <v>46</v>
      </c>
      <c r="C47" s="2" t="s">
        <v>47</v>
      </c>
      <c r="D47" s="2" t="s">
        <v>48</v>
      </c>
      <c r="E47" s="2"/>
      <c r="F47" s="2"/>
      <c r="G47" s="2"/>
      <c r="H47" s="2"/>
    </row>
    <row r="48">
      <c r="A48" s="2" t="s">
        <v>49</v>
      </c>
      <c r="B48" s="4">
        <v>2.5</v>
      </c>
      <c r="C48" s="4">
        <v>4.0</v>
      </c>
      <c r="D48" s="4">
        <v>7.0</v>
      </c>
      <c r="E48" s="2"/>
      <c r="F48" s="2"/>
      <c r="G48" s="2"/>
      <c r="H48" s="2"/>
    </row>
    <row r="49">
      <c r="A49" s="2"/>
      <c r="B49" s="8"/>
      <c r="C49" s="2"/>
      <c r="D49" s="2"/>
      <c r="E49" s="2"/>
      <c r="F49" s="2"/>
      <c r="G49" s="2"/>
      <c r="H49" s="2"/>
    </row>
    <row r="50">
      <c r="A50" s="3" t="s">
        <v>50</v>
      </c>
      <c r="B50" s="8" t="s">
        <v>51</v>
      </c>
      <c r="C50" s="2" t="s">
        <v>52</v>
      </c>
      <c r="D50" s="2" t="s">
        <v>53</v>
      </c>
      <c r="E50" s="2" t="s">
        <v>54</v>
      </c>
      <c r="F50" s="2" t="s">
        <v>55</v>
      </c>
      <c r="G50" s="2" t="s">
        <v>56</v>
      </c>
      <c r="H50" s="2"/>
    </row>
    <row r="51">
      <c r="A51" s="2" t="s">
        <v>57</v>
      </c>
      <c r="B51" s="4">
        <v>4.0</v>
      </c>
      <c r="C51" s="4">
        <v>439463.0</v>
      </c>
      <c r="D51" s="6">
        <v>0.115</v>
      </c>
      <c r="E51" s="2" t="s">
        <v>58</v>
      </c>
      <c r="F51" s="4">
        <v>13.0</v>
      </c>
      <c r="G51" s="4">
        <f t="shared" ref="G51:G54" si="1">B51+F51</f>
        <v>17</v>
      </c>
      <c r="H51" s="2"/>
    </row>
    <row r="52">
      <c r="A52" s="2" t="s">
        <v>59</v>
      </c>
      <c r="B52" s="4">
        <v>8.0</v>
      </c>
      <c r="C52" s="4">
        <v>706018.0</v>
      </c>
      <c r="D52" s="6">
        <v>0.072</v>
      </c>
      <c r="E52" s="2" t="s">
        <v>58</v>
      </c>
      <c r="F52" s="4">
        <v>15.0</v>
      </c>
      <c r="G52" s="4">
        <f t="shared" si="1"/>
        <v>23</v>
      </c>
      <c r="H52" s="2"/>
    </row>
    <row r="53">
      <c r="A53" s="2" t="s">
        <v>60</v>
      </c>
      <c r="B53" s="4">
        <v>11.0</v>
      </c>
      <c r="C53" s="4">
        <v>720445.0</v>
      </c>
      <c r="D53" s="6">
        <v>0.063</v>
      </c>
      <c r="E53" s="2" t="s">
        <v>58</v>
      </c>
      <c r="F53" s="4">
        <v>16.0</v>
      </c>
      <c r="G53" s="4">
        <f t="shared" si="1"/>
        <v>27</v>
      </c>
      <c r="H53" s="2"/>
    </row>
    <row r="54">
      <c r="A54" s="2" t="s">
        <v>61</v>
      </c>
      <c r="B54" s="4">
        <v>16.0</v>
      </c>
      <c r="C54" s="4">
        <v>2010223.0</v>
      </c>
      <c r="D54" s="6">
        <v>0.136</v>
      </c>
      <c r="E54" s="2" t="s">
        <v>58</v>
      </c>
      <c r="F54" s="4">
        <v>21.0</v>
      </c>
      <c r="G54" s="4">
        <f t="shared" si="1"/>
        <v>37</v>
      </c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3" t="s">
        <v>62</v>
      </c>
      <c r="B56" s="6">
        <v>0.274</v>
      </c>
      <c r="C56" s="2"/>
      <c r="D56" s="7"/>
      <c r="E56" s="2"/>
      <c r="F56" s="2"/>
      <c r="G56" s="2"/>
      <c r="H56" s="2"/>
    </row>
    <row r="58">
      <c r="A58" s="2"/>
      <c r="B58" s="11" t="s">
        <v>63</v>
      </c>
      <c r="C58" s="11" t="s">
        <v>64</v>
      </c>
      <c r="D58" s="11" t="s">
        <v>65</v>
      </c>
      <c r="E58" s="11" t="s">
        <v>66</v>
      </c>
      <c r="F58" s="11" t="s">
        <v>67</v>
      </c>
      <c r="G58" s="11" t="s">
        <v>68</v>
      </c>
      <c r="H58" s="11" t="s">
        <v>69</v>
      </c>
      <c r="I58" s="11" t="s">
        <v>70</v>
      </c>
      <c r="J58" s="11" t="s">
        <v>71</v>
      </c>
      <c r="K58" s="11" t="s">
        <v>72</v>
      </c>
      <c r="L58" s="11" t="s">
        <v>73</v>
      </c>
      <c r="M58" s="11" t="s">
        <v>74</v>
      </c>
    </row>
    <row r="59">
      <c r="A59" s="12" t="s">
        <v>75</v>
      </c>
      <c r="B59" s="13">
        <v>35.1</v>
      </c>
      <c r="C59" s="13">
        <v>32.47</v>
      </c>
      <c r="D59" s="13">
        <v>38.64</v>
      </c>
      <c r="E59" s="13">
        <v>44.28</v>
      </c>
      <c r="F59" s="13">
        <v>56.21</v>
      </c>
      <c r="G59" s="13">
        <v>66.05</v>
      </c>
      <c r="H59" s="13">
        <v>44.07</v>
      </c>
      <c r="I59" s="14">
        <v>45.0</v>
      </c>
      <c r="J59" s="13">
        <v>54.27</v>
      </c>
      <c r="K59" s="13">
        <v>59.77</v>
      </c>
      <c r="L59" s="13">
        <v>45.37</v>
      </c>
      <c r="M59" s="13">
        <v>42.92</v>
      </c>
    </row>
    <row r="60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6"/>
      <c r="B1" s="17" t="s">
        <v>76</v>
      </c>
      <c r="C1" s="17" t="s">
        <v>77</v>
      </c>
      <c r="D1" s="17" t="s">
        <v>78</v>
      </c>
      <c r="E1" s="17" t="s">
        <v>79</v>
      </c>
      <c r="F1" s="17" t="s">
        <v>80</v>
      </c>
      <c r="G1" s="17" t="s">
        <v>81</v>
      </c>
      <c r="H1" s="17" t="s">
        <v>82</v>
      </c>
      <c r="I1" s="17" t="s">
        <v>83</v>
      </c>
      <c r="J1" s="17" t="s">
        <v>84</v>
      </c>
      <c r="K1" s="17" t="s">
        <v>85</v>
      </c>
      <c r="L1" s="17" t="s">
        <v>86</v>
      </c>
      <c r="M1" s="17" t="s">
        <v>87</v>
      </c>
      <c r="N1" s="17" t="s">
        <v>88</v>
      </c>
      <c r="O1" s="17" t="s">
        <v>89</v>
      </c>
      <c r="P1" s="17" t="s">
        <v>90</v>
      </c>
      <c r="Q1" s="17" t="s">
        <v>91</v>
      </c>
      <c r="R1" s="17" t="s">
        <v>92</v>
      </c>
      <c r="S1" s="17" t="s">
        <v>93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106</v>
      </c>
      <c r="AG1" s="17" t="s">
        <v>107</v>
      </c>
      <c r="AH1" s="17" t="s">
        <v>108</v>
      </c>
      <c r="AI1" s="17" t="s">
        <v>109</v>
      </c>
      <c r="AJ1" s="17" t="s">
        <v>110</v>
      </c>
      <c r="AK1" s="17" t="s">
        <v>111</v>
      </c>
    </row>
    <row r="2">
      <c r="A2" s="14" t="s">
        <v>38</v>
      </c>
    </row>
    <row r="3">
      <c r="A3" s="14" t="s">
        <v>43</v>
      </c>
      <c r="B3" s="14">
        <v>18.0</v>
      </c>
      <c r="C3" s="14">
        <v>0.0</v>
      </c>
      <c r="D3" s="14">
        <v>0.0</v>
      </c>
      <c r="E3" s="14">
        <v>0.0</v>
      </c>
      <c r="F3" s="14">
        <v>0.0</v>
      </c>
      <c r="G3" s="14">
        <v>12.0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13.0</v>
      </c>
      <c r="V3" s="14">
        <v>0.0</v>
      </c>
      <c r="W3" s="14">
        <v>0.0</v>
      </c>
      <c r="X3" s="14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4">
        <v>0.0</v>
      </c>
      <c r="AE3" s="14">
        <v>0.0</v>
      </c>
      <c r="AF3" s="14">
        <v>0.0</v>
      </c>
      <c r="AG3" s="14">
        <v>20.0</v>
      </c>
      <c r="AH3" s="14">
        <v>0.0</v>
      </c>
      <c r="AI3" s="14">
        <v>0.0</v>
      </c>
      <c r="AJ3" s="14">
        <v>0.0</v>
      </c>
      <c r="AK3" s="14">
        <v>0.0</v>
      </c>
    </row>
    <row r="4">
      <c r="A4" s="14" t="s">
        <v>44</v>
      </c>
      <c r="B4" s="14">
        <v>505447.0</v>
      </c>
      <c r="C4" s="14">
        <v>0.0</v>
      </c>
      <c r="D4" s="14">
        <v>0.0</v>
      </c>
      <c r="E4" s="14">
        <v>0.0</v>
      </c>
      <c r="F4" s="14">
        <v>0.0</v>
      </c>
      <c r="G4" s="14">
        <v>659364.0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1251025.0</v>
      </c>
      <c r="V4" s="14">
        <v>0.0</v>
      </c>
      <c r="W4" s="14">
        <v>0.0</v>
      </c>
      <c r="X4" s="14">
        <v>0.0</v>
      </c>
      <c r="Y4" s="14">
        <v>0.0</v>
      </c>
      <c r="Z4" s="14">
        <v>0.0</v>
      </c>
      <c r="AA4" s="14">
        <v>0.0</v>
      </c>
      <c r="AB4" s="14">
        <v>0.0</v>
      </c>
      <c r="AC4" s="14">
        <v>0.0</v>
      </c>
      <c r="AD4" s="14">
        <v>0.0</v>
      </c>
      <c r="AE4" s="14">
        <v>0.0</v>
      </c>
      <c r="AF4" s="14">
        <v>0.0</v>
      </c>
      <c r="AG4" s="14">
        <v>1979424.0</v>
      </c>
      <c r="AH4" s="14">
        <v>0.0</v>
      </c>
      <c r="AI4" s="14">
        <v>0.0</v>
      </c>
      <c r="AJ4" s="14">
        <v>0.0</v>
      </c>
      <c r="AK4" s="14">
        <v>0.0</v>
      </c>
    </row>
    <row r="6">
      <c r="A6" s="14" t="s">
        <v>112</v>
      </c>
    </row>
    <row r="7">
      <c r="A7" s="14" t="s">
        <v>113</v>
      </c>
      <c r="B7" s="14">
        <v>0.0</v>
      </c>
      <c r="C7" s="14">
        <v>505447.0</v>
      </c>
      <c r="D7" s="14">
        <v>505447.0</v>
      </c>
      <c r="E7" s="14">
        <v>505447.0</v>
      </c>
      <c r="F7" s="14">
        <v>505447.0</v>
      </c>
      <c r="G7" s="14">
        <v>505447.0</v>
      </c>
      <c r="H7" s="14">
        <v>1164811.0</v>
      </c>
      <c r="I7" s="14">
        <v>1164811.0</v>
      </c>
      <c r="J7" s="14">
        <v>1164811.0</v>
      </c>
      <c r="K7" s="14">
        <v>1164811.0</v>
      </c>
      <c r="L7" s="14">
        <v>1164811.0</v>
      </c>
      <c r="M7" s="14">
        <v>1164811.0</v>
      </c>
      <c r="N7" s="14">
        <v>1164811.0</v>
      </c>
      <c r="O7" s="14">
        <v>1164811.0</v>
      </c>
      <c r="P7" s="14">
        <v>1164811.0</v>
      </c>
      <c r="Q7" s="14">
        <v>1164811.0</v>
      </c>
      <c r="R7" s="14">
        <v>1164811.0</v>
      </c>
      <c r="S7" s="14">
        <v>1164811.0</v>
      </c>
      <c r="T7" s="14">
        <v>1164811.0</v>
      </c>
      <c r="U7" s="14">
        <v>1164811.0</v>
      </c>
      <c r="V7" s="14">
        <v>2415836.0</v>
      </c>
      <c r="W7" s="14">
        <v>2415836.0</v>
      </c>
      <c r="X7" s="14">
        <v>2415836.0</v>
      </c>
      <c r="Y7" s="14">
        <v>2415836.0</v>
      </c>
      <c r="Z7" s="14">
        <v>2415836.0</v>
      </c>
      <c r="AA7" s="14">
        <v>2415836.0</v>
      </c>
      <c r="AB7" s="14">
        <v>2415836.0</v>
      </c>
      <c r="AC7" s="14">
        <v>2415836.0</v>
      </c>
      <c r="AD7" s="14">
        <v>2415836.0</v>
      </c>
      <c r="AE7" s="14">
        <v>2415836.0</v>
      </c>
      <c r="AF7" s="14">
        <v>2415836.0</v>
      </c>
      <c r="AG7" s="14">
        <v>2415836.0</v>
      </c>
      <c r="AH7" s="14">
        <v>4395260.0</v>
      </c>
      <c r="AI7" s="14">
        <v>4395260.0</v>
      </c>
      <c r="AJ7" s="14">
        <v>4395260.0</v>
      </c>
      <c r="AK7" s="14">
        <v>4395260.0</v>
      </c>
    </row>
    <row r="8">
      <c r="A8" s="14" t="s">
        <v>114</v>
      </c>
      <c r="B8" s="14">
        <v>505447.0</v>
      </c>
      <c r="C8" s="14">
        <v>0.0</v>
      </c>
      <c r="D8" s="14">
        <v>0.0</v>
      </c>
      <c r="E8" s="14">
        <v>0.0</v>
      </c>
      <c r="F8" s="14">
        <v>0.0</v>
      </c>
      <c r="G8" s="14">
        <v>659364.0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  <c r="U8" s="14">
        <v>1251025.0</v>
      </c>
      <c r="V8" s="14">
        <v>0.0</v>
      </c>
      <c r="W8" s="14">
        <v>0.0</v>
      </c>
      <c r="X8" s="14">
        <v>0.0</v>
      </c>
      <c r="Y8" s="14">
        <v>0.0</v>
      </c>
      <c r="Z8" s="14">
        <v>0.0</v>
      </c>
      <c r="AA8" s="14">
        <v>0.0</v>
      </c>
      <c r="AB8" s="14">
        <v>0.0</v>
      </c>
      <c r="AC8" s="14">
        <v>0.0</v>
      </c>
      <c r="AD8" s="14">
        <v>0.0</v>
      </c>
      <c r="AE8" s="14">
        <v>0.0</v>
      </c>
      <c r="AF8" s="14">
        <v>0.0</v>
      </c>
      <c r="AG8" s="14">
        <v>1979424.0</v>
      </c>
      <c r="AH8" s="14">
        <v>0.0</v>
      </c>
      <c r="AI8" s="14">
        <v>0.0</v>
      </c>
      <c r="AJ8" s="14">
        <v>0.0</v>
      </c>
      <c r="AK8" s="14">
        <v>0.0</v>
      </c>
    </row>
    <row r="9">
      <c r="A9" s="14" t="s">
        <v>115</v>
      </c>
      <c r="B9" s="14">
        <v>505447.0</v>
      </c>
      <c r="C9" s="14">
        <v>505447.0</v>
      </c>
      <c r="D9" s="14">
        <v>505447.0</v>
      </c>
      <c r="E9" s="14">
        <v>505447.0</v>
      </c>
      <c r="F9" s="14">
        <v>505447.0</v>
      </c>
      <c r="G9" s="14">
        <v>1164811.0</v>
      </c>
      <c r="H9" s="14">
        <v>1164811.0</v>
      </c>
      <c r="I9" s="14">
        <v>1164811.0</v>
      </c>
      <c r="J9" s="14">
        <v>1164811.0</v>
      </c>
      <c r="K9" s="14">
        <v>1164811.0</v>
      </c>
      <c r="L9" s="14">
        <v>1164811.0</v>
      </c>
      <c r="M9" s="14">
        <v>1164811.0</v>
      </c>
      <c r="N9" s="14">
        <v>1164811.0</v>
      </c>
      <c r="O9" s="14">
        <v>1164811.0</v>
      </c>
      <c r="P9" s="14">
        <v>1164811.0</v>
      </c>
      <c r="Q9" s="14">
        <v>1164811.0</v>
      </c>
      <c r="R9" s="14">
        <v>1164811.0</v>
      </c>
      <c r="S9" s="14">
        <v>1164811.0</v>
      </c>
      <c r="T9" s="14">
        <v>1164811.0</v>
      </c>
      <c r="U9" s="14">
        <v>2415836.0</v>
      </c>
      <c r="V9" s="14">
        <v>2415836.0</v>
      </c>
      <c r="W9" s="14">
        <v>2415836.0</v>
      </c>
      <c r="X9" s="14">
        <v>2415836.0</v>
      </c>
      <c r="Y9" s="14">
        <v>2415836.0</v>
      </c>
      <c r="Z9" s="14">
        <v>2415836.0</v>
      </c>
      <c r="AA9" s="14">
        <v>2415836.0</v>
      </c>
      <c r="AB9" s="14">
        <v>2415836.0</v>
      </c>
      <c r="AC9" s="14">
        <v>2415836.0</v>
      </c>
      <c r="AD9" s="14">
        <v>2415836.0</v>
      </c>
      <c r="AE9" s="14">
        <v>2415836.0</v>
      </c>
      <c r="AF9" s="14">
        <v>2415836.0</v>
      </c>
      <c r="AG9" s="14">
        <v>4395260.0</v>
      </c>
      <c r="AH9" s="14">
        <v>4395260.0</v>
      </c>
      <c r="AI9" s="14">
        <v>4395260.0</v>
      </c>
      <c r="AJ9" s="14">
        <v>4395260.0</v>
      </c>
      <c r="AK9" s="14">
        <v>4395260.0</v>
      </c>
    </row>
    <row r="11">
      <c r="A11" s="14" t="s">
        <v>116</v>
      </c>
    </row>
    <row r="12">
      <c r="A12" s="14" t="s">
        <v>117</v>
      </c>
      <c r="B12" s="14">
        <v>0.0</v>
      </c>
      <c r="C12" s="14">
        <v>9098046.0</v>
      </c>
      <c r="D12" s="14">
        <v>9098046.0</v>
      </c>
      <c r="E12" s="14">
        <v>9098046.0</v>
      </c>
      <c r="F12" s="14">
        <v>9098046.0</v>
      </c>
      <c r="G12" s="14">
        <v>9098046.0</v>
      </c>
      <c r="H12" s="14">
        <v>1.7010414E7</v>
      </c>
      <c r="I12" s="14">
        <v>1.7010414E7</v>
      </c>
      <c r="J12" s="14">
        <v>1.7010414E7</v>
      </c>
      <c r="K12" s="14">
        <v>1.7010414E7</v>
      </c>
      <c r="L12" s="14">
        <v>1.7010414E7</v>
      </c>
      <c r="M12" s="14">
        <v>1.7010414E7</v>
      </c>
      <c r="N12" s="14">
        <v>1.7010414E7</v>
      </c>
      <c r="O12" s="14">
        <v>1.7010414E7</v>
      </c>
      <c r="P12" s="14">
        <v>1.7010414E7</v>
      </c>
      <c r="Q12" s="14">
        <v>1.7010414E7</v>
      </c>
      <c r="R12" s="14">
        <v>1.7010414E7</v>
      </c>
      <c r="S12" s="14">
        <v>1.7010414E7</v>
      </c>
      <c r="T12" s="14">
        <v>1.7010414E7</v>
      </c>
      <c r="U12" s="14">
        <v>1.7010414E7</v>
      </c>
      <c r="V12" s="14">
        <v>3.3273739E7</v>
      </c>
      <c r="W12" s="14">
        <v>3.3273739E7</v>
      </c>
      <c r="X12" s="14">
        <v>3.3273739E7</v>
      </c>
      <c r="Y12" s="14">
        <v>3.3273739E7</v>
      </c>
      <c r="Z12" s="14">
        <v>3.3273739E7</v>
      </c>
      <c r="AA12" s="14">
        <v>3.3273739E7</v>
      </c>
      <c r="AB12" s="14">
        <v>3.3273739E7</v>
      </c>
      <c r="AC12" s="14">
        <v>3.3273739E7</v>
      </c>
      <c r="AD12" s="14">
        <v>3.3273739E7</v>
      </c>
      <c r="AE12" s="14">
        <v>3.3273739E7</v>
      </c>
      <c r="AF12" s="14">
        <v>3.3273739E7</v>
      </c>
      <c r="AG12" s="14">
        <v>3.3273739E7</v>
      </c>
      <c r="AH12" s="14">
        <v>7.2862219E7</v>
      </c>
      <c r="AI12" s="14">
        <v>7.2862219E7</v>
      </c>
      <c r="AJ12" s="14">
        <v>7.2862219E7</v>
      </c>
      <c r="AK12" s="14">
        <v>7.2862219E7</v>
      </c>
    </row>
    <row r="13">
      <c r="A13" s="14" t="s">
        <v>118</v>
      </c>
      <c r="B13" s="14">
        <v>9098046.0</v>
      </c>
      <c r="C13" s="14">
        <v>0.0</v>
      </c>
      <c r="D13" s="14">
        <v>0.0</v>
      </c>
      <c r="E13" s="14">
        <v>0.0</v>
      </c>
      <c r="F13" s="14">
        <v>0.0</v>
      </c>
      <c r="G13" s="14">
        <v>7912368.0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1.6263325E7</v>
      </c>
      <c r="V13" s="14">
        <v>0.0</v>
      </c>
      <c r="W13" s="14">
        <v>0.0</v>
      </c>
      <c r="X13" s="14">
        <v>0.0</v>
      </c>
      <c r="Y13" s="14">
        <v>0.0</v>
      </c>
      <c r="Z13" s="14">
        <v>0.0</v>
      </c>
      <c r="AA13" s="14">
        <v>0.0</v>
      </c>
      <c r="AB13" s="14">
        <v>0.0</v>
      </c>
      <c r="AC13" s="14">
        <v>0.0</v>
      </c>
      <c r="AD13" s="14">
        <v>0.0</v>
      </c>
      <c r="AE13" s="14">
        <v>0.0</v>
      </c>
      <c r="AF13" s="14">
        <v>0.0</v>
      </c>
      <c r="AG13" s="14">
        <v>3.958848E7</v>
      </c>
      <c r="AH13" s="14">
        <v>0.0</v>
      </c>
      <c r="AI13" s="14">
        <v>0.0</v>
      </c>
      <c r="AJ13" s="14">
        <v>0.0</v>
      </c>
      <c r="AK13" s="14">
        <v>0.0</v>
      </c>
    </row>
    <row r="14">
      <c r="A14" s="14" t="s">
        <v>119</v>
      </c>
      <c r="B14" s="14">
        <v>9098046.0</v>
      </c>
      <c r="C14" s="14">
        <v>9098046.0</v>
      </c>
      <c r="D14" s="14">
        <v>9098046.0</v>
      </c>
      <c r="E14" s="14">
        <v>9098046.0</v>
      </c>
      <c r="F14" s="14">
        <v>9098046.0</v>
      </c>
      <c r="G14" s="14">
        <v>1.7010414E7</v>
      </c>
      <c r="H14" s="14">
        <v>1.7010414E7</v>
      </c>
      <c r="I14" s="14">
        <v>1.7010414E7</v>
      </c>
      <c r="J14" s="14">
        <v>1.7010414E7</v>
      </c>
      <c r="K14" s="14">
        <v>1.7010414E7</v>
      </c>
      <c r="L14" s="14">
        <v>1.7010414E7</v>
      </c>
      <c r="M14" s="14">
        <v>1.7010414E7</v>
      </c>
      <c r="N14" s="14">
        <v>1.7010414E7</v>
      </c>
      <c r="O14" s="14">
        <v>1.7010414E7</v>
      </c>
      <c r="P14" s="14">
        <v>1.7010414E7</v>
      </c>
      <c r="Q14" s="14">
        <v>1.7010414E7</v>
      </c>
      <c r="R14" s="14">
        <v>1.7010414E7</v>
      </c>
      <c r="S14" s="14">
        <v>1.7010414E7</v>
      </c>
      <c r="T14" s="14">
        <v>1.7010414E7</v>
      </c>
      <c r="U14" s="14">
        <v>3.3273739E7</v>
      </c>
      <c r="V14" s="14">
        <v>3.3273739E7</v>
      </c>
      <c r="W14" s="14">
        <v>3.3273739E7</v>
      </c>
      <c r="X14" s="14">
        <v>3.3273739E7</v>
      </c>
      <c r="Y14" s="14">
        <v>3.3273739E7</v>
      </c>
      <c r="Z14" s="14">
        <v>3.3273739E7</v>
      </c>
      <c r="AA14" s="14">
        <v>3.3273739E7</v>
      </c>
      <c r="AB14" s="14">
        <v>3.3273739E7</v>
      </c>
      <c r="AC14" s="14">
        <v>3.3273739E7</v>
      </c>
      <c r="AD14" s="14">
        <v>3.3273739E7</v>
      </c>
      <c r="AE14" s="14">
        <v>3.3273739E7</v>
      </c>
      <c r="AF14" s="14">
        <v>3.3273739E7</v>
      </c>
      <c r="AG14" s="14">
        <v>7.2862219E7</v>
      </c>
      <c r="AH14" s="14">
        <v>7.2862219E7</v>
      </c>
      <c r="AI14" s="14">
        <v>7.2862219E7</v>
      </c>
      <c r="AJ14" s="14">
        <v>7.2862219E7</v>
      </c>
      <c r="AK14" s="14">
        <v>7.2862219E7</v>
      </c>
    </row>
    <row r="16">
      <c r="A16" s="14" t="s">
        <v>120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2.5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4.0</v>
      </c>
      <c r="Z16" s="14">
        <v>0.0</v>
      </c>
      <c r="AA16" s="14">
        <v>0.0</v>
      </c>
      <c r="AB16" s="14">
        <v>0.0</v>
      </c>
      <c r="AC16" s="14">
        <v>0.0</v>
      </c>
      <c r="AD16" s="14">
        <v>0.0</v>
      </c>
      <c r="AE16" s="14">
        <v>0.0</v>
      </c>
      <c r="AF16" s="14">
        <v>0.0</v>
      </c>
      <c r="AG16" s="14">
        <v>0.0</v>
      </c>
      <c r="AH16" s="14">
        <v>0.0</v>
      </c>
      <c r="AI16" s="14">
        <v>0.0</v>
      </c>
      <c r="AJ16" s="14">
        <v>0.0</v>
      </c>
      <c r="AK16" s="14">
        <v>7.0</v>
      </c>
    </row>
    <row r="18">
      <c r="A18" s="14" t="s">
        <v>121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0.0</v>
      </c>
      <c r="M18" s="14">
        <v>2912027.5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9663344.0</v>
      </c>
      <c r="Z18" s="14">
        <v>0.0</v>
      </c>
      <c r="AA18" s="14">
        <v>0.0</v>
      </c>
      <c r="AB18" s="14">
        <v>0.0</v>
      </c>
      <c r="AC18" s="14">
        <v>0.0</v>
      </c>
      <c r="AD18" s="14">
        <v>0.0</v>
      </c>
      <c r="AE18" s="14">
        <v>0.0</v>
      </c>
      <c r="AF18" s="14">
        <v>0.0</v>
      </c>
      <c r="AG18" s="14">
        <v>0.0</v>
      </c>
      <c r="AH18" s="14">
        <v>0.0</v>
      </c>
      <c r="AI18" s="14">
        <v>0.0</v>
      </c>
      <c r="AJ18" s="14">
        <v>0.0</v>
      </c>
      <c r="AK18" s="14">
        <v>3.076682E7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18" t="s">
        <v>122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  <c r="G1" s="11" t="s">
        <v>68</v>
      </c>
      <c r="H1" s="11" t="s">
        <v>69</v>
      </c>
      <c r="I1" s="11" t="s">
        <v>70</v>
      </c>
      <c r="J1" s="11" t="s">
        <v>71</v>
      </c>
      <c r="K1" s="11" t="s">
        <v>72</v>
      </c>
      <c r="L1" s="11" t="s">
        <v>73</v>
      </c>
      <c r="M1" s="11" t="s">
        <v>74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123</v>
      </c>
      <c r="B2" s="19">
        <v>2.6484047421875E7</v>
      </c>
      <c r="C2" s="19">
        <v>2.7424744783885326E7</v>
      </c>
      <c r="D2" s="19">
        <v>2.8407343824515507E7</v>
      </c>
      <c r="E2" s="19">
        <v>2.9433977455313794E7</v>
      </c>
      <c r="F2" s="19">
        <v>3.0506895279330574E7</v>
      </c>
      <c r="G2" s="19">
        <v>3.162847023673491E7</v>
      </c>
      <c r="H2" s="19">
        <v>3.2801205638005152E7</v>
      </c>
      <c r="I2" s="19">
        <v>3.4027742607636325E7</v>
      </c>
      <c r="J2" s="19">
        <v>3.5310867962678514E7</v>
      </c>
      <c r="K2" s="19">
        <v>3.665352255187459E7</v>
      </c>
      <c r="L2" s="19">
        <v>3.80588100827067E7</v>
      </c>
      <c r="M2" s="19">
        <v>3.953000646529575E7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124</v>
      </c>
      <c r="B3" s="19">
        <v>1.58914564734375E7</v>
      </c>
      <c r="C3" s="19">
        <v>1.6464698172395807E7</v>
      </c>
      <c r="D3" s="19">
        <v>1.7063861445234448E7</v>
      </c>
      <c r="E3" s="19">
        <v>1.7690279196999952E7</v>
      </c>
      <c r="F3" s="19">
        <v>1.8345357665739913E7</v>
      </c>
      <c r="G3" s="19">
        <v>1.903058061023753E7</v>
      </c>
      <c r="H3" s="19">
        <v>1.9747513742255352E7</v>
      </c>
      <c r="I3" s="19">
        <v>2.0497809417767204E7</v>
      </c>
      <c r="J3" s="19">
        <v>2.128321160252282E7</v>
      </c>
      <c r="K3" s="19">
        <v>2.2105561128207266E7</v>
      </c>
      <c r="L3" s="19">
        <v>2.2966801256430037E7</v>
      </c>
      <c r="M3" s="19">
        <v>2.3868983568810128E7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125</v>
      </c>
      <c r="B4" s="19">
        <v>1.0592590948437499E7</v>
      </c>
      <c r="C4" s="19">
        <v>1.096004661148952E7</v>
      </c>
      <c r="D4" s="19">
        <v>1.1343482379281059E7</v>
      </c>
      <c r="E4" s="19">
        <v>1.1743698258313838E7</v>
      </c>
      <c r="F4" s="19">
        <v>1.2161537613590661E7</v>
      </c>
      <c r="G4" s="19">
        <v>1.259788962649738E7</v>
      </c>
      <c r="H4" s="19">
        <v>1.3053691895749802E7</v>
      </c>
      <c r="I4" s="19">
        <v>1.3529933189869117E7</v>
      </c>
      <c r="J4" s="19">
        <v>1.4027656360155694E7</v>
      </c>
      <c r="K4" s="19">
        <v>1.454796142366733E7</v>
      </c>
      <c r="L4" s="19">
        <v>1.509200882627666E7</v>
      </c>
      <c r="M4" s="19">
        <v>1.5661022896485616E7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126</v>
      </c>
      <c r="B5" s="19">
        <v>308334.0</v>
      </c>
      <c r="C5" s="19">
        <v>308334.0</v>
      </c>
      <c r="D5" s="19">
        <v>308334.0</v>
      </c>
      <c r="E5" s="19">
        <v>308334.0</v>
      </c>
      <c r="F5" s="19">
        <v>308334.0</v>
      </c>
      <c r="G5" s="19">
        <v>308334.0</v>
      </c>
      <c r="H5" s="19">
        <v>308334.0</v>
      </c>
      <c r="I5" s="19">
        <v>308334.0</v>
      </c>
      <c r="J5" s="19">
        <v>308334.0</v>
      </c>
      <c r="K5" s="19">
        <v>308334.0</v>
      </c>
      <c r="L5" s="19">
        <v>308334.0</v>
      </c>
      <c r="M5" s="19">
        <v>308334.0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127</v>
      </c>
      <c r="B6" s="19">
        <v>1.0284256948437499E7</v>
      </c>
      <c r="C6" s="19">
        <v>1.065171261148952E7</v>
      </c>
      <c r="D6" s="19">
        <v>1.1035148379281059E7</v>
      </c>
      <c r="E6" s="19">
        <v>1.1435364258313838E7</v>
      </c>
      <c r="F6" s="19">
        <v>1.1853203613590661E7</v>
      </c>
      <c r="G6" s="19">
        <v>1.228955562649738E7</v>
      </c>
      <c r="H6" s="19">
        <v>1.2745357895749802E7</v>
      </c>
      <c r="I6" s="19">
        <v>1.3221599189869117E7</v>
      </c>
      <c r="J6" s="19">
        <v>1.3719322360155694E7</v>
      </c>
      <c r="K6" s="19">
        <v>1.423962742366733E7</v>
      </c>
      <c r="L6" s="19">
        <v>1.478367482627666E7</v>
      </c>
      <c r="M6" s="19">
        <v>1.5352688896485616E7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128</v>
      </c>
      <c r="B7" s="19">
        <v>164185.7142857143</v>
      </c>
      <c r="C7" s="19">
        <v>164185.7142857143</v>
      </c>
      <c r="D7" s="19">
        <v>164185.7142857143</v>
      </c>
      <c r="E7" s="19">
        <v>164185.7142857143</v>
      </c>
      <c r="F7" s="19">
        <v>164185.7142857143</v>
      </c>
      <c r="G7" s="19">
        <v>164185.7142857143</v>
      </c>
      <c r="H7" s="19">
        <v>164185.7142857143</v>
      </c>
      <c r="I7" s="19">
        <v>164185.7142857143</v>
      </c>
      <c r="J7" s="19">
        <v>164185.7142857143</v>
      </c>
      <c r="K7" s="19">
        <v>164185.7142857143</v>
      </c>
      <c r="L7" s="19">
        <v>164185.7142857143</v>
      </c>
      <c r="M7" s="19">
        <v>164185.7142857143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129</v>
      </c>
      <c r="B8" s="19">
        <v>1.0120071234151784E7</v>
      </c>
      <c r="C8" s="19">
        <v>1.0487526897203805E7</v>
      </c>
      <c r="D8" s="19">
        <v>1.0870962664995344E7</v>
      </c>
      <c r="E8" s="19">
        <v>1.1271178544028126E7</v>
      </c>
      <c r="F8" s="19">
        <v>1.1689017899304947E7</v>
      </c>
      <c r="G8" s="19">
        <v>1.2125369912211666E7</v>
      </c>
      <c r="H8" s="19">
        <v>1.2581172181464087E7</v>
      </c>
      <c r="I8" s="19">
        <v>1.30574134755834E7</v>
      </c>
      <c r="J8" s="19">
        <v>1.3555136645869981E7</v>
      </c>
      <c r="K8" s="19">
        <v>1.4075441709381614E7</v>
      </c>
      <c r="L8" s="19">
        <v>1.4619489111990944E7</v>
      </c>
      <c r="M8" s="19">
        <v>1.51885031821999E7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130</v>
      </c>
      <c r="B9" s="19">
        <v>0.0</v>
      </c>
      <c r="C9" s="19">
        <v>12634.561250000002</v>
      </c>
      <c r="D9" s="19">
        <v>21106.77725</v>
      </c>
      <c r="E9" s="19">
        <v>32907.55775</v>
      </c>
      <c r="F9" s="19">
        <v>36689.894</v>
      </c>
      <c r="G9" s="19">
        <v>96614.43516666666</v>
      </c>
      <c r="H9" s="19">
        <v>92402.91475000001</v>
      </c>
      <c r="I9" s="19">
        <v>83930.69875000001</v>
      </c>
      <c r="J9" s="19">
        <v>75912.25450000001</v>
      </c>
      <c r="K9" s="19">
        <v>68347.58200000001</v>
      </c>
      <c r="L9" s="19">
        <v>68347.58200000001</v>
      </c>
      <c r="M9" s="19">
        <v>68347.58200000001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8" t="s">
        <v>131</v>
      </c>
      <c r="B10" s="19">
        <v>1.0120071234151784E7</v>
      </c>
      <c r="C10" s="19">
        <v>1.0474892335953806E7</v>
      </c>
      <c r="D10" s="19">
        <v>1.0849855887745345E7</v>
      </c>
      <c r="E10" s="19">
        <v>1.1238270986278126E7</v>
      </c>
      <c r="F10" s="19">
        <v>1.1652328005304947E7</v>
      </c>
      <c r="G10" s="19">
        <v>1.2028755477045E7</v>
      </c>
      <c r="H10" s="19">
        <v>1.2488769266714087E7</v>
      </c>
      <c r="I10" s="19">
        <v>1.29734827768334E7</v>
      </c>
      <c r="J10" s="19">
        <v>1.347922439136998E7</v>
      </c>
      <c r="K10" s="19">
        <v>1.4007094127381615E7</v>
      </c>
      <c r="L10" s="19">
        <v>1.4551141529990945E7</v>
      </c>
      <c r="M10" s="19">
        <v>1.51201556001999E7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132</v>
      </c>
      <c r="B11" s="19">
        <v>2772899.5181575892</v>
      </c>
      <c r="C11" s="19">
        <v>2870120.500051343</v>
      </c>
      <c r="D11" s="19">
        <v>2972860.5132422247</v>
      </c>
      <c r="E11" s="19">
        <v>3079286.2502402067</v>
      </c>
      <c r="F11" s="19">
        <v>3192737.8734535556</v>
      </c>
      <c r="G11" s="19">
        <v>3295879.00071033</v>
      </c>
      <c r="H11" s="19">
        <v>3421922.77907966</v>
      </c>
      <c r="I11" s="19">
        <v>3554734.2808523523</v>
      </c>
      <c r="J11" s="19">
        <v>3693307.483235375</v>
      </c>
      <c r="K11" s="19">
        <v>3837943.7909025624</v>
      </c>
      <c r="L11" s="19">
        <v>3987012.779217519</v>
      </c>
      <c r="M11" s="19">
        <v>4142922.634454773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133</v>
      </c>
      <c r="B12" s="19">
        <v>7347171.715994195</v>
      </c>
      <c r="C12" s="19">
        <v>7604771.835902462</v>
      </c>
      <c r="D12" s="19">
        <v>7876995.37450312</v>
      </c>
      <c r="E12" s="19">
        <v>8158984.736037918</v>
      </c>
      <c r="F12" s="19">
        <v>8459590.13185139</v>
      </c>
      <c r="G12" s="19">
        <v>8732876.476334669</v>
      </c>
      <c r="H12" s="19">
        <v>9066846.487634428</v>
      </c>
      <c r="I12" s="19">
        <v>9418748.495981049</v>
      </c>
      <c r="J12" s="19">
        <v>9785916.908134604</v>
      </c>
      <c r="K12" s="19">
        <v>1.0169150336479053E7</v>
      </c>
      <c r="L12" s="19">
        <v>1.0564128750773426E7</v>
      </c>
      <c r="M12" s="19">
        <v>1.0977232965745127E7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8" t="s">
        <v>122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  <c r="G1" s="11" t="s">
        <v>68</v>
      </c>
      <c r="H1" s="11" t="s">
        <v>69</v>
      </c>
      <c r="I1" s="11" t="s">
        <v>70</v>
      </c>
      <c r="J1" s="11" t="s">
        <v>71</v>
      </c>
      <c r="K1" s="11" t="s">
        <v>72</v>
      </c>
      <c r="L1" s="11" t="s">
        <v>73</v>
      </c>
      <c r="M1" s="11" t="s">
        <v>74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8" t="s">
        <v>27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 t="s">
        <v>134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135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136</v>
      </c>
      <c r="B5" s="19">
        <v>854814.2857142857</v>
      </c>
      <c r="C5" s="19">
        <v>690628.5714285715</v>
      </c>
      <c r="D5" s="19">
        <v>526442.8571428572</v>
      </c>
      <c r="E5" s="19">
        <v>362257.14285714296</v>
      </c>
      <c r="F5" s="19">
        <v>498071.42857142864</v>
      </c>
      <c r="G5" s="19">
        <v>333885.7142857143</v>
      </c>
      <c r="H5" s="19">
        <v>729700.0000000001</v>
      </c>
      <c r="I5" s="19">
        <v>565514.2857142858</v>
      </c>
      <c r="J5" s="19">
        <v>401328.5714285716</v>
      </c>
      <c r="K5" s="19">
        <v>537142.8571428573</v>
      </c>
      <c r="L5" s="19">
        <v>531957.142857143</v>
      </c>
      <c r="M5" s="19">
        <v>367771.42857142875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137</v>
      </c>
      <c r="B6" s="19">
        <v>854814.2857142857</v>
      </c>
      <c r="C6" s="19">
        <v>690628.5714285715</v>
      </c>
      <c r="D6" s="19">
        <v>526442.8571428572</v>
      </c>
      <c r="E6" s="19">
        <v>362257.14285714296</v>
      </c>
      <c r="F6" s="19">
        <v>498071.42857142864</v>
      </c>
      <c r="G6" s="19">
        <v>333885.7142857143</v>
      </c>
      <c r="H6" s="19">
        <v>729700.0000000001</v>
      </c>
      <c r="I6" s="19">
        <v>565514.2857142858</v>
      </c>
      <c r="J6" s="19">
        <v>401328.5714285716</v>
      </c>
      <c r="K6" s="19">
        <v>537142.8571428573</v>
      </c>
      <c r="L6" s="19">
        <v>531957.142857143</v>
      </c>
      <c r="M6" s="19">
        <v>367771.42857142875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138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1" t="s">
        <v>139</v>
      </c>
      <c r="B9" s="19">
        <v>59112.424337500495</v>
      </c>
      <c r="C9" s="19">
        <v>215727.34109235214</v>
      </c>
      <c r="D9" s="19">
        <v>474721.1007202687</v>
      </c>
      <c r="E9" s="19">
        <v>840893.2527052037</v>
      </c>
      <c r="F9" s="19">
        <v>1318922.3508813865</v>
      </c>
      <c r="G9" s="19">
        <v>1913315.6115181665</v>
      </c>
      <c r="H9" s="19">
        <v>2628351.767130537</v>
      </c>
      <c r="I9" s="19">
        <v>3468016.396508858</v>
      </c>
      <c r="J9" s="19">
        <v>4435928.943429071</v>
      </c>
      <c r="K9" s="19">
        <v>5535260.562433905</v>
      </c>
      <c r="L9" s="19">
        <v>6768641.84945137</v>
      </c>
      <c r="M9" s="19">
        <v>8138059.427281324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1" t="s">
        <v>140</v>
      </c>
      <c r="B10" s="19">
        <v>516906.5522249997</v>
      </c>
      <c r="C10" s="19">
        <v>1371729.3920936037</v>
      </c>
      <c r="D10" s="19">
        <v>2595457.2078175694</v>
      </c>
      <c r="E10" s="19">
        <v>4221607.6919338005</v>
      </c>
      <c r="F10" s="19">
        <v>6286430.30272973</v>
      </c>
      <c r="G10" s="19">
        <v>8829125.194189128</v>
      </c>
      <c r="H10" s="19">
        <v>1.1892079597696967E7</v>
      </c>
      <c r="I10" s="19">
        <v>1.5521123040094454E7</v>
      </c>
      <c r="J10" s="19">
        <v>1.9765802891996205E7</v>
      </c>
      <c r="K10" s="19">
        <v>2.4679681858194396E7</v>
      </c>
      <c r="L10" s="19">
        <v>3.0320659149152685E7</v>
      </c>
      <c r="M10" s="19">
        <v>3.6751317209759906E7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141</v>
      </c>
      <c r="B11" s="19">
        <v>1.1380560540698249E7</v>
      </c>
      <c r="C11" s="19">
        <v>9198723.803372784</v>
      </c>
      <c r="D11" s="19">
        <v>1.2222806261777649E7</v>
      </c>
      <c r="E11" s="19">
        <v>9913250.086998409</v>
      </c>
      <c r="F11" s="19">
        <v>1.3143488662840035E7</v>
      </c>
      <c r="G11" s="19">
        <v>1.0695640816015474E7</v>
      </c>
      <c r="H11" s="19">
        <v>1.415094755134638E7</v>
      </c>
      <c r="I11" s="19">
        <v>1.155313051155116E7</v>
      </c>
      <c r="J11" s="19">
        <v>1.525447379060078E7</v>
      </c>
      <c r="K11" s="19">
        <v>1.249377548871003E7</v>
      </c>
      <c r="L11" s="19">
        <v>1.646442195700816E7</v>
      </c>
      <c r="M11" s="19">
        <v>1.3526550671409063E7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142</v>
      </c>
      <c r="B12" s="19">
        <v>9377148.36301916</v>
      </c>
      <c r="C12" s="19">
        <v>2.69984900880086E7</v>
      </c>
      <c r="D12" s="19">
        <v>3.162612147912837E7</v>
      </c>
      <c r="E12" s="19">
        <v>3.8449107519116096E7</v>
      </c>
      <c r="F12" s="19">
        <v>4.1433740327009946E7</v>
      </c>
      <c r="G12" s="19">
        <v>5.1636063979473144E7</v>
      </c>
      <c r="H12" s="19">
        <v>6.982369058348876E7</v>
      </c>
      <c r="I12" s="19">
        <v>6.764596194200769E7</v>
      </c>
      <c r="J12" s="19">
        <v>6.850752615308183E7</v>
      </c>
      <c r="K12" s="19">
        <v>7.583085318983057E7</v>
      </c>
      <c r="L12" s="19">
        <v>1.1575625876135707E8</v>
      </c>
      <c r="M12" s="19">
        <v>9.188202802837615E7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 t="s">
        <v>143</v>
      </c>
      <c r="B13" s="19">
        <v>2.133372788027991E7</v>
      </c>
      <c r="C13" s="19">
        <v>3.7784670624567345E7</v>
      </c>
      <c r="D13" s="19">
        <v>4.6919106049443856E7</v>
      </c>
      <c r="E13" s="19">
        <v>5.3424858550753504E7</v>
      </c>
      <c r="F13" s="19">
        <v>6.218258164346109E7</v>
      </c>
      <c r="G13" s="19">
        <v>7.307414560119592E7</v>
      </c>
      <c r="H13" s="19">
        <v>9.849506949966264E7</v>
      </c>
      <c r="I13" s="19">
        <v>9.818823189016217E7</v>
      </c>
      <c r="J13" s="19">
        <v>1.079637317791079E8</v>
      </c>
      <c r="K13" s="19">
        <v>1.185395710991689E8</v>
      </c>
      <c r="L13" s="19">
        <v>1.6930998171696928E8</v>
      </c>
      <c r="M13" s="19">
        <v>1.5029795533682644E8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 t="s">
        <v>144</v>
      </c>
      <c r="B14" s="19">
        <v>2.2188542165994197E7</v>
      </c>
      <c r="C14" s="19">
        <v>3.847529919599592E7</v>
      </c>
      <c r="D14" s="19">
        <v>4.7445548906586714E7</v>
      </c>
      <c r="E14" s="19">
        <v>5.3787115693610646E7</v>
      </c>
      <c r="F14" s="19">
        <v>6.268065307203252E7</v>
      </c>
      <c r="G14" s="19">
        <v>7.340803131548163E7</v>
      </c>
      <c r="H14" s="19">
        <v>9.922476949966264E7</v>
      </c>
      <c r="I14" s="19">
        <v>9.875374617587645E7</v>
      </c>
      <c r="J14" s="19">
        <v>1.0836506035053647E8</v>
      </c>
      <c r="K14" s="19">
        <v>1.1907671395631175E8</v>
      </c>
      <c r="L14" s="19">
        <v>1.6984193885982642E8</v>
      </c>
      <c r="M14" s="19">
        <v>1.5066572676539788E8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145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 t="s">
        <v>146</v>
      </c>
      <c r="B17" s="19">
        <v>9098046.0</v>
      </c>
      <c r="C17" s="19">
        <v>1.7010414E7</v>
      </c>
      <c r="D17" s="19">
        <v>1.7010414E7</v>
      </c>
      <c r="E17" s="19">
        <v>1.7010414E7</v>
      </c>
      <c r="F17" s="19">
        <v>1.7010414E7</v>
      </c>
      <c r="G17" s="19">
        <v>1.7010414E7</v>
      </c>
      <c r="H17" s="19">
        <v>3.3273739E7</v>
      </c>
      <c r="I17" s="19">
        <v>3.3273739E7</v>
      </c>
      <c r="J17" s="19">
        <v>3.3273739E7</v>
      </c>
      <c r="K17" s="19">
        <v>3.3273739E7</v>
      </c>
      <c r="L17" s="19">
        <v>7.2862219E7</v>
      </c>
      <c r="M17" s="19">
        <v>7.2862219E7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147</v>
      </c>
      <c r="B18" s="19">
        <v>7347171.715994195</v>
      </c>
      <c r="C18" s="19">
        <v>1.4951943551896656E7</v>
      </c>
      <c r="D18" s="19">
        <v>2.282893892639978E7</v>
      </c>
      <c r="E18" s="19">
        <v>2.8075896162437696E7</v>
      </c>
      <c r="F18" s="19">
        <v>3.653548629428909E7</v>
      </c>
      <c r="G18" s="19">
        <v>4.526836277062376E7</v>
      </c>
      <c r="H18" s="19">
        <v>5.433520925825818E7</v>
      </c>
      <c r="I18" s="19">
        <v>5.4090613754239224E7</v>
      </c>
      <c r="J18" s="19">
        <v>6.3876530662373826E7</v>
      </c>
      <c r="K18" s="19">
        <v>7.404568099885288E7</v>
      </c>
      <c r="L18" s="19">
        <v>8.460980974962631E7</v>
      </c>
      <c r="M18" s="19">
        <v>6.482022271537143E7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148</v>
      </c>
      <c r="B19" s="19">
        <v>1.6445217715994194E7</v>
      </c>
      <c r="C19" s="19">
        <v>3.1962357551896654E7</v>
      </c>
      <c r="D19" s="19">
        <v>3.983935292639978E7</v>
      </c>
      <c r="E19" s="19">
        <v>4.508631016243769E7</v>
      </c>
      <c r="F19" s="19">
        <v>5.354590029428909E7</v>
      </c>
      <c r="G19" s="19">
        <v>6.227877677062376E7</v>
      </c>
      <c r="H19" s="19">
        <v>8.760894825825818E7</v>
      </c>
      <c r="I19" s="19">
        <v>8.736435275423923E7</v>
      </c>
      <c r="J19" s="19">
        <v>9.715026966237383E7</v>
      </c>
      <c r="K19" s="19">
        <v>1.0731941999885288E8</v>
      </c>
      <c r="L19" s="19">
        <v>1.574720287496263E8</v>
      </c>
      <c r="M19" s="19">
        <v>1.3768244171537143E8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" t="s">
        <v>149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" t="s">
        <v>150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 t="s">
        <v>151</v>
      </c>
      <c r="B23" s="19">
        <v>0.0</v>
      </c>
      <c r="C23" s="19">
        <v>439463.0</v>
      </c>
      <c r="D23" s="19">
        <v>1145481.0</v>
      </c>
      <c r="E23" s="19">
        <v>1865926.0</v>
      </c>
      <c r="F23" s="19">
        <v>1865926.0</v>
      </c>
      <c r="G23" s="19">
        <v>3436686.0</v>
      </c>
      <c r="H23" s="19">
        <v>3436686.0</v>
      </c>
      <c r="I23" s="19">
        <v>2730668.0</v>
      </c>
      <c r="J23" s="19">
        <v>2010223.0</v>
      </c>
      <c r="K23" s="19">
        <v>2010223.0</v>
      </c>
      <c r="L23" s="19">
        <v>2010223.0</v>
      </c>
      <c r="M23" s="19">
        <v>2010223.0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" t="s">
        <v>152</v>
      </c>
      <c r="B24" s="19">
        <v>0.0</v>
      </c>
      <c r="C24" s="19">
        <v>439463.0</v>
      </c>
      <c r="D24" s="19">
        <v>1145481.0</v>
      </c>
      <c r="E24" s="19">
        <v>1865926.0</v>
      </c>
      <c r="F24" s="19">
        <v>1865926.0</v>
      </c>
      <c r="G24" s="19">
        <v>3436686.0</v>
      </c>
      <c r="H24" s="19">
        <v>3436686.0</v>
      </c>
      <c r="I24" s="19">
        <v>2730668.0</v>
      </c>
      <c r="J24" s="19">
        <v>2010223.0</v>
      </c>
      <c r="K24" s="19">
        <v>2010223.0</v>
      </c>
      <c r="L24" s="19">
        <v>2010223.0</v>
      </c>
      <c r="M24" s="19">
        <v>2010223.0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" t="s">
        <v>153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 t="s">
        <v>154</v>
      </c>
      <c r="B27" s="19">
        <v>5674110.450000001</v>
      </c>
      <c r="C27" s="19">
        <v>6022130.644099263</v>
      </c>
      <c r="D27" s="19">
        <v>6391500.980186946</v>
      </c>
      <c r="E27" s="19">
        <v>6783531.531172974</v>
      </c>
      <c r="F27" s="19">
        <v>7199612.77774346</v>
      </c>
      <c r="G27" s="19">
        <v>7641220.544857892</v>
      </c>
      <c r="H27" s="19">
        <v>8109921.241404485</v>
      </c>
      <c r="I27" s="19">
        <v>8607377.421637226</v>
      </c>
      <c r="J27" s="19">
        <v>9135353.688162608</v>
      </c>
      <c r="K27" s="19">
        <v>9695722.957458869</v>
      </c>
      <c r="L27" s="19">
        <v>1.0290473110200094E7</v>
      </c>
      <c r="M27" s="19">
        <v>1.0921714050026417E7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 t="s">
        <v>155</v>
      </c>
      <c r="B28" s="19">
        <v>69214.0</v>
      </c>
      <c r="C28" s="19">
        <v>51348.0</v>
      </c>
      <c r="D28" s="19">
        <v>69214.0</v>
      </c>
      <c r="E28" s="19">
        <v>51348.0</v>
      </c>
      <c r="F28" s="19">
        <v>69214.0</v>
      </c>
      <c r="G28" s="19">
        <v>51348.0</v>
      </c>
      <c r="H28" s="19">
        <v>69214.0</v>
      </c>
      <c r="I28" s="19">
        <v>51348.0</v>
      </c>
      <c r="J28" s="19">
        <v>69214.0</v>
      </c>
      <c r="K28" s="19">
        <v>51348.0</v>
      </c>
      <c r="L28" s="19">
        <v>69214.0</v>
      </c>
      <c r="M28" s="19">
        <v>51348.0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" t="s">
        <v>156</v>
      </c>
      <c r="B29" s="19">
        <v>5743324.450000001</v>
      </c>
      <c r="C29" s="19">
        <v>6073478.644099263</v>
      </c>
      <c r="D29" s="19">
        <v>6460714.980186946</v>
      </c>
      <c r="E29" s="19">
        <v>6834879.531172974</v>
      </c>
      <c r="F29" s="19">
        <v>7268826.77774346</v>
      </c>
      <c r="G29" s="19">
        <v>7692568.544857892</v>
      </c>
      <c r="H29" s="19">
        <v>8179135.241404485</v>
      </c>
      <c r="I29" s="19">
        <v>8658725.421637226</v>
      </c>
      <c r="J29" s="19">
        <v>9204567.688162608</v>
      </c>
      <c r="K29" s="19">
        <v>9747070.957458869</v>
      </c>
      <c r="L29" s="19">
        <v>1.0359687110200094E7</v>
      </c>
      <c r="M29" s="19">
        <v>1.0973062050026417E7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" t="s">
        <v>157</v>
      </c>
      <c r="B30" s="19">
        <v>5743324.450000001</v>
      </c>
      <c r="C30" s="19">
        <v>6512941.644099263</v>
      </c>
      <c r="D30" s="19">
        <v>7606195.980186946</v>
      </c>
      <c r="E30" s="19">
        <v>8700805.531172974</v>
      </c>
      <c r="F30" s="19">
        <v>9134752.777743459</v>
      </c>
      <c r="G30" s="19">
        <v>1.1129254544857893E7</v>
      </c>
      <c r="H30" s="19">
        <v>1.1615821241404485E7</v>
      </c>
      <c r="I30" s="19">
        <v>1.1389393421637226E7</v>
      </c>
      <c r="J30" s="19">
        <v>1.1214790688162608E7</v>
      </c>
      <c r="K30" s="19">
        <v>1.1757293957458869E7</v>
      </c>
      <c r="L30" s="19">
        <v>1.2369910110200094E7</v>
      </c>
      <c r="M30" s="19">
        <v>1.2983285050026417E7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8" t="s">
        <v>158</v>
      </c>
      <c r="B32" s="19">
        <v>2.2188542165994197E7</v>
      </c>
      <c r="C32" s="19">
        <v>3.847529919599592E7</v>
      </c>
      <c r="D32" s="19">
        <v>4.744554890658673E7</v>
      </c>
      <c r="E32" s="19">
        <v>5.378711569361067E7</v>
      </c>
      <c r="F32" s="19">
        <v>6.268065307203255E7</v>
      </c>
      <c r="G32" s="19">
        <v>7.340803131548165E7</v>
      </c>
      <c r="H32" s="19">
        <v>9.922476949966267E7</v>
      </c>
      <c r="I32" s="19">
        <v>9.875374617587645E7</v>
      </c>
      <c r="J32" s="19">
        <v>1.0836506035053644E8</v>
      </c>
      <c r="K32" s="19">
        <v>1.1907671395631175E8</v>
      </c>
      <c r="L32" s="19">
        <v>1.6984193885982642E8</v>
      </c>
      <c r="M32" s="19">
        <v>1.5066572676539785E8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159</v>
      </c>
      <c r="B34" s="19">
        <v>0.0</v>
      </c>
      <c r="C34" s="19">
        <v>0.0</v>
      </c>
      <c r="D34" s="19">
        <v>-1.4901161193847656E-8</v>
      </c>
      <c r="E34" s="19">
        <v>-2.2351741790771484E-8</v>
      </c>
      <c r="F34" s="19">
        <v>-2.9802322387695312E-8</v>
      </c>
      <c r="G34" s="19">
        <v>-1.4901161193847656E-8</v>
      </c>
      <c r="H34" s="19">
        <v>-2.9802322387695312E-8</v>
      </c>
      <c r="I34" s="19">
        <v>0.0</v>
      </c>
      <c r="J34" s="19">
        <v>2.9802322387695312E-8</v>
      </c>
      <c r="K34" s="19">
        <v>0.0</v>
      </c>
      <c r="L34" s="19">
        <v>0.0</v>
      </c>
      <c r="M34" s="19">
        <v>2.9802322387695312E-8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1">
      <c r="A1" s="2"/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68</v>
      </c>
      <c r="H1" s="22" t="s">
        <v>69</v>
      </c>
      <c r="I1" s="22" t="s">
        <v>70</v>
      </c>
      <c r="J1" s="22" t="s">
        <v>71</v>
      </c>
      <c r="K1" s="22" t="s">
        <v>72</v>
      </c>
      <c r="L1" s="22" t="s">
        <v>73</v>
      </c>
      <c r="M1" s="22" t="s">
        <v>74</v>
      </c>
    </row>
    <row r="2">
      <c r="A2" s="3" t="s">
        <v>160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 t="s">
        <v>161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 t="s">
        <v>148</v>
      </c>
      <c r="B4" s="15">
        <f>'Quarterly Balance Sheet'!B18</f>
        <v>7347171.716</v>
      </c>
      <c r="C4" s="15">
        <f>'Quarterly Balance Sheet'!C18</f>
        <v>14951943.55</v>
      </c>
      <c r="D4" s="15">
        <f>'Quarterly Balance Sheet'!D18</f>
        <v>22828938.93</v>
      </c>
      <c r="E4" s="15">
        <f>'Quarterly Balance Sheet'!E18</f>
        <v>28075896.16</v>
      </c>
      <c r="F4" s="15">
        <f>'Quarterly Balance Sheet'!F18</f>
        <v>36535486.29</v>
      </c>
      <c r="G4" s="15">
        <f>'Quarterly Balance Sheet'!G18</f>
        <v>45268362.77</v>
      </c>
      <c r="H4" s="15">
        <f>'Quarterly Balance Sheet'!H18</f>
        <v>54335209.26</v>
      </c>
      <c r="I4" s="15">
        <f>'Quarterly Balance Sheet'!I18</f>
        <v>54090613.75</v>
      </c>
      <c r="J4" s="15">
        <f>'Quarterly Balance Sheet'!J18</f>
        <v>63876530.66</v>
      </c>
      <c r="K4" s="15">
        <f>'Quarterly Balance Sheet'!K18</f>
        <v>74045681</v>
      </c>
      <c r="L4" s="15">
        <f>'Quarterly Balance Sheet'!L18</f>
        <v>84609809.75</v>
      </c>
      <c r="M4" s="15">
        <f>'Quarterly Balance Sheet'!M18</f>
        <v>64820222.72</v>
      </c>
    </row>
    <row r="5">
      <c r="A5" s="2" t="s">
        <v>162</v>
      </c>
      <c r="B5" s="4">
        <f>Equity!D9</f>
        <v>505447</v>
      </c>
      <c r="C5" s="4">
        <f>Equity!G9</f>
        <v>1164811</v>
      </c>
      <c r="D5" s="4">
        <f>Equity!J9</f>
        <v>1164811</v>
      </c>
      <c r="E5" s="4">
        <f>Equity!M9</f>
        <v>1164811</v>
      </c>
      <c r="F5" s="4">
        <f>Equity!P9</f>
        <v>1164811</v>
      </c>
      <c r="G5" s="4">
        <f>Equity!S9</f>
        <v>1164811</v>
      </c>
      <c r="H5" s="4">
        <f>Equity!V9</f>
        <v>2415836</v>
      </c>
      <c r="I5" s="4">
        <f>Equity!Y9</f>
        <v>2415836</v>
      </c>
      <c r="J5" s="4">
        <f>Equity!AB9</f>
        <v>2415836</v>
      </c>
      <c r="K5" s="4">
        <f>Equity!AE9</f>
        <v>2415836</v>
      </c>
      <c r="L5" s="4">
        <f>Equity!AH9</f>
        <v>4395260</v>
      </c>
      <c r="M5" s="4">
        <f>Equity!AK9</f>
        <v>4395260</v>
      </c>
    </row>
    <row r="6">
      <c r="A6" s="3" t="s">
        <v>163</v>
      </c>
      <c r="B6" s="23">
        <f t="shared" ref="B6:M6" si="1">B4/B5</f>
        <v>14.53598837</v>
      </c>
      <c r="C6" s="23">
        <f t="shared" si="1"/>
        <v>12.83636878</v>
      </c>
      <c r="D6" s="23">
        <f t="shared" si="1"/>
        <v>19.59883528</v>
      </c>
      <c r="E6" s="23">
        <f t="shared" si="1"/>
        <v>24.10339202</v>
      </c>
      <c r="F6" s="23">
        <f t="shared" si="1"/>
        <v>31.36602101</v>
      </c>
      <c r="G6" s="23">
        <f t="shared" si="1"/>
        <v>38.86326861</v>
      </c>
      <c r="H6" s="23">
        <f t="shared" si="1"/>
        <v>22.49126566</v>
      </c>
      <c r="I6" s="23">
        <f t="shared" si="1"/>
        <v>22.39001892</v>
      </c>
      <c r="J6" s="23">
        <f t="shared" si="1"/>
        <v>26.44075619</v>
      </c>
      <c r="K6" s="23">
        <f t="shared" si="1"/>
        <v>30.65012733</v>
      </c>
      <c r="L6" s="23">
        <f t="shared" si="1"/>
        <v>19.25023997</v>
      </c>
      <c r="M6" s="23">
        <f t="shared" si="1"/>
        <v>14.74775615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1" t="s">
        <v>164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 t="s">
        <v>165</v>
      </c>
      <c r="B9" s="4">
        <f>Assumptions!B59</f>
        <v>35.1</v>
      </c>
      <c r="C9" s="4">
        <f>Assumptions!C59</f>
        <v>32.47</v>
      </c>
      <c r="D9" s="4">
        <f>Assumptions!D59</f>
        <v>38.64</v>
      </c>
      <c r="E9" s="4">
        <f>Assumptions!E59</f>
        <v>44.28</v>
      </c>
      <c r="F9" s="4">
        <f>Assumptions!F59</f>
        <v>56.21</v>
      </c>
      <c r="G9" s="4">
        <f>Assumptions!G59</f>
        <v>66.05</v>
      </c>
      <c r="H9" s="4">
        <f>Assumptions!H59</f>
        <v>44.07</v>
      </c>
      <c r="I9" s="4">
        <f>Assumptions!I59</f>
        <v>45</v>
      </c>
      <c r="J9" s="4">
        <f>Assumptions!J59</f>
        <v>54.27</v>
      </c>
      <c r="K9" s="4">
        <f>Assumptions!K59</f>
        <v>59.77</v>
      </c>
      <c r="L9" s="4">
        <f>Assumptions!L59</f>
        <v>45.37</v>
      </c>
      <c r="M9" s="4">
        <f>Assumptions!M59</f>
        <v>42.92</v>
      </c>
    </row>
    <row r="10">
      <c r="A10" s="2" t="s">
        <v>166</v>
      </c>
      <c r="B10" s="24">
        <f t="shared" ref="B10:M10" si="2">B6</f>
        <v>14.53598837</v>
      </c>
      <c r="C10" s="24">
        <f t="shared" si="2"/>
        <v>12.83636878</v>
      </c>
      <c r="D10" s="24">
        <f t="shared" si="2"/>
        <v>19.59883528</v>
      </c>
      <c r="E10" s="24">
        <f t="shared" si="2"/>
        <v>24.10339202</v>
      </c>
      <c r="F10" s="24">
        <f t="shared" si="2"/>
        <v>31.36602101</v>
      </c>
      <c r="G10" s="24">
        <f t="shared" si="2"/>
        <v>38.86326861</v>
      </c>
      <c r="H10" s="24">
        <f t="shared" si="2"/>
        <v>22.49126566</v>
      </c>
      <c r="I10" s="24">
        <f t="shared" si="2"/>
        <v>22.39001892</v>
      </c>
      <c r="J10" s="24">
        <f t="shared" si="2"/>
        <v>26.44075619</v>
      </c>
      <c r="K10" s="24">
        <f t="shared" si="2"/>
        <v>30.65012733</v>
      </c>
      <c r="L10" s="24">
        <f t="shared" si="2"/>
        <v>19.25023997</v>
      </c>
      <c r="M10" s="24">
        <f t="shared" si="2"/>
        <v>14.74775615</v>
      </c>
    </row>
    <row r="11">
      <c r="A11" s="3" t="s">
        <v>167</v>
      </c>
      <c r="B11" s="23">
        <f t="shared" ref="B11:M11" si="3">B9/B10</f>
        <v>2.414696483</v>
      </c>
      <c r="C11" s="23">
        <f t="shared" si="3"/>
        <v>2.529531565</v>
      </c>
      <c r="D11" s="23">
        <f t="shared" si="3"/>
        <v>1.971545729</v>
      </c>
      <c r="E11" s="23">
        <f t="shared" si="3"/>
        <v>1.837085833</v>
      </c>
      <c r="F11" s="23">
        <f t="shared" si="3"/>
        <v>1.792066644</v>
      </c>
      <c r="G11" s="23">
        <f t="shared" si="3"/>
        <v>1.699548246</v>
      </c>
      <c r="H11" s="23">
        <f t="shared" si="3"/>
        <v>1.959427303</v>
      </c>
      <c r="I11" s="23">
        <f t="shared" si="3"/>
        <v>2.009824117</v>
      </c>
      <c r="J11" s="23">
        <f t="shared" si="3"/>
        <v>2.052513159</v>
      </c>
      <c r="K11" s="23">
        <f t="shared" si="3"/>
        <v>1.950073465</v>
      </c>
      <c r="L11" s="23">
        <f t="shared" si="3"/>
        <v>2.356853736</v>
      </c>
      <c r="M11" s="23">
        <f t="shared" si="3"/>
        <v>2.910273234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1" t="s">
        <v>168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 t="s">
        <v>169</v>
      </c>
      <c r="B14" s="4">
        <f>Assumptions!B59</f>
        <v>35.1</v>
      </c>
      <c r="C14" s="4">
        <f>Assumptions!C59</f>
        <v>32.47</v>
      </c>
      <c r="D14" s="4">
        <f>Assumptions!D59</f>
        <v>38.64</v>
      </c>
      <c r="E14" s="4">
        <f>Assumptions!E59</f>
        <v>44.28</v>
      </c>
      <c r="F14" s="4">
        <f>Assumptions!F59</f>
        <v>56.21</v>
      </c>
      <c r="G14" s="4">
        <f>Assumptions!G59</f>
        <v>66.05</v>
      </c>
      <c r="H14" s="4">
        <f>Assumptions!H59</f>
        <v>44.07</v>
      </c>
      <c r="I14" s="4">
        <f>Assumptions!I59</f>
        <v>45</v>
      </c>
      <c r="J14" s="4">
        <f>Assumptions!J59</f>
        <v>54.27</v>
      </c>
      <c r="K14" s="4">
        <f>Assumptions!K59</f>
        <v>59.77</v>
      </c>
      <c r="L14" s="4">
        <f>Assumptions!L59</f>
        <v>45.37</v>
      </c>
      <c r="M14" s="4">
        <f>Assumptions!M59</f>
        <v>42.92</v>
      </c>
    </row>
    <row r="15">
      <c r="A15" s="2" t="s">
        <v>170</v>
      </c>
      <c r="B15" s="24">
        <f>'Quarterly Profit &amp; Loss'!B12/B5</f>
        <v>14.53598837</v>
      </c>
      <c r="C15" s="24">
        <f>'Quarterly Profit &amp; Loss'!C12/C5</f>
        <v>6.528760319</v>
      </c>
      <c r="D15" s="24">
        <f>'Quarterly Profit &amp; Loss'!D12/D5</f>
        <v>6.762466507</v>
      </c>
      <c r="E15" s="24">
        <f>'Quarterly Profit &amp; Loss'!E12/E5</f>
        <v>7.004556736</v>
      </c>
      <c r="F15" s="24">
        <f>'Quarterly Profit &amp; Loss'!F12/F5</f>
        <v>7.262628986</v>
      </c>
      <c r="G15" s="24">
        <f>'Quarterly Profit &amp; Loss'!G12/G5</f>
        <v>7.497247602</v>
      </c>
      <c r="H15" s="24">
        <f>'Quarterly Profit &amp; Loss'!H12/H5</f>
        <v>3.753088574</v>
      </c>
      <c r="I15" s="24">
        <f>'Quarterly Profit &amp; Loss'!I12/I5</f>
        <v>3.898753266</v>
      </c>
      <c r="J15" s="24">
        <f>'Quarterly Profit &amp; Loss'!J12/J5</f>
        <v>4.050737264</v>
      </c>
      <c r="K15" s="24">
        <f>'Quarterly Profit &amp; Loss'!K12/K5</f>
        <v>4.20937114</v>
      </c>
      <c r="L15" s="24">
        <f>'Quarterly Profit &amp; Loss'!L12/L5</f>
        <v>2.403527607</v>
      </c>
      <c r="M15" s="24">
        <f>'Quarterly Profit &amp; Loss'!M12/M5</f>
        <v>2.49751618</v>
      </c>
    </row>
    <row r="16">
      <c r="A16" s="3" t="s">
        <v>171</v>
      </c>
      <c r="B16" s="23">
        <f t="shared" ref="B16:M16" si="4">B14/B15</f>
        <v>2.414696483</v>
      </c>
      <c r="C16" s="23">
        <f t="shared" si="4"/>
        <v>4.973379082</v>
      </c>
      <c r="D16" s="23">
        <f t="shared" si="4"/>
        <v>5.713891516</v>
      </c>
      <c r="E16" s="23">
        <f t="shared" si="4"/>
        <v>6.321599163</v>
      </c>
      <c r="F16" s="23">
        <f t="shared" si="4"/>
        <v>7.739621576</v>
      </c>
      <c r="G16" s="23">
        <f t="shared" si="4"/>
        <v>8.80989978</v>
      </c>
      <c r="H16" s="23">
        <f t="shared" si="4"/>
        <v>11.74232879</v>
      </c>
      <c r="I16" s="23">
        <f t="shared" si="4"/>
        <v>11.54215128</v>
      </c>
      <c r="J16" s="23">
        <f t="shared" si="4"/>
        <v>13.3975611</v>
      </c>
      <c r="K16" s="23">
        <f t="shared" si="4"/>
        <v>14.19927063</v>
      </c>
      <c r="L16" s="23">
        <f t="shared" si="4"/>
        <v>18.87642142</v>
      </c>
      <c r="M16" s="23">
        <f t="shared" si="4"/>
        <v>17.18507385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1" t="s">
        <v>172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 t="s">
        <v>75</v>
      </c>
      <c r="B19" s="4">
        <f>Assumptions!B59</f>
        <v>35.1</v>
      </c>
      <c r="C19" s="4">
        <f>Assumptions!C59</f>
        <v>32.47</v>
      </c>
      <c r="D19" s="4">
        <f>Assumptions!D59</f>
        <v>38.64</v>
      </c>
      <c r="E19" s="4">
        <f>Assumptions!E59</f>
        <v>44.28</v>
      </c>
      <c r="F19" s="4">
        <f>Assumptions!F59</f>
        <v>56.21</v>
      </c>
      <c r="G19" s="4">
        <f>Assumptions!G59</f>
        <v>66.05</v>
      </c>
      <c r="H19" s="4">
        <f>Assumptions!H59</f>
        <v>44.07</v>
      </c>
      <c r="I19" s="4">
        <f>Assumptions!I59</f>
        <v>45</v>
      </c>
      <c r="J19" s="4">
        <f>Assumptions!J59</f>
        <v>54.27</v>
      </c>
      <c r="K19" s="4">
        <f>Assumptions!K59</f>
        <v>59.77</v>
      </c>
      <c r="L19" s="4">
        <f>Assumptions!L59</f>
        <v>45.37</v>
      </c>
      <c r="M19" s="4">
        <f>Assumptions!M59</f>
        <v>42.92</v>
      </c>
    </row>
    <row r="20">
      <c r="A20" s="2" t="s">
        <v>162</v>
      </c>
      <c r="B20" s="4">
        <f t="shared" ref="B20:M20" si="5">B5</f>
        <v>505447</v>
      </c>
      <c r="C20" s="4">
        <f t="shared" si="5"/>
        <v>1164811</v>
      </c>
      <c r="D20" s="4">
        <f t="shared" si="5"/>
        <v>1164811</v>
      </c>
      <c r="E20" s="4">
        <f t="shared" si="5"/>
        <v>1164811</v>
      </c>
      <c r="F20" s="4">
        <f t="shared" si="5"/>
        <v>1164811</v>
      </c>
      <c r="G20" s="4">
        <f t="shared" si="5"/>
        <v>1164811</v>
      </c>
      <c r="H20" s="4">
        <f t="shared" si="5"/>
        <v>2415836</v>
      </c>
      <c r="I20" s="4">
        <f t="shared" si="5"/>
        <v>2415836</v>
      </c>
      <c r="J20" s="4">
        <f t="shared" si="5"/>
        <v>2415836</v>
      </c>
      <c r="K20" s="4">
        <f t="shared" si="5"/>
        <v>2415836</v>
      </c>
      <c r="L20" s="4">
        <f t="shared" si="5"/>
        <v>4395260</v>
      </c>
      <c r="M20" s="4">
        <f t="shared" si="5"/>
        <v>4395260</v>
      </c>
    </row>
    <row r="21">
      <c r="A21" s="3" t="s">
        <v>173</v>
      </c>
      <c r="B21" s="25">
        <f t="shared" ref="B21:M21" si="6">B19*B20</f>
        <v>17741189.7</v>
      </c>
      <c r="C21" s="25">
        <f t="shared" si="6"/>
        <v>37821413.17</v>
      </c>
      <c r="D21" s="25">
        <f t="shared" si="6"/>
        <v>45008297.04</v>
      </c>
      <c r="E21" s="25">
        <f t="shared" si="6"/>
        <v>51577831.08</v>
      </c>
      <c r="F21" s="25">
        <f t="shared" si="6"/>
        <v>65474026.31</v>
      </c>
      <c r="G21" s="25">
        <f t="shared" si="6"/>
        <v>76935766.55</v>
      </c>
      <c r="H21" s="25">
        <f t="shared" si="6"/>
        <v>106465892.5</v>
      </c>
      <c r="I21" s="25">
        <f t="shared" si="6"/>
        <v>108712620</v>
      </c>
      <c r="J21" s="25">
        <f t="shared" si="6"/>
        <v>131107419.7</v>
      </c>
      <c r="K21" s="25">
        <f t="shared" si="6"/>
        <v>144394517.7</v>
      </c>
      <c r="L21" s="25">
        <f t="shared" si="6"/>
        <v>199412946.2</v>
      </c>
      <c r="M21" s="25">
        <f t="shared" si="6"/>
        <v>188644559.2</v>
      </c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1" t="s">
        <v>174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 t="s">
        <v>175</v>
      </c>
      <c r="B24" s="4">
        <f t="shared" ref="B24:M24" si="7">B21</f>
        <v>17741189.7</v>
      </c>
      <c r="C24" s="4">
        <f t="shared" si="7"/>
        <v>37821413.17</v>
      </c>
      <c r="D24" s="4">
        <f t="shared" si="7"/>
        <v>45008297.04</v>
      </c>
      <c r="E24" s="4">
        <f t="shared" si="7"/>
        <v>51577831.08</v>
      </c>
      <c r="F24" s="4">
        <f t="shared" si="7"/>
        <v>65474026.31</v>
      </c>
      <c r="G24" s="4">
        <f t="shared" si="7"/>
        <v>76935766.55</v>
      </c>
      <c r="H24" s="4">
        <f t="shared" si="7"/>
        <v>106465892.5</v>
      </c>
      <c r="I24" s="4">
        <f t="shared" si="7"/>
        <v>108712620</v>
      </c>
      <c r="J24" s="4">
        <f t="shared" si="7"/>
        <v>131107419.7</v>
      </c>
      <c r="K24" s="4">
        <f t="shared" si="7"/>
        <v>144394517.7</v>
      </c>
      <c r="L24" s="4">
        <f t="shared" si="7"/>
        <v>199412946.2</v>
      </c>
      <c r="M24" s="4">
        <f t="shared" si="7"/>
        <v>188644559.2</v>
      </c>
    </row>
    <row r="25">
      <c r="A25" s="2" t="s">
        <v>148</v>
      </c>
      <c r="B25" s="15">
        <f>'Quarterly Balance Sheet'!B18</f>
        <v>7347171.716</v>
      </c>
      <c r="C25" s="15">
        <f>'Quarterly Balance Sheet'!C18</f>
        <v>14951943.55</v>
      </c>
      <c r="D25" s="15">
        <f>'Quarterly Balance Sheet'!D18</f>
        <v>22828938.93</v>
      </c>
      <c r="E25" s="15">
        <f>'Quarterly Balance Sheet'!E18</f>
        <v>28075896.16</v>
      </c>
      <c r="F25" s="15">
        <f>'Quarterly Balance Sheet'!F18</f>
        <v>36535486.29</v>
      </c>
      <c r="G25" s="15">
        <f>'Quarterly Balance Sheet'!G18</f>
        <v>45268362.77</v>
      </c>
      <c r="H25" s="15">
        <f>'Quarterly Balance Sheet'!H18</f>
        <v>54335209.26</v>
      </c>
      <c r="I25" s="15">
        <f>'Quarterly Balance Sheet'!I18</f>
        <v>54090613.75</v>
      </c>
      <c r="J25" s="15">
        <f>'Quarterly Balance Sheet'!J18</f>
        <v>63876530.66</v>
      </c>
      <c r="K25" s="15">
        <f>'Quarterly Balance Sheet'!K18</f>
        <v>74045681</v>
      </c>
      <c r="L25" s="15">
        <f>'Quarterly Balance Sheet'!L18</f>
        <v>84609809.75</v>
      </c>
      <c r="M25" s="15">
        <f>'Quarterly Balance Sheet'!M18</f>
        <v>64820222.72</v>
      </c>
    </row>
    <row r="26">
      <c r="A26" s="3" t="s">
        <v>176</v>
      </c>
      <c r="B26" s="23">
        <f t="shared" ref="B26:M26" si="8">B24/B25</f>
        <v>2.414696483</v>
      </c>
      <c r="C26" s="23">
        <f t="shared" si="8"/>
        <v>2.529531565</v>
      </c>
      <c r="D26" s="23">
        <f t="shared" si="8"/>
        <v>1.971545729</v>
      </c>
      <c r="E26" s="23">
        <f t="shared" si="8"/>
        <v>1.837085833</v>
      </c>
      <c r="F26" s="23">
        <f t="shared" si="8"/>
        <v>1.792066644</v>
      </c>
      <c r="G26" s="23">
        <f t="shared" si="8"/>
        <v>1.699548246</v>
      </c>
      <c r="H26" s="23">
        <f t="shared" si="8"/>
        <v>1.959427303</v>
      </c>
      <c r="I26" s="23">
        <f t="shared" si="8"/>
        <v>2.009824117</v>
      </c>
      <c r="J26" s="23">
        <f t="shared" si="8"/>
        <v>2.052513159</v>
      </c>
      <c r="K26" s="23">
        <f t="shared" si="8"/>
        <v>1.950073465</v>
      </c>
      <c r="L26" s="23">
        <f t="shared" si="8"/>
        <v>2.356853736</v>
      </c>
      <c r="M26" s="23">
        <f t="shared" si="8"/>
        <v>2.910273234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1" t="s">
        <v>177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 t="s">
        <v>175</v>
      </c>
      <c r="B29" s="4">
        <f t="shared" ref="B29:M29" si="9">B21</f>
        <v>17741189.7</v>
      </c>
      <c r="C29" s="4">
        <f t="shared" si="9"/>
        <v>37821413.17</v>
      </c>
      <c r="D29" s="4">
        <f t="shared" si="9"/>
        <v>45008297.04</v>
      </c>
      <c r="E29" s="4">
        <f t="shared" si="9"/>
        <v>51577831.08</v>
      </c>
      <c r="F29" s="4">
        <f t="shared" si="9"/>
        <v>65474026.31</v>
      </c>
      <c r="G29" s="4">
        <f t="shared" si="9"/>
        <v>76935766.55</v>
      </c>
      <c r="H29" s="4">
        <f t="shared" si="9"/>
        <v>106465892.5</v>
      </c>
      <c r="I29" s="4">
        <f t="shared" si="9"/>
        <v>108712620</v>
      </c>
      <c r="J29" s="4">
        <f t="shared" si="9"/>
        <v>131107419.7</v>
      </c>
      <c r="K29" s="4">
        <f t="shared" si="9"/>
        <v>144394517.7</v>
      </c>
      <c r="L29" s="4">
        <f t="shared" si="9"/>
        <v>199412946.2</v>
      </c>
      <c r="M29" s="4">
        <f t="shared" si="9"/>
        <v>188644559.2</v>
      </c>
    </row>
    <row r="30">
      <c r="A30" s="2" t="s">
        <v>178</v>
      </c>
      <c r="B30" s="15">
        <f>'Quarterly Balance Sheet'!B23</f>
        <v>0</v>
      </c>
      <c r="C30" s="15">
        <f>'Quarterly Balance Sheet'!C23</f>
        <v>439463</v>
      </c>
      <c r="D30" s="15">
        <f>'Quarterly Balance Sheet'!D23</f>
        <v>1145481</v>
      </c>
      <c r="E30" s="15">
        <f>'Quarterly Balance Sheet'!E23</f>
        <v>1865926</v>
      </c>
      <c r="F30" s="15">
        <f>'Quarterly Balance Sheet'!F23</f>
        <v>1865926</v>
      </c>
      <c r="G30" s="15">
        <f>'Quarterly Balance Sheet'!G23</f>
        <v>3436686</v>
      </c>
      <c r="H30" s="15">
        <f>'Quarterly Balance Sheet'!H23</f>
        <v>3436686</v>
      </c>
      <c r="I30" s="15">
        <f>'Quarterly Balance Sheet'!I23</f>
        <v>2730668</v>
      </c>
      <c r="J30" s="15">
        <f>'Quarterly Balance Sheet'!J23</f>
        <v>2010223</v>
      </c>
      <c r="K30" s="15">
        <f>'Quarterly Balance Sheet'!K23</f>
        <v>2010223</v>
      </c>
      <c r="L30" s="15">
        <f>'Quarterly Balance Sheet'!L23</f>
        <v>2010223</v>
      </c>
      <c r="M30" s="15">
        <f>'Quarterly Balance Sheet'!M23</f>
        <v>2010223</v>
      </c>
    </row>
    <row r="31">
      <c r="A31" s="2" t="s">
        <v>179</v>
      </c>
      <c r="B31" s="15">
        <f>'Quarterly Balance Sheet'!B11</f>
        <v>11380560.54</v>
      </c>
      <c r="C31" s="15">
        <f>'Quarterly Balance Sheet'!C11</f>
        <v>9198723.803</v>
      </c>
      <c r="D31" s="15">
        <f>'Quarterly Balance Sheet'!D11</f>
        <v>12222806.26</v>
      </c>
      <c r="E31" s="15">
        <f>'Quarterly Balance Sheet'!E11</f>
        <v>9913250.087</v>
      </c>
      <c r="F31" s="15">
        <f>'Quarterly Balance Sheet'!F11</f>
        <v>13143488.66</v>
      </c>
      <c r="G31" s="15">
        <f>'Quarterly Balance Sheet'!G11</f>
        <v>10695640.82</v>
      </c>
      <c r="H31" s="15">
        <f>'Quarterly Balance Sheet'!H11</f>
        <v>14150947.55</v>
      </c>
      <c r="I31" s="15">
        <f>'Quarterly Balance Sheet'!I11</f>
        <v>11553130.51</v>
      </c>
      <c r="J31" s="26">
        <f>'Quarterly Balance Sheet'!J11</f>
        <v>15254473.79</v>
      </c>
      <c r="K31" s="26">
        <f>'Quarterly Balance Sheet'!K11</f>
        <v>12493775.49</v>
      </c>
      <c r="L31" s="26">
        <f>'Quarterly Balance Sheet'!L11</f>
        <v>16464421.96</v>
      </c>
      <c r="M31" s="26">
        <f>'Quarterly Balance Sheet'!M11</f>
        <v>13526550.67</v>
      </c>
    </row>
    <row r="32">
      <c r="A32" s="3" t="s">
        <v>180</v>
      </c>
      <c r="B32" s="27">
        <f t="shared" ref="B32:M32" si="10">B29+B30-B31</f>
        <v>6360629.159</v>
      </c>
      <c r="C32" s="27">
        <f t="shared" si="10"/>
        <v>29062152.37</v>
      </c>
      <c r="D32" s="27">
        <f t="shared" si="10"/>
        <v>33930971.78</v>
      </c>
      <c r="E32" s="27">
        <f t="shared" si="10"/>
        <v>43530506.99</v>
      </c>
      <c r="F32" s="27">
        <f t="shared" si="10"/>
        <v>54196463.65</v>
      </c>
      <c r="G32" s="27">
        <f t="shared" si="10"/>
        <v>69676811.73</v>
      </c>
      <c r="H32" s="27">
        <f t="shared" si="10"/>
        <v>95751630.97</v>
      </c>
      <c r="I32" s="27">
        <f t="shared" si="10"/>
        <v>99890157.49</v>
      </c>
      <c r="J32" s="27">
        <f t="shared" si="10"/>
        <v>117863168.9</v>
      </c>
      <c r="K32" s="27">
        <f t="shared" si="10"/>
        <v>133910965.2</v>
      </c>
      <c r="L32" s="27">
        <f t="shared" si="10"/>
        <v>184958747.2</v>
      </c>
      <c r="M32" s="27">
        <f t="shared" si="10"/>
        <v>177128231.5</v>
      </c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1" t="s">
        <v>181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 t="s">
        <v>182</v>
      </c>
      <c r="B35" s="15">
        <f t="shared" ref="B35:M35" si="11">B32</f>
        <v>6360629.159</v>
      </c>
      <c r="C35" s="15">
        <f t="shared" si="11"/>
        <v>29062152.37</v>
      </c>
      <c r="D35" s="15">
        <f t="shared" si="11"/>
        <v>33930971.78</v>
      </c>
      <c r="E35" s="15">
        <f t="shared" si="11"/>
        <v>43530506.99</v>
      </c>
      <c r="F35" s="15">
        <f t="shared" si="11"/>
        <v>54196463.65</v>
      </c>
      <c r="G35" s="15">
        <f t="shared" si="11"/>
        <v>69676811.73</v>
      </c>
      <c r="H35" s="15">
        <f t="shared" si="11"/>
        <v>95751630.97</v>
      </c>
      <c r="I35" s="15">
        <f t="shared" si="11"/>
        <v>99890157.49</v>
      </c>
      <c r="J35" s="15">
        <f t="shared" si="11"/>
        <v>117863168.9</v>
      </c>
      <c r="K35" s="15">
        <f t="shared" si="11"/>
        <v>133910965.2</v>
      </c>
      <c r="L35" s="15">
        <f t="shared" si="11"/>
        <v>184958747.2</v>
      </c>
      <c r="M35" s="15">
        <f t="shared" si="11"/>
        <v>177128231.5</v>
      </c>
    </row>
    <row r="36">
      <c r="A36" s="2" t="s">
        <v>183</v>
      </c>
      <c r="B36" s="15">
        <f>'Quarterly Profit &amp; Loss'!B6</f>
        <v>10284256.95</v>
      </c>
      <c r="C36" s="15">
        <f>'Quarterly Profit &amp; Loss'!C6</f>
        <v>10651712.61</v>
      </c>
      <c r="D36" s="15">
        <f>'Quarterly Profit &amp; Loss'!D6</f>
        <v>11035148.38</v>
      </c>
      <c r="E36" s="15">
        <f>'Quarterly Profit &amp; Loss'!E6</f>
        <v>11435364.26</v>
      </c>
      <c r="F36" s="15">
        <f>'Quarterly Profit &amp; Loss'!F6</f>
        <v>11853203.61</v>
      </c>
      <c r="G36" s="15">
        <f>'Quarterly Profit &amp; Loss'!G6</f>
        <v>12289555.63</v>
      </c>
      <c r="H36" s="15">
        <f>'Quarterly Profit &amp; Loss'!H6</f>
        <v>12745357.9</v>
      </c>
      <c r="I36" s="15">
        <f>'Quarterly Profit &amp; Loss'!I6</f>
        <v>13221599.19</v>
      </c>
      <c r="J36" s="15">
        <f>'Quarterly Profit &amp; Loss'!J6</f>
        <v>13719322.36</v>
      </c>
      <c r="K36" s="15">
        <f>'Quarterly Profit &amp; Loss'!K6</f>
        <v>14239627.42</v>
      </c>
      <c r="L36" s="15">
        <f>'Quarterly Profit &amp; Loss'!L6</f>
        <v>14783674.83</v>
      </c>
      <c r="M36" s="15">
        <f>'Quarterly Profit &amp; Loss'!M6</f>
        <v>15352688.9</v>
      </c>
    </row>
    <row r="37">
      <c r="A37" s="3" t="s">
        <v>184</v>
      </c>
      <c r="B37" s="28">
        <f t="shared" ref="B37:M37" si="12">B35/B36</f>
        <v>0.6184821316</v>
      </c>
      <c r="C37" s="28">
        <f t="shared" si="12"/>
        <v>2.728401847</v>
      </c>
      <c r="D37" s="28">
        <f t="shared" si="12"/>
        <v>3.074808839</v>
      </c>
      <c r="E37" s="28">
        <f t="shared" si="12"/>
        <v>3.806656789</v>
      </c>
      <c r="F37" s="28">
        <f t="shared" si="12"/>
        <v>4.572305126</v>
      </c>
      <c r="G37" s="28">
        <f t="shared" si="12"/>
        <v>5.6695957</v>
      </c>
      <c r="H37" s="28">
        <f t="shared" si="12"/>
        <v>7.512667102</v>
      </c>
      <c r="I37" s="28">
        <f t="shared" si="12"/>
        <v>7.555073789</v>
      </c>
      <c r="J37" s="28">
        <f t="shared" si="12"/>
        <v>8.591034297</v>
      </c>
      <c r="K37" s="28">
        <f t="shared" si="12"/>
        <v>9.404105968</v>
      </c>
      <c r="L37" s="28">
        <f t="shared" si="12"/>
        <v>12.51101295</v>
      </c>
      <c r="M37" s="28">
        <f t="shared" si="12"/>
        <v>11.53727746</v>
      </c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2"/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68</v>
      </c>
      <c r="H1" s="22" t="s">
        <v>69</v>
      </c>
      <c r="I1" s="22" t="s">
        <v>70</v>
      </c>
      <c r="J1" s="22" t="s">
        <v>71</v>
      </c>
      <c r="K1" s="22" t="s">
        <v>72</v>
      </c>
      <c r="L1" s="22" t="s">
        <v>73</v>
      </c>
      <c r="M1" s="22" t="s">
        <v>74</v>
      </c>
    </row>
    <row r="2">
      <c r="A2" s="3" t="s">
        <v>185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 t="s">
        <v>186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 t="s">
        <v>187</v>
      </c>
      <c r="B4" s="4">
        <f>Equity!B18+Equity!C18+Equity!D18</f>
        <v>0</v>
      </c>
      <c r="C4" s="4">
        <f>Equity!E18+Equity!F18+Equity!G18</f>
        <v>0</v>
      </c>
      <c r="D4" s="4">
        <f>Equity!H18+Equity!I18+Equity!J18</f>
        <v>0</v>
      </c>
      <c r="E4" s="4">
        <f>Equity!K18+Equity!L18+Equity!M18</f>
        <v>2912027.5</v>
      </c>
      <c r="F4" s="4">
        <f>Equity!N18+Equity!O18+Equity!P18</f>
        <v>0</v>
      </c>
      <c r="G4" s="4">
        <f>Equity!Q18+Equity!R18+Equity!S18</f>
        <v>0</v>
      </c>
      <c r="H4" s="4">
        <f>Equity!T18+Equity!U18+Equity!V18</f>
        <v>0</v>
      </c>
      <c r="I4" s="4">
        <f>Equity!W18+Equity!X18+Equity!Y18</f>
        <v>9663344</v>
      </c>
      <c r="J4" s="4">
        <f>Equity!Z18+Equity!AA18+Equity!AB18</f>
        <v>0</v>
      </c>
      <c r="K4" s="4">
        <f>Equity!AC18+Equity!AD18+Equity!AE18</f>
        <v>0</v>
      </c>
      <c r="L4" s="4">
        <f>Equity!AF18+Equity!AG18+Equity!AH18</f>
        <v>0</v>
      </c>
      <c r="M4" s="4">
        <f>Equity!AI18+Equity!AJ18+Equity!AK18</f>
        <v>30766820</v>
      </c>
    </row>
    <row r="5">
      <c r="A5" s="2" t="s">
        <v>188</v>
      </c>
      <c r="B5" s="15">
        <f>'Quarterly Profit &amp; Loss'!B12</f>
        <v>7347171.716</v>
      </c>
      <c r="C5" s="15">
        <f>'Quarterly Profit &amp; Loss'!C12</f>
        <v>7604771.836</v>
      </c>
      <c r="D5" s="15">
        <f>'Quarterly Profit &amp; Loss'!D12</f>
        <v>7876995.375</v>
      </c>
      <c r="E5" s="15">
        <f>'Quarterly Profit &amp; Loss'!E12</f>
        <v>8158984.736</v>
      </c>
      <c r="F5" s="15">
        <f>'Quarterly Profit &amp; Loss'!F12</f>
        <v>8459590.132</v>
      </c>
      <c r="G5" s="15">
        <f>'Quarterly Profit &amp; Loss'!G12</f>
        <v>8732876.476</v>
      </c>
      <c r="H5" s="15">
        <f>'Quarterly Profit &amp; Loss'!H12</f>
        <v>9066846.488</v>
      </c>
      <c r="I5" s="15">
        <f>'Quarterly Profit &amp; Loss'!I12</f>
        <v>9418748.496</v>
      </c>
      <c r="J5" s="15">
        <f>'Quarterly Profit &amp; Loss'!J12</f>
        <v>9785916.908</v>
      </c>
      <c r="K5" s="15">
        <f>'Quarterly Profit &amp; Loss'!K12</f>
        <v>10169150.34</v>
      </c>
      <c r="L5" s="15">
        <f>'Quarterly Profit &amp; Loss'!L12</f>
        <v>10564128.75</v>
      </c>
      <c r="M5" s="15">
        <f>'Quarterly Profit &amp; Loss'!M12</f>
        <v>10977232.97</v>
      </c>
    </row>
    <row r="6">
      <c r="A6" s="3" t="s">
        <v>189</v>
      </c>
      <c r="B6" s="29">
        <f t="shared" ref="B6:M6" si="1">B4/B5</f>
        <v>0</v>
      </c>
      <c r="C6" s="29">
        <f t="shared" si="1"/>
        <v>0</v>
      </c>
      <c r="D6" s="29">
        <f t="shared" si="1"/>
        <v>0</v>
      </c>
      <c r="E6" s="29">
        <f t="shared" si="1"/>
        <v>0.3569105219</v>
      </c>
      <c r="F6" s="29">
        <f t="shared" si="1"/>
        <v>0</v>
      </c>
      <c r="G6" s="29">
        <f t="shared" si="1"/>
        <v>0</v>
      </c>
      <c r="H6" s="29">
        <f t="shared" si="1"/>
        <v>0</v>
      </c>
      <c r="I6" s="29">
        <f t="shared" si="1"/>
        <v>1.025969003</v>
      </c>
      <c r="J6" s="29">
        <f t="shared" si="1"/>
        <v>0</v>
      </c>
      <c r="K6" s="29">
        <f t="shared" si="1"/>
        <v>0</v>
      </c>
      <c r="L6" s="29">
        <f t="shared" si="1"/>
        <v>0</v>
      </c>
      <c r="M6" s="29">
        <f t="shared" si="1"/>
        <v>2.802784645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3" t="s">
        <v>190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 t="s">
        <v>191</v>
      </c>
      <c r="B9" s="6">
        <f t="shared" ref="B9:M9" si="2">B6</f>
        <v>0</v>
      </c>
      <c r="C9" s="6">
        <f t="shared" si="2"/>
        <v>0</v>
      </c>
      <c r="D9" s="6">
        <f t="shared" si="2"/>
        <v>0</v>
      </c>
      <c r="E9" s="6">
        <f t="shared" si="2"/>
        <v>0.3569105219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1.025969003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2.802784645</v>
      </c>
    </row>
    <row r="10">
      <c r="A10" s="3" t="s">
        <v>192</v>
      </c>
      <c r="B10" s="29">
        <f t="shared" ref="B10:M10" si="3">1-B9</f>
        <v>1</v>
      </c>
      <c r="C10" s="29">
        <f t="shared" si="3"/>
        <v>1</v>
      </c>
      <c r="D10" s="29">
        <f t="shared" si="3"/>
        <v>1</v>
      </c>
      <c r="E10" s="29">
        <f t="shared" si="3"/>
        <v>0.6430894781</v>
      </c>
      <c r="F10" s="29">
        <f t="shared" si="3"/>
        <v>1</v>
      </c>
      <c r="G10" s="29">
        <f t="shared" si="3"/>
        <v>1</v>
      </c>
      <c r="H10" s="29">
        <f t="shared" si="3"/>
        <v>1</v>
      </c>
      <c r="I10" s="29">
        <f t="shared" si="3"/>
        <v>-0.02596900258</v>
      </c>
      <c r="J10" s="29">
        <f t="shared" si="3"/>
        <v>1</v>
      </c>
      <c r="K10" s="29">
        <f t="shared" si="3"/>
        <v>1</v>
      </c>
      <c r="L10" s="29">
        <f t="shared" si="3"/>
        <v>1</v>
      </c>
      <c r="M10" s="29">
        <f t="shared" si="3"/>
        <v>-1.802784645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drawing r:id="rId1"/>
</worksheet>
</file>