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umptions" sheetId="1" r:id="rId4"/>
    <sheet state="visible" name="Equity" sheetId="2" r:id="rId5"/>
    <sheet state="visible" name="Quarterly Profit&amp;Loss" sheetId="3" r:id="rId6"/>
    <sheet state="visible" name="Quarterly Balance Sheet" sheetId="4" r:id="rId7"/>
    <sheet state="visible" name="Market Ratios" sheetId="5" r:id="rId8"/>
    <sheet state="visible" name="Dividend Ratios" sheetId="6" r:id="rId9"/>
  </sheets>
  <definedNames/>
  <calcPr/>
</workbook>
</file>

<file path=xl/sharedStrings.xml><?xml version="1.0" encoding="utf-8"?>
<sst xmlns="http://schemas.openxmlformats.org/spreadsheetml/2006/main" count="222" uniqueCount="162">
  <si>
    <t>Sales Details</t>
  </si>
  <si>
    <t>Quantity</t>
  </si>
  <si>
    <t>Growth% of Quantity</t>
  </si>
  <si>
    <t>Selling Price</t>
  </si>
  <si>
    <t>Growth % of Selling Price</t>
  </si>
  <si>
    <t>Kajal</t>
  </si>
  <si>
    <t>Lipstick</t>
  </si>
  <si>
    <t>Eye Liner</t>
  </si>
  <si>
    <t>Collection Details</t>
  </si>
  <si>
    <t>Collection</t>
  </si>
  <si>
    <t>Customer1</t>
  </si>
  <si>
    <t>Cash</t>
  </si>
  <si>
    <t>Customer2</t>
  </si>
  <si>
    <t>every 2 months and make the balance 0</t>
  </si>
  <si>
    <t>Customer3</t>
  </si>
  <si>
    <t>every 3 months and make the balance 0</t>
  </si>
  <si>
    <t>Purchase Details</t>
  </si>
  <si>
    <t>Purchase Price</t>
  </si>
  <si>
    <t>Growth % of Purchase Price</t>
  </si>
  <si>
    <t>Payments</t>
  </si>
  <si>
    <t>after 1 month</t>
  </si>
  <si>
    <t>after 3 month</t>
  </si>
  <si>
    <t>Operating Costs</t>
  </si>
  <si>
    <t>Amount (in Rs.)</t>
  </si>
  <si>
    <t>Payment</t>
  </si>
  <si>
    <t>Rent</t>
  </si>
  <si>
    <t>every month</t>
  </si>
  <si>
    <t>Electricity</t>
  </si>
  <si>
    <t>Security</t>
  </si>
  <si>
    <t>Salary</t>
  </si>
  <si>
    <t>Broadband</t>
  </si>
  <si>
    <t>Equity Share Issue</t>
  </si>
  <si>
    <t>Month 1</t>
  </si>
  <si>
    <t>Month 8</t>
  </si>
  <si>
    <t>Issue Price</t>
  </si>
  <si>
    <t>Number of Shares</t>
  </si>
  <si>
    <t>Dividend Details</t>
  </si>
  <si>
    <t>Month 11</t>
  </si>
  <si>
    <t>Month 22</t>
  </si>
  <si>
    <t>Per Share (in Rs.)</t>
  </si>
  <si>
    <t>Loan Details</t>
  </si>
  <si>
    <t>Loan taken month</t>
  </si>
  <si>
    <t>Loan Amount</t>
  </si>
  <si>
    <t>Yearly Interest (%)</t>
  </si>
  <si>
    <t>Interest Payment Schedule</t>
  </si>
  <si>
    <t>Loan Period</t>
  </si>
  <si>
    <t>Repayment Month</t>
  </si>
  <si>
    <t>13-month term loan-SBI</t>
  </si>
  <si>
    <t>Monthly</t>
  </si>
  <si>
    <t>16-month term loan-PNB</t>
  </si>
  <si>
    <t>12-month term loan-SBI</t>
  </si>
  <si>
    <t>Tax Rate</t>
  </si>
  <si>
    <t>Market Price per share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</si>
  <si>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</si>
  <si>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</si>
  <si>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</si>
  <si>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</si>
  <si>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</si>
  <si>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</si>
  <si>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</si>
  <si>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</si>
  <si>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Closing Market Price per share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</si>
  <si>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</si>
  <si>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</si>
  <si>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</si>
  <si>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</si>
  <si>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</si>
  <si>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</si>
  <si>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</si>
  <si>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</si>
  <si>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</si>
  <si>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</si>
  <si>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</si>
  <si>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</si>
  <si>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</si>
  <si>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</si>
  <si>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</si>
  <si>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</si>
  <si>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</si>
  <si>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</si>
  <si>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</si>
  <si>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</si>
  <si>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</si>
  <si>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</si>
  <si>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</si>
  <si>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</si>
  <si>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Equity Share Issued (in Numbers)</t>
  </si>
  <si>
    <t>Opening Number of Shares</t>
  </si>
  <si>
    <t>Number of Shares issued</t>
  </si>
  <si>
    <t>Closing number fo shares</t>
  </si>
  <si>
    <t>Equity Share Issued (in Rs.)</t>
  </si>
  <si>
    <t>Dividend per Share (in Rs.)</t>
  </si>
  <si>
    <t>Dividend Paid (in Rs.)</t>
  </si>
  <si>
    <t>Sales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</si>
  <si>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</si>
  <si>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</si>
  <si>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</si>
  <si>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</si>
  <si>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</si>
  <si>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</si>
  <si>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</si>
  <si>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</si>
  <si>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</si>
  <si>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</si>
  <si>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Assets</t>
  </si>
  <si>
    <t>Non-Current Assets</t>
  </si>
  <si>
    <t>Fixed Assets</t>
  </si>
  <si>
    <t>Total Non-Current Assets</t>
  </si>
  <si>
    <t>Current Assets</t>
  </si>
  <si>
    <t>Stock</t>
  </si>
  <si>
    <t>Receivables</t>
  </si>
  <si>
    <t>Cash in Hand</t>
  </si>
  <si>
    <t>Total Current Assets</t>
  </si>
  <si>
    <t>Total Assets</t>
  </si>
  <si>
    <t>Equity</t>
  </si>
  <si>
    <t>Equity Share Capital</t>
  </si>
  <si>
    <t>Accumulated Profits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</si>
  <si>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</si>
  <si>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</si>
  <si>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</si>
  <si>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</si>
  <si>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</si>
  <si>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</si>
  <si>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Payables</t>
  </si>
  <si>
    <t>Outstanding Expenses</t>
  </si>
  <si>
    <t>Total Current Liabilities</t>
  </si>
  <si>
    <t>Total Liabilities</t>
  </si>
  <si>
    <t>Total Equity and Liabilities</t>
  </si>
  <si>
    <t>Difference</t>
  </si>
  <si>
    <t>Market Ratios</t>
  </si>
  <si>
    <t>Book value per share (Total Equity/Shares Outstanding)</t>
  </si>
  <si>
    <t>Shares Outstanding</t>
  </si>
  <si>
    <t>Book Value per share (in Rs)</t>
  </si>
  <si>
    <t>Market to Book Ratio(Market Price Per Share/Book Value Per Share)</t>
  </si>
  <si>
    <t>Book Value per share</t>
  </si>
  <si>
    <t>Market to Book Ratio (in Times)</t>
  </si>
  <si>
    <t>Price Earning Ratio ( Market Price Per Share/Earning per Share)</t>
  </si>
  <si>
    <t>Market Price Share (MPS)</t>
  </si>
  <si>
    <t>Earning Per Share (EPS)-Net Income/Shares Outstanding</t>
  </si>
  <si>
    <t>Price Earning Ratio</t>
  </si>
  <si>
    <t>Market Capitalization (Market Price Per Share * Number of Shares)</t>
  </si>
  <si>
    <t>Market Price Per Share</t>
  </si>
  <si>
    <t>Market Capitalization (in Rs)</t>
  </si>
  <si>
    <t>Price to Book Ratio ( Market Capitalization/Total Equity)</t>
  </si>
  <si>
    <t>Market Capitalization</t>
  </si>
  <si>
    <t>Price to Book Ratio</t>
  </si>
  <si>
    <t>Enterprise Value - (Market Capitalization + Market Value of Loan - Cash Inhand)</t>
  </si>
  <si>
    <t>Market Value of Loan</t>
  </si>
  <si>
    <t>Cash Inhand</t>
  </si>
  <si>
    <t>Enterprise Value (in Rs)</t>
  </si>
  <si>
    <t>Enterprise Value Multiple (Enterprise Value / EBITDA)</t>
  </si>
  <si>
    <t>Enterprise Value (EV)</t>
  </si>
  <si>
    <t>EBITDA</t>
  </si>
  <si>
    <t>Enterprise Value Multiple (in times)</t>
  </si>
  <si>
    <t>Dividend Ratios</t>
  </si>
  <si>
    <t>Dividend Payout Ratio ( Total Dividend  Paid in the period/Net Income for the period)</t>
  </si>
  <si>
    <t>Total Dividend Paid</t>
  </si>
  <si>
    <t>Net Income</t>
  </si>
  <si>
    <t>Dividend Payout Ratio (in Percentage)</t>
  </si>
  <si>
    <t>Retention Ratio (1-Dividend Payout Ratio)</t>
  </si>
  <si>
    <t>Dividend Payout Ratio</t>
  </si>
  <si>
    <t>Retention Ratio (in Percentage)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</si>
</sst>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10" xfId="0" applyAlignment="1" applyFont="1" applyNumberFormat="1">
      <alignment horizontal="right" readingOrder="0" vertical="bottom"/>
    </xf>
    <xf borderId="0" fillId="0" fontId="2" numFmtId="9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4" xfId="0" applyAlignment="1" applyFont="1" applyNumberFormat="1">
      <alignment horizontal="right" vertical="bottom"/>
    </xf>
    <xf borderId="0" fillId="2" fontId="4" numFmtId="164" xfId="0" applyAlignment="1" applyFill="1" applyFont="1" applyNumberFormat="1">
      <alignment readingOrder="0"/>
    </xf>
    <xf borderId="0" fillId="0" fontId="3" numFmtId="164" xfId="0" applyFont="1" applyNumberFormat="1"/>
    <xf borderId="0" fillId="0" fontId="4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1" numFmtId="1" xfId="0" applyAlignment="1" applyFont="1" applyNumberFormat="1">
      <alignment vertical="bottom"/>
    </xf>
    <xf borderId="0" fillId="2" fontId="1" numFmtId="1" xfId="0" applyAlignment="1" applyFont="1" applyNumberFormat="1">
      <alignment readingOrder="0" vertical="bottom"/>
    </xf>
    <xf borderId="0" fillId="3" fontId="1" numFmtId="1" xfId="0" applyAlignment="1" applyFill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2" numFmtId="1" xfId="0" applyAlignment="1" applyFont="1" applyNumberFormat="1">
      <alignment horizontal="right" vertical="bottom"/>
    </xf>
    <xf borderId="0" fillId="3" fontId="2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readingOrder="0" vertical="bottom"/>
    </xf>
    <xf borderId="0" fillId="0" fontId="3" numFmtId="1" xfId="0" applyAlignment="1" applyFont="1" applyNumberFormat="1">
      <alignment readingOrder="0"/>
    </xf>
    <xf borderId="0" fillId="3" fontId="3" numFmtId="1" xfId="0" applyAlignment="1" applyFont="1" applyNumberFormat="1">
      <alignment readingOrder="0"/>
    </xf>
    <xf borderId="0" fillId="0" fontId="3" numFmtId="1" xfId="0" applyFont="1" applyNumberFormat="1"/>
    <xf borderId="0" fillId="0" fontId="4" numFmtId="1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3" fontId="2" numFmtId="1" xfId="0" applyAlignment="1" applyFont="1" applyNumberFormat="1">
      <alignment vertical="bottom"/>
    </xf>
    <xf borderId="0" fillId="3" fontId="3" numFmtId="0" xfId="0" applyFont="1"/>
    <xf borderId="0" fillId="4" fontId="1" numFmtId="1" xfId="0" applyAlignment="1" applyFill="1" applyFont="1" applyNumberForma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right" vertical="bottom"/>
    </xf>
    <xf borderId="0" fillId="2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2" fontId="1" numFmtId="10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14.75"/>
    <col customWidth="1" min="3" max="3" width="17.63"/>
    <col customWidth="1" min="4" max="4" width="15.38"/>
    <col customWidth="1" min="5" max="5" width="23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1" t="s">
        <v>1</v>
      </c>
      <c r="C2" s="1" t="s">
        <v>2</v>
      </c>
      <c r="D2" s="3" t="s">
        <v>3</v>
      </c>
      <c r="E2" s="1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5</v>
      </c>
      <c r="B3" s="5">
        <v>498715.0</v>
      </c>
      <c r="C3" s="6">
        <v>0.027</v>
      </c>
      <c r="D3" s="5">
        <v>261.0</v>
      </c>
      <c r="E3" s="6">
        <v>0.018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6</v>
      </c>
      <c r="B4" s="5">
        <v>246581.0</v>
      </c>
      <c r="C4" s="6">
        <v>0.04</v>
      </c>
      <c r="D4" s="5">
        <v>429.0</v>
      </c>
      <c r="E4" s="6">
        <v>0.02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7</v>
      </c>
      <c r="B5" s="5">
        <v>367920.0</v>
      </c>
      <c r="C5" s="6">
        <v>0.034</v>
      </c>
      <c r="D5" s="5">
        <v>330.0</v>
      </c>
      <c r="E5" s="6">
        <v>0.014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4" t="s">
        <v>5</v>
      </c>
      <c r="C8" s="4" t="s">
        <v>6</v>
      </c>
      <c r="D8" s="4" t="s">
        <v>7</v>
      </c>
      <c r="E8" s="2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10</v>
      </c>
      <c r="B9" s="7">
        <v>0.39</v>
      </c>
      <c r="C9" s="7">
        <v>0.42</v>
      </c>
      <c r="D9" s="7">
        <v>0.38</v>
      </c>
      <c r="E9" s="2" t="s">
        <v>11</v>
      </c>
      <c r="F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12</v>
      </c>
      <c r="B10" s="7">
        <v>0.27</v>
      </c>
      <c r="C10" s="7">
        <v>0.42</v>
      </c>
      <c r="D10" s="7">
        <v>0.34</v>
      </c>
      <c r="E10" s="8" t="s">
        <v>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14</v>
      </c>
      <c r="B11" s="7">
        <v>0.34</v>
      </c>
      <c r="C11" s="7">
        <v>0.16</v>
      </c>
      <c r="D11" s="7">
        <v>0.28</v>
      </c>
      <c r="E11" s="8" t="s">
        <v>15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16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1" t="s">
        <v>1</v>
      </c>
      <c r="C14" s="1" t="s">
        <v>2</v>
      </c>
      <c r="D14" s="1" t="s">
        <v>17</v>
      </c>
      <c r="E14" s="1" t="s">
        <v>18</v>
      </c>
      <c r="F14" s="1" t="s">
        <v>19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5</v>
      </c>
      <c r="B15" s="5">
        <v>498715.0</v>
      </c>
      <c r="C15" s="6">
        <v>0.027</v>
      </c>
      <c r="D15" s="5">
        <v>114.0</v>
      </c>
      <c r="E15" s="6">
        <v>0.012</v>
      </c>
      <c r="F15" s="8" t="s">
        <v>20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6</v>
      </c>
      <c r="B16" s="5">
        <v>265480.0</v>
      </c>
      <c r="C16" s="6">
        <v>0.05</v>
      </c>
      <c r="D16" s="5">
        <v>268.0</v>
      </c>
      <c r="E16" s="6">
        <v>0.0</v>
      </c>
      <c r="F16" s="8" t="s">
        <v>21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7</v>
      </c>
      <c r="B17" s="5">
        <v>384621.0</v>
      </c>
      <c r="C17" s="6">
        <v>0.0461</v>
      </c>
      <c r="D17" s="5">
        <v>153.0</v>
      </c>
      <c r="E17" s="6">
        <v>0.0</v>
      </c>
      <c r="F17" s="8" t="s">
        <v>13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22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9" t="s">
        <v>23</v>
      </c>
      <c r="C20" s="9" t="s">
        <v>24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9" t="s">
        <v>25</v>
      </c>
      <c r="B21" s="5">
        <v>215000.0</v>
      </c>
      <c r="C21" s="4" t="s">
        <v>26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9" t="s">
        <v>27</v>
      </c>
      <c r="B22" s="5">
        <v>87365.0</v>
      </c>
      <c r="C22" s="10" t="s">
        <v>15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9" t="s">
        <v>28</v>
      </c>
      <c r="B23" s="5">
        <v>48211.0</v>
      </c>
      <c r="C23" s="4" t="s">
        <v>20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9" t="s">
        <v>29</v>
      </c>
      <c r="B24" s="5">
        <v>512746.0</v>
      </c>
      <c r="C24" s="9" t="s">
        <v>20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 t="s">
        <v>30</v>
      </c>
      <c r="B25" s="5">
        <v>22589.0</v>
      </c>
      <c r="C25" s="8" t="s">
        <v>13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</row>
    <row r="27">
      <c r="A27" s="1" t="s">
        <v>31</v>
      </c>
      <c r="B27" s="9" t="s">
        <v>32</v>
      </c>
      <c r="C27" s="4" t="s">
        <v>33</v>
      </c>
      <c r="D27" s="2"/>
      <c r="E27" s="2"/>
    </row>
    <row r="28">
      <c r="A28" s="9" t="s">
        <v>34</v>
      </c>
      <c r="B28" s="5">
        <v>28.0</v>
      </c>
      <c r="C28" s="5">
        <v>29.2</v>
      </c>
      <c r="D28" s="2"/>
      <c r="E28" s="2"/>
    </row>
    <row r="29">
      <c r="A29" s="9" t="s">
        <v>35</v>
      </c>
      <c r="B29" s="5">
        <v>123351.0</v>
      </c>
      <c r="C29" s="5">
        <v>108763.0</v>
      </c>
      <c r="D29" s="2"/>
      <c r="E29" s="2"/>
    </row>
    <row r="30">
      <c r="A30" s="2"/>
      <c r="B30" s="2"/>
      <c r="C30" s="2"/>
      <c r="D30" s="2"/>
      <c r="E30" s="2"/>
    </row>
    <row r="31">
      <c r="A31" s="1" t="s">
        <v>36</v>
      </c>
      <c r="B31" s="4" t="s">
        <v>37</v>
      </c>
      <c r="C31" s="4" t="s">
        <v>38</v>
      </c>
      <c r="D31" s="2"/>
      <c r="E31" s="2"/>
    </row>
    <row r="32">
      <c r="A32" s="9" t="s">
        <v>39</v>
      </c>
      <c r="B32" s="5">
        <v>10.0</v>
      </c>
      <c r="C32" s="5">
        <v>10.0</v>
      </c>
      <c r="D32" s="2"/>
      <c r="E32" s="2"/>
    </row>
    <row r="33">
      <c r="A33" s="2"/>
      <c r="B33" s="2"/>
      <c r="C33" s="2"/>
      <c r="D33" s="2"/>
      <c r="E33" s="2"/>
    </row>
    <row r="34">
      <c r="A34" s="1" t="s">
        <v>40</v>
      </c>
      <c r="B34" s="9" t="s">
        <v>41</v>
      </c>
      <c r="C34" s="9" t="s">
        <v>42</v>
      </c>
      <c r="D34" s="9" t="s">
        <v>43</v>
      </c>
      <c r="E34" s="9" t="s">
        <v>44</v>
      </c>
      <c r="F34" s="11" t="s">
        <v>45</v>
      </c>
      <c r="G34" s="11" t="s">
        <v>46</v>
      </c>
    </row>
    <row r="35">
      <c r="A35" s="4" t="s">
        <v>47</v>
      </c>
      <c r="B35" s="5">
        <v>1.0</v>
      </c>
      <c r="C35" s="5">
        <v>7254000.0</v>
      </c>
      <c r="D35" s="6">
        <v>0.195</v>
      </c>
      <c r="E35" s="9" t="s">
        <v>48</v>
      </c>
      <c r="F35" s="11">
        <v>13.0</v>
      </c>
      <c r="G35" s="12">
        <f t="shared" ref="G35:G37" si="1">B35+F35</f>
        <v>14</v>
      </c>
    </row>
    <row r="36">
      <c r="A36" s="4" t="s">
        <v>49</v>
      </c>
      <c r="B36" s="5">
        <v>9.0</v>
      </c>
      <c r="C36" s="5">
        <v>8754260.0</v>
      </c>
      <c r="D36" s="6">
        <v>0.1823</v>
      </c>
      <c r="E36" s="9" t="s">
        <v>48</v>
      </c>
      <c r="F36" s="11">
        <v>16.0</v>
      </c>
      <c r="G36" s="12">
        <f t="shared" si="1"/>
        <v>25</v>
      </c>
    </row>
    <row r="37">
      <c r="A37" s="4" t="s">
        <v>50</v>
      </c>
      <c r="B37" s="5">
        <v>12.0</v>
      </c>
      <c r="C37" s="5">
        <v>7462872.0</v>
      </c>
      <c r="D37" s="6">
        <v>0.1714</v>
      </c>
      <c r="E37" s="9" t="s">
        <v>48</v>
      </c>
      <c r="F37" s="11">
        <v>12.0</v>
      </c>
      <c r="G37" s="12">
        <f t="shared" si="1"/>
        <v>24</v>
      </c>
    </row>
    <row r="39">
      <c r="A39" s="2" t="s">
        <v>51</v>
      </c>
      <c r="B39" s="6">
        <v>0.279</v>
      </c>
    </row>
    <row r="40">
      <c r="A40" s="2"/>
      <c r="B40" s="2"/>
    </row>
    <row r="41">
      <c r="A41" s="2" t="s">
        <v>52</v>
      </c>
      <c r="B41" s="2" t="s">
        <v>53</v>
      </c>
      <c r="C41" s="2" t="s">
        <v>54</v>
      </c>
      <c r="D41" s="2" t="s">
        <v>55</v>
      </c>
      <c r="E41" s="2" t="s">
        <v>56</v>
      </c>
      <c r="F41" s="2" t="s">
        <v>57</v>
      </c>
      <c r="G41" s="2" t="s">
        <v>58</v>
      </c>
      <c r="H41" s="2" t="s">
        <v>59</v>
      </c>
      <c r="I41" s="2" t="s">
        <v>60</v>
      </c>
    </row>
    <row r="42">
      <c r="A42" s="2" t="s">
        <v>61</v>
      </c>
      <c r="B42" s="5">
        <v>5498.0</v>
      </c>
      <c r="C42" s="5">
        <v>9214.11</v>
      </c>
      <c r="D42" s="5">
        <v>8311.07</v>
      </c>
      <c r="E42" s="5">
        <v>11068.23</v>
      </c>
      <c r="F42" s="5">
        <v>16378.0</v>
      </c>
      <c r="G42" s="5">
        <v>22457.38</v>
      </c>
      <c r="H42" s="5">
        <v>26397.84</v>
      </c>
      <c r="I42" s="5">
        <v>35238.5</v>
      </c>
    </row>
    <row r="44">
      <c r="B44" s="13"/>
      <c r="C44" s="13"/>
      <c r="D44" s="13"/>
      <c r="E44" s="13"/>
      <c r="F44" s="13"/>
      <c r="G44" s="13"/>
      <c r="H44" s="13"/>
      <c r="I44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63"/>
    <col customWidth="1" min="2" max="10" width="9.13"/>
    <col customWidth="1" min="11" max="11" width="8.38"/>
    <col customWidth="1" min="12" max="25" width="9.13"/>
  </cols>
  <sheetData>
    <row r="1">
      <c r="A1" s="14"/>
      <c r="B1" s="14" t="s">
        <v>62</v>
      </c>
      <c r="C1" s="14" t="s">
        <v>63</v>
      </c>
      <c r="D1" s="14" t="s">
        <v>64</v>
      </c>
      <c r="E1" s="14" t="s">
        <v>65</v>
      </c>
      <c r="F1" s="14" t="s">
        <v>66</v>
      </c>
      <c r="G1" s="14" t="s">
        <v>67</v>
      </c>
      <c r="H1" s="14" t="s">
        <v>68</v>
      </c>
      <c r="I1" s="14" t="s">
        <v>69</v>
      </c>
      <c r="J1" s="14" t="s">
        <v>70</v>
      </c>
      <c r="K1" s="14" t="s">
        <v>71</v>
      </c>
      <c r="L1" s="14" t="s">
        <v>72</v>
      </c>
      <c r="M1" s="14" t="s">
        <v>73</v>
      </c>
      <c r="N1" s="14" t="s">
        <v>74</v>
      </c>
      <c r="O1" s="14" t="s">
        <v>75</v>
      </c>
      <c r="P1" s="14" t="s">
        <v>76</v>
      </c>
      <c r="Q1" s="14" t="s">
        <v>77</v>
      </c>
      <c r="R1" s="14" t="s">
        <v>78</v>
      </c>
      <c r="S1" s="14" t="s">
        <v>79</v>
      </c>
      <c r="T1" s="14" t="s">
        <v>80</v>
      </c>
      <c r="U1" s="14" t="s">
        <v>81</v>
      </c>
      <c r="V1" s="14" t="s">
        <v>82</v>
      </c>
      <c r="W1" s="14" t="s">
        <v>83</v>
      </c>
      <c r="X1" s="14" t="s">
        <v>84</v>
      </c>
      <c r="Y1" s="14" t="s">
        <v>85</v>
      </c>
      <c r="Z1" s="15"/>
    </row>
    <row r="2">
      <c r="A2" s="16" t="s">
        <v>31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7" t="s">
        <v>34</v>
      </c>
      <c r="B3" s="18">
        <v>28.0</v>
      </c>
      <c r="C3" s="18">
        <v>0.0</v>
      </c>
      <c r="D3" s="18">
        <v>0.0</v>
      </c>
      <c r="E3" s="18">
        <v>0.0</v>
      </c>
      <c r="F3" s="18">
        <v>0.0</v>
      </c>
      <c r="G3" s="18">
        <v>0.0</v>
      </c>
      <c r="H3" s="18">
        <v>0.0</v>
      </c>
      <c r="I3" s="18">
        <v>29.2</v>
      </c>
      <c r="J3" s="18">
        <v>0.0</v>
      </c>
      <c r="K3" s="18">
        <v>0.0</v>
      </c>
      <c r="L3" s="18">
        <v>0.0</v>
      </c>
      <c r="M3" s="18">
        <v>0.0</v>
      </c>
      <c r="N3" s="18">
        <v>0.0</v>
      </c>
      <c r="O3" s="18">
        <v>0.0</v>
      </c>
      <c r="P3" s="18">
        <v>0.0</v>
      </c>
      <c r="Q3" s="18">
        <v>0.0</v>
      </c>
      <c r="R3" s="18">
        <v>0.0</v>
      </c>
      <c r="S3" s="18">
        <v>0.0</v>
      </c>
      <c r="T3" s="18">
        <v>0.0</v>
      </c>
      <c r="U3" s="18">
        <v>0.0</v>
      </c>
      <c r="V3" s="18">
        <v>0.0</v>
      </c>
      <c r="W3" s="18">
        <v>0.0</v>
      </c>
      <c r="X3" s="18">
        <v>0.0</v>
      </c>
      <c r="Y3" s="18">
        <v>0.0</v>
      </c>
      <c r="Z3" s="15"/>
    </row>
    <row r="4">
      <c r="A4" s="17" t="s">
        <v>35</v>
      </c>
      <c r="B4" s="18">
        <v>123351.0</v>
      </c>
      <c r="C4" s="18">
        <v>0.0</v>
      </c>
      <c r="D4" s="18">
        <v>0.0</v>
      </c>
      <c r="E4" s="18">
        <v>0.0</v>
      </c>
      <c r="F4" s="18">
        <v>0.0</v>
      </c>
      <c r="G4" s="18">
        <v>0.0</v>
      </c>
      <c r="H4" s="18">
        <v>0.0</v>
      </c>
      <c r="I4" s="18">
        <v>108763.0</v>
      </c>
      <c r="J4" s="18">
        <v>0.0</v>
      </c>
      <c r="K4" s="18">
        <v>0.0</v>
      </c>
      <c r="L4" s="18">
        <v>0.0</v>
      </c>
      <c r="M4" s="18">
        <v>0.0</v>
      </c>
      <c r="N4" s="18">
        <v>0.0</v>
      </c>
      <c r="O4" s="18">
        <v>0.0</v>
      </c>
      <c r="P4" s="18">
        <v>0.0</v>
      </c>
      <c r="Q4" s="18">
        <v>0.0</v>
      </c>
      <c r="R4" s="18">
        <v>0.0</v>
      </c>
      <c r="S4" s="18">
        <v>0.0</v>
      </c>
      <c r="T4" s="18">
        <v>0.0</v>
      </c>
      <c r="U4" s="18">
        <v>0.0</v>
      </c>
      <c r="V4" s="18">
        <v>0.0</v>
      </c>
      <c r="W4" s="18">
        <v>0.0</v>
      </c>
      <c r="X4" s="18">
        <v>0.0</v>
      </c>
      <c r="Y4" s="18">
        <v>0.0</v>
      </c>
      <c r="Z4" s="15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6" t="s">
        <v>86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7" t="s">
        <v>87</v>
      </c>
      <c r="B7" s="18">
        <v>0.0</v>
      </c>
      <c r="C7" s="18">
        <v>123351.0</v>
      </c>
      <c r="D7" s="18">
        <v>123351.0</v>
      </c>
      <c r="E7" s="18">
        <v>123351.0</v>
      </c>
      <c r="F7" s="18">
        <v>123351.0</v>
      </c>
      <c r="G7" s="18">
        <v>123351.0</v>
      </c>
      <c r="H7" s="18">
        <v>123351.0</v>
      </c>
      <c r="I7" s="18">
        <v>123351.0</v>
      </c>
      <c r="J7" s="18">
        <v>232114.0</v>
      </c>
      <c r="K7" s="18">
        <v>232114.0</v>
      </c>
      <c r="L7" s="18">
        <v>232114.0</v>
      </c>
      <c r="M7" s="18">
        <v>232114.0</v>
      </c>
      <c r="N7" s="18">
        <v>232114.0</v>
      </c>
      <c r="O7" s="18">
        <v>232114.0</v>
      </c>
      <c r="P7" s="18">
        <v>232114.0</v>
      </c>
      <c r="Q7" s="18">
        <v>232114.0</v>
      </c>
      <c r="R7" s="18">
        <v>232114.0</v>
      </c>
      <c r="S7" s="18">
        <v>232114.0</v>
      </c>
      <c r="T7" s="18">
        <v>232114.0</v>
      </c>
      <c r="U7" s="18">
        <v>232114.0</v>
      </c>
      <c r="V7" s="18">
        <v>232114.0</v>
      </c>
      <c r="W7" s="18">
        <v>232114.0</v>
      </c>
      <c r="X7" s="18">
        <v>232114.0</v>
      </c>
      <c r="Y7" s="18">
        <v>232114.0</v>
      </c>
      <c r="Z7" s="15"/>
    </row>
    <row r="8">
      <c r="A8" s="17" t="s">
        <v>88</v>
      </c>
      <c r="B8" s="18">
        <v>123351.0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108763.0</v>
      </c>
      <c r="J8" s="18">
        <v>0.0</v>
      </c>
      <c r="K8" s="18">
        <v>0.0</v>
      </c>
      <c r="L8" s="18">
        <v>0.0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18">
        <v>0.0</v>
      </c>
      <c r="U8" s="18">
        <v>0.0</v>
      </c>
      <c r="V8" s="18">
        <v>0.0</v>
      </c>
      <c r="W8" s="18">
        <v>0.0</v>
      </c>
      <c r="X8" s="18">
        <v>0.0</v>
      </c>
      <c r="Y8" s="18">
        <v>0.0</v>
      </c>
      <c r="Z8" s="15"/>
    </row>
    <row r="9">
      <c r="A9" s="18" t="s">
        <v>89</v>
      </c>
      <c r="B9" s="15">
        <v>123351.0</v>
      </c>
      <c r="C9" s="15">
        <v>123351.0</v>
      </c>
      <c r="D9" s="15">
        <v>123351.0</v>
      </c>
      <c r="E9" s="15">
        <v>123351.0</v>
      </c>
      <c r="F9" s="15">
        <v>123351.0</v>
      </c>
      <c r="G9" s="15">
        <v>123351.0</v>
      </c>
      <c r="H9" s="15">
        <v>123351.0</v>
      </c>
      <c r="I9" s="15">
        <v>232114.0</v>
      </c>
      <c r="J9" s="15">
        <v>232114.0</v>
      </c>
      <c r="K9" s="15">
        <v>232114.0</v>
      </c>
      <c r="L9" s="15">
        <v>232114.0</v>
      </c>
      <c r="M9" s="15">
        <v>232114.0</v>
      </c>
      <c r="N9" s="15">
        <v>232114.0</v>
      </c>
      <c r="O9" s="15">
        <v>232114.0</v>
      </c>
      <c r="P9" s="15">
        <v>232114.0</v>
      </c>
      <c r="Q9" s="15">
        <v>232114.0</v>
      </c>
      <c r="R9" s="15">
        <v>232114.0</v>
      </c>
      <c r="S9" s="15">
        <v>232114.0</v>
      </c>
      <c r="T9" s="15">
        <v>232114.0</v>
      </c>
      <c r="U9" s="15">
        <v>232114.0</v>
      </c>
      <c r="V9" s="15">
        <v>232114.0</v>
      </c>
      <c r="W9" s="15">
        <v>232114.0</v>
      </c>
      <c r="X9" s="15">
        <v>232114.0</v>
      </c>
      <c r="Y9" s="15">
        <v>232114.0</v>
      </c>
      <c r="Z9" s="15"/>
    </row>
    <row r="10">
      <c r="A10" s="16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9" t="s">
        <v>90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5"/>
    </row>
    <row r="12">
      <c r="A12" s="17" t="s">
        <v>87</v>
      </c>
      <c r="B12" s="18">
        <v>0.0</v>
      </c>
      <c r="C12" s="18">
        <v>3453828.0</v>
      </c>
      <c r="D12" s="18">
        <v>3453828.0</v>
      </c>
      <c r="E12" s="18">
        <v>3453828.0</v>
      </c>
      <c r="F12" s="18">
        <v>3453828.0</v>
      </c>
      <c r="G12" s="18">
        <v>3453828.0</v>
      </c>
      <c r="H12" s="18">
        <v>3453828.0</v>
      </c>
      <c r="I12" s="18">
        <v>3453828.0</v>
      </c>
      <c r="J12" s="18">
        <v>6629707.6</v>
      </c>
      <c r="K12" s="18">
        <v>6629707.6</v>
      </c>
      <c r="L12" s="18">
        <v>6629707.6</v>
      </c>
      <c r="M12" s="18">
        <v>6629707.6</v>
      </c>
      <c r="N12" s="18">
        <v>6629707.6</v>
      </c>
      <c r="O12" s="18">
        <v>6629707.6</v>
      </c>
      <c r="P12" s="18">
        <v>6629707.6</v>
      </c>
      <c r="Q12" s="18">
        <v>6629707.6</v>
      </c>
      <c r="R12" s="18">
        <v>6629707.6</v>
      </c>
      <c r="S12" s="18">
        <v>6629707.6</v>
      </c>
      <c r="T12" s="18">
        <v>6629707.6</v>
      </c>
      <c r="U12" s="18">
        <v>6629707.6</v>
      </c>
      <c r="V12" s="18">
        <v>6629707.6</v>
      </c>
      <c r="W12" s="18">
        <v>6629707.6</v>
      </c>
      <c r="X12" s="18">
        <v>6629707.6</v>
      </c>
      <c r="Y12" s="18">
        <v>6629707.6</v>
      </c>
      <c r="Z12" s="15"/>
    </row>
    <row r="13">
      <c r="A13" s="17" t="s">
        <v>88</v>
      </c>
      <c r="B13" s="18">
        <v>3453828.0</v>
      </c>
      <c r="C13" s="18">
        <v>0.0</v>
      </c>
      <c r="D13" s="18">
        <v>0.0</v>
      </c>
      <c r="E13" s="18">
        <v>0.0</v>
      </c>
      <c r="F13" s="18">
        <v>0.0</v>
      </c>
      <c r="G13" s="18">
        <v>0.0</v>
      </c>
      <c r="H13" s="18">
        <v>0.0</v>
      </c>
      <c r="I13" s="18">
        <v>3175879.6</v>
      </c>
      <c r="J13" s="18">
        <v>0.0</v>
      </c>
      <c r="K13" s="18">
        <v>0.0</v>
      </c>
      <c r="L13" s="18">
        <v>0.0</v>
      </c>
      <c r="M13" s="18">
        <v>0.0</v>
      </c>
      <c r="N13" s="18">
        <v>0.0</v>
      </c>
      <c r="O13" s="18">
        <v>0.0</v>
      </c>
      <c r="P13" s="18">
        <v>0.0</v>
      </c>
      <c r="Q13" s="18">
        <v>0.0</v>
      </c>
      <c r="R13" s="18">
        <v>0.0</v>
      </c>
      <c r="S13" s="18">
        <v>0.0</v>
      </c>
      <c r="T13" s="18">
        <v>0.0</v>
      </c>
      <c r="U13" s="18">
        <v>0.0</v>
      </c>
      <c r="V13" s="18">
        <v>0.0</v>
      </c>
      <c r="W13" s="18">
        <v>0.0</v>
      </c>
      <c r="X13" s="18">
        <v>0.0</v>
      </c>
      <c r="Y13" s="18">
        <v>0.0</v>
      </c>
      <c r="Z13" s="15"/>
    </row>
    <row r="14">
      <c r="A14" s="18" t="s">
        <v>89</v>
      </c>
      <c r="B14" s="18">
        <v>3453828.0</v>
      </c>
      <c r="C14" s="18">
        <v>3453828.0</v>
      </c>
      <c r="D14" s="18">
        <v>3453828.0</v>
      </c>
      <c r="E14" s="18">
        <v>3453828.0</v>
      </c>
      <c r="F14" s="18">
        <v>3453828.0</v>
      </c>
      <c r="G14" s="18">
        <v>3453828.0</v>
      </c>
      <c r="H14" s="18">
        <v>3453828.0</v>
      </c>
      <c r="I14" s="18">
        <v>6629707.6</v>
      </c>
      <c r="J14" s="18">
        <v>6629707.6</v>
      </c>
      <c r="K14" s="18">
        <v>6629707.6</v>
      </c>
      <c r="L14" s="18">
        <v>6629707.6</v>
      </c>
      <c r="M14" s="18">
        <v>6629707.6</v>
      </c>
      <c r="N14" s="18">
        <v>6629707.6</v>
      </c>
      <c r="O14" s="18">
        <v>6629707.6</v>
      </c>
      <c r="P14" s="18">
        <v>6629707.6</v>
      </c>
      <c r="Q14" s="18">
        <v>6629707.6</v>
      </c>
      <c r="R14" s="18">
        <v>6629707.6</v>
      </c>
      <c r="S14" s="18">
        <v>6629707.6</v>
      </c>
      <c r="T14" s="18">
        <v>6629707.6</v>
      </c>
      <c r="U14" s="18">
        <v>6629707.6</v>
      </c>
      <c r="V14" s="18">
        <v>6629707.6</v>
      </c>
      <c r="W14" s="18">
        <v>6629707.6</v>
      </c>
      <c r="X14" s="18">
        <v>6629707.6</v>
      </c>
      <c r="Y14" s="18">
        <v>6629707.6</v>
      </c>
      <c r="Z14" s="15"/>
    </row>
    <row r="15">
      <c r="A15" s="16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9" t="s">
        <v>91</v>
      </c>
      <c r="B16" s="18">
        <v>0.0</v>
      </c>
      <c r="C16" s="18">
        <v>0.0</v>
      </c>
      <c r="D16" s="18">
        <v>0.0</v>
      </c>
      <c r="E16" s="18">
        <v>0.0</v>
      </c>
      <c r="F16" s="18">
        <v>0.0</v>
      </c>
      <c r="G16" s="18">
        <v>0.0</v>
      </c>
      <c r="H16" s="18">
        <v>0.0</v>
      </c>
      <c r="I16" s="18">
        <v>0.0</v>
      </c>
      <c r="J16" s="18">
        <v>0.0</v>
      </c>
      <c r="K16" s="18">
        <v>0.0</v>
      </c>
      <c r="L16" s="18">
        <v>10.0</v>
      </c>
      <c r="M16" s="18">
        <v>0.0</v>
      </c>
      <c r="N16" s="18">
        <v>0.0</v>
      </c>
      <c r="O16" s="18">
        <v>0.0</v>
      </c>
      <c r="P16" s="18">
        <v>0.0</v>
      </c>
      <c r="Q16" s="18">
        <v>0.0</v>
      </c>
      <c r="R16" s="18">
        <v>0.0</v>
      </c>
      <c r="S16" s="18">
        <v>0.0</v>
      </c>
      <c r="T16" s="18">
        <v>0.0</v>
      </c>
      <c r="U16" s="18">
        <v>0.0</v>
      </c>
      <c r="V16" s="18">
        <v>0.0</v>
      </c>
      <c r="W16" s="18">
        <v>10.0</v>
      </c>
      <c r="X16" s="18">
        <v>0.0</v>
      </c>
      <c r="Y16" s="18">
        <v>0.0</v>
      </c>
      <c r="Z16" s="15"/>
    </row>
    <row r="17">
      <c r="A17" s="18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8" t="s">
        <v>92</v>
      </c>
      <c r="B18" s="15">
        <v>0.0</v>
      </c>
      <c r="C18" s="15">
        <v>0.0</v>
      </c>
      <c r="D18" s="15">
        <v>0.0</v>
      </c>
      <c r="E18" s="15">
        <v>0.0</v>
      </c>
      <c r="F18" s="15">
        <v>0.0</v>
      </c>
      <c r="G18" s="15">
        <v>0.0</v>
      </c>
      <c r="H18" s="15">
        <v>0.0</v>
      </c>
      <c r="I18" s="15">
        <v>0.0</v>
      </c>
      <c r="J18" s="15">
        <v>0.0</v>
      </c>
      <c r="K18" s="15">
        <v>0.0</v>
      </c>
      <c r="L18" s="15">
        <v>2321140.0</v>
      </c>
      <c r="M18" s="15">
        <v>0.0</v>
      </c>
      <c r="N18" s="15">
        <v>0.0</v>
      </c>
      <c r="O18" s="15">
        <v>0.0</v>
      </c>
      <c r="P18" s="15">
        <v>0.0</v>
      </c>
      <c r="Q18" s="15">
        <v>0.0</v>
      </c>
      <c r="R18" s="15">
        <v>0.0</v>
      </c>
      <c r="S18" s="15">
        <v>0.0</v>
      </c>
      <c r="T18" s="15">
        <v>0.0</v>
      </c>
      <c r="U18" s="15">
        <v>0.0</v>
      </c>
      <c r="V18" s="15">
        <v>0.0</v>
      </c>
      <c r="W18" s="15">
        <v>2321140.0</v>
      </c>
      <c r="X18" s="15">
        <v>0.0</v>
      </c>
      <c r="Y18" s="15">
        <v>0.0</v>
      </c>
      <c r="Z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9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20"/>
      <c r="B24" s="18"/>
      <c r="C24" s="18"/>
      <c r="D24" s="15"/>
      <c r="E24" s="18"/>
      <c r="F24" s="18"/>
      <c r="G24" s="15"/>
      <c r="H24" s="18"/>
      <c r="I24" s="18"/>
      <c r="J24" s="15"/>
      <c r="K24" s="18"/>
      <c r="L24" s="18"/>
      <c r="M24" s="15"/>
      <c r="N24" s="18"/>
      <c r="O24" s="18"/>
      <c r="P24" s="15"/>
      <c r="Q24" s="18"/>
      <c r="R24" s="18"/>
      <c r="S24" s="15"/>
      <c r="T24" s="18"/>
      <c r="U24" s="18"/>
      <c r="V24" s="15"/>
      <c r="W24" s="18"/>
      <c r="X24" s="18"/>
      <c r="Y24" s="15"/>
      <c r="Z24" s="15"/>
    </row>
    <row r="25">
      <c r="A25" s="20"/>
      <c r="B25" s="18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20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20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20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20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6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5.13"/>
    <col customWidth="1" min="2" max="25" width="10.25"/>
  </cols>
  <sheetData>
    <row r="1">
      <c r="A1" s="21" t="s">
        <v>23</v>
      </c>
      <c r="B1" s="22" t="s">
        <v>53</v>
      </c>
      <c r="C1" s="22" t="s">
        <v>54</v>
      </c>
      <c r="D1" s="22" t="s">
        <v>55</v>
      </c>
      <c r="E1" s="22" t="s">
        <v>56</v>
      </c>
      <c r="F1" s="22" t="s">
        <v>57</v>
      </c>
      <c r="G1" s="22" t="s">
        <v>58</v>
      </c>
      <c r="H1" s="22" t="s">
        <v>59</v>
      </c>
      <c r="I1" s="22" t="s">
        <v>60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4"/>
    </row>
    <row r="2">
      <c r="A2" s="24" t="s">
        <v>93</v>
      </c>
      <c r="B2" s="25">
        <v>1.1277438593113232E9</v>
      </c>
      <c r="C2" s="25">
        <v>1.309671224573894E9</v>
      </c>
      <c r="D2" s="25">
        <v>1.5214706152262213E9</v>
      </c>
      <c r="E2" s="25">
        <v>1.7681384877541263E9</v>
      </c>
      <c r="F2" s="25">
        <v>2.0555227801425176E9</v>
      </c>
      <c r="G2" s="25">
        <v>2.390470689348912E9</v>
      </c>
      <c r="H2" s="25">
        <v>2.7810025409176393E9</v>
      </c>
      <c r="I2" s="25">
        <v>3.2365164305545883E9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4"/>
    </row>
    <row r="3">
      <c r="A3" s="24" t="s">
        <v>94</v>
      </c>
      <c r="B3" s="25">
        <v>5.583245849279487E8</v>
      </c>
      <c r="C3" s="25">
        <v>6.242691834136621E8</v>
      </c>
      <c r="D3" s="25">
        <v>6.980434480626585E8</v>
      </c>
      <c r="E3" s="25">
        <v>7.805815323076223E8</v>
      </c>
      <c r="F3" s="25">
        <v>8.729295427820113E8</v>
      </c>
      <c r="G3" s="25">
        <v>9.76259011209019E8</v>
      </c>
      <c r="H3" s="25">
        <v>1.0918819934373622E9</v>
      </c>
      <c r="I3" s="25">
        <v>1.2212679928069296E9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4"/>
    </row>
    <row r="4">
      <c r="A4" s="21" t="s">
        <v>95</v>
      </c>
      <c r="B4" s="25">
        <v>5.694192743833745E8</v>
      </c>
      <c r="C4" s="25">
        <v>6.854020411602321E8</v>
      </c>
      <c r="D4" s="25">
        <v>8.234271671635629E8</v>
      </c>
      <c r="E4" s="25">
        <v>9.87556955446504E8</v>
      </c>
      <c r="F4" s="25">
        <v>1.1825932373605065E9</v>
      </c>
      <c r="G4" s="25">
        <v>1.414211678139893E9</v>
      </c>
      <c r="H4" s="25">
        <v>1.6891205474802766E9</v>
      </c>
      <c r="I4" s="25">
        <v>2.0152484377476592E9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4"/>
    </row>
    <row r="5">
      <c r="A5" s="24" t="s">
        <v>96</v>
      </c>
      <c r="B5" s="25">
        <v>2657733.0</v>
      </c>
      <c r="C5" s="25">
        <v>2657733.0</v>
      </c>
      <c r="D5" s="25">
        <v>2657733.0</v>
      </c>
      <c r="E5" s="25">
        <v>2657733.0</v>
      </c>
      <c r="F5" s="25">
        <v>2657733.0</v>
      </c>
      <c r="G5" s="25">
        <v>2657733.0</v>
      </c>
      <c r="H5" s="25">
        <v>2657733.0</v>
      </c>
      <c r="I5" s="25">
        <v>2657733.0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4"/>
    </row>
    <row r="6">
      <c r="A6" s="21" t="s">
        <v>97</v>
      </c>
      <c r="B6" s="25">
        <v>5.667615413833745E8</v>
      </c>
      <c r="C6" s="25">
        <v>6.827443081602321E8</v>
      </c>
      <c r="D6" s="25">
        <v>8.207694341635629E8</v>
      </c>
      <c r="E6" s="25">
        <v>9.84899222446504E8</v>
      </c>
      <c r="F6" s="25">
        <v>1.1799355043605065E9</v>
      </c>
      <c r="G6" s="25">
        <v>1.411553945139893E9</v>
      </c>
      <c r="H6" s="25">
        <v>1.6864628144802766E9</v>
      </c>
      <c r="I6" s="25">
        <v>2.0125907047476592E9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4"/>
    </row>
    <row r="7">
      <c r="A7" s="24" t="s">
        <v>98</v>
      </c>
      <c r="B7" s="25">
        <v>1991990.4444444443</v>
      </c>
      <c r="C7" s="25">
        <v>2682543.274509804</v>
      </c>
      <c r="D7" s="25">
        <v>3198725.156862745</v>
      </c>
      <c r="E7" s="25">
        <v>3198725.156862745</v>
      </c>
      <c r="F7" s="25">
        <v>3198725.156862745</v>
      </c>
      <c r="G7" s="25">
        <v>3574414.045751634</v>
      </c>
      <c r="H7" s="25">
        <v>2823036.267973856</v>
      </c>
      <c r="I7" s="25">
        <v>3255498.156862745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4"/>
    </row>
    <row r="8">
      <c r="A8" s="21" t="s">
        <v>99</v>
      </c>
      <c r="B8" s="25">
        <v>5.6476955093893E8</v>
      </c>
      <c r="C8" s="25">
        <v>6.800617648857222E8</v>
      </c>
      <c r="D8" s="25">
        <v>8.175707090067E8</v>
      </c>
      <c r="E8" s="25">
        <v>9.817004972896411E8</v>
      </c>
      <c r="F8" s="25">
        <v>1.1767367792036436E9</v>
      </c>
      <c r="G8" s="25">
        <v>1.4079795310941412E9</v>
      </c>
      <c r="H8" s="25">
        <v>1.6836397782123027E9</v>
      </c>
      <c r="I8" s="25">
        <v>2.0093352065907965E9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/>
    </row>
    <row r="9">
      <c r="A9" s="24" t="s">
        <v>100</v>
      </c>
      <c r="B9" s="25">
        <v>353632.5</v>
      </c>
      <c r="C9" s="25">
        <v>353632.5</v>
      </c>
      <c r="D9" s="25">
        <v>486624.29983333335</v>
      </c>
      <c r="E9" s="25">
        <v>859202.5878999999</v>
      </c>
      <c r="F9" s="25">
        <v>836636.9647</v>
      </c>
      <c r="G9" s="25">
        <v>718759.4647</v>
      </c>
      <c r="H9" s="25">
        <v>718759.4647</v>
      </c>
      <c r="I9" s="25">
        <v>612164.7763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4"/>
    </row>
    <row r="10">
      <c r="A10" s="21" t="s">
        <v>101</v>
      </c>
      <c r="B10" s="25">
        <v>5.6441591843893E8</v>
      </c>
      <c r="C10" s="25">
        <v>6.797081323857222E8</v>
      </c>
      <c r="D10" s="25">
        <v>8.170840847068667E8</v>
      </c>
      <c r="E10" s="25">
        <v>9.808412947017412E8</v>
      </c>
      <c r="F10" s="25">
        <v>1.1759001422389436E9</v>
      </c>
      <c r="G10" s="25">
        <v>1.4072607716294413E9</v>
      </c>
      <c r="H10" s="25">
        <v>1.682921018747603E9</v>
      </c>
      <c r="I10" s="25">
        <v>2.0087230418144965E9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4"/>
    </row>
    <row r="11">
      <c r="A11" s="24" t="s">
        <v>102</v>
      </c>
      <c r="B11" s="25">
        <v>1.5747204124446148E8</v>
      </c>
      <c r="C11" s="25">
        <v>1.8963856893561652E8</v>
      </c>
      <c r="D11" s="25">
        <v>2.2796645963321584E8</v>
      </c>
      <c r="E11" s="25">
        <v>2.736547212217858E8</v>
      </c>
      <c r="F11" s="25">
        <v>3.2807613968466526E8</v>
      </c>
      <c r="G11" s="25">
        <v>3.9262575528461415E8</v>
      </c>
      <c r="H11" s="25">
        <v>4.695349642305812E8</v>
      </c>
      <c r="I11" s="25">
        <v>5.604337286662446E8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4"/>
    </row>
    <row r="12">
      <c r="A12" s="21" t="s">
        <v>103</v>
      </c>
      <c r="B12" s="25">
        <v>4.069438771944685E8</v>
      </c>
      <c r="C12" s="25">
        <v>4.900695634501057E8</v>
      </c>
      <c r="D12" s="25">
        <v>5.891176250736508E8</v>
      </c>
      <c r="E12" s="25">
        <v>7.071865734799553E8</v>
      </c>
      <c r="F12" s="25">
        <v>8.478240025542784E8</v>
      </c>
      <c r="G12" s="25">
        <v>1.014635016344827E9</v>
      </c>
      <c r="H12" s="25">
        <v>1.2133860545170217E9</v>
      </c>
      <c r="I12" s="25">
        <v>1.448289313148252E9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4"/>
    </row>
    <row r="13">
      <c r="A13" s="27"/>
      <c r="B13" s="28"/>
      <c r="C13" s="28"/>
      <c r="D13" s="28"/>
      <c r="E13" s="28"/>
      <c r="F13" s="28"/>
      <c r="G13" s="28"/>
      <c r="H13" s="28"/>
      <c r="I13" s="28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30"/>
    </row>
    <row r="14"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30"/>
    </row>
    <row r="15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30"/>
    </row>
    <row r="16">
      <c r="A16" s="31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28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2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1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1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30"/>
    </row>
    <row r="25"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30"/>
    </row>
    <row r="26">
      <c r="A26" s="31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1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24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24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24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1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13"/>
    <col customWidth="1" min="2" max="2" width="9.38"/>
    <col customWidth="1" min="3" max="13" width="10.25"/>
    <col customWidth="1" min="14" max="14" width="11.0"/>
    <col customWidth="1" min="15" max="15" width="11.13"/>
    <col customWidth="1" min="16" max="33" width="11.25"/>
  </cols>
  <sheetData>
    <row r="1">
      <c r="A1" s="21" t="s">
        <v>23</v>
      </c>
      <c r="B1" s="22" t="s">
        <v>53</v>
      </c>
      <c r="C1" s="22" t="s">
        <v>54</v>
      </c>
      <c r="D1" s="22" t="s">
        <v>55</v>
      </c>
      <c r="E1" s="22" t="s">
        <v>56</v>
      </c>
      <c r="F1" s="22" t="s">
        <v>57</v>
      </c>
      <c r="G1" s="22" t="s">
        <v>58</v>
      </c>
      <c r="H1" s="22" t="s">
        <v>59</v>
      </c>
      <c r="I1" s="22" t="s">
        <v>60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4"/>
    </row>
    <row r="2">
      <c r="A2" s="21" t="s">
        <v>104</v>
      </c>
      <c r="B2" s="24"/>
      <c r="C2" s="24"/>
      <c r="D2" s="24"/>
      <c r="E2" s="24"/>
      <c r="F2" s="24"/>
      <c r="G2" s="24"/>
      <c r="H2" s="24"/>
      <c r="I2" s="24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24"/>
      <c r="AA2" s="24"/>
      <c r="AB2" s="24"/>
      <c r="AC2" s="24"/>
      <c r="AD2" s="24"/>
      <c r="AE2" s="24"/>
      <c r="AF2" s="24"/>
      <c r="AG2" s="24"/>
      <c r="AH2" s="24"/>
    </row>
    <row r="3">
      <c r="A3" s="21" t="s">
        <v>105</v>
      </c>
      <c r="B3" s="24"/>
      <c r="C3" s="24"/>
      <c r="D3" s="24"/>
      <c r="E3" s="24"/>
      <c r="F3" s="24"/>
      <c r="G3" s="24"/>
      <c r="H3" s="24"/>
      <c r="I3" s="24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24"/>
      <c r="AA3" s="24"/>
      <c r="AB3" s="24"/>
      <c r="AC3" s="24"/>
      <c r="AD3" s="24"/>
      <c r="AE3" s="24"/>
      <c r="AF3" s="24"/>
      <c r="AG3" s="24"/>
      <c r="AH3" s="24"/>
    </row>
    <row r="4">
      <c r="A4" s="24" t="s">
        <v>106</v>
      </c>
      <c r="B4" s="25">
        <v>1.2327631555555556E7</v>
      </c>
      <c r="C4" s="25">
        <v>1.4032634281045752E7</v>
      </c>
      <c r="D4" s="25">
        <v>1.0833909124183007E7</v>
      </c>
      <c r="E4" s="25">
        <v>7635183.96732026</v>
      </c>
      <c r="F4" s="25">
        <v>4436458.810457515</v>
      </c>
      <c r="G4" s="25">
        <v>8419266.764705881</v>
      </c>
      <c r="H4" s="25">
        <v>1.2358630496732026E7</v>
      </c>
      <c r="I4" s="25">
        <v>1.4285500339869281E7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5"/>
      <c r="AA4" s="25"/>
      <c r="AB4" s="25"/>
      <c r="AC4" s="25"/>
      <c r="AD4" s="25"/>
      <c r="AE4" s="25"/>
      <c r="AF4" s="25"/>
      <c r="AG4" s="25"/>
      <c r="AH4" s="24"/>
    </row>
    <row r="5">
      <c r="A5" s="21" t="s">
        <v>107</v>
      </c>
      <c r="B5" s="25">
        <v>1.2327631555555556E7</v>
      </c>
      <c r="C5" s="25">
        <v>1.4032634281045752E7</v>
      </c>
      <c r="D5" s="25">
        <v>1.0833909124183007E7</v>
      </c>
      <c r="E5" s="25">
        <v>7635183.96732026</v>
      </c>
      <c r="F5" s="25">
        <v>4436458.810457515</v>
      </c>
      <c r="G5" s="25">
        <v>8419266.764705881</v>
      </c>
      <c r="H5" s="25">
        <v>1.2358630496732026E7</v>
      </c>
      <c r="I5" s="25">
        <v>1.4285500339869281E7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5"/>
      <c r="AA5" s="25"/>
      <c r="AB5" s="25"/>
      <c r="AC5" s="25"/>
      <c r="AD5" s="25"/>
      <c r="AE5" s="25"/>
      <c r="AF5" s="25"/>
      <c r="AG5" s="25"/>
      <c r="AH5" s="24"/>
    </row>
    <row r="6">
      <c r="A6" s="24"/>
      <c r="B6" s="24"/>
      <c r="C6" s="24"/>
      <c r="D6" s="24"/>
      <c r="E6" s="24"/>
      <c r="F6" s="24"/>
      <c r="G6" s="24"/>
      <c r="H6" s="24"/>
      <c r="I6" s="24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24"/>
      <c r="AA6" s="24"/>
      <c r="AB6" s="24"/>
      <c r="AC6" s="24"/>
      <c r="AD6" s="24"/>
      <c r="AE6" s="24"/>
      <c r="AF6" s="24"/>
      <c r="AG6" s="24"/>
      <c r="AH6" s="24"/>
    </row>
    <row r="7">
      <c r="A7" s="21" t="s">
        <v>108</v>
      </c>
      <c r="B7" s="24"/>
      <c r="C7" s="24"/>
      <c r="D7" s="24"/>
      <c r="E7" s="24"/>
      <c r="F7" s="24"/>
      <c r="G7" s="24"/>
      <c r="H7" s="24"/>
      <c r="I7" s="24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24"/>
      <c r="AA7" s="24"/>
      <c r="AB7" s="24"/>
      <c r="AC7" s="24"/>
      <c r="AD7" s="24"/>
      <c r="AE7" s="24"/>
      <c r="AF7" s="24"/>
      <c r="AG7" s="24"/>
      <c r="AH7" s="24"/>
    </row>
    <row r="8">
      <c r="A8" s="24" t="s">
        <v>109</v>
      </c>
      <c r="B8" s="25">
        <v>2.8131715071037702E7</v>
      </c>
      <c r="C8" s="25">
        <v>7.41848882190564E7</v>
      </c>
      <c r="D8" s="25">
        <v>1.4244494538411728E8</v>
      </c>
      <c r="E8" s="25">
        <v>2.3802973507873031E8</v>
      </c>
      <c r="F8" s="25">
        <v>3.670373814330772E8</v>
      </c>
      <c r="G8" s="25">
        <v>5.3671917016450435E8</v>
      </c>
      <c r="H8" s="25">
        <v>7.556815863901825E8</v>
      </c>
      <c r="I8" s="25">
        <v>1.0341222887496581E9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5"/>
      <c r="AA8" s="25"/>
      <c r="AB8" s="25"/>
      <c r="AC8" s="25"/>
      <c r="AD8" s="25"/>
      <c r="AE8" s="25"/>
      <c r="AF8" s="25"/>
      <c r="AG8" s="25"/>
      <c r="AH8" s="24"/>
    </row>
    <row r="9">
      <c r="A9" s="24" t="s">
        <v>110</v>
      </c>
      <c r="B9" s="25">
        <v>1.3378995350724965E8</v>
      </c>
      <c r="C9" s="25">
        <v>0.0</v>
      </c>
      <c r="D9" s="25">
        <v>1.8169257810876474E8</v>
      </c>
      <c r="E9" s="25">
        <v>0.0</v>
      </c>
      <c r="F9" s="25">
        <v>2.4711441211482212E8</v>
      </c>
      <c r="G9" s="25">
        <v>0.0</v>
      </c>
      <c r="H9" s="25">
        <v>3.365999608147509E8</v>
      </c>
      <c r="I9" s="25">
        <v>0.0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5"/>
      <c r="AA9" s="25"/>
      <c r="AB9" s="25"/>
      <c r="AC9" s="25"/>
      <c r="AD9" s="25"/>
      <c r="AE9" s="25"/>
      <c r="AF9" s="25"/>
      <c r="AG9" s="25"/>
      <c r="AH9" s="24"/>
    </row>
    <row r="10">
      <c r="A10" s="24" t="s">
        <v>111</v>
      </c>
      <c r="B10" s="25">
        <v>5.940926503330722E8</v>
      </c>
      <c r="C10" s="25">
        <v>1.1486619358522267E9</v>
      </c>
      <c r="D10" s="25">
        <v>1.636757330448486E9</v>
      </c>
      <c r="E10" s="25">
        <v>2.410849830557189E9</v>
      </c>
      <c r="F10" s="25">
        <v>3.0546244343709183E9</v>
      </c>
      <c r="G10" s="25">
        <v>4.1075479258546677E9</v>
      </c>
      <c r="H10" s="25">
        <v>4.99333068172527E9</v>
      </c>
      <c r="I10" s="25">
        <v>6.443275121392019E9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5"/>
      <c r="AA10" s="25"/>
      <c r="AB10" s="25"/>
      <c r="AC10" s="25"/>
      <c r="AD10" s="25"/>
      <c r="AE10" s="25"/>
      <c r="AF10" s="25"/>
      <c r="AG10" s="25"/>
      <c r="AH10" s="24"/>
    </row>
    <row r="11">
      <c r="A11" s="21" t="s">
        <v>112</v>
      </c>
      <c r="B11" s="25">
        <v>7.560143189113595E8</v>
      </c>
      <c r="C11" s="25">
        <v>1.222846824071283E9</v>
      </c>
      <c r="D11" s="25">
        <v>1.960894853941368E9</v>
      </c>
      <c r="E11" s="25">
        <v>2.648879565635919E9</v>
      </c>
      <c r="F11" s="25">
        <v>3.6687762279188175E9</v>
      </c>
      <c r="G11" s="25">
        <v>4.644267096019172E9</v>
      </c>
      <c r="H11" s="25">
        <v>6.085612228930203E9</v>
      </c>
      <c r="I11" s="25">
        <v>7.477397410141678E9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5"/>
      <c r="AA11" s="25"/>
      <c r="AB11" s="25"/>
      <c r="AC11" s="25"/>
      <c r="AD11" s="25"/>
      <c r="AE11" s="25"/>
      <c r="AF11" s="25"/>
      <c r="AG11" s="25"/>
      <c r="AH11" s="24"/>
    </row>
    <row r="12">
      <c r="A12" s="21" t="s">
        <v>113</v>
      </c>
      <c r="B12" s="25">
        <v>7.683419504669151E8</v>
      </c>
      <c r="C12" s="25">
        <v>1.2368794583523288E9</v>
      </c>
      <c r="D12" s="25">
        <v>1.971728763065551E9</v>
      </c>
      <c r="E12" s="25">
        <v>2.6565147496032395E9</v>
      </c>
      <c r="F12" s="25">
        <v>3.673212686729275E9</v>
      </c>
      <c r="G12" s="25">
        <v>4.652686362783877E9</v>
      </c>
      <c r="H12" s="25">
        <v>6.097970859426935E9</v>
      </c>
      <c r="I12" s="25">
        <v>7.491682910481547E9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5"/>
      <c r="AA12" s="25"/>
      <c r="AB12" s="25"/>
      <c r="AC12" s="25"/>
      <c r="AD12" s="25"/>
      <c r="AE12" s="25"/>
      <c r="AF12" s="25"/>
      <c r="AG12" s="25"/>
      <c r="AH12" s="24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24"/>
      <c r="AA13" s="24"/>
      <c r="AB13" s="24"/>
      <c r="AC13" s="24"/>
      <c r="AD13" s="24"/>
      <c r="AE13" s="24"/>
      <c r="AF13" s="24"/>
      <c r="AG13" s="24"/>
      <c r="AH13" s="24"/>
    </row>
    <row r="14">
      <c r="A14" s="21" t="s">
        <v>114</v>
      </c>
      <c r="B14" s="24"/>
      <c r="C14" s="24"/>
      <c r="D14" s="24"/>
      <c r="E14" s="24"/>
      <c r="F14" s="24"/>
      <c r="G14" s="24"/>
      <c r="H14" s="24"/>
      <c r="I14" s="24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24"/>
      <c r="AA14" s="24"/>
      <c r="AB14" s="24"/>
      <c r="AC14" s="24"/>
      <c r="AD14" s="24"/>
      <c r="AE14" s="24"/>
      <c r="AF14" s="24"/>
      <c r="AG14" s="24"/>
      <c r="AH14" s="24"/>
    </row>
    <row r="15">
      <c r="A15" s="24" t="s">
        <v>115</v>
      </c>
      <c r="B15" s="25">
        <v>3453828.0</v>
      </c>
      <c r="C15" s="25">
        <v>3453828.0</v>
      </c>
      <c r="D15" s="25">
        <v>6629707.6</v>
      </c>
      <c r="E15" s="25">
        <v>6629707.6</v>
      </c>
      <c r="F15" s="25">
        <v>6629707.6</v>
      </c>
      <c r="G15" s="25">
        <v>6629707.6</v>
      </c>
      <c r="H15" s="25">
        <v>6629707.6</v>
      </c>
      <c r="I15" s="25">
        <v>6629707.6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5"/>
      <c r="AA15" s="25"/>
      <c r="AB15" s="25"/>
      <c r="AC15" s="25"/>
      <c r="AD15" s="25"/>
      <c r="AE15" s="25"/>
      <c r="AF15" s="25"/>
      <c r="AG15" s="25"/>
      <c r="AH15" s="24"/>
    </row>
    <row r="16">
      <c r="A16" s="24" t="s">
        <v>116</v>
      </c>
      <c r="B16" s="24">
        <v>4.069438771944685E8</v>
      </c>
      <c r="C16" s="24">
        <v>8.970134406445742E8</v>
      </c>
      <c r="D16" s="24">
        <v>1.486131065718225E9</v>
      </c>
      <c r="E16" s="24">
        <v>2.19099649919818E9</v>
      </c>
      <c r="F16" s="24">
        <v>3.0388205017524586E9</v>
      </c>
      <c r="G16" s="24">
        <v>4.0534555180972857E9</v>
      </c>
      <c r="H16" s="24">
        <v>5.266841572614307E9</v>
      </c>
      <c r="I16" s="24">
        <v>6.712809745762559E9</v>
      </c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24"/>
      <c r="AA16" s="24"/>
      <c r="AB16" s="24"/>
      <c r="AC16" s="24"/>
      <c r="AD16" s="24"/>
      <c r="AE16" s="24"/>
      <c r="AF16" s="24"/>
      <c r="AG16" s="24"/>
      <c r="AH16" s="24"/>
    </row>
    <row r="17">
      <c r="A17" s="21" t="s">
        <v>117</v>
      </c>
      <c r="B17" s="25">
        <v>4.103977051944685E8</v>
      </c>
      <c r="C17" s="25">
        <v>9.004672686445742E8</v>
      </c>
      <c r="D17" s="25">
        <v>1.492760773318225E9</v>
      </c>
      <c r="E17" s="25">
        <v>2.19762620679818E9</v>
      </c>
      <c r="F17" s="25">
        <v>3.0454502093524585E9</v>
      </c>
      <c r="G17" s="25">
        <v>4.0600852256972857E9</v>
      </c>
      <c r="H17" s="25">
        <v>5.273471280214308E9</v>
      </c>
      <c r="I17" s="25">
        <v>6.719439453362559E9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5"/>
      <c r="AA17" s="25"/>
      <c r="AB17" s="25"/>
      <c r="AC17" s="25"/>
      <c r="AD17" s="25"/>
      <c r="AE17" s="25"/>
      <c r="AF17" s="25"/>
      <c r="AG17" s="25"/>
      <c r="AH17" s="24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24"/>
      <c r="AA18" s="24"/>
      <c r="AB18" s="24"/>
      <c r="AC18" s="24"/>
      <c r="AD18" s="24"/>
      <c r="AE18" s="24"/>
      <c r="AF18" s="24"/>
      <c r="AG18" s="24"/>
      <c r="AH18" s="24"/>
    </row>
    <row r="19">
      <c r="A19" s="21" t="s">
        <v>118</v>
      </c>
      <c r="B19" s="24"/>
      <c r="C19" s="24"/>
      <c r="D19" s="24"/>
      <c r="E19" s="24"/>
      <c r="F19" s="24"/>
      <c r="G19" s="24"/>
      <c r="H19" s="24"/>
      <c r="I19" s="24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24"/>
      <c r="AA19" s="24"/>
      <c r="AB19" s="24"/>
      <c r="AC19" s="24"/>
      <c r="AD19" s="24"/>
      <c r="AE19" s="24"/>
      <c r="AF19" s="24"/>
      <c r="AG19" s="24"/>
      <c r="AH19" s="24"/>
    </row>
    <row r="20">
      <c r="A20" s="21" t="s">
        <v>119</v>
      </c>
      <c r="B20" s="24"/>
      <c r="C20" s="24"/>
      <c r="D20" s="24"/>
      <c r="E20" s="24"/>
      <c r="F20" s="24"/>
      <c r="G20" s="24"/>
      <c r="H20" s="24"/>
      <c r="I20" s="24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24"/>
      <c r="AA20" s="24"/>
      <c r="AB20" s="24"/>
      <c r="AC20" s="24"/>
      <c r="AD20" s="24"/>
      <c r="AE20" s="24"/>
      <c r="AF20" s="24"/>
      <c r="AG20" s="24"/>
      <c r="AH20" s="24"/>
    </row>
    <row r="21">
      <c r="A21" s="24" t="s">
        <v>120</v>
      </c>
      <c r="B21" s="25">
        <v>7254000.0</v>
      </c>
      <c r="C21" s="25">
        <v>7254000.0</v>
      </c>
      <c r="D21" s="25">
        <v>1.600826E7</v>
      </c>
      <c r="E21" s="25">
        <v>2.3471132E7</v>
      </c>
      <c r="F21" s="25">
        <v>1.6217132E7</v>
      </c>
      <c r="G21" s="25">
        <v>1.6217132E7</v>
      </c>
      <c r="H21" s="25">
        <v>1.6217132E7</v>
      </c>
      <c r="I21" s="25">
        <v>8754260.0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5"/>
      <c r="AA21" s="25"/>
      <c r="AB21" s="25"/>
      <c r="AC21" s="25"/>
      <c r="AD21" s="25"/>
      <c r="AE21" s="25"/>
      <c r="AF21" s="25"/>
      <c r="AG21" s="25"/>
      <c r="AH21" s="24"/>
    </row>
    <row r="22">
      <c r="A22" s="21" t="s">
        <v>121</v>
      </c>
      <c r="B22" s="25">
        <v>7254000.0</v>
      </c>
      <c r="C22" s="25">
        <v>7254000.0</v>
      </c>
      <c r="D22" s="25">
        <v>1.600826E7</v>
      </c>
      <c r="E22" s="25">
        <v>2.3471132E7</v>
      </c>
      <c r="F22" s="25">
        <v>1.6217132E7</v>
      </c>
      <c r="G22" s="25">
        <v>1.6217132E7</v>
      </c>
      <c r="H22" s="25">
        <v>1.6217132E7</v>
      </c>
      <c r="I22" s="25">
        <v>8754260.0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5"/>
      <c r="AA22" s="25"/>
      <c r="AB22" s="25"/>
      <c r="AC22" s="25"/>
      <c r="AD22" s="25"/>
      <c r="AE22" s="25"/>
      <c r="AF22" s="25"/>
      <c r="AG22" s="25"/>
      <c r="AH22" s="24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24"/>
      <c r="AA23" s="24"/>
      <c r="AB23" s="24"/>
      <c r="AC23" s="24"/>
      <c r="AD23" s="24"/>
      <c r="AE23" s="24"/>
      <c r="AF23" s="24"/>
      <c r="AG23" s="24"/>
      <c r="AH23" s="24"/>
    </row>
    <row r="24">
      <c r="A24" s="21" t="s">
        <v>122</v>
      </c>
      <c r="B24" s="24"/>
      <c r="C24" s="24"/>
      <c r="D24" s="24"/>
      <c r="E24" s="24"/>
      <c r="F24" s="24"/>
      <c r="G24" s="24"/>
      <c r="H24" s="24"/>
      <c r="I24" s="24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24"/>
      <c r="AA24" s="24"/>
      <c r="AB24" s="24"/>
      <c r="AC24" s="24"/>
      <c r="AD24" s="24"/>
      <c r="AE24" s="24"/>
      <c r="AF24" s="24"/>
      <c r="AG24" s="24"/>
      <c r="AH24" s="24"/>
    </row>
    <row r="25">
      <c r="A25" s="24" t="s">
        <v>123</v>
      </c>
      <c r="B25" s="25">
        <v>3.501066992724465E8</v>
      </c>
      <c r="C25" s="25">
        <v>3.2859723270775473E8</v>
      </c>
      <c r="D25" s="25">
        <v>4.623761837473259E8</v>
      </c>
      <c r="E25" s="25">
        <v>4.3485645380505896E8</v>
      </c>
      <c r="F25" s="25">
        <v>6.109617993768164E8</v>
      </c>
      <c r="G25" s="25">
        <v>5.75823048086592E8</v>
      </c>
      <c r="H25" s="25">
        <v>8.07698901212628E8</v>
      </c>
      <c r="I25" s="25">
        <v>7.629282401189868E8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5"/>
      <c r="AA25" s="25"/>
      <c r="AB25" s="25"/>
      <c r="AC25" s="25"/>
      <c r="AD25" s="25"/>
      <c r="AE25" s="25"/>
      <c r="AF25" s="25"/>
      <c r="AG25" s="25"/>
      <c r="AH25" s="24"/>
    </row>
    <row r="26">
      <c r="A26" s="24" t="s">
        <v>124</v>
      </c>
      <c r="B26" s="25">
        <v>583546.0</v>
      </c>
      <c r="C26" s="25">
        <v>560957.0</v>
      </c>
      <c r="D26" s="25">
        <v>583546.0</v>
      </c>
      <c r="E26" s="25">
        <v>560957.0</v>
      </c>
      <c r="F26" s="25">
        <v>583546.0</v>
      </c>
      <c r="G26" s="25">
        <v>560957.0</v>
      </c>
      <c r="H26" s="25">
        <v>583546.0</v>
      </c>
      <c r="I26" s="25">
        <v>560957.0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5"/>
      <c r="AA26" s="25"/>
      <c r="AB26" s="25"/>
      <c r="AC26" s="25"/>
      <c r="AD26" s="25"/>
      <c r="AE26" s="25"/>
      <c r="AF26" s="25"/>
      <c r="AG26" s="25"/>
      <c r="AH26" s="24"/>
    </row>
    <row r="27">
      <c r="A27" s="21" t="s">
        <v>125</v>
      </c>
      <c r="B27" s="25">
        <v>3.506902452724465E8</v>
      </c>
      <c r="C27" s="25">
        <v>3.2915818970775473E8</v>
      </c>
      <c r="D27" s="25">
        <v>4.629597297473259E8</v>
      </c>
      <c r="E27" s="25">
        <v>4.3541741080505896E8</v>
      </c>
      <c r="F27" s="25">
        <v>6.115453453768164E8</v>
      </c>
      <c r="G27" s="25">
        <v>5.76384005086592E8</v>
      </c>
      <c r="H27" s="25">
        <v>8.08282447212628E8</v>
      </c>
      <c r="I27" s="25">
        <v>7.634891971189868E8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5"/>
      <c r="AA27" s="25"/>
      <c r="AB27" s="25"/>
      <c r="AC27" s="25"/>
      <c r="AD27" s="25"/>
      <c r="AE27" s="25"/>
      <c r="AF27" s="25"/>
      <c r="AG27" s="25"/>
      <c r="AH27" s="24"/>
    </row>
    <row r="28">
      <c r="A28" s="21" t="s">
        <v>126</v>
      </c>
      <c r="B28" s="25">
        <v>3.579442452724465E8</v>
      </c>
      <c r="C28" s="25">
        <v>3.3641218970775473E8</v>
      </c>
      <c r="D28" s="25">
        <v>4.789679897473259E8</v>
      </c>
      <c r="E28" s="25">
        <v>4.5888854280505896E8</v>
      </c>
      <c r="F28" s="25">
        <v>6.277624773768164E8</v>
      </c>
      <c r="G28" s="25">
        <v>5.92601137086592E8</v>
      </c>
      <c r="H28" s="25">
        <v>8.24499579212628E8</v>
      </c>
      <c r="I28" s="25">
        <v>7.722434571189868E8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5"/>
      <c r="AA28" s="25"/>
      <c r="AB28" s="25"/>
      <c r="AC28" s="25"/>
      <c r="AD28" s="25"/>
      <c r="AE28" s="25"/>
      <c r="AF28" s="25"/>
      <c r="AG28" s="25"/>
      <c r="AH28" s="24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24"/>
      <c r="AA29" s="24"/>
      <c r="AB29" s="24"/>
      <c r="AC29" s="24"/>
      <c r="AD29" s="24"/>
      <c r="AE29" s="24"/>
      <c r="AF29" s="24"/>
      <c r="AG29" s="24"/>
      <c r="AH29" s="24"/>
    </row>
    <row r="30">
      <c r="A30" s="21" t="s">
        <v>127</v>
      </c>
      <c r="B30" s="25">
        <v>7.68341950466915E8</v>
      </c>
      <c r="C30" s="25">
        <v>1.2368794583523288E9</v>
      </c>
      <c r="D30" s="25">
        <v>1.9717287630655508E9</v>
      </c>
      <c r="E30" s="25">
        <v>2.656514749603239E9</v>
      </c>
      <c r="F30" s="25">
        <v>3.6732126867292747E9</v>
      </c>
      <c r="G30" s="25">
        <v>4.652686362783877E9</v>
      </c>
      <c r="H30" s="25">
        <v>6.097970859426936E9</v>
      </c>
      <c r="I30" s="25">
        <v>7.491682910481546E9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5"/>
      <c r="AA30" s="25"/>
      <c r="AB30" s="25"/>
      <c r="AC30" s="25"/>
      <c r="AD30" s="25"/>
      <c r="AE30" s="25"/>
      <c r="AF30" s="25"/>
      <c r="AG30" s="25"/>
      <c r="AH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24"/>
      <c r="AA31" s="24"/>
      <c r="AB31" s="24"/>
      <c r="AC31" s="24"/>
      <c r="AD31" s="24"/>
      <c r="AE31" s="24"/>
      <c r="AF31" s="24"/>
      <c r="AG31" s="24"/>
      <c r="AH31" s="24"/>
    </row>
    <row r="32">
      <c r="A32" s="21" t="s">
        <v>128</v>
      </c>
      <c r="B32" s="25">
        <v>1.1920928955078125E-7</v>
      </c>
      <c r="C32" s="25">
        <v>0.0</v>
      </c>
      <c r="D32" s="25">
        <v>2.384185791015625E-7</v>
      </c>
      <c r="E32" s="25">
        <v>4.76837158203125E-7</v>
      </c>
      <c r="F32" s="25">
        <v>4.76837158203125E-7</v>
      </c>
      <c r="G32" s="25">
        <v>0.0</v>
      </c>
      <c r="H32" s="25">
        <v>-9.5367431640625E-7</v>
      </c>
      <c r="I32" s="25">
        <v>9.5367431640625E-7</v>
      </c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5"/>
      <c r="AA32" s="25"/>
      <c r="AB32" s="25"/>
      <c r="AC32" s="25"/>
      <c r="AD32" s="25"/>
      <c r="AE32" s="25"/>
      <c r="AF32" s="25"/>
      <c r="AG32" s="25"/>
      <c r="AH32" s="24"/>
    </row>
    <row r="33"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0"/>
  </cols>
  <sheetData>
    <row r="1">
      <c r="A1" s="2"/>
      <c r="B1" s="35" t="s">
        <v>53</v>
      </c>
      <c r="C1" s="35" t="s">
        <v>54</v>
      </c>
      <c r="D1" s="35" t="s">
        <v>55</v>
      </c>
      <c r="E1" s="35" t="s">
        <v>56</v>
      </c>
      <c r="F1" s="35" t="s">
        <v>57</v>
      </c>
      <c r="G1" s="35" t="s">
        <v>58</v>
      </c>
      <c r="H1" s="35" t="s">
        <v>59</v>
      </c>
      <c r="I1" s="35" t="s">
        <v>60</v>
      </c>
    </row>
    <row r="2">
      <c r="A2" s="3" t="s">
        <v>129</v>
      </c>
      <c r="B2" s="2"/>
      <c r="C2" s="2"/>
      <c r="D2" s="2"/>
      <c r="E2" s="2"/>
      <c r="F2" s="2"/>
      <c r="G2" s="2"/>
      <c r="H2" s="2"/>
      <c r="I2" s="2"/>
    </row>
    <row r="3">
      <c r="A3" s="36" t="s">
        <v>130</v>
      </c>
      <c r="B3" s="2"/>
      <c r="C3" s="2"/>
      <c r="D3" s="2"/>
      <c r="E3" s="2"/>
      <c r="F3" s="2"/>
      <c r="G3" s="2"/>
      <c r="H3" s="2"/>
      <c r="I3" s="2"/>
    </row>
    <row r="4">
      <c r="A4" s="2" t="s">
        <v>117</v>
      </c>
      <c r="B4" s="13">
        <f>'Quarterly Balance Sheet'!B17</f>
        <v>410397705.2</v>
      </c>
      <c r="C4" s="13">
        <f>'Quarterly Balance Sheet'!C17</f>
        <v>900467268.6</v>
      </c>
      <c r="D4" s="13">
        <f>'Quarterly Balance Sheet'!D17</f>
        <v>1492760773</v>
      </c>
      <c r="E4" s="13">
        <f>'Quarterly Balance Sheet'!E17</f>
        <v>2197626207</v>
      </c>
      <c r="F4" s="13">
        <f>'Quarterly Balance Sheet'!F17</f>
        <v>3045450209</v>
      </c>
      <c r="G4" s="13">
        <f>'Quarterly Balance Sheet'!G17</f>
        <v>4060085226</v>
      </c>
      <c r="H4" s="13">
        <f>'Quarterly Balance Sheet'!H17</f>
        <v>5273471280</v>
      </c>
      <c r="I4" s="13">
        <f>'Quarterly Balance Sheet'!I17</f>
        <v>6719439453</v>
      </c>
    </row>
    <row r="5">
      <c r="A5" s="2" t="s">
        <v>131</v>
      </c>
      <c r="B5" s="37">
        <f>Equity!D9</f>
        <v>123351</v>
      </c>
      <c r="C5" s="37">
        <f>Equity!G9</f>
        <v>123351</v>
      </c>
      <c r="D5" s="37">
        <f>Equity!J9</f>
        <v>232114</v>
      </c>
      <c r="E5" s="37">
        <f>Equity!M9</f>
        <v>232114</v>
      </c>
      <c r="F5" s="37">
        <f>Equity!P9</f>
        <v>232114</v>
      </c>
      <c r="G5" s="37">
        <f>Equity!S9</f>
        <v>232114</v>
      </c>
      <c r="H5" s="37">
        <f>Equity!V9</f>
        <v>232114</v>
      </c>
      <c r="I5" s="37">
        <f>Equity!Y9</f>
        <v>232114</v>
      </c>
    </row>
    <row r="6">
      <c r="A6" s="3" t="s">
        <v>132</v>
      </c>
      <c r="B6" s="38">
        <f t="shared" ref="B6:I6" si="1">B4/B5</f>
        <v>3327.07238</v>
      </c>
      <c r="C6" s="38">
        <f t="shared" si="1"/>
        <v>7300.040281</v>
      </c>
      <c r="D6" s="38">
        <f t="shared" si="1"/>
        <v>6431.153542</v>
      </c>
      <c r="E6" s="38">
        <f t="shared" si="1"/>
        <v>9467.874436</v>
      </c>
      <c r="F6" s="38">
        <f t="shared" si="1"/>
        <v>13120.49342</v>
      </c>
      <c r="G6" s="38">
        <f t="shared" si="1"/>
        <v>17491.77226</v>
      </c>
      <c r="H6" s="38">
        <f t="shared" si="1"/>
        <v>22719.31585</v>
      </c>
      <c r="I6" s="38">
        <f t="shared" si="1"/>
        <v>28948.87621</v>
      </c>
    </row>
    <row r="7">
      <c r="A7" s="2"/>
      <c r="B7" s="2"/>
      <c r="C7" s="2"/>
      <c r="D7" s="2"/>
      <c r="E7" s="2"/>
      <c r="F7" s="2"/>
      <c r="G7" s="2"/>
      <c r="H7" s="2"/>
      <c r="I7" s="2"/>
    </row>
    <row r="8">
      <c r="A8" s="36" t="s">
        <v>133</v>
      </c>
      <c r="B8" s="2"/>
      <c r="C8" s="2"/>
      <c r="D8" s="2"/>
      <c r="E8" s="2"/>
      <c r="F8" s="2"/>
      <c r="G8" s="2"/>
      <c r="H8" s="2"/>
      <c r="I8" s="2"/>
    </row>
    <row r="9">
      <c r="A9" s="2" t="s">
        <v>52</v>
      </c>
      <c r="B9" s="39">
        <f>Assumptions!B42</f>
        <v>5498</v>
      </c>
      <c r="C9" s="39">
        <f>Assumptions!C42</f>
        <v>9214.11</v>
      </c>
      <c r="D9" s="39">
        <f>Assumptions!D42</f>
        <v>8311.07</v>
      </c>
      <c r="E9" s="39">
        <f>Assumptions!E42</f>
        <v>11068.23</v>
      </c>
      <c r="F9" s="39">
        <f>Assumptions!F42</f>
        <v>16378</v>
      </c>
      <c r="G9" s="39">
        <f>Assumptions!G42</f>
        <v>22457.38</v>
      </c>
      <c r="H9" s="39">
        <f>Assumptions!H42</f>
        <v>26397.84</v>
      </c>
      <c r="I9" s="39">
        <f>Assumptions!I42</f>
        <v>35238.5</v>
      </c>
    </row>
    <row r="10">
      <c r="A10" s="2" t="s">
        <v>134</v>
      </c>
      <c r="B10" s="13">
        <f t="shared" ref="B10:I10" si="2">B6</f>
        <v>3327.07238</v>
      </c>
      <c r="C10" s="13">
        <f t="shared" si="2"/>
        <v>7300.040281</v>
      </c>
      <c r="D10" s="13">
        <f t="shared" si="2"/>
        <v>6431.153542</v>
      </c>
      <c r="E10" s="13">
        <f t="shared" si="2"/>
        <v>9467.874436</v>
      </c>
      <c r="F10" s="13">
        <f t="shared" si="2"/>
        <v>13120.49342</v>
      </c>
      <c r="G10" s="13">
        <f t="shared" si="2"/>
        <v>17491.77226</v>
      </c>
      <c r="H10" s="13">
        <f t="shared" si="2"/>
        <v>22719.31585</v>
      </c>
      <c r="I10" s="13">
        <f t="shared" si="2"/>
        <v>28948.87621</v>
      </c>
    </row>
    <row r="11">
      <c r="A11" s="3" t="s">
        <v>135</v>
      </c>
      <c r="B11" s="38">
        <f t="shared" ref="B11:I11" si="3">B9/B10</f>
        <v>1.652503875</v>
      </c>
      <c r="C11" s="38">
        <f t="shared" si="3"/>
        <v>1.262199885</v>
      </c>
      <c r="D11" s="38">
        <f t="shared" si="3"/>
        <v>1.292314037</v>
      </c>
      <c r="E11" s="38">
        <f t="shared" si="3"/>
        <v>1.169030079</v>
      </c>
      <c r="F11" s="38">
        <f t="shared" si="3"/>
        <v>1.248276225</v>
      </c>
      <c r="G11" s="38">
        <f t="shared" si="3"/>
        <v>1.283882483</v>
      </c>
      <c r="H11" s="38">
        <f t="shared" si="3"/>
        <v>1.161911748</v>
      </c>
      <c r="I11" s="38">
        <f t="shared" si="3"/>
        <v>1.217266596</v>
      </c>
    </row>
    <row r="12">
      <c r="A12" s="2"/>
      <c r="B12" s="2"/>
      <c r="C12" s="2"/>
      <c r="D12" s="2"/>
      <c r="E12" s="2"/>
      <c r="F12" s="2"/>
      <c r="G12" s="2"/>
      <c r="H12" s="2"/>
      <c r="I12" s="2"/>
    </row>
    <row r="13">
      <c r="A13" s="36" t="s">
        <v>136</v>
      </c>
      <c r="B13" s="2"/>
      <c r="C13" s="2"/>
      <c r="D13" s="2"/>
      <c r="E13" s="2"/>
      <c r="F13" s="2"/>
      <c r="G13" s="2"/>
      <c r="H13" s="2"/>
      <c r="I13" s="2"/>
    </row>
    <row r="14">
      <c r="A14" s="2" t="s">
        <v>137</v>
      </c>
      <c r="B14" s="39">
        <f>Assumptions!B42</f>
        <v>5498</v>
      </c>
      <c r="C14" s="39">
        <f>Assumptions!C42</f>
        <v>9214.11</v>
      </c>
      <c r="D14" s="39">
        <f>Assumptions!D42</f>
        <v>8311.07</v>
      </c>
      <c r="E14" s="39">
        <f>Assumptions!E42</f>
        <v>11068.23</v>
      </c>
      <c r="F14" s="39">
        <f>Assumptions!F42</f>
        <v>16378</v>
      </c>
      <c r="G14" s="39">
        <f>Assumptions!G42</f>
        <v>22457.38</v>
      </c>
      <c r="H14" s="39">
        <f>Assumptions!H42</f>
        <v>26397.84</v>
      </c>
      <c r="I14" s="39">
        <f>Assumptions!I42</f>
        <v>35238.5</v>
      </c>
    </row>
    <row r="15">
      <c r="A15" s="2" t="s">
        <v>138</v>
      </c>
      <c r="B15" s="40">
        <f>'Quarterly Profit&amp;Loss'!B12/B5</f>
        <v>3299.07238</v>
      </c>
      <c r="C15" s="40">
        <f>'Quarterly Profit&amp;Loss'!C12/C5</f>
        <v>3972.9679</v>
      </c>
      <c r="D15" s="40">
        <f>'Quarterly Profit&amp;Loss'!D12/D5</f>
        <v>2538.052961</v>
      </c>
      <c r="E15" s="40">
        <f>'Quarterly Profit&amp;Loss'!E12/E5</f>
        <v>3046.720894</v>
      </c>
      <c r="F15" s="40">
        <f>'Quarterly Profit&amp;Loss'!F12/F5</f>
        <v>3652.618983</v>
      </c>
      <c r="G15" s="40">
        <f>'Quarterly Profit&amp;Loss'!G12/G5</f>
        <v>4371.278839</v>
      </c>
      <c r="H15" s="40">
        <f>'Quarterly Profit&amp;Loss'!H12/H5</f>
        <v>5227.543597</v>
      </c>
      <c r="I15" s="40">
        <f>'Quarterly Profit&amp;Loss'!I12/I5</f>
        <v>6239.560359</v>
      </c>
    </row>
    <row r="16">
      <c r="A16" s="3" t="s">
        <v>139</v>
      </c>
      <c r="B16" s="38">
        <f t="shared" ref="B16:I16" si="4">B14/B15</f>
        <v>1.666529062</v>
      </c>
      <c r="C16" s="38">
        <f t="shared" si="4"/>
        <v>2.319200716</v>
      </c>
      <c r="D16" s="38">
        <f t="shared" si="4"/>
        <v>3.274584938</v>
      </c>
      <c r="E16" s="38">
        <f t="shared" si="4"/>
        <v>3.63283359</v>
      </c>
      <c r="F16" s="38">
        <f t="shared" si="4"/>
        <v>4.483905953</v>
      </c>
      <c r="G16" s="38">
        <f t="shared" si="4"/>
        <v>5.137485123</v>
      </c>
      <c r="H16" s="38">
        <f t="shared" si="4"/>
        <v>5.049759894</v>
      </c>
      <c r="I16" s="38">
        <f t="shared" si="4"/>
        <v>5.647593416</v>
      </c>
    </row>
    <row r="17">
      <c r="A17" s="2"/>
      <c r="B17" s="2"/>
      <c r="C17" s="2"/>
      <c r="D17" s="2"/>
      <c r="E17" s="2"/>
      <c r="F17" s="2"/>
      <c r="G17" s="2"/>
      <c r="H17" s="2"/>
      <c r="I17" s="2"/>
    </row>
    <row r="18">
      <c r="A18" s="36" t="s">
        <v>140</v>
      </c>
      <c r="B18" s="2"/>
      <c r="C18" s="2"/>
      <c r="D18" s="2"/>
      <c r="E18" s="2"/>
      <c r="F18" s="2"/>
      <c r="G18" s="2"/>
      <c r="H18" s="2"/>
      <c r="I18" s="2"/>
    </row>
    <row r="19">
      <c r="A19" s="2" t="s">
        <v>141</v>
      </c>
      <c r="B19" s="39">
        <f>Assumptions!B42</f>
        <v>5498</v>
      </c>
      <c r="C19" s="39">
        <f>Assumptions!C42</f>
        <v>9214.11</v>
      </c>
      <c r="D19" s="39">
        <f>Assumptions!D42</f>
        <v>8311.07</v>
      </c>
      <c r="E19" s="39">
        <f>Assumptions!E42</f>
        <v>11068.23</v>
      </c>
      <c r="F19" s="39">
        <f>Assumptions!F42</f>
        <v>16378</v>
      </c>
      <c r="G19" s="39">
        <f>Assumptions!G42</f>
        <v>22457.38</v>
      </c>
      <c r="H19" s="39">
        <f>Assumptions!H42</f>
        <v>26397.84</v>
      </c>
      <c r="I19" s="39">
        <f>Assumptions!I42</f>
        <v>35238.5</v>
      </c>
    </row>
    <row r="20">
      <c r="A20" s="2" t="s">
        <v>131</v>
      </c>
      <c r="B20" s="37">
        <f t="shared" ref="B20:I20" si="5">B5</f>
        <v>123351</v>
      </c>
      <c r="C20" s="37">
        <f t="shared" si="5"/>
        <v>123351</v>
      </c>
      <c r="D20" s="37">
        <f t="shared" si="5"/>
        <v>232114</v>
      </c>
      <c r="E20" s="37">
        <f t="shared" si="5"/>
        <v>232114</v>
      </c>
      <c r="F20" s="37">
        <f t="shared" si="5"/>
        <v>232114</v>
      </c>
      <c r="G20" s="37">
        <f t="shared" si="5"/>
        <v>232114</v>
      </c>
      <c r="H20" s="37">
        <f t="shared" si="5"/>
        <v>232114</v>
      </c>
      <c r="I20" s="37">
        <f t="shared" si="5"/>
        <v>232114</v>
      </c>
    </row>
    <row r="21">
      <c r="A21" s="3" t="s">
        <v>142</v>
      </c>
      <c r="B21" s="38">
        <f t="shared" ref="B21:I21" si="6">B19*B20</f>
        <v>678183798</v>
      </c>
      <c r="C21" s="38">
        <f t="shared" si="6"/>
        <v>1136569683</v>
      </c>
      <c r="D21" s="38">
        <f t="shared" si="6"/>
        <v>1929115702</v>
      </c>
      <c r="E21" s="38">
        <f t="shared" si="6"/>
        <v>2569091138</v>
      </c>
      <c r="F21" s="38">
        <f t="shared" si="6"/>
        <v>3801563092</v>
      </c>
      <c r="G21" s="38">
        <f t="shared" si="6"/>
        <v>5212672301</v>
      </c>
      <c r="H21" s="38">
        <f t="shared" si="6"/>
        <v>6127308234</v>
      </c>
      <c r="I21" s="38">
        <f t="shared" si="6"/>
        <v>8179349189</v>
      </c>
    </row>
    <row r="22">
      <c r="A22" s="2"/>
      <c r="B22" s="2"/>
      <c r="C22" s="2"/>
      <c r="D22" s="2"/>
      <c r="E22" s="2"/>
      <c r="F22" s="2"/>
      <c r="G22" s="2"/>
      <c r="H22" s="2"/>
      <c r="I22" s="2"/>
    </row>
    <row r="23">
      <c r="A23" s="36" t="s">
        <v>143</v>
      </c>
      <c r="B23" s="2"/>
      <c r="C23" s="2"/>
      <c r="D23" s="2"/>
      <c r="E23" s="2"/>
      <c r="F23" s="2"/>
      <c r="G23" s="2"/>
      <c r="H23" s="2"/>
      <c r="I23" s="2"/>
    </row>
    <row r="24">
      <c r="A24" s="2" t="s">
        <v>144</v>
      </c>
      <c r="B24" s="13">
        <f t="shared" ref="B24:I24" si="7">B21</f>
        <v>678183798</v>
      </c>
      <c r="C24" s="13">
        <f t="shared" si="7"/>
        <v>1136569683</v>
      </c>
      <c r="D24" s="13">
        <f t="shared" si="7"/>
        <v>1929115702</v>
      </c>
      <c r="E24" s="13">
        <f t="shared" si="7"/>
        <v>2569091138</v>
      </c>
      <c r="F24" s="13">
        <f t="shared" si="7"/>
        <v>3801563092</v>
      </c>
      <c r="G24" s="13">
        <f t="shared" si="7"/>
        <v>5212672301</v>
      </c>
      <c r="H24" s="13">
        <f t="shared" si="7"/>
        <v>6127308234</v>
      </c>
      <c r="I24" s="13">
        <f t="shared" si="7"/>
        <v>8179349189</v>
      </c>
    </row>
    <row r="25">
      <c r="A25" s="2" t="s">
        <v>117</v>
      </c>
      <c r="B25" s="13">
        <f>'Quarterly Balance Sheet'!B17</f>
        <v>410397705.2</v>
      </c>
      <c r="C25" s="13">
        <f>'Quarterly Balance Sheet'!C17</f>
        <v>900467268.6</v>
      </c>
      <c r="D25" s="13">
        <f>'Quarterly Balance Sheet'!D17</f>
        <v>1492760773</v>
      </c>
      <c r="E25" s="13">
        <f>'Quarterly Balance Sheet'!E17</f>
        <v>2197626207</v>
      </c>
      <c r="F25" s="13">
        <f>'Quarterly Balance Sheet'!F17</f>
        <v>3045450209</v>
      </c>
      <c r="G25" s="13">
        <f>'Quarterly Balance Sheet'!G17</f>
        <v>4060085226</v>
      </c>
      <c r="H25" s="13">
        <f>'Quarterly Balance Sheet'!H17</f>
        <v>5273471280</v>
      </c>
      <c r="I25" s="13">
        <f>'Quarterly Balance Sheet'!I17</f>
        <v>6719439453</v>
      </c>
    </row>
    <row r="26">
      <c r="A26" s="3" t="s">
        <v>145</v>
      </c>
      <c r="B26" s="38">
        <f t="shared" ref="B26:I26" si="8">B24/B25</f>
        <v>1.652503875</v>
      </c>
      <c r="C26" s="38">
        <f t="shared" si="8"/>
        <v>1.262199885</v>
      </c>
      <c r="D26" s="38">
        <f t="shared" si="8"/>
        <v>1.292314037</v>
      </c>
      <c r="E26" s="38">
        <f t="shared" si="8"/>
        <v>1.169030079</v>
      </c>
      <c r="F26" s="38">
        <f t="shared" si="8"/>
        <v>1.248276225</v>
      </c>
      <c r="G26" s="38">
        <f t="shared" si="8"/>
        <v>1.283882483</v>
      </c>
      <c r="H26" s="38">
        <f t="shared" si="8"/>
        <v>1.161911748</v>
      </c>
      <c r="I26" s="38">
        <f t="shared" si="8"/>
        <v>1.217266596</v>
      </c>
    </row>
    <row r="27">
      <c r="A27" s="2"/>
      <c r="B27" s="2"/>
      <c r="C27" s="2"/>
      <c r="D27" s="2"/>
      <c r="E27" s="2"/>
      <c r="F27" s="2"/>
      <c r="G27" s="2"/>
      <c r="H27" s="2"/>
      <c r="I27" s="2"/>
    </row>
    <row r="28">
      <c r="A28" s="36" t="s">
        <v>146</v>
      </c>
      <c r="B28" s="2"/>
      <c r="C28" s="2"/>
      <c r="D28" s="2"/>
      <c r="E28" s="2"/>
      <c r="F28" s="2"/>
      <c r="G28" s="2"/>
      <c r="H28" s="2"/>
      <c r="I28" s="2"/>
    </row>
    <row r="29">
      <c r="A29" s="2" t="s">
        <v>144</v>
      </c>
      <c r="B29" s="13">
        <f t="shared" ref="B29:I29" si="9">B21</f>
        <v>678183798</v>
      </c>
      <c r="C29" s="13">
        <f t="shared" si="9"/>
        <v>1136569683</v>
      </c>
      <c r="D29" s="13">
        <f t="shared" si="9"/>
        <v>1929115702</v>
      </c>
      <c r="E29" s="13">
        <f t="shared" si="9"/>
        <v>2569091138</v>
      </c>
      <c r="F29" s="13">
        <f t="shared" si="9"/>
        <v>3801563092</v>
      </c>
      <c r="G29" s="13">
        <f t="shared" si="9"/>
        <v>5212672301</v>
      </c>
      <c r="H29" s="13">
        <f t="shared" si="9"/>
        <v>6127308234</v>
      </c>
      <c r="I29" s="13">
        <f t="shared" si="9"/>
        <v>8179349189</v>
      </c>
    </row>
    <row r="30">
      <c r="A30" s="2" t="s">
        <v>147</v>
      </c>
      <c r="B30" s="13">
        <f>'Quarterly Balance Sheet'!B21</f>
        <v>7254000</v>
      </c>
      <c r="C30" s="13">
        <f>'Quarterly Balance Sheet'!C21</f>
        <v>7254000</v>
      </c>
      <c r="D30" s="13">
        <f>'Quarterly Balance Sheet'!D21</f>
        <v>16008260</v>
      </c>
      <c r="E30" s="13">
        <f>'Quarterly Balance Sheet'!E21</f>
        <v>23471132</v>
      </c>
      <c r="F30" s="13">
        <f>'Quarterly Balance Sheet'!F21</f>
        <v>16217132</v>
      </c>
      <c r="G30" s="13">
        <f>'Quarterly Balance Sheet'!G21</f>
        <v>16217132</v>
      </c>
      <c r="H30" s="13">
        <f>'Quarterly Balance Sheet'!H21</f>
        <v>16217132</v>
      </c>
      <c r="I30" s="13">
        <f>'Quarterly Balance Sheet'!I21</f>
        <v>8754260</v>
      </c>
    </row>
    <row r="31">
      <c r="A31" s="2" t="s">
        <v>148</v>
      </c>
      <c r="B31" s="13">
        <f>'Quarterly Balance Sheet'!B10</f>
        <v>594092650.3</v>
      </c>
      <c r="C31" s="13">
        <f>'Quarterly Balance Sheet'!C10</f>
        <v>1148661936</v>
      </c>
      <c r="D31" s="13">
        <f>'Quarterly Balance Sheet'!D10</f>
        <v>1636757330</v>
      </c>
      <c r="E31" s="13">
        <f>'Quarterly Balance Sheet'!E10</f>
        <v>2410849831</v>
      </c>
      <c r="F31" s="13">
        <f>'Quarterly Balance Sheet'!F10</f>
        <v>3054624434</v>
      </c>
      <c r="G31" s="13">
        <f>'Quarterly Balance Sheet'!G10</f>
        <v>4107547926</v>
      </c>
      <c r="H31" s="13">
        <f>'Quarterly Balance Sheet'!H10</f>
        <v>4993330682</v>
      </c>
      <c r="I31" s="13">
        <f>'Quarterly Balance Sheet'!I10</f>
        <v>6443275121</v>
      </c>
    </row>
    <row r="32">
      <c r="A32" s="3" t="s">
        <v>149</v>
      </c>
      <c r="B32" s="38">
        <f t="shared" ref="B32:I32" si="10">B29+B30-B31</f>
        <v>91345147.67</v>
      </c>
      <c r="C32" s="38">
        <f t="shared" si="10"/>
        <v>-4838253.242</v>
      </c>
      <c r="D32" s="38">
        <f t="shared" si="10"/>
        <v>308366631.5</v>
      </c>
      <c r="E32" s="38">
        <f t="shared" si="10"/>
        <v>181712439.7</v>
      </c>
      <c r="F32" s="38">
        <f t="shared" si="10"/>
        <v>763155789.6</v>
      </c>
      <c r="G32" s="38">
        <f t="shared" si="10"/>
        <v>1121341507</v>
      </c>
      <c r="H32" s="38">
        <f t="shared" si="10"/>
        <v>1150194684</v>
      </c>
      <c r="I32" s="38">
        <f t="shared" si="10"/>
        <v>1744828328</v>
      </c>
    </row>
    <row r="33">
      <c r="A33" s="2"/>
      <c r="B33" s="2"/>
      <c r="C33" s="2"/>
      <c r="D33" s="2"/>
      <c r="E33" s="2"/>
      <c r="F33" s="2"/>
      <c r="G33" s="2"/>
      <c r="H33" s="2"/>
      <c r="I33" s="2"/>
    </row>
    <row r="34">
      <c r="A34" s="36" t="s">
        <v>150</v>
      </c>
      <c r="B34" s="2"/>
      <c r="C34" s="2"/>
      <c r="D34" s="2"/>
      <c r="E34" s="2"/>
      <c r="F34" s="2"/>
      <c r="G34" s="2"/>
      <c r="H34" s="2"/>
      <c r="I34" s="2"/>
    </row>
    <row r="35">
      <c r="A35" s="2" t="s">
        <v>151</v>
      </c>
      <c r="B35" s="13">
        <f t="shared" ref="B35:I35" si="11">B32</f>
        <v>91345147.67</v>
      </c>
      <c r="C35" s="13">
        <f t="shared" si="11"/>
        <v>-4838253.242</v>
      </c>
      <c r="D35" s="13">
        <f t="shared" si="11"/>
        <v>308366631.5</v>
      </c>
      <c r="E35" s="13">
        <f t="shared" si="11"/>
        <v>181712439.7</v>
      </c>
      <c r="F35" s="13">
        <f t="shared" si="11"/>
        <v>763155789.6</v>
      </c>
      <c r="G35" s="13">
        <f t="shared" si="11"/>
        <v>1121341507</v>
      </c>
      <c r="H35" s="13">
        <f t="shared" si="11"/>
        <v>1150194684</v>
      </c>
      <c r="I35" s="13">
        <f t="shared" si="11"/>
        <v>1744828328</v>
      </c>
    </row>
    <row r="36">
      <c r="A36" s="2" t="s">
        <v>152</v>
      </c>
      <c r="B36" s="13">
        <f>'Quarterly Profit&amp;Loss'!B8</f>
        <v>564769550.9</v>
      </c>
      <c r="C36" s="13">
        <f>'Quarterly Profit&amp;Loss'!C8</f>
        <v>680061764.9</v>
      </c>
      <c r="D36" s="13">
        <f>'Quarterly Profit&amp;Loss'!D8</f>
        <v>817570709</v>
      </c>
      <c r="E36" s="13">
        <f>'Quarterly Profit&amp;Loss'!E8</f>
        <v>981700497.3</v>
      </c>
      <c r="F36" s="13">
        <f>'Quarterly Profit&amp;Loss'!F8</f>
        <v>1176736779</v>
      </c>
      <c r="G36" s="13">
        <f>'Quarterly Profit&amp;Loss'!G8</f>
        <v>1407979531</v>
      </c>
      <c r="H36" s="13">
        <f>'Quarterly Profit&amp;Loss'!H8</f>
        <v>1683639778</v>
      </c>
      <c r="I36" s="13">
        <f>'Quarterly Profit&amp;Loss'!I8</f>
        <v>2009335207</v>
      </c>
    </row>
    <row r="37">
      <c r="A37" s="3" t="s">
        <v>153</v>
      </c>
      <c r="B37" s="38">
        <f t="shared" ref="B37:I37" si="12">B35/B36</f>
        <v>0.1617387969</v>
      </c>
      <c r="C37" s="38">
        <f t="shared" si="12"/>
        <v>-0.007114432088</v>
      </c>
      <c r="D37" s="38">
        <f t="shared" si="12"/>
        <v>0.3771742653</v>
      </c>
      <c r="E37" s="38">
        <f t="shared" si="12"/>
        <v>0.1850996716</v>
      </c>
      <c r="F37" s="38">
        <f t="shared" si="12"/>
        <v>0.648535682</v>
      </c>
      <c r="G37" s="38">
        <f t="shared" si="12"/>
        <v>0.7964188986</v>
      </c>
      <c r="H37" s="38">
        <f t="shared" si="12"/>
        <v>0.6831596039</v>
      </c>
      <c r="I37" s="38">
        <f t="shared" si="12"/>
        <v>0.8683609991</v>
      </c>
    </row>
    <row r="38">
      <c r="A38" s="2"/>
      <c r="B38" s="2"/>
      <c r="C38" s="2"/>
      <c r="D38" s="2"/>
      <c r="E38" s="2"/>
      <c r="F38" s="2"/>
      <c r="G38" s="2"/>
      <c r="H38" s="2"/>
      <c r="I38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88"/>
  </cols>
  <sheetData>
    <row r="1">
      <c r="A1" s="2"/>
      <c r="B1" s="35" t="s">
        <v>53</v>
      </c>
      <c r="C1" s="35" t="s">
        <v>54</v>
      </c>
      <c r="D1" s="35" t="s">
        <v>55</v>
      </c>
      <c r="E1" s="35" t="s">
        <v>56</v>
      </c>
      <c r="F1" s="35" t="s">
        <v>57</v>
      </c>
      <c r="G1" s="35" t="s">
        <v>58</v>
      </c>
      <c r="H1" s="35" t="s">
        <v>59</v>
      </c>
      <c r="I1" s="35" t="s">
        <v>60</v>
      </c>
    </row>
    <row r="2">
      <c r="A2" s="3" t="s">
        <v>154</v>
      </c>
      <c r="B2" s="2"/>
      <c r="C2" s="2"/>
      <c r="D2" s="2"/>
      <c r="E2" s="2"/>
      <c r="F2" s="2"/>
      <c r="G2" s="2"/>
      <c r="H2" s="2"/>
      <c r="I2" s="2"/>
    </row>
    <row r="3">
      <c r="A3" s="36" t="s">
        <v>155</v>
      </c>
      <c r="B3" s="2"/>
      <c r="C3" s="2"/>
      <c r="D3" s="2"/>
      <c r="E3" s="2"/>
      <c r="F3" s="2"/>
      <c r="G3" s="2"/>
      <c r="H3" s="2"/>
      <c r="I3" s="2"/>
    </row>
    <row r="4">
      <c r="A4" s="2" t="s">
        <v>156</v>
      </c>
      <c r="B4" s="37">
        <f>Equity!B18+Equity!C18+Equity!D18</f>
        <v>0</v>
      </c>
      <c r="C4" s="37">
        <f>Equity!E18+Equity!F18+Equity!G18</f>
        <v>0</v>
      </c>
      <c r="D4" s="37">
        <f>Equity!H18+Equity!I18+Equity!J18</f>
        <v>0</v>
      </c>
      <c r="E4" s="37">
        <f>Equity!K18+Equity!L18+Equity!M18</f>
        <v>2321140</v>
      </c>
      <c r="F4" s="37">
        <f>Equity!N18+Equity!O18+Equity!P18</f>
        <v>0</v>
      </c>
      <c r="G4" s="37">
        <f>Equity!Q18+Equity!R18+Equity!S18</f>
        <v>0</v>
      </c>
      <c r="H4" s="37">
        <f>Equity!T18+Equity!U18+Equity!V18</f>
        <v>0</v>
      </c>
      <c r="I4" s="37">
        <f>Equity!W18+Equity!X18+Equity!Y18</f>
        <v>2321140</v>
      </c>
    </row>
    <row r="5">
      <c r="A5" s="2" t="s">
        <v>157</v>
      </c>
      <c r="B5" s="13">
        <f>'Quarterly Profit&amp;Loss'!B12</f>
        <v>406943877.2</v>
      </c>
      <c r="C5" s="13">
        <f>'Quarterly Profit&amp;Loss'!C12</f>
        <v>490069563.5</v>
      </c>
      <c r="D5" s="13">
        <f>'Quarterly Profit&amp;Loss'!D12</f>
        <v>589117625.1</v>
      </c>
      <c r="E5" s="13">
        <f>'Quarterly Profit&amp;Loss'!E12</f>
        <v>707186573.5</v>
      </c>
      <c r="F5" s="13">
        <f>'Quarterly Profit&amp;Loss'!F12</f>
        <v>847824002.6</v>
      </c>
      <c r="G5" s="13">
        <f>'Quarterly Profit&amp;Loss'!G12</f>
        <v>1014635016</v>
      </c>
      <c r="H5" s="13">
        <f>'Quarterly Profit&amp;Loss'!H12</f>
        <v>1213386055</v>
      </c>
      <c r="I5" s="13">
        <f>'Quarterly Profit&amp;Loss'!I12</f>
        <v>1448289313</v>
      </c>
    </row>
    <row r="6">
      <c r="A6" s="3" t="s">
        <v>158</v>
      </c>
      <c r="B6" s="41">
        <f t="shared" ref="B6:I6" si="1">B4/B5</f>
        <v>0</v>
      </c>
      <c r="C6" s="41">
        <f t="shared" si="1"/>
        <v>0</v>
      </c>
      <c r="D6" s="41">
        <f t="shared" si="1"/>
        <v>0</v>
      </c>
      <c r="E6" s="41">
        <f t="shared" si="1"/>
        <v>0.003282217292</v>
      </c>
      <c r="F6" s="41">
        <f t="shared" si="1"/>
        <v>0</v>
      </c>
      <c r="G6" s="41">
        <f t="shared" si="1"/>
        <v>0</v>
      </c>
      <c r="H6" s="41">
        <f t="shared" si="1"/>
        <v>0</v>
      </c>
      <c r="I6" s="41">
        <f t="shared" si="1"/>
        <v>0.00160267702</v>
      </c>
    </row>
    <row r="7">
      <c r="A7" s="2"/>
      <c r="B7" s="2"/>
      <c r="C7" s="2"/>
      <c r="D7" s="2"/>
      <c r="E7" s="2"/>
      <c r="F7" s="2"/>
      <c r="G7" s="2"/>
      <c r="H7" s="2"/>
      <c r="I7" s="2"/>
    </row>
    <row r="8">
      <c r="A8" s="36" t="s">
        <v>159</v>
      </c>
      <c r="B8" s="2"/>
      <c r="C8" s="2"/>
      <c r="D8" s="2"/>
      <c r="E8" s="2"/>
      <c r="F8" s="2"/>
      <c r="G8" s="2"/>
      <c r="H8" s="2"/>
      <c r="I8" s="2"/>
    </row>
    <row r="9">
      <c r="A9" s="2" t="s">
        <v>160</v>
      </c>
      <c r="B9" s="42">
        <f t="shared" ref="B9:I9" si="2">B6</f>
        <v>0</v>
      </c>
      <c r="C9" s="42">
        <f t="shared" si="2"/>
        <v>0</v>
      </c>
      <c r="D9" s="42">
        <f t="shared" si="2"/>
        <v>0</v>
      </c>
      <c r="E9" s="42">
        <f t="shared" si="2"/>
        <v>0.003282217292</v>
      </c>
      <c r="F9" s="42">
        <f t="shared" si="2"/>
        <v>0</v>
      </c>
      <c r="G9" s="42">
        <f t="shared" si="2"/>
        <v>0</v>
      </c>
      <c r="H9" s="42">
        <f t="shared" si="2"/>
        <v>0</v>
      </c>
      <c r="I9" s="42">
        <f t="shared" si="2"/>
        <v>0.00160267702</v>
      </c>
    </row>
    <row r="10">
      <c r="A10" s="3" t="s">
        <v>161</v>
      </c>
      <c r="B10" s="41">
        <f t="shared" ref="B10:I10" si="3">1-B9</f>
        <v>1</v>
      </c>
      <c r="C10" s="41">
        <f t="shared" si="3"/>
        <v>1</v>
      </c>
      <c r="D10" s="41">
        <f t="shared" si="3"/>
        <v>1</v>
      </c>
      <c r="E10" s="41">
        <f t="shared" si="3"/>
        <v>0.9967177827</v>
      </c>
      <c r="F10" s="41">
        <f t="shared" si="3"/>
        <v>1</v>
      </c>
      <c r="G10" s="41">
        <f t="shared" si="3"/>
        <v>1</v>
      </c>
      <c r="H10" s="41">
        <f t="shared" si="3"/>
        <v>1</v>
      </c>
      <c r="I10" s="41">
        <f t="shared" si="3"/>
        <v>0.998397323</v>
      </c>
    </row>
    <row r="11">
      <c r="A11" s="2"/>
      <c r="B11" s="2"/>
      <c r="C11" s="2"/>
      <c r="D11" s="2"/>
      <c r="E11" s="2"/>
      <c r="F11" s="2"/>
      <c r="G11" s="2"/>
      <c r="H11" s="2"/>
      <c r="I11" s="2"/>
    </row>
  </sheetData>
  <drawing r:id="rId1"/>
</worksheet>
</file>