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umptions" sheetId="1" r:id="rId4"/>
    <sheet state="visible" name="Equity" sheetId="2" r:id="rId5"/>
    <sheet state="visible" name="Quarterly Profit &amp; Loss" sheetId="3" r:id="rId6"/>
    <sheet state="visible" name="Quarterly Balance sheet" sheetId="4" r:id="rId7"/>
    <sheet state="visible" name="Market Ratios" sheetId="5" r:id="rId8"/>
    <sheet state="visible" name="Dividend Ratios" sheetId="6" r:id="rId9"/>
  </sheets>
  <definedNames/>
  <calcPr/>
</workbook>
</file>

<file path=xl/sharedStrings.xml><?xml version="1.0" encoding="utf-8"?>
<sst xmlns="http://schemas.openxmlformats.org/spreadsheetml/2006/main" count="215" uniqueCount="164">
  <si>
    <t>Sales Details</t>
  </si>
  <si>
    <t>Quantity</t>
  </si>
  <si>
    <t>Growth% of Quantity</t>
  </si>
  <si>
    <t>Selling Price</t>
  </si>
  <si>
    <t>Growth % of selling price</t>
  </si>
  <si>
    <t>Milk Chocolate</t>
  </si>
  <si>
    <t>Dark Chocolate</t>
  </si>
  <si>
    <t>Collection Details</t>
  </si>
  <si>
    <t>Collection</t>
  </si>
  <si>
    <t>Customer1</t>
  </si>
  <si>
    <t>Every 3 months and makes the balance 0</t>
  </si>
  <si>
    <t>Customer2</t>
  </si>
  <si>
    <t>after 1 month</t>
  </si>
  <si>
    <t>Customer3</t>
  </si>
  <si>
    <t>Cash</t>
  </si>
  <si>
    <t>Purchase Details</t>
  </si>
  <si>
    <t>Purchase Price</t>
  </si>
  <si>
    <t>Growth % of purchase price</t>
  </si>
  <si>
    <t>Payments</t>
  </si>
  <si>
    <t>after 2 months</t>
  </si>
  <si>
    <t>every 2 months and make the balance 0</t>
  </si>
  <si>
    <t>Operating Costs</t>
  </si>
  <si>
    <t>Amount (in Rs.)</t>
  </si>
  <si>
    <t>Payment</t>
  </si>
  <si>
    <t>Rent</t>
  </si>
  <si>
    <t>same month</t>
  </si>
  <si>
    <t>Electricity</t>
  </si>
  <si>
    <t>Security</t>
  </si>
  <si>
    <t>every 2 months and make balance 0</t>
  </si>
  <si>
    <t>Salary</t>
  </si>
  <si>
    <t>Equity Share Issue</t>
  </si>
  <si>
    <t>Month 1</t>
  </si>
  <si>
    <t>Month 20</t>
  </si>
  <si>
    <t>Issue Price</t>
  </si>
  <si>
    <t>Number of Shares</t>
  </si>
  <si>
    <t>Dividend Details</t>
  </si>
  <si>
    <t>Month 12</t>
  </si>
  <si>
    <t>Month 24</t>
  </si>
  <si>
    <t>Per share (in Rs.)</t>
  </si>
  <si>
    <t>Loan Details</t>
  </si>
  <si>
    <t>Loan taken month</t>
  </si>
  <si>
    <t>Loan amount</t>
  </si>
  <si>
    <t>Yearly Interest (%)</t>
  </si>
  <si>
    <t>Interest Payment Schedule</t>
  </si>
  <si>
    <t>Loan Period</t>
  </si>
  <si>
    <t>Repayment Month</t>
  </si>
  <si>
    <t>13-month term loan-BOI</t>
  </si>
  <si>
    <t>Monthly</t>
  </si>
  <si>
    <t>15-month term loan-HDFC</t>
  </si>
  <si>
    <t>Tax Rate</t>
  </si>
  <si>
    <t>Market Price per share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</si>
  <si>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</si>
  <si>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</si>
  <si>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</si>
  <si>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</si>
  <si>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</si>
  <si>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</si>
  <si>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</si>
  <si>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</si>
  <si>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Closing Market Price per share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</si>
  <si>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</si>
  <si>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</si>
  <si>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</si>
  <si>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</si>
  <si>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</si>
  <si>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</si>
  <si>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</si>
  <si>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</si>
  <si>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</si>
  <si>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</si>
  <si>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</si>
  <si>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</si>
  <si>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</si>
  <si>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</si>
  <si>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</si>
  <si>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</si>
  <si>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</si>
  <si>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</si>
  <si>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</si>
  <si>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</si>
  <si>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</si>
  <si>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</si>
  <si>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</si>
  <si>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</si>
  <si>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Equity Share Issued (in numbers)</t>
  </si>
  <si>
    <t>Opening number of shares</t>
  </si>
  <si>
    <t>Number of Shares issued</t>
  </si>
  <si>
    <t>Closing number of shares</t>
  </si>
  <si>
    <t>Equity Share Capital (in Rs.)</t>
  </si>
  <si>
    <t>Opening Balance</t>
  </si>
  <si>
    <t>Equity Share Capital Issued</t>
  </si>
  <si>
    <t>Closing Balance</t>
  </si>
  <si>
    <t>Dividend Per Share (in Rs.)</t>
  </si>
  <si>
    <t>Dividend Paid (in Rs.)</t>
  </si>
  <si>
    <t>Total</t>
  </si>
  <si>
    <t>Sales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</si>
  <si>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</si>
  <si>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</si>
  <si>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</si>
  <si>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</si>
  <si>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</si>
  <si>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</si>
  <si>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</si>
  <si>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</si>
  <si>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</si>
  <si>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</si>
  <si>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Assets</t>
  </si>
  <si>
    <t>Non-Current Assets</t>
  </si>
  <si>
    <t>Fixed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</si>
  <si>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</si>
  <si>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</si>
  <si>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</si>
  <si>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</si>
  <si>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</si>
  <si>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</si>
  <si>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</si>
  <si>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</si>
  <si>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</si>
  <si>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</si>
  <si>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</si>
  <si>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</si>
  <si>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</si>
  <si>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</si>
  <si>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</si>
  <si>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</si>
  <si>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</si>
  <si>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</si>
  <si>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</si>
  <si>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</si>
  <si>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</si>
  <si>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</si>
  <si>
    <t>Market Ratios</t>
  </si>
  <si>
    <t>Book value per share (Total Equity/Shares Outstanding)</t>
  </si>
  <si>
    <t>Shares Outstanding</t>
  </si>
  <si>
    <t>Book Value per share (in Rs)</t>
  </si>
  <si>
    <t>Market to Book Ratio(Market Price Per Share/Book Value Per Share)</t>
  </si>
  <si>
    <t>Book Value per share</t>
  </si>
  <si>
    <t>Market to Book Ratio (in Times)</t>
  </si>
  <si>
    <t>Price Earning Ratio ( Market Price Per Share/Earning per Share)</t>
  </si>
  <si>
    <t>Market Price Share (MPS)</t>
  </si>
  <si>
    <t>Earning Per Share (EPS)-Net Income/Shares Outstanding</t>
  </si>
  <si>
    <t>Price Earning Ratio</t>
  </si>
  <si>
    <t>Market Capitalization (Market Price Per Share * Number of Shares)</t>
  </si>
  <si>
    <t>Market Price Per Share</t>
  </si>
  <si>
    <t>Market Capitalization (in Rs)</t>
  </si>
  <si>
    <t>Price to Book Ratio ( Market Capitalization/Total Equity)</t>
  </si>
  <si>
    <t>Market Capitalization</t>
  </si>
  <si>
    <t>Price to Book Ratio</t>
  </si>
  <si>
    <t>Enterprise Value - (Market Capitalization + Market Value of Loan - Cash Inhand)</t>
  </si>
  <si>
    <t>Market Value of Loan</t>
  </si>
  <si>
    <t>Cash Inhand</t>
  </si>
  <si>
    <t>Enterprise Value (in Rs)</t>
  </si>
  <si>
    <t>Enterprise Value Multiple (Enterprise Value / EBITDA)</t>
  </si>
  <si>
    <t>Enterprise Value (EV)</t>
  </si>
  <si>
    <t>EBITDA</t>
  </si>
  <si>
    <t>Enterprise Value Multiple (in times)</t>
  </si>
  <si>
    <t>Dividend Ratios</t>
  </si>
  <si>
    <t>Dividend Payout Ratio ( Total Dividend  Paid in the period/Net Income for the period)</t>
  </si>
  <si>
    <t>Total Dividend Paid</t>
  </si>
  <si>
    <t>Net Income</t>
  </si>
  <si>
    <t>Dividend Payout Ratio (in Percentage)</t>
  </si>
  <si>
    <t>Retention Ratio (1-Dividend Payout Ratio)</t>
  </si>
  <si>
    <t>Dividend Payout Ratio</t>
  </si>
  <si>
    <t>Retention Ratio (in Percentage)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</si>
</sst>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2" fontId="1" numFmtId="164" xfId="0" applyAlignment="1" applyFill="1" applyFont="1" applyNumberFormat="1">
      <alignment readingOrder="0"/>
    </xf>
    <xf borderId="0" fillId="2" fontId="1" numFmtId="164" xfId="0" applyFont="1" applyNumberForma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2" fontId="1" numFmtId="1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4" xfId="0" applyFont="1" applyNumberFormat="1"/>
    <xf borderId="0" fillId="0" fontId="2" numFmtId="1" xfId="0" applyFont="1" applyNumberFormat="1"/>
    <xf borderId="0" fillId="3" fontId="1" numFmtId="4" xfId="0" applyFill="1" applyFont="1" applyNumberFormat="1"/>
    <xf borderId="0" fillId="0" fontId="2" numFmtId="2" xfId="0" applyFont="1" applyNumberFormat="1"/>
    <xf borderId="0" fillId="3" fontId="1" numFmtId="10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16.0"/>
    <col customWidth="1" min="3" max="3" width="18.38"/>
    <col customWidth="1" min="4" max="4" width="18.75"/>
    <col customWidth="1" min="5" max="5" width="25.38"/>
  </cols>
  <sheetData>
    <row r="1">
      <c r="A1" s="1" t="s">
        <v>0</v>
      </c>
    </row>
    <row r="2">
      <c r="B2" s="2" t="s">
        <v>1</v>
      </c>
      <c r="C2" s="2" t="s">
        <v>2</v>
      </c>
      <c r="D2" s="2" t="s">
        <v>3</v>
      </c>
      <c r="E2" s="2" t="s">
        <v>4</v>
      </c>
    </row>
    <row r="3">
      <c r="A3" s="2" t="s">
        <v>5</v>
      </c>
      <c r="B3" s="2">
        <v>1000000.0</v>
      </c>
      <c r="C3" s="3">
        <v>0.025</v>
      </c>
      <c r="D3" s="2">
        <v>30.0</v>
      </c>
      <c r="E3" s="3">
        <v>0.005</v>
      </c>
    </row>
    <row r="4">
      <c r="A4" s="2" t="s">
        <v>6</v>
      </c>
      <c r="B4" s="2">
        <v>1000000.0</v>
      </c>
      <c r="C4" s="3">
        <v>0.005</v>
      </c>
      <c r="D4" s="2">
        <v>50.0</v>
      </c>
      <c r="E4" s="3">
        <v>0.015</v>
      </c>
    </row>
    <row r="6">
      <c r="A6" s="2" t="s">
        <v>7</v>
      </c>
    </row>
    <row r="8">
      <c r="B8" s="2" t="s">
        <v>5</v>
      </c>
      <c r="C8" s="2" t="s">
        <v>6</v>
      </c>
      <c r="D8" s="2" t="s">
        <v>8</v>
      </c>
    </row>
    <row r="9">
      <c r="A9" s="2" t="s">
        <v>9</v>
      </c>
      <c r="B9" s="4">
        <v>0.18</v>
      </c>
      <c r="C9" s="4">
        <v>0.2</v>
      </c>
      <c r="D9" s="2" t="s">
        <v>10</v>
      </c>
    </row>
    <row r="10">
      <c r="A10" s="2" t="s">
        <v>11</v>
      </c>
      <c r="B10" s="4">
        <v>0.36</v>
      </c>
      <c r="C10" s="4">
        <v>0.54</v>
      </c>
      <c r="D10" s="2" t="s">
        <v>12</v>
      </c>
    </row>
    <row r="11">
      <c r="A11" s="2" t="s">
        <v>13</v>
      </c>
      <c r="B11" s="4">
        <v>0.46</v>
      </c>
      <c r="C11" s="4">
        <v>0.26</v>
      </c>
      <c r="D11" s="2" t="s">
        <v>14</v>
      </c>
    </row>
    <row r="13">
      <c r="A13" s="1" t="s">
        <v>15</v>
      </c>
    </row>
    <row r="14">
      <c r="B14" s="2" t="s">
        <v>1</v>
      </c>
      <c r="C14" s="2" t="s">
        <v>2</v>
      </c>
      <c r="D14" s="2" t="s">
        <v>16</v>
      </c>
      <c r="E14" s="2" t="s">
        <v>17</v>
      </c>
      <c r="F14" s="2" t="s">
        <v>18</v>
      </c>
    </row>
    <row r="15">
      <c r="A15" s="2" t="s">
        <v>5</v>
      </c>
      <c r="B15" s="2">
        <v>1200000.0</v>
      </c>
      <c r="C15" s="3">
        <v>0.02</v>
      </c>
      <c r="D15" s="2">
        <v>25.0</v>
      </c>
      <c r="E15" s="3">
        <v>0.0</v>
      </c>
      <c r="F15" s="2" t="s">
        <v>19</v>
      </c>
    </row>
    <row r="16">
      <c r="A16" s="2" t="s">
        <v>6</v>
      </c>
      <c r="B16" s="2">
        <v>1000000.0</v>
      </c>
      <c r="C16" s="3">
        <v>0.005</v>
      </c>
      <c r="D16" s="2">
        <v>40.0</v>
      </c>
      <c r="E16" s="3">
        <v>0.02</v>
      </c>
      <c r="F16" s="2" t="s">
        <v>20</v>
      </c>
    </row>
    <row r="18">
      <c r="A18" s="1" t="s">
        <v>21</v>
      </c>
    </row>
    <row r="19">
      <c r="B19" s="2" t="s">
        <v>22</v>
      </c>
      <c r="C19" s="2" t="s">
        <v>23</v>
      </c>
    </row>
    <row r="20">
      <c r="A20" s="2" t="s">
        <v>24</v>
      </c>
      <c r="B20" s="2">
        <v>153660.0</v>
      </c>
      <c r="C20" s="2" t="s">
        <v>25</v>
      </c>
    </row>
    <row r="21">
      <c r="A21" s="2" t="s">
        <v>26</v>
      </c>
      <c r="B21" s="2">
        <v>50963.0</v>
      </c>
      <c r="C21" s="2" t="s">
        <v>19</v>
      </c>
    </row>
    <row r="22">
      <c r="A22" s="2" t="s">
        <v>27</v>
      </c>
      <c r="B22" s="2">
        <v>10540.0</v>
      </c>
      <c r="C22" s="2" t="s">
        <v>28</v>
      </c>
    </row>
    <row r="23">
      <c r="A23" s="2" t="s">
        <v>29</v>
      </c>
      <c r="B23" s="2">
        <v>202104.0</v>
      </c>
      <c r="C23" s="2" t="s">
        <v>12</v>
      </c>
    </row>
    <row r="25">
      <c r="A25" s="1" t="s">
        <v>30</v>
      </c>
      <c r="B25" s="2" t="s">
        <v>31</v>
      </c>
      <c r="C25" s="2" t="s">
        <v>32</v>
      </c>
    </row>
    <row r="26">
      <c r="A26" s="2" t="s">
        <v>33</v>
      </c>
      <c r="B26" s="2">
        <v>9.0</v>
      </c>
      <c r="C26" s="2">
        <v>13.0</v>
      </c>
    </row>
    <row r="27">
      <c r="A27" s="2" t="s">
        <v>34</v>
      </c>
      <c r="B27" s="2">
        <v>3425.0</v>
      </c>
      <c r="C27" s="2">
        <v>5674.0</v>
      </c>
    </row>
    <row r="29">
      <c r="A29" s="1" t="s">
        <v>35</v>
      </c>
      <c r="B29" s="2" t="s">
        <v>36</v>
      </c>
      <c r="C29" s="2" t="s">
        <v>37</v>
      </c>
    </row>
    <row r="30">
      <c r="A30" s="2" t="s">
        <v>38</v>
      </c>
      <c r="B30" s="2">
        <v>8.5</v>
      </c>
      <c r="C30" s="2">
        <v>6.0</v>
      </c>
    </row>
    <row r="32">
      <c r="A32" s="1" t="s">
        <v>39</v>
      </c>
      <c r="B32" s="2" t="s">
        <v>40</v>
      </c>
      <c r="C32" s="2" t="s">
        <v>41</v>
      </c>
      <c r="D32" s="2" t="s">
        <v>42</v>
      </c>
      <c r="E32" s="2" t="s">
        <v>43</v>
      </c>
      <c r="F32" s="2" t="s">
        <v>44</v>
      </c>
      <c r="G32" s="2" t="s">
        <v>45</v>
      </c>
    </row>
    <row r="33">
      <c r="A33" s="2" t="s">
        <v>46</v>
      </c>
      <c r="B33" s="2">
        <v>3.0</v>
      </c>
      <c r="C33" s="2">
        <v>4756030.0</v>
      </c>
      <c r="D33" s="3">
        <v>0.0954</v>
      </c>
      <c r="E33" s="2" t="s">
        <v>47</v>
      </c>
      <c r="F33" s="2">
        <v>13.0</v>
      </c>
      <c r="G33" s="5">
        <f t="shared" ref="G33:G34" si="1">B33+F33</f>
        <v>16</v>
      </c>
    </row>
    <row r="34">
      <c r="A34" s="2" t="s">
        <v>48</v>
      </c>
      <c r="B34" s="2">
        <v>5.0</v>
      </c>
      <c r="C34" s="2">
        <v>3658790.0</v>
      </c>
      <c r="D34" s="3">
        <v>0.1127</v>
      </c>
      <c r="E34" s="2" t="s">
        <v>47</v>
      </c>
      <c r="F34" s="2">
        <v>15.0</v>
      </c>
      <c r="G34" s="5">
        <f t="shared" si="1"/>
        <v>20</v>
      </c>
    </row>
    <row r="36">
      <c r="A36" s="1" t="s">
        <v>49</v>
      </c>
      <c r="B36" s="3">
        <v>0.264</v>
      </c>
    </row>
    <row r="38">
      <c r="A38" s="2" t="s">
        <v>50</v>
      </c>
      <c r="B38" s="2" t="s">
        <v>51</v>
      </c>
      <c r="C38" s="2" t="s">
        <v>52</v>
      </c>
      <c r="D38" s="2" t="s">
        <v>53</v>
      </c>
      <c r="E38" s="2" t="s">
        <v>54</v>
      </c>
      <c r="F38" s="2" t="s">
        <v>55</v>
      </c>
      <c r="G38" s="2" t="s">
        <v>56</v>
      </c>
      <c r="H38" s="2" t="s">
        <v>57</v>
      </c>
      <c r="I38" s="2" t="s">
        <v>58</v>
      </c>
    </row>
    <row r="39">
      <c r="A39" s="2" t="s">
        <v>59</v>
      </c>
      <c r="B39" s="2">
        <v>15004.65</v>
      </c>
      <c r="C39" s="2">
        <v>19506.45</v>
      </c>
      <c r="D39" s="2">
        <v>25357.8</v>
      </c>
      <c r="E39" s="2">
        <v>32965.25</v>
      </c>
      <c r="F39" s="2">
        <v>42854.75</v>
      </c>
      <c r="G39" s="2">
        <v>55711.25</v>
      </c>
      <c r="H39" s="2">
        <v>53023.4</v>
      </c>
      <c r="I39" s="2">
        <v>62765.0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6" width="8.88"/>
  </cols>
  <sheetData>
    <row r="1">
      <c r="A1" s="6"/>
      <c r="B1" s="7" t="s">
        <v>60</v>
      </c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  <c r="H1" s="7" t="s">
        <v>66</v>
      </c>
      <c r="I1" s="7" t="s">
        <v>67</v>
      </c>
      <c r="J1" s="7" t="s">
        <v>68</v>
      </c>
      <c r="K1" s="7" t="s">
        <v>69</v>
      </c>
      <c r="L1" s="7" t="s">
        <v>70</v>
      </c>
      <c r="M1" s="7" t="s">
        <v>71</v>
      </c>
      <c r="N1" s="7" t="s">
        <v>72</v>
      </c>
      <c r="O1" s="7" t="s">
        <v>73</v>
      </c>
      <c r="P1" s="7" t="s">
        <v>74</v>
      </c>
      <c r="Q1" s="7" t="s">
        <v>75</v>
      </c>
      <c r="R1" s="7" t="s">
        <v>76</v>
      </c>
      <c r="S1" s="7" t="s">
        <v>77</v>
      </c>
      <c r="T1" s="7" t="s">
        <v>78</v>
      </c>
      <c r="U1" s="7" t="s">
        <v>79</v>
      </c>
      <c r="V1" s="7" t="s">
        <v>80</v>
      </c>
      <c r="W1" s="7" t="s">
        <v>81</v>
      </c>
      <c r="X1" s="7" t="s">
        <v>82</v>
      </c>
      <c r="Y1" s="7" t="s">
        <v>83</v>
      </c>
      <c r="Z1" s="8"/>
    </row>
    <row r="2">
      <c r="A2" s="6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33</v>
      </c>
      <c r="B3" s="10">
        <v>9.0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0">
        <v>0.0</v>
      </c>
      <c r="Q3" s="10">
        <v>0.0</v>
      </c>
      <c r="R3" s="10">
        <v>0.0</v>
      </c>
      <c r="S3" s="10">
        <v>0.0</v>
      </c>
      <c r="T3" s="10">
        <v>0.0</v>
      </c>
      <c r="U3" s="9">
        <v>13.0</v>
      </c>
      <c r="V3" s="10">
        <v>0.0</v>
      </c>
      <c r="W3" s="10">
        <v>0.0</v>
      </c>
      <c r="X3" s="10">
        <v>0.0</v>
      </c>
      <c r="Y3" s="10">
        <v>0.0</v>
      </c>
      <c r="Z3" s="9"/>
    </row>
    <row r="4">
      <c r="A4" s="10" t="s">
        <v>34</v>
      </c>
      <c r="B4" s="10">
        <v>3425.0</v>
      </c>
      <c r="C4" s="10">
        <v>0.0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  <c r="U4" s="9">
        <v>5674.0</v>
      </c>
      <c r="V4" s="10">
        <v>0.0</v>
      </c>
      <c r="W4" s="10">
        <v>0.0</v>
      </c>
      <c r="X4" s="10">
        <v>0.0</v>
      </c>
      <c r="Y4" s="10">
        <v>0.0</v>
      </c>
      <c r="Z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" t="s">
        <v>84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 t="s">
        <v>85</v>
      </c>
      <c r="B7" s="9">
        <v>0.0</v>
      </c>
      <c r="C7" s="9">
        <v>3425.0</v>
      </c>
      <c r="D7" s="9">
        <v>3425.0</v>
      </c>
      <c r="E7" s="9">
        <v>3425.0</v>
      </c>
      <c r="F7" s="9">
        <v>3425.0</v>
      </c>
      <c r="G7" s="9">
        <v>3425.0</v>
      </c>
      <c r="H7" s="9">
        <v>3425.0</v>
      </c>
      <c r="I7" s="9">
        <v>3425.0</v>
      </c>
      <c r="J7" s="9">
        <v>3425.0</v>
      </c>
      <c r="K7" s="9">
        <v>3425.0</v>
      </c>
      <c r="L7" s="9">
        <v>3425.0</v>
      </c>
      <c r="M7" s="9">
        <v>3425.0</v>
      </c>
      <c r="N7" s="9">
        <v>3425.0</v>
      </c>
      <c r="O7" s="9">
        <v>3425.0</v>
      </c>
      <c r="P7" s="9">
        <v>3425.0</v>
      </c>
      <c r="Q7" s="9">
        <v>3425.0</v>
      </c>
      <c r="R7" s="9">
        <v>3425.0</v>
      </c>
      <c r="S7" s="9">
        <v>3425.0</v>
      </c>
      <c r="T7" s="9">
        <v>3425.0</v>
      </c>
      <c r="U7" s="9">
        <v>3425.0</v>
      </c>
      <c r="V7" s="9">
        <v>9099.0</v>
      </c>
      <c r="W7" s="9">
        <v>9099.0</v>
      </c>
      <c r="X7" s="9">
        <v>9099.0</v>
      </c>
      <c r="Y7" s="9">
        <v>9099.0</v>
      </c>
      <c r="Z7" s="9"/>
    </row>
    <row r="8">
      <c r="A8" s="10" t="s">
        <v>86</v>
      </c>
      <c r="B8" s="9">
        <v>3425.0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  <c r="U8" s="9">
        <v>5674.0</v>
      </c>
      <c r="V8" s="9">
        <v>0.0</v>
      </c>
      <c r="W8" s="9">
        <v>0.0</v>
      </c>
      <c r="X8" s="9">
        <v>0.0</v>
      </c>
      <c r="Y8" s="9">
        <v>0.0</v>
      </c>
      <c r="Z8" s="9"/>
    </row>
    <row r="9">
      <c r="A9" s="10" t="s">
        <v>87</v>
      </c>
      <c r="B9" s="9">
        <v>3425.0</v>
      </c>
      <c r="C9" s="9">
        <v>3425.0</v>
      </c>
      <c r="D9" s="9">
        <v>3425.0</v>
      </c>
      <c r="E9" s="9">
        <v>3425.0</v>
      </c>
      <c r="F9" s="9">
        <v>3425.0</v>
      </c>
      <c r="G9" s="9">
        <v>3425.0</v>
      </c>
      <c r="H9" s="9">
        <v>3425.0</v>
      </c>
      <c r="I9" s="9">
        <v>3425.0</v>
      </c>
      <c r="J9" s="9">
        <v>3425.0</v>
      </c>
      <c r="K9" s="9">
        <v>3425.0</v>
      </c>
      <c r="L9" s="9">
        <v>3425.0</v>
      </c>
      <c r="M9" s="9">
        <v>3425.0</v>
      </c>
      <c r="N9" s="9">
        <v>3425.0</v>
      </c>
      <c r="O9" s="9">
        <v>3425.0</v>
      </c>
      <c r="P9" s="9">
        <v>3425.0</v>
      </c>
      <c r="Q9" s="9">
        <v>3425.0</v>
      </c>
      <c r="R9" s="9">
        <v>3425.0</v>
      </c>
      <c r="S9" s="9">
        <v>3425.0</v>
      </c>
      <c r="T9" s="9">
        <v>3425.0</v>
      </c>
      <c r="U9" s="9">
        <v>9099.0</v>
      </c>
      <c r="V9" s="9">
        <v>9099.0</v>
      </c>
      <c r="W9" s="9">
        <v>9099.0</v>
      </c>
      <c r="X9" s="9">
        <v>9099.0</v>
      </c>
      <c r="Y9" s="9">
        <v>9099.0</v>
      </c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6" t="s">
        <v>88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 t="s">
        <v>89</v>
      </c>
      <c r="B12" s="9">
        <v>0.0</v>
      </c>
      <c r="C12" s="9">
        <v>30825.0</v>
      </c>
      <c r="D12" s="9">
        <v>30825.0</v>
      </c>
      <c r="E12" s="9">
        <v>30825.0</v>
      </c>
      <c r="F12" s="9">
        <v>30825.0</v>
      </c>
      <c r="G12" s="9">
        <v>30825.0</v>
      </c>
      <c r="H12" s="9">
        <v>30825.0</v>
      </c>
      <c r="I12" s="9">
        <v>30825.0</v>
      </c>
      <c r="J12" s="9">
        <v>30825.0</v>
      </c>
      <c r="K12" s="9">
        <v>30825.0</v>
      </c>
      <c r="L12" s="9">
        <v>30825.0</v>
      </c>
      <c r="M12" s="9">
        <v>30825.0</v>
      </c>
      <c r="N12" s="9">
        <v>30825.0</v>
      </c>
      <c r="O12" s="9">
        <v>30825.0</v>
      </c>
      <c r="P12" s="9">
        <v>30825.0</v>
      </c>
      <c r="Q12" s="9">
        <v>30825.0</v>
      </c>
      <c r="R12" s="9">
        <v>30825.0</v>
      </c>
      <c r="S12" s="9">
        <v>30825.0</v>
      </c>
      <c r="T12" s="9">
        <v>30825.0</v>
      </c>
      <c r="U12" s="9">
        <v>30825.0</v>
      </c>
      <c r="V12" s="9">
        <v>104587.0</v>
      </c>
      <c r="W12" s="9">
        <v>104587.0</v>
      </c>
      <c r="X12" s="9">
        <v>104587.0</v>
      </c>
      <c r="Y12" s="9">
        <v>104587.0</v>
      </c>
      <c r="Z12" s="9"/>
    </row>
    <row r="13">
      <c r="A13" s="10" t="s">
        <v>90</v>
      </c>
      <c r="B13" s="9">
        <v>30825.0</v>
      </c>
      <c r="C13" s="9">
        <v>0.0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  <c r="U13" s="9">
        <v>73762.0</v>
      </c>
      <c r="V13" s="9">
        <v>0.0</v>
      </c>
      <c r="W13" s="9">
        <v>0.0</v>
      </c>
      <c r="X13" s="9">
        <v>0.0</v>
      </c>
      <c r="Y13" s="9">
        <v>0.0</v>
      </c>
      <c r="Z13" s="9"/>
    </row>
    <row r="14">
      <c r="A14" s="10" t="s">
        <v>91</v>
      </c>
      <c r="B14" s="9">
        <v>30825.0</v>
      </c>
      <c r="C14" s="9">
        <v>30825.0</v>
      </c>
      <c r="D14" s="9">
        <v>30825.0</v>
      </c>
      <c r="E14" s="9">
        <v>30825.0</v>
      </c>
      <c r="F14" s="9">
        <v>30825.0</v>
      </c>
      <c r="G14" s="9">
        <v>30825.0</v>
      </c>
      <c r="H14" s="9">
        <v>30825.0</v>
      </c>
      <c r="I14" s="9">
        <v>30825.0</v>
      </c>
      <c r="J14" s="9">
        <v>30825.0</v>
      </c>
      <c r="K14" s="9">
        <v>30825.0</v>
      </c>
      <c r="L14" s="9">
        <v>30825.0</v>
      </c>
      <c r="M14" s="9">
        <v>30825.0</v>
      </c>
      <c r="N14" s="9">
        <v>30825.0</v>
      </c>
      <c r="O14" s="9">
        <v>30825.0</v>
      </c>
      <c r="P14" s="9">
        <v>30825.0</v>
      </c>
      <c r="Q14" s="9">
        <v>30825.0</v>
      </c>
      <c r="R14" s="9">
        <v>30825.0</v>
      </c>
      <c r="S14" s="9">
        <v>30825.0</v>
      </c>
      <c r="T14" s="9">
        <v>30825.0</v>
      </c>
      <c r="U14" s="9">
        <v>104587.0</v>
      </c>
      <c r="V14" s="9">
        <v>104587.0</v>
      </c>
      <c r="W14" s="9">
        <v>104587.0</v>
      </c>
      <c r="X14" s="9">
        <v>104587.0</v>
      </c>
      <c r="Y14" s="9">
        <v>104587.0</v>
      </c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6" t="s">
        <v>92</v>
      </c>
      <c r="B16" s="10">
        <v>0.0</v>
      </c>
      <c r="C16" s="10">
        <v>0.0</v>
      </c>
      <c r="D16" s="10">
        <v>0.0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9">
        <v>8.5</v>
      </c>
      <c r="N16" s="10">
        <v>0.0</v>
      </c>
      <c r="O16" s="10">
        <v>0.0</v>
      </c>
      <c r="P16" s="10">
        <v>0.0</v>
      </c>
      <c r="Q16" s="10">
        <v>0.0</v>
      </c>
      <c r="R16" s="10">
        <v>0.0</v>
      </c>
      <c r="S16" s="10">
        <v>0.0</v>
      </c>
      <c r="T16" s="10">
        <v>0.0</v>
      </c>
      <c r="U16" s="10">
        <v>0.0</v>
      </c>
      <c r="V16" s="10">
        <v>0.0</v>
      </c>
      <c r="W16" s="10">
        <v>0.0</v>
      </c>
      <c r="X16" s="10">
        <v>0.0</v>
      </c>
      <c r="Y16" s="9">
        <v>6.0</v>
      </c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 t="s">
        <v>93</v>
      </c>
      <c r="B18" s="9">
        <v>0.0</v>
      </c>
      <c r="C18" s="9">
        <v>0.0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>
        <v>0.0</v>
      </c>
      <c r="J18" s="9">
        <v>0.0</v>
      </c>
      <c r="K18" s="9">
        <v>0.0</v>
      </c>
      <c r="L18" s="9">
        <v>0.0</v>
      </c>
      <c r="M18" s="9">
        <v>29112.5</v>
      </c>
      <c r="N18" s="9">
        <v>0.0</v>
      </c>
      <c r="O18" s="9">
        <v>0.0</v>
      </c>
      <c r="P18" s="9">
        <v>0.0</v>
      </c>
      <c r="Q18" s="9">
        <v>0.0</v>
      </c>
      <c r="R18" s="9">
        <v>0.0</v>
      </c>
      <c r="S18" s="9">
        <v>0.0</v>
      </c>
      <c r="T18" s="9">
        <v>0.0</v>
      </c>
      <c r="U18" s="9">
        <v>0.0</v>
      </c>
      <c r="V18" s="9">
        <v>0.0</v>
      </c>
      <c r="W18" s="9">
        <v>0.0</v>
      </c>
      <c r="X18" s="9">
        <v>0.0</v>
      </c>
      <c r="Y18" s="9">
        <v>54594.0</v>
      </c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10" width="12.5"/>
  </cols>
  <sheetData>
    <row r="1">
      <c r="A1" s="11" t="s">
        <v>22</v>
      </c>
      <c r="B1" s="12" t="s">
        <v>51</v>
      </c>
      <c r="C1" s="12" t="s">
        <v>52</v>
      </c>
      <c r="D1" s="12" t="s">
        <v>53</v>
      </c>
      <c r="E1" s="12" t="s">
        <v>54</v>
      </c>
      <c r="F1" s="12" t="s">
        <v>55</v>
      </c>
      <c r="G1" s="12" t="s">
        <v>56</v>
      </c>
      <c r="H1" s="12" t="s">
        <v>57</v>
      </c>
      <c r="I1" s="12" t="s">
        <v>58</v>
      </c>
      <c r="J1" s="12" t="s">
        <v>94</v>
      </c>
    </row>
    <row r="2">
      <c r="A2" s="13" t="s">
        <v>95</v>
      </c>
      <c r="B2" s="14">
        <v>2.4576987574999997E8</v>
      </c>
      <c r="C2" s="14">
        <v>2.6380870738875967E8</v>
      </c>
      <c r="D2" s="14">
        <v>2.832295035662832E8</v>
      </c>
      <c r="E2" s="14">
        <v>3.0414265599340594E8</v>
      </c>
      <c r="F2" s="14">
        <v>3.2666771198596334E8</v>
      </c>
      <c r="G2" s="14">
        <v>3.509341579810242E8</v>
      </c>
      <c r="H2" s="14">
        <v>3.770822717724301E8</v>
      </c>
      <c r="I2" s="14">
        <v>4.0526404960426295E8</v>
      </c>
      <c r="J2" s="14">
        <v>2.556898934042129E9</v>
      </c>
    </row>
    <row r="3">
      <c r="A3" s="13" t="s">
        <v>96</v>
      </c>
      <c r="B3" s="14">
        <v>1.9992782539999998E8</v>
      </c>
      <c r="C3" s="14">
        <v>2.1533918442101485E8</v>
      </c>
      <c r="D3" s="14">
        <v>2.3193852678756735E8</v>
      </c>
      <c r="E3" s="14">
        <v>2.4981742846045583E8</v>
      </c>
      <c r="F3" s="14">
        <v>2.690745245816988E8</v>
      </c>
      <c r="G3" s="14">
        <v>2.89816053637389E8</v>
      </c>
      <c r="H3" s="14">
        <v>3.121564435679583E8</v>
      </c>
      <c r="I3" s="14">
        <v>3.362189430594306E8</v>
      </c>
      <c r="J3" s="14">
        <v>2.1042889299155147E9</v>
      </c>
    </row>
    <row r="4">
      <c r="A4" s="11" t="s">
        <v>97</v>
      </c>
      <c r="B4" s="14">
        <v>4.5842050349999994E7</v>
      </c>
      <c r="C4" s="14">
        <v>4.846952296774483E7</v>
      </c>
      <c r="D4" s="14">
        <v>5.129097677871585E7</v>
      </c>
      <c r="E4" s="14">
        <v>5.432522753295013E7</v>
      </c>
      <c r="F4" s="14">
        <v>5.759318740426457E7</v>
      </c>
      <c r="G4" s="14">
        <v>6.11181043436352E7</v>
      </c>
      <c r="H4" s="14">
        <v>6.49258282044718E7</v>
      </c>
      <c r="I4" s="14">
        <v>6.904510654483233E7</v>
      </c>
      <c r="J4" s="14">
        <v>4.526100041266147E8</v>
      </c>
    </row>
    <row r="5">
      <c r="A5" s="13" t="s">
        <v>98</v>
      </c>
      <c r="B5" s="14">
        <v>1251801.0</v>
      </c>
      <c r="C5" s="14">
        <v>1251801.0</v>
      </c>
      <c r="D5" s="14">
        <v>1251801.0</v>
      </c>
      <c r="E5" s="14">
        <v>1251801.0</v>
      </c>
      <c r="F5" s="14">
        <v>1251801.0</v>
      </c>
      <c r="G5" s="14">
        <v>1251801.0</v>
      </c>
      <c r="H5" s="14">
        <v>1251801.0</v>
      </c>
      <c r="I5" s="14">
        <v>1251801.0</v>
      </c>
      <c r="J5" s="14">
        <v>1.0014408E7</v>
      </c>
    </row>
    <row r="6">
      <c r="A6" s="11" t="s">
        <v>99</v>
      </c>
      <c r="B6" s="14">
        <v>4.4590249349999994E7</v>
      </c>
      <c r="C6" s="14">
        <v>4.721772196774483E7</v>
      </c>
      <c r="D6" s="14">
        <v>5.003917577871585E7</v>
      </c>
      <c r="E6" s="14">
        <v>5.307342653295013E7</v>
      </c>
      <c r="F6" s="14">
        <v>5.634138640426457E7</v>
      </c>
      <c r="G6" s="14">
        <v>5.98663033436352E7</v>
      </c>
      <c r="H6" s="14">
        <v>6.36740272044718E7</v>
      </c>
      <c r="I6" s="14">
        <v>6.779330554483233E7</v>
      </c>
      <c r="J6" s="14">
        <v>4.425955961266147E8</v>
      </c>
    </row>
    <row r="7">
      <c r="A7" s="13" t="s">
        <v>100</v>
      </c>
      <c r="B7" s="14">
        <v>411641.48351648345</v>
      </c>
      <c r="C7" s="14">
        <v>433070.05494505493</v>
      </c>
      <c r="D7" s="14">
        <v>468337.9120879121</v>
      </c>
      <c r="E7" s="14">
        <v>489766.48351648345</v>
      </c>
      <c r="F7" s="14">
        <v>489766.48351648345</v>
      </c>
      <c r="G7" s="14">
        <v>449587.9120879121</v>
      </c>
      <c r="H7" s="14">
        <v>418784.3406593406</v>
      </c>
      <c r="I7" s="14">
        <v>418784.3406593406</v>
      </c>
      <c r="J7" s="14">
        <v>3579739.0109890113</v>
      </c>
    </row>
    <row r="8">
      <c r="A8" s="11" t="s">
        <v>101</v>
      </c>
      <c r="B8" s="14">
        <v>4.417860786648351E7</v>
      </c>
      <c r="C8" s="14">
        <v>4.6784651912799776E7</v>
      </c>
      <c r="D8" s="14">
        <v>4.957083786662794E7</v>
      </c>
      <c r="E8" s="14">
        <v>5.258366004943365E7</v>
      </c>
      <c r="F8" s="14">
        <v>5.5851619920748085E7</v>
      </c>
      <c r="G8" s="14">
        <v>5.941671543154729E7</v>
      </c>
      <c r="H8" s="14">
        <v>6.325524286381246E7</v>
      </c>
      <c r="I8" s="14">
        <v>6.7374521204173E7</v>
      </c>
      <c r="J8" s="14">
        <v>4.3901585711562574E8</v>
      </c>
    </row>
    <row r="9">
      <c r="A9" s="13" t="s">
        <v>102</v>
      </c>
      <c r="B9" s="14">
        <v>37810.4385</v>
      </c>
      <c r="C9" s="14">
        <v>182155.58766666666</v>
      </c>
      <c r="D9" s="14">
        <v>216517.72375</v>
      </c>
      <c r="E9" s="14">
        <v>216517.72375</v>
      </c>
      <c r="F9" s="14">
        <v>216517.72375</v>
      </c>
      <c r="G9" s="14">
        <v>103086.40825</v>
      </c>
      <c r="H9" s="14">
        <v>34362.13608333333</v>
      </c>
      <c r="I9" s="14">
        <v>0.0</v>
      </c>
      <c r="J9" s="14">
        <v>1006967.7417499999</v>
      </c>
    </row>
    <row r="10">
      <c r="A10" s="11" t="s">
        <v>103</v>
      </c>
      <c r="B10" s="14">
        <v>4.414079742798351E7</v>
      </c>
      <c r="C10" s="14">
        <v>4.660249632513311E7</v>
      </c>
      <c r="D10" s="14">
        <v>4.935432014287794E7</v>
      </c>
      <c r="E10" s="14">
        <v>5.236714232568365E7</v>
      </c>
      <c r="F10" s="14">
        <v>5.563510219699809E7</v>
      </c>
      <c r="G10" s="14">
        <v>5.931362902329729E7</v>
      </c>
      <c r="H10" s="14">
        <v>6.322088072772913E7</v>
      </c>
      <c r="I10" s="14">
        <v>6.7374521204173E7</v>
      </c>
      <c r="J10" s="14">
        <v>4.3800888937387574E8</v>
      </c>
    </row>
    <row r="11">
      <c r="A11" s="13" t="s">
        <v>104</v>
      </c>
      <c r="B11" s="14">
        <v>1.1653170520987647E7</v>
      </c>
      <c r="C11" s="14">
        <v>1.230305902983514E7</v>
      </c>
      <c r="D11" s="14">
        <v>1.3029540517719777E7</v>
      </c>
      <c r="E11" s="14">
        <v>1.3824925573980484E7</v>
      </c>
      <c r="F11" s="14">
        <v>1.4687666980007496E7</v>
      </c>
      <c r="G11" s="14">
        <v>1.5658798062150486E7</v>
      </c>
      <c r="H11" s="14">
        <v>1.669031251212049E7</v>
      </c>
      <c r="I11" s="14">
        <v>1.7786873597901672E7</v>
      </c>
      <c r="J11" s="14">
        <v>1.1563434679470319E8</v>
      </c>
    </row>
    <row r="12">
      <c r="A12" s="11" t="s">
        <v>105</v>
      </c>
      <c r="B12" s="14">
        <v>3.2487626906995863E7</v>
      </c>
      <c r="C12" s="14">
        <v>3.4299437295297965E7</v>
      </c>
      <c r="D12" s="14">
        <v>3.632477962515816E7</v>
      </c>
      <c r="E12" s="14">
        <v>3.8542216751703165E7</v>
      </c>
      <c r="F12" s="14">
        <v>4.094743521699059E7</v>
      </c>
      <c r="G12" s="14">
        <v>4.36548309611468E7</v>
      </c>
      <c r="H12" s="14">
        <v>4.6530568215608634E7</v>
      </c>
      <c r="I12" s="14">
        <v>4.958764760627133E7</v>
      </c>
      <c r="J12" s="14">
        <v>3.223745425791725E8</v>
      </c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4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>
      <c r="A15" s="15"/>
      <c r="B15" s="13"/>
      <c r="C15" s="15"/>
      <c r="D15" s="15"/>
      <c r="E15" s="15"/>
      <c r="F15" s="15"/>
      <c r="G15" s="15"/>
      <c r="H15" s="15"/>
      <c r="I15" s="15"/>
      <c r="J15" s="15"/>
    </row>
    <row r="16">
      <c r="A16" s="13"/>
      <c r="B16" s="13"/>
      <c r="C16" s="15"/>
      <c r="D16" s="15"/>
      <c r="E16" s="15"/>
      <c r="F16" s="15"/>
      <c r="G16" s="15"/>
      <c r="H16" s="15"/>
      <c r="I16" s="15"/>
      <c r="J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88"/>
    <col customWidth="1" min="2" max="9" width="14.38"/>
  </cols>
  <sheetData>
    <row r="1">
      <c r="A1" s="11" t="s">
        <v>22</v>
      </c>
      <c r="B1" s="12" t="s">
        <v>51</v>
      </c>
      <c r="C1" s="12" t="s">
        <v>52</v>
      </c>
      <c r="D1" s="12" t="s">
        <v>53</v>
      </c>
      <c r="E1" s="12" t="s">
        <v>54</v>
      </c>
      <c r="F1" s="12" t="s">
        <v>55</v>
      </c>
      <c r="G1" s="12" t="s">
        <v>56</v>
      </c>
      <c r="H1" s="12" t="s">
        <v>57</v>
      </c>
      <c r="I1" s="12" t="s">
        <v>58</v>
      </c>
    </row>
    <row r="2">
      <c r="A2" s="11" t="s">
        <v>106</v>
      </c>
      <c r="B2" s="15"/>
      <c r="C2" s="15"/>
      <c r="D2" s="15"/>
      <c r="E2" s="15"/>
      <c r="F2" s="15"/>
      <c r="G2" s="15"/>
      <c r="H2" s="15"/>
      <c r="I2" s="15"/>
    </row>
    <row r="3">
      <c r="A3" s="11" t="s">
        <v>107</v>
      </c>
      <c r="B3" s="15"/>
      <c r="C3" s="15"/>
      <c r="D3" s="15"/>
      <c r="E3" s="15"/>
      <c r="F3" s="15"/>
      <c r="G3" s="15"/>
      <c r="H3" s="15"/>
      <c r="I3" s="15"/>
    </row>
    <row r="4">
      <c r="A4" s="13" t="s">
        <v>108</v>
      </c>
      <c r="B4" s="14">
        <v>1438358.5164835164</v>
      </c>
      <c r="C4" s="14">
        <v>1105288.4615384615</v>
      </c>
      <c r="D4" s="14">
        <v>786950.5494505493</v>
      </c>
      <c r="E4" s="14">
        <v>397184.0659340662</v>
      </c>
      <c r="F4" s="14">
        <v>1507417.5824175826</v>
      </c>
      <c r="G4" s="14">
        <v>1057829.6703296707</v>
      </c>
      <c r="H4" s="14">
        <v>639045.3296703298</v>
      </c>
      <c r="I4" s="14">
        <v>470260.98901098943</v>
      </c>
    </row>
    <row r="5">
      <c r="A5" s="11" t="s">
        <v>109</v>
      </c>
      <c r="B5" s="14">
        <v>1438358.5164835164</v>
      </c>
      <c r="C5" s="14">
        <v>1105288.4615384615</v>
      </c>
      <c r="D5" s="14">
        <v>786950.5494505493</v>
      </c>
      <c r="E5" s="14">
        <v>397184.0659340662</v>
      </c>
      <c r="F5" s="14">
        <v>1507417.5824175826</v>
      </c>
      <c r="G5" s="14">
        <v>1057829.6703296707</v>
      </c>
      <c r="H5" s="14">
        <v>639045.3296703298</v>
      </c>
      <c r="I5" s="14">
        <v>470260.98901098943</v>
      </c>
    </row>
    <row r="6">
      <c r="A6" s="15"/>
      <c r="B6" s="14"/>
      <c r="C6" s="14"/>
      <c r="D6" s="14"/>
      <c r="E6" s="14"/>
      <c r="F6" s="14"/>
      <c r="G6" s="14"/>
      <c r="H6" s="14"/>
      <c r="I6" s="14"/>
    </row>
    <row r="7">
      <c r="A7" s="11" t="s">
        <v>110</v>
      </c>
      <c r="B7" s="14"/>
      <c r="C7" s="14"/>
      <c r="D7" s="14"/>
      <c r="E7" s="14"/>
      <c r="F7" s="14"/>
      <c r="G7" s="14"/>
      <c r="H7" s="14"/>
      <c r="I7" s="14"/>
    </row>
    <row r="8">
      <c r="A8" s="13" t="s">
        <v>111</v>
      </c>
      <c r="B8" s="14">
        <v>1.492137500000001E7</v>
      </c>
      <c r="C8" s="14">
        <v>2.9550210683109414E7</v>
      </c>
      <c r="D8" s="14">
        <v>4.377588298580027E7</v>
      </c>
      <c r="E8" s="14">
        <v>5.747386759751967E7</v>
      </c>
      <c r="F8" s="14">
        <v>7.050434098808314E7</v>
      </c>
      <c r="G8" s="14">
        <v>8.27106536579044E7</v>
      </c>
      <c r="H8" s="14">
        <v>9.39176645492256E7</v>
      </c>
      <c r="I8" s="14">
        <v>1.0392992463024788E8</v>
      </c>
    </row>
    <row r="9">
      <c r="A9" s="13" t="s">
        <v>112</v>
      </c>
      <c r="B9" s="14">
        <v>3.9555432320624985E7</v>
      </c>
      <c r="C9" s="14">
        <v>4.234890195495623E7</v>
      </c>
      <c r="D9" s="14">
        <v>4.53478219445866E7</v>
      </c>
      <c r="E9" s="14">
        <v>4.856796448871432E7</v>
      </c>
      <c r="F9" s="14">
        <v>5.202636410431327E7</v>
      </c>
      <c r="G9" s="14">
        <v>5.574142249359624E7</v>
      </c>
      <c r="H9" s="14">
        <v>5.973302239781088E7</v>
      </c>
      <c r="I9" s="14">
        <v>6.40226512263283E7</v>
      </c>
    </row>
    <row r="10">
      <c r="A10" s="13" t="s">
        <v>113</v>
      </c>
      <c r="B10" s="14">
        <v>8.551908646988732E7</v>
      </c>
      <c r="C10" s="14">
        <v>6.812772699868971E7</v>
      </c>
      <c r="D10" s="14">
        <v>1.4034592164277598E8</v>
      </c>
      <c r="E10" s="14">
        <v>1.178066687786694E8</v>
      </c>
      <c r="F10" s="14">
        <v>2.0228323585735652E8</v>
      </c>
      <c r="G10" s="14">
        <v>1.739017671639534E8</v>
      </c>
      <c r="H10" s="14">
        <v>2.7284263248132384E8</v>
      </c>
      <c r="I10" s="14">
        <v>2.4796298428260377E8</v>
      </c>
    </row>
    <row r="11">
      <c r="A11" s="11" t="s">
        <v>114</v>
      </c>
      <c r="B11" s="14">
        <v>1.3999589379051232E8</v>
      </c>
      <c r="C11" s="14">
        <v>1.4002683963675535E8</v>
      </c>
      <c r="D11" s="14">
        <v>2.2946962657316285E8</v>
      </c>
      <c r="E11" s="14">
        <v>2.238485008649034E8</v>
      </c>
      <c r="F11" s="14">
        <v>3.248139409497529E8</v>
      </c>
      <c r="G11" s="14">
        <v>3.12353843315454E8</v>
      </c>
      <c r="H11" s="14">
        <v>4.2649331942836034E8</v>
      </c>
      <c r="I11" s="14">
        <v>4.1591556013917994E8</v>
      </c>
    </row>
    <row r="12">
      <c r="A12" s="11" t="s">
        <v>115</v>
      </c>
      <c r="B12" s="14">
        <v>1.4143425230699584E8</v>
      </c>
      <c r="C12" s="14">
        <v>1.411321280982938E8</v>
      </c>
      <c r="D12" s="14">
        <v>2.302565771226134E8</v>
      </c>
      <c r="E12" s="14">
        <v>2.2424568493083745E8</v>
      </c>
      <c r="F12" s="14">
        <v>3.2632135853217053E8</v>
      </c>
      <c r="G12" s="14">
        <v>3.134116729857837E8</v>
      </c>
      <c r="H12" s="14">
        <v>4.2713236475803065E8</v>
      </c>
      <c r="I12" s="14">
        <v>4.1638582112819093E8</v>
      </c>
    </row>
    <row r="13">
      <c r="A13" s="15"/>
      <c r="B13" s="14"/>
      <c r="C13" s="14"/>
      <c r="D13" s="14"/>
      <c r="E13" s="14"/>
      <c r="F13" s="14"/>
      <c r="G13" s="14"/>
      <c r="H13" s="14"/>
      <c r="I13" s="14"/>
    </row>
    <row r="14">
      <c r="A14" s="11" t="s">
        <v>116</v>
      </c>
      <c r="B14" s="14"/>
      <c r="C14" s="14"/>
      <c r="D14" s="14"/>
      <c r="E14" s="14"/>
      <c r="F14" s="14"/>
      <c r="G14" s="14"/>
      <c r="H14" s="14"/>
      <c r="I14" s="14"/>
    </row>
    <row r="15">
      <c r="A15" s="13" t="s">
        <v>117</v>
      </c>
      <c r="B15" s="14">
        <v>30825.0</v>
      </c>
      <c r="C15" s="14">
        <v>30825.0</v>
      </c>
      <c r="D15" s="14">
        <v>30825.0</v>
      </c>
      <c r="E15" s="14">
        <v>30825.0</v>
      </c>
      <c r="F15" s="14">
        <v>30825.0</v>
      </c>
      <c r="G15" s="14">
        <v>30825.0</v>
      </c>
      <c r="H15" s="14">
        <v>104587.0</v>
      </c>
      <c r="I15" s="14">
        <v>104587.0</v>
      </c>
    </row>
    <row r="16">
      <c r="A16" s="13" t="s">
        <v>118</v>
      </c>
      <c r="B16" s="14">
        <v>3.2487626906995863E7</v>
      </c>
      <c r="C16" s="14">
        <v>6.678706420229383E7</v>
      </c>
      <c r="D16" s="14">
        <v>1.0311184382745199E8</v>
      </c>
      <c r="E16" s="14">
        <v>1.4162494807915515E8</v>
      </c>
      <c r="F16" s="14">
        <v>1.825723832961457E8</v>
      </c>
      <c r="G16" s="14">
        <v>2.2622721425729254E8</v>
      </c>
      <c r="H16" s="14">
        <v>2.727577824729012E8</v>
      </c>
      <c r="I16" s="14">
        <v>3.222908360791726E8</v>
      </c>
    </row>
    <row r="17">
      <c r="A17" s="11" t="s">
        <v>119</v>
      </c>
      <c r="B17" s="14">
        <v>3.2518451906995863E7</v>
      </c>
      <c r="C17" s="14">
        <v>6.681788920229383E7</v>
      </c>
      <c r="D17" s="14">
        <v>1.0314266882745199E8</v>
      </c>
      <c r="E17" s="14">
        <v>1.4165577307915515E8</v>
      </c>
      <c r="F17" s="14">
        <v>1.826032082961457E8</v>
      </c>
      <c r="G17" s="14">
        <v>2.2625803925729254E8</v>
      </c>
      <c r="H17" s="14">
        <v>2.728623694729012E8</v>
      </c>
      <c r="I17" s="14">
        <v>3.223954230791726E8</v>
      </c>
    </row>
    <row r="18">
      <c r="A18" s="15"/>
      <c r="B18" s="14"/>
      <c r="C18" s="14"/>
      <c r="D18" s="14"/>
      <c r="E18" s="14"/>
      <c r="F18" s="14"/>
      <c r="G18" s="14"/>
      <c r="H18" s="14"/>
      <c r="I18" s="14"/>
    </row>
    <row r="19">
      <c r="A19" s="11" t="s">
        <v>120</v>
      </c>
      <c r="B19" s="14"/>
      <c r="C19" s="14"/>
      <c r="D19" s="14"/>
      <c r="E19" s="14"/>
      <c r="F19" s="14"/>
      <c r="G19" s="14"/>
      <c r="H19" s="14"/>
      <c r="I19" s="14"/>
    </row>
    <row r="20">
      <c r="A20" s="11" t="s">
        <v>121</v>
      </c>
      <c r="B20" s="14"/>
      <c r="C20" s="14"/>
      <c r="D20" s="14"/>
      <c r="E20" s="14"/>
      <c r="F20" s="14"/>
      <c r="G20" s="14"/>
      <c r="H20" s="14"/>
      <c r="I20" s="14"/>
    </row>
    <row r="21">
      <c r="A21" s="13" t="s">
        <v>122</v>
      </c>
      <c r="B21" s="14">
        <v>4756030.0</v>
      </c>
      <c r="C21" s="14">
        <v>8414820.0</v>
      </c>
      <c r="D21" s="14">
        <v>8414820.0</v>
      </c>
      <c r="E21" s="14">
        <v>8414820.0</v>
      </c>
      <c r="F21" s="14">
        <v>8414820.0</v>
      </c>
      <c r="G21" s="14">
        <v>3658790.0</v>
      </c>
      <c r="H21" s="14">
        <v>0.0</v>
      </c>
      <c r="I21" s="14">
        <v>0.0</v>
      </c>
    </row>
    <row r="22">
      <c r="A22" s="11" t="s">
        <v>123</v>
      </c>
      <c r="B22" s="14">
        <v>4756030.0</v>
      </c>
      <c r="C22" s="14">
        <v>8414820.0</v>
      </c>
      <c r="D22" s="14">
        <v>8414820.0</v>
      </c>
      <c r="E22" s="14">
        <v>8414820.0</v>
      </c>
      <c r="F22" s="14">
        <v>8414820.0</v>
      </c>
      <c r="G22" s="14">
        <v>3658790.0</v>
      </c>
      <c r="H22" s="14">
        <v>0.0</v>
      </c>
      <c r="I22" s="14">
        <v>0.0</v>
      </c>
    </row>
    <row r="23">
      <c r="A23" s="15"/>
      <c r="B23" s="14"/>
      <c r="C23" s="14"/>
      <c r="D23" s="14"/>
      <c r="E23" s="14"/>
      <c r="F23" s="14"/>
      <c r="G23" s="14"/>
      <c r="H23" s="14"/>
      <c r="I23" s="14"/>
    </row>
    <row r="24">
      <c r="A24" s="11" t="s">
        <v>124</v>
      </c>
      <c r="B24" s="14"/>
      <c r="C24" s="14"/>
      <c r="D24" s="14"/>
      <c r="E24" s="14"/>
      <c r="F24" s="14"/>
      <c r="G24" s="14"/>
      <c r="H24" s="14"/>
      <c r="I24" s="14"/>
    </row>
    <row r="25">
      <c r="A25" s="13" t="s">
        <v>125</v>
      </c>
      <c r="B25" s="14">
        <v>1.0384520039999999E8</v>
      </c>
      <c r="C25" s="14">
        <v>6.559538889600001E7</v>
      </c>
      <c r="D25" s="14">
        <v>1.183845182951614E8</v>
      </c>
      <c r="E25" s="14">
        <v>7.387106185168228E7</v>
      </c>
      <c r="F25" s="14">
        <v>1.349887602360247E8</v>
      </c>
      <c r="G25" s="14">
        <v>8.319081372849108E7</v>
      </c>
      <c r="H25" s="14">
        <v>1.5395542528512937E8</v>
      </c>
      <c r="I25" s="14">
        <v>9.368636804901832E7</v>
      </c>
    </row>
    <row r="26">
      <c r="A26" s="13" t="s">
        <v>126</v>
      </c>
      <c r="B26" s="14">
        <v>314570.0</v>
      </c>
      <c r="C26" s="14">
        <v>304030.0</v>
      </c>
      <c r="D26" s="14">
        <v>314570.0</v>
      </c>
      <c r="E26" s="14">
        <v>304030.0</v>
      </c>
      <c r="F26" s="14">
        <v>314570.0</v>
      </c>
      <c r="G26" s="14">
        <v>304030.0</v>
      </c>
      <c r="H26" s="14">
        <v>314570.0</v>
      </c>
      <c r="I26" s="14">
        <v>304030.0</v>
      </c>
    </row>
    <row r="27">
      <c r="A27" s="11" t="s">
        <v>127</v>
      </c>
      <c r="B27" s="14">
        <v>1.0415977039999999E8</v>
      </c>
      <c r="C27" s="14">
        <v>6.589941889600001E7</v>
      </c>
      <c r="D27" s="14">
        <v>1.186990882951614E8</v>
      </c>
      <c r="E27" s="14">
        <v>7.417509185168228E7</v>
      </c>
      <c r="F27" s="14">
        <v>1.353033302360247E8</v>
      </c>
      <c r="G27" s="14">
        <v>8.349484372849108E7</v>
      </c>
      <c r="H27" s="14">
        <v>1.5426999528512937E8</v>
      </c>
      <c r="I27" s="14">
        <v>9.399039804901832E7</v>
      </c>
    </row>
    <row r="28">
      <c r="A28" s="11" t="s">
        <v>128</v>
      </c>
      <c r="B28" s="14">
        <v>1.0891580039999999E8</v>
      </c>
      <c r="C28" s="14">
        <v>7.431423889600001E7</v>
      </c>
      <c r="D28" s="14">
        <v>1.271139082951614E8</v>
      </c>
      <c r="E28" s="14">
        <v>8.258991185168228E7</v>
      </c>
      <c r="F28" s="14">
        <v>1.437181502360247E8</v>
      </c>
      <c r="G28" s="14">
        <v>8.715363372849108E7</v>
      </c>
      <c r="H28" s="14">
        <v>1.5426999528512937E8</v>
      </c>
      <c r="I28" s="14">
        <v>9.399039804901832E7</v>
      </c>
    </row>
    <row r="29">
      <c r="A29" s="11"/>
      <c r="B29" s="14"/>
      <c r="C29" s="14"/>
      <c r="D29" s="14"/>
      <c r="E29" s="14"/>
      <c r="F29" s="14"/>
      <c r="G29" s="14"/>
      <c r="H29" s="14"/>
      <c r="I29" s="14"/>
    </row>
    <row r="30">
      <c r="A30" s="11" t="s">
        <v>129</v>
      </c>
      <c r="B30" s="14">
        <v>1.4143425230699587E8</v>
      </c>
      <c r="C30" s="14">
        <v>1.4113212809829384E8</v>
      </c>
      <c r="D30" s="14">
        <v>2.3025657712261337E8</v>
      </c>
      <c r="E30" s="14">
        <v>2.2424568493083742E8</v>
      </c>
      <c r="F30" s="14">
        <v>3.263213585321704E8</v>
      </c>
      <c r="G30" s="14">
        <v>3.1341167298578364E8</v>
      </c>
      <c r="H30" s="14">
        <v>4.271323647580306E8</v>
      </c>
      <c r="I30" s="14">
        <v>4.1638582112819093E8</v>
      </c>
    </row>
    <row r="31">
      <c r="A31" s="11"/>
      <c r="B31" s="14"/>
      <c r="C31" s="14"/>
      <c r="D31" s="14"/>
      <c r="E31" s="14"/>
      <c r="F31" s="14"/>
      <c r="G31" s="14"/>
      <c r="H31" s="14"/>
      <c r="I31" s="14"/>
    </row>
    <row r="32">
      <c r="A32" s="11" t="s">
        <v>130</v>
      </c>
      <c r="B32" s="14">
        <v>-2.9802322387695312E-8</v>
      </c>
      <c r="C32" s="14">
        <v>-2.9802322387695312E-8</v>
      </c>
      <c r="D32" s="14">
        <v>2.9802322387695312E-8</v>
      </c>
      <c r="E32" s="14">
        <v>2.9802322387695312E-8</v>
      </c>
      <c r="F32" s="14">
        <v>1.1920928955078125E-7</v>
      </c>
      <c r="G32" s="14">
        <v>5.960464477539063E-8</v>
      </c>
      <c r="H32" s="14">
        <v>5.960464477539063E-8</v>
      </c>
      <c r="I32" s="14">
        <v>0.0</v>
      </c>
    </row>
    <row r="33">
      <c r="A33" s="15"/>
      <c r="B33" s="15"/>
      <c r="C33" s="15"/>
      <c r="D33" s="15"/>
      <c r="E33" s="15"/>
      <c r="F33" s="15"/>
      <c r="G33" s="15"/>
      <c r="H33" s="15"/>
      <c r="I33" s="15"/>
    </row>
    <row r="34">
      <c r="A34" s="15"/>
      <c r="B34" s="15"/>
      <c r="C34" s="15"/>
      <c r="D34" s="15"/>
      <c r="E34" s="15"/>
      <c r="F34" s="15"/>
      <c r="G34" s="15"/>
      <c r="H34" s="15"/>
      <c r="I34" s="15"/>
    </row>
    <row r="35">
      <c r="A35" s="15"/>
      <c r="B35" s="15"/>
      <c r="C35" s="15"/>
      <c r="D35" s="15"/>
      <c r="E35" s="15"/>
      <c r="F35" s="15"/>
      <c r="G35" s="15"/>
      <c r="H35" s="15"/>
      <c r="I35" s="15"/>
    </row>
    <row r="36">
      <c r="A36" s="15"/>
      <c r="B36" s="15"/>
      <c r="C36" s="15"/>
      <c r="D36" s="15"/>
      <c r="E36" s="15"/>
      <c r="F36" s="15"/>
      <c r="G36" s="15"/>
      <c r="H36" s="15"/>
      <c r="I36" s="15"/>
    </row>
    <row r="37">
      <c r="A37" s="15"/>
      <c r="B37" s="15"/>
      <c r="C37" s="15"/>
      <c r="D37" s="15"/>
      <c r="E37" s="15"/>
      <c r="F37" s="15"/>
      <c r="G37" s="15"/>
      <c r="H37" s="15"/>
      <c r="I37" s="15"/>
    </row>
    <row r="38">
      <c r="A38" s="15"/>
      <c r="B38" s="15"/>
      <c r="C38" s="15"/>
      <c r="D38" s="15"/>
      <c r="E38" s="15"/>
      <c r="F38" s="15"/>
      <c r="G38" s="15"/>
      <c r="H38" s="15"/>
      <c r="I38" s="15"/>
    </row>
    <row r="39">
      <c r="A39" s="15"/>
      <c r="B39" s="15"/>
      <c r="C39" s="15"/>
      <c r="D39" s="15"/>
      <c r="E39" s="15"/>
      <c r="F39" s="15"/>
      <c r="G39" s="15"/>
      <c r="H39" s="15"/>
      <c r="I39" s="15"/>
    </row>
    <row r="40">
      <c r="A40" s="15"/>
      <c r="B40" s="15"/>
      <c r="C40" s="15"/>
      <c r="D40" s="15"/>
      <c r="E40" s="15"/>
      <c r="F40" s="15"/>
      <c r="G40" s="15"/>
      <c r="H40" s="15"/>
      <c r="I40" s="15"/>
    </row>
    <row r="41">
      <c r="A41" s="15"/>
      <c r="B41" s="15"/>
      <c r="C41" s="15"/>
      <c r="D41" s="15"/>
      <c r="E41" s="15"/>
      <c r="F41" s="15"/>
      <c r="G41" s="15"/>
      <c r="H41" s="15"/>
      <c r="I41" s="15"/>
    </row>
    <row r="42">
      <c r="A42" s="15"/>
      <c r="B42" s="15"/>
      <c r="C42" s="15"/>
      <c r="D42" s="15"/>
      <c r="E42" s="15"/>
      <c r="F42" s="15"/>
      <c r="G42" s="15"/>
      <c r="H42" s="15"/>
      <c r="I42" s="15"/>
    </row>
    <row r="43">
      <c r="A43" s="15"/>
      <c r="B43" s="15"/>
      <c r="C43" s="15"/>
      <c r="D43" s="15"/>
      <c r="E43" s="15"/>
      <c r="F43" s="15"/>
      <c r="G43" s="15"/>
      <c r="H43" s="15"/>
      <c r="I43" s="15"/>
    </row>
    <row r="44">
      <c r="A44" s="15"/>
      <c r="B44" s="15"/>
      <c r="C44" s="15"/>
      <c r="D44" s="15"/>
      <c r="E44" s="15"/>
      <c r="F44" s="15"/>
      <c r="G44" s="15"/>
      <c r="H44" s="15"/>
      <c r="I44" s="15"/>
    </row>
    <row r="45">
      <c r="A45" s="15"/>
      <c r="B45" s="15"/>
      <c r="C45" s="15"/>
      <c r="D45" s="15"/>
      <c r="E45" s="15"/>
      <c r="F45" s="15"/>
      <c r="G45" s="15"/>
      <c r="H45" s="15"/>
      <c r="I45" s="15"/>
    </row>
    <row r="46">
      <c r="A46" s="15"/>
      <c r="B46" s="15"/>
      <c r="C46" s="15"/>
      <c r="D46" s="15"/>
      <c r="E46" s="15"/>
      <c r="F46" s="15"/>
      <c r="G46" s="15"/>
      <c r="H46" s="15"/>
      <c r="I46" s="15"/>
    </row>
    <row r="47">
      <c r="A47" s="15"/>
      <c r="B47" s="15"/>
      <c r="C47" s="15"/>
      <c r="D47" s="15"/>
      <c r="E47" s="15"/>
      <c r="F47" s="15"/>
      <c r="G47" s="15"/>
      <c r="H47" s="15"/>
      <c r="I47" s="15"/>
    </row>
    <row r="48">
      <c r="A48" s="15"/>
      <c r="B48" s="15"/>
      <c r="C48" s="15"/>
      <c r="D48" s="15"/>
      <c r="E48" s="15"/>
      <c r="F48" s="15"/>
      <c r="G48" s="15"/>
      <c r="H48" s="15"/>
      <c r="I48" s="15"/>
    </row>
    <row r="49">
      <c r="A49" s="15"/>
      <c r="B49" s="15"/>
      <c r="C49" s="15"/>
      <c r="D49" s="15"/>
      <c r="E49" s="15"/>
      <c r="F49" s="15"/>
      <c r="G49" s="15"/>
      <c r="H49" s="15"/>
      <c r="I49" s="15"/>
    </row>
    <row r="50">
      <c r="A50" s="15"/>
      <c r="B50" s="15"/>
      <c r="C50" s="15"/>
      <c r="D50" s="15"/>
      <c r="E50" s="15"/>
      <c r="F50" s="15"/>
      <c r="G50" s="15"/>
      <c r="H50" s="15"/>
      <c r="I50" s="15"/>
    </row>
    <row r="51">
      <c r="A51" s="15"/>
      <c r="B51" s="15"/>
      <c r="C51" s="15"/>
      <c r="D51" s="15"/>
      <c r="E51" s="15"/>
      <c r="F51" s="15"/>
      <c r="G51" s="15"/>
      <c r="H51" s="15"/>
      <c r="I51" s="15"/>
    </row>
    <row r="52">
      <c r="A52" s="15"/>
      <c r="B52" s="15"/>
      <c r="C52" s="15"/>
      <c r="D52" s="15"/>
      <c r="E52" s="15"/>
      <c r="F52" s="15"/>
      <c r="G52" s="15"/>
      <c r="H52" s="15"/>
      <c r="I52" s="15"/>
    </row>
    <row r="53">
      <c r="A53" s="15"/>
      <c r="B53" s="15"/>
      <c r="C53" s="15"/>
      <c r="D53" s="15"/>
      <c r="E53" s="15"/>
      <c r="F53" s="15"/>
      <c r="G53" s="15"/>
      <c r="H53" s="15"/>
      <c r="I53" s="15"/>
    </row>
    <row r="54">
      <c r="A54" s="15"/>
      <c r="B54" s="15"/>
      <c r="C54" s="15"/>
      <c r="D54" s="15"/>
      <c r="E54" s="15"/>
      <c r="F54" s="15"/>
      <c r="G54" s="15"/>
      <c r="H54" s="15"/>
      <c r="I54" s="15"/>
    </row>
    <row r="55">
      <c r="A55" s="15"/>
      <c r="B55" s="15"/>
      <c r="C55" s="15"/>
      <c r="D55" s="15"/>
      <c r="E55" s="15"/>
      <c r="F55" s="15"/>
      <c r="G55" s="15"/>
      <c r="H55" s="15"/>
      <c r="I55" s="15"/>
    </row>
    <row r="56">
      <c r="A56" s="15"/>
      <c r="B56" s="15"/>
      <c r="C56" s="15"/>
      <c r="D56" s="15"/>
      <c r="E56" s="15"/>
      <c r="F56" s="15"/>
      <c r="G56" s="15"/>
      <c r="H56" s="15"/>
      <c r="I56" s="15"/>
    </row>
    <row r="57">
      <c r="A57" s="15"/>
      <c r="B57" s="15"/>
      <c r="C57" s="15"/>
      <c r="D57" s="15"/>
      <c r="E57" s="15"/>
      <c r="F57" s="15"/>
      <c r="G57" s="15"/>
      <c r="H57" s="15"/>
      <c r="I57" s="15"/>
    </row>
    <row r="58">
      <c r="A58" s="15"/>
      <c r="B58" s="15"/>
      <c r="C58" s="15"/>
      <c r="D58" s="15"/>
      <c r="E58" s="15"/>
      <c r="F58" s="15"/>
      <c r="G58" s="15"/>
      <c r="H58" s="15"/>
      <c r="I58" s="15"/>
    </row>
    <row r="59">
      <c r="A59" s="15"/>
      <c r="B59" s="15"/>
      <c r="C59" s="15"/>
      <c r="D59" s="15"/>
      <c r="E59" s="15"/>
      <c r="F59" s="15"/>
      <c r="G59" s="15"/>
      <c r="H59" s="15"/>
      <c r="I59" s="15"/>
    </row>
    <row r="60">
      <c r="A60" s="15"/>
      <c r="B60" s="15"/>
      <c r="C60" s="15"/>
      <c r="D60" s="15"/>
      <c r="E60" s="15"/>
      <c r="F60" s="15"/>
      <c r="G60" s="15"/>
      <c r="H60" s="15"/>
      <c r="I60" s="15"/>
    </row>
    <row r="61">
      <c r="A61" s="15"/>
      <c r="B61" s="15"/>
      <c r="C61" s="15"/>
      <c r="D61" s="15"/>
      <c r="E61" s="15"/>
      <c r="F61" s="15"/>
      <c r="G61" s="15"/>
      <c r="H61" s="15"/>
      <c r="I61" s="15"/>
    </row>
    <row r="62">
      <c r="A62" s="15"/>
      <c r="B62" s="15"/>
      <c r="C62" s="15"/>
      <c r="D62" s="15"/>
      <c r="E62" s="15"/>
      <c r="F62" s="15"/>
      <c r="G62" s="15"/>
      <c r="H62" s="15"/>
      <c r="I62" s="15"/>
    </row>
    <row r="63">
      <c r="A63" s="15"/>
      <c r="B63" s="15"/>
      <c r="C63" s="15"/>
      <c r="D63" s="15"/>
      <c r="E63" s="15"/>
      <c r="F63" s="15"/>
      <c r="G63" s="15"/>
      <c r="H63" s="15"/>
      <c r="I63" s="15"/>
    </row>
    <row r="64">
      <c r="A64" s="15"/>
      <c r="B64" s="15"/>
      <c r="C64" s="15"/>
      <c r="D64" s="15"/>
      <c r="E64" s="15"/>
      <c r="F64" s="15"/>
      <c r="G64" s="15"/>
      <c r="H64" s="15"/>
      <c r="I64" s="15"/>
    </row>
    <row r="65">
      <c r="A65" s="15"/>
      <c r="B65" s="15"/>
      <c r="C65" s="15"/>
      <c r="D65" s="15"/>
      <c r="E65" s="15"/>
      <c r="F65" s="15"/>
      <c r="G65" s="15"/>
      <c r="H65" s="15"/>
      <c r="I65" s="15"/>
    </row>
    <row r="66">
      <c r="A66" s="15"/>
      <c r="B66" s="15"/>
      <c r="C66" s="15"/>
      <c r="D66" s="15"/>
      <c r="E66" s="15"/>
      <c r="F66" s="15"/>
      <c r="G66" s="15"/>
      <c r="H66" s="15"/>
      <c r="I66" s="15"/>
    </row>
    <row r="67">
      <c r="A67" s="15"/>
      <c r="B67" s="15"/>
      <c r="C67" s="15"/>
      <c r="D67" s="15"/>
      <c r="E67" s="15"/>
      <c r="F67" s="15"/>
      <c r="G67" s="15"/>
      <c r="H67" s="15"/>
      <c r="I67" s="15"/>
    </row>
    <row r="68">
      <c r="A68" s="15"/>
      <c r="B68" s="15"/>
      <c r="C68" s="15"/>
      <c r="D68" s="15"/>
      <c r="E68" s="15"/>
      <c r="F68" s="15"/>
      <c r="G68" s="15"/>
      <c r="H68" s="15"/>
      <c r="I68" s="15"/>
    </row>
    <row r="69">
      <c r="A69" s="15"/>
      <c r="B69" s="15"/>
      <c r="C69" s="15"/>
      <c r="D69" s="15"/>
      <c r="E69" s="15"/>
      <c r="F69" s="15"/>
      <c r="G69" s="15"/>
      <c r="H69" s="15"/>
      <c r="I69" s="15"/>
    </row>
    <row r="70">
      <c r="A70" s="15"/>
      <c r="B70" s="15"/>
      <c r="C70" s="15"/>
      <c r="D70" s="15"/>
      <c r="E70" s="15"/>
      <c r="F70" s="15"/>
      <c r="G70" s="15"/>
      <c r="H70" s="15"/>
      <c r="I70" s="15"/>
    </row>
    <row r="71">
      <c r="A71" s="15"/>
      <c r="B71" s="15"/>
      <c r="C71" s="15"/>
      <c r="D71" s="15"/>
      <c r="E71" s="15"/>
      <c r="F71" s="15"/>
      <c r="G71" s="15"/>
      <c r="H71" s="15"/>
      <c r="I71" s="15"/>
    </row>
    <row r="72">
      <c r="A72" s="15"/>
      <c r="B72" s="15"/>
      <c r="C72" s="15"/>
      <c r="D72" s="15"/>
      <c r="E72" s="15"/>
      <c r="F72" s="15"/>
      <c r="G72" s="15"/>
      <c r="H72" s="15"/>
      <c r="I72" s="15"/>
    </row>
    <row r="73">
      <c r="A73" s="15"/>
      <c r="B73" s="15"/>
      <c r="C73" s="15"/>
      <c r="D73" s="15"/>
      <c r="E73" s="15"/>
      <c r="F73" s="15"/>
      <c r="G73" s="15"/>
      <c r="H73" s="15"/>
      <c r="I73" s="15"/>
    </row>
    <row r="74">
      <c r="A74" s="15"/>
      <c r="B74" s="15"/>
      <c r="C74" s="15"/>
      <c r="D74" s="15"/>
      <c r="E74" s="15"/>
      <c r="F74" s="15"/>
      <c r="G74" s="15"/>
      <c r="H74" s="15"/>
      <c r="I74" s="15"/>
    </row>
    <row r="75">
      <c r="A75" s="15"/>
      <c r="B75" s="15"/>
      <c r="C75" s="15"/>
      <c r="D75" s="15"/>
      <c r="E75" s="15"/>
      <c r="F75" s="15"/>
      <c r="G75" s="15"/>
      <c r="H75" s="15"/>
      <c r="I75" s="15"/>
    </row>
    <row r="76">
      <c r="A76" s="15"/>
      <c r="B76" s="15"/>
      <c r="C76" s="15"/>
      <c r="D76" s="15"/>
      <c r="E76" s="15"/>
      <c r="F76" s="15"/>
      <c r="G76" s="15"/>
      <c r="H76" s="15"/>
      <c r="I76" s="15"/>
    </row>
    <row r="77">
      <c r="A77" s="15"/>
      <c r="B77" s="15"/>
      <c r="C77" s="15"/>
      <c r="D77" s="15"/>
      <c r="E77" s="15"/>
      <c r="F77" s="15"/>
      <c r="G77" s="15"/>
      <c r="H77" s="15"/>
      <c r="I77" s="15"/>
    </row>
    <row r="78">
      <c r="A78" s="15"/>
      <c r="B78" s="15"/>
      <c r="C78" s="15"/>
      <c r="D78" s="15"/>
      <c r="E78" s="15"/>
      <c r="F78" s="15"/>
      <c r="G78" s="15"/>
      <c r="H78" s="15"/>
      <c r="I78" s="15"/>
    </row>
    <row r="79">
      <c r="A79" s="15"/>
      <c r="B79" s="15"/>
      <c r="C79" s="15"/>
      <c r="D79" s="15"/>
      <c r="E79" s="15"/>
      <c r="F79" s="15"/>
      <c r="G79" s="15"/>
      <c r="H79" s="15"/>
      <c r="I79" s="15"/>
    </row>
    <row r="80">
      <c r="A80" s="15"/>
      <c r="B80" s="15"/>
      <c r="C80" s="15"/>
      <c r="D80" s="15"/>
      <c r="E80" s="15"/>
      <c r="F80" s="15"/>
      <c r="G80" s="15"/>
      <c r="H80" s="15"/>
      <c r="I80" s="15"/>
    </row>
    <row r="81">
      <c r="A81" s="15"/>
      <c r="B81" s="15"/>
      <c r="C81" s="15"/>
      <c r="D81" s="15"/>
      <c r="E81" s="15"/>
      <c r="F81" s="15"/>
      <c r="G81" s="15"/>
      <c r="H81" s="15"/>
      <c r="I81" s="15"/>
    </row>
    <row r="82">
      <c r="A82" s="15"/>
      <c r="B82" s="15"/>
      <c r="C82" s="15"/>
      <c r="D82" s="15"/>
      <c r="E82" s="15"/>
      <c r="F82" s="15"/>
      <c r="G82" s="15"/>
      <c r="H82" s="15"/>
      <c r="I82" s="15"/>
    </row>
    <row r="83">
      <c r="A83" s="15"/>
      <c r="B83" s="15"/>
      <c r="C83" s="15"/>
      <c r="D83" s="15"/>
      <c r="E83" s="15"/>
      <c r="F83" s="15"/>
      <c r="G83" s="15"/>
      <c r="H83" s="15"/>
      <c r="I83" s="15"/>
    </row>
    <row r="84">
      <c r="A84" s="15"/>
      <c r="B84" s="15"/>
      <c r="C84" s="15"/>
      <c r="D84" s="15"/>
      <c r="E84" s="15"/>
      <c r="F84" s="15"/>
      <c r="G84" s="15"/>
      <c r="H84" s="15"/>
      <c r="I84" s="15"/>
    </row>
    <row r="85">
      <c r="A85" s="15"/>
      <c r="B85" s="15"/>
      <c r="C85" s="15"/>
      <c r="D85" s="15"/>
      <c r="E85" s="15"/>
      <c r="F85" s="15"/>
      <c r="G85" s="15"/>
      <c r="H85" s="15"/>
      <c r="I85" s="15"/>
    </row>
    <row r="86">
      <c r="A86" s="15"/>
      <c r="B86" s="15"/>
      <c r="C86" s="15"/>
      <c r="D86" s="15"/>
      <c r="E86" s="15"/>
      <c r="F86" s="15"/>
      <c r="G86" s="15"/>
      <c r="H86" s="15"/>
      <c r="I86" s="15"/>
    </row>
    <row r="87">
      <c r="A87" s="15"/>
      <c r="B87" s="15"/>
      <c r="C87" s="15"/>
      <c r="D87" s="15"/>
      <c r="E87" s="15"/>
      <c r="F87" s="15"/>
      <c r="G87" s="15"/>
      <c r="H87" s="15"/>
      <c r="I87" s="15"/>
    </row>
    <row r="88">
      <c r="A88" s="15"/>
      <c r="B88" s="15"/>
      <c r="C88" s="15"/>
      <c r="D88" s="15"/>
      <c r="E88" s="15"/>
      <c r="F88" s="15"/>
      <c r="G88" s="15"/>
      <c r="H88" s="15"/>
      <c r="I88" s="15"/>
    </row>
    <row r="89">
      <c r="A89" s="15"/>
      <c r="B89" s="15"/>
      <c r="C89" s="15"/>
      <c r="D89" s="15"/>
      <c r="E89" s="15"/>
      <c r="F89" s="15"/>
      <c r="G89" s="15"/>
      <c r="H89" s="15"/>
      <c r="I89" s="15"/>
    </row>
    <row r="90">
      <c r="A90" s="15"/>
      <c r="B90" s="15"/>
      <c r="C90" s="15"/>
      <c r="D90" s="15"/>
      <c r="E90" s="15"/>
      <c r="F90" s="15"/>
      <c r="G90" s="15"/>
      <c r="H90" s="15"/>
      <c r="I90" s="15"/>
    </row>
    <row r="91">
      <c r="A91" s="15"/>
      <c r="B91" s="15"/>
      <c r="C91" s="15"/>
      <c r="D91" s="15"/>
      <c r="E91" s="15"/>
      <c r="F91" s="15"/>
      <c r="G91" s="15"/>
      <c r="H91" s="15"/>
      <c r="I91" s="15"/>
    </row>
    <row r="92">
      <c r="A92" s="15"/>
      <c r="B92" s="15"/>
      <c r="C92" s="15"/>
      <c r="D92" s="15"/>
      <c r="E92" s="15"/>
      <c r="F92" s="15"/>
      <c r="G92" s="15"/>
      <c r="H92" s="15"/>
      <c r="I92" s="15"/>
    </row>
    <row r="93">
      <c r="A93" s="15"/>
      <c r="B93" s="15"/>
      <c r="C93" s="15"/>
      <c r="D93" s="15"/>
      <c r="E93" s="15"/>
      <c r="F93" s="15"/>
      <c r="G93" s="15"/>
      <c r="H93" s="15"/>
      <c r="I93" s="15"/>
    </row>
    <row r="94">
      <c r="A94" s="15"/>
      <c r="B94" s="15"/>
      <c r="C94" s="15"/>
      <c r="D94" s="15"/>
      <c r="E94" s="15"/>
      <c r="F94" s="15"/>
      <c r="G94" s="15"/>
      <c r="H94" s="15"/>
      <c r="I94" s="15"/>
    </row>
    <row r="95">
      <c r="A95" s="15"/>
      <c r="B95" s="15"/>
      <c r="C95" s="15"/>
      <c r="D95" s="15"/>
      <c r="E95" s="15"/>
      <c r="F95" s="15"/>
      <c r="G95" s="15"/>
      <c r="H95" s="15"/>
      <c r="I95" s="15"/>
    </row>
    <row r="96">
      <c r="A96" s="15"/>
      <c r="B96" s="15"/>
      <c r="C96" s="15"/>
      <c r="D96" s="15"/>
      <c r="E96" s="15"/>
      <c r="F96" s="15"/>
      <c r="G96" s="15"/>
      <c r="H96" s="15"/>
      <c r="I96" s="15"/>
    </row>
    <row r="97">
      <c r="A97" s="15"/>
      <c r="B97" s="15"/>
      <c r="C97" s="15"/>
      <c r="D97" s="15"/>
      <c r="E97" s="15"/>
      <c r="F97" s="15"/>
      <c r="G97" s="15"/>
      <c r="H97" s="15"/>
      <c r="I97" s="15"/>
    </row>
    <row r="98">
      <c r="A98" s="15"/>
      <c r="B98" s="15"/>
      <c r="C98" s="15"/>
      <c r="D98" s="15"/>
      <c r="E98" s="15"/>
      <c r="F98" s="15"/>
      <c r="G98" s="15"/>
      <c r="H98" s="15"/>
      <c r="I98" s="15"/>
    </row>
    <row r="99">
      <c r="A99" s="15"/>
      <c r="B99" s="15"/>
      <c r="C99" s="15"/>
      <c r="D99" s="15"/>
      <c r="E99" s="15"/>
      <c r="F99" s="15"/>
      <c r="G99" s="15"/>
      <c r="H99" s="15"/>
      <c r="I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13"/>
  </cols>
  <sheetData>
    <row r="1">
      <c r="B1" s="12" t="s">
        <v>51</v>
      </c>
      <c r="C1" s="12" t="s">
        <v>52</v>
      </c>
      <c r="D1" s="12" t="s">
        <v>53</v>
      </c>
      <c r="E1" s="12" t="s">
        <v>54</v>
      </c>
      <c r="F1" s="12" t="s">
        <v>55</v>
      </c>
      <c r="G1" s="12" t="s">
        <v>56</v>
      </c>
      <c r="H1" s="12" t="s">
        <v>57</v>
      </c>
      <c r="I1" s="12" t="s">
        <v>58</v>
      </c>
    </row>
    <row r="2">
      <c r="A2" s="1" t="s">
        <v>131</v>
      </c>
    </row>
    <row r="3">
      <c r="A3" s="1" t="s">
        <v>132</v>
      </c>
    </row>
    <row r="4">
      <c r="A4" s="2" t="s">
        <v>119</v>
      </c>
      <c r="B4" s="14">
        <f>'Quarterly Balance sheet'!B17</f>
        <v>32518451.91</v>
      </c>
      <c r="C4" s="14">
        <f>'Quarterly Balance sheet'!C17</f>
        <v>66817889.2</v>
      </c>
      <c r="D4" s="14">
        <f>'Quarterly Balance sheet'!D17</f>
        <v>103142668.8</v>
      </c>
      <c r="E4" s="14">
        <f>'Quarterly Balance sheet'!E17</f>
        <v>141655773.1</v>
      </c>
      <c r="F4" s="14">
        <f>'Quarterly Balance sheet'!F17</f>
        <v>182603208.3</v>
      </c>
      <c r="G4" s="14">
        <f>'Quarterly Balance sheet'!G17</f>
        <v>226258039.3</v>
      </c>
      <c r="H4" s="14">
        <f>'Quarterly Balance sheet'!H17</f>
        <v>272862369.5</v>
      </c>
      <c r="I4" s="14">
        <f>'Quarterly Balance sheet'!I17</f>
        <v>322395423.1</v>
      </c>
    </row>
    <row r="5">
      <c r="A5" s="2" t="s">
        <v>133</v>
      </c>
      <c r="B5" s="9">
        <f>Equity!D9</f>
        <v>3425</v>
      </c>
      <c r="C5" s="9">
        <f>Equity!G9</f>
        <v>3425</v>
      </c>
      <c r="D5" s="9">
        <f>Equity!J9</f>
        <v>3425</v>
      </c>
      <c r="E5" s="9">
        <f>Equity!M9</f>
        <v>3425</v>
      </c>
      <c r="F5" s="9">
        <f>Equity!P9</f>
        <v>3425</v>
      </c>
      <c r="G5" s="9">
        <f>Equity!S9</f>
        <v>3425</v>
      </c>
      <c r="H5" s="9">
        <f>Equity!V9</f>
        <v>9099</v>
      </c>
      <c r="I5" s="9">
        <f>Equity!Y9</f>
        <v>9099</v>
      </c>
    </row>
    <row r="6">
      <c r="A6" s="1" t="s">
        <v>134</v>
      </c>
      <c r="B6" s="16">
        <f t="shared" ref="B6:I6" si="1">B4/B5</f>
        <v>9494.438513</v>
      </c>
      <c r="C6" s="16">
        <f t="shared" si="1"/>
        <v>19508.87276</v>
      </c>
      <c r="D6" s="16">
        <f t="shared" si="1"/>
        <v>30114.64783</v>
      </c>
      <c r="E6" s="16">
        <f t="shared" si="1"/>
        <v>41359.3498</v>
      </c>
      <c r="F6" s="16">
        <f t="shared" si="1"/>
        <v>53314.80534</v>
      </c>
      <c r="G6" s="16">
        <f t="shared" si="1"/>
        <v>66060.74139</v>
      </c>
      <c r="H6" s="16">
        <f t="shared" si="1"/>
        <v>29988.17117</v>
      </c>
      <c r="I6" s="16">
        <f t="shared" si="1"/>
        <v>35431.96209</v>
      </c>
    </row>
    <row r="8">
      <c r="A8" s="1" t="s">
        <v>135</v>
      </c>
    </row>
    <row r="9">
      <c r="A9" s="2" t="s">
        <v>50</v>
      </c>
      <c r="B9" s="5">
        <f>Assumptions!B39</f>
        <v>15004.65</v>
      </c>
      <c r="C9" s="5">
        <f>Assumptions!C39</f>
        <v>19506.45</v>
      </c>
      <c r="D9" s="5">
        <f>Assumptions!D39</f>
        <v>25357.8</v>
      </c>
      <c r="E9" s="5">
        <f>Assumptions!E39</f>
        <v>32965.25</v>
      </c>
      <c r="F9" s="5">
        <f>Assumptions!F39</f>
        <v>42854.75</v>
      </c>
      <c r="G9" s="5">
        <f>Assumptions!G39</f>
        <v>55711.25</v>
      </c>
      <c r="H9" s="5">
        <f>Assumptions!H39</f>
        <v>53023.4</v>
      </c>
      <c r="I9" s="5">
        <f>Assumptions!I39</f>
        <v>62765</v>
      </c>
    </row>
    <row r="10">
      <c r="A10" s="2" t="s">
        <v>136</v>
      </c>
      <c r="B10" s="14">
        <f t="shared" ref="B10:I10" si="2">B6</f>
        <v>9494.438513</v>
      </c>
      <c r="C10" s="14">
        <f t="shared" si="2"/>
        <v>19508.87276</v>
      </c>
      <c r="D10" s="14">
        <f t="shared" si="2"/>
        <v>30114.64783</v>
      </c>
      <c r="E10" s="14">
        <f t="shared" si="2"/>
        <v>41359.3498</v>
      </c>
      <c r="F10" s="14">
        <f t="shared" si="2"/>
        <v>53314.80534</v>
      </c>
      <c r="G10" s="14">
        <f t="shared" si="2"/>
        <v>66060.74139</v>
      </c>
      <c r="H10" s="14">
        <f t="shared" si="2"/>
        <v>29988.17117</v>
      </c>
      <c r="I10" s="14">
        <f t="shared" si="2"/>
        <v>35431.96209</v>
      </c>
    </row>
    <row r="11">
      <c r="A11" s="1" t="s">
        <v>137</v>
      </c>
      <c r="B11" s="16">
        <f t="shared" ref="B11:I11" si="3">B9/B10</f>
        <v>1.580362017</v>
      </c>
      <c r="C11" s="16">
        <f t="shared" si="3"/>
        <v>0.9998758124</v>
      </c>
      <c r="D11" s="16">
        <f t="shared" si="3"/>
        <v>0.8420420568</v>
      </c>
      <c r="E11" s="16">
        <f t="shared" si="3"/>
        <v>0.7970446865</v>
      </c>
      <c r="F11" s="16">
        <f t="shared" si="3"/>
        <v>0.8038058045</v>
      </c>
      <c r="G11" s="16">
        <f t="shared" si="3"/>
        <v>0.8433337082</v>
      </c>
      <c r="H11" s="16">
        <f t="shared" si="3"/>
        <v>1.768143836</v>
      </c>
      <c r="I11" s="16">
        <f t="shared" si="3"/>
        <v>1.771423209</v>
      </c>
    </row>
    <row r="13">
      <c r="A13" s="1" t="s">
        <v>138</v>
      </c>
    </row>
    <row r="14">
      <c r="A14" s="2" t="s">
        <v>139</v>
      </c>
      <c r="B14" s="5">
        <f>Assumptions!B39</f>
        <v>15004.65</v>
      </c>
      <c r="C14" s="5">
        <f>Assumptions!C39</f>
        <v>19506.45</v>
      </c>
      <c r="D14" s="5">
        <f>Assumptions!D39</f>
        <v>25357.8</v>
      </c>
      <c r="E14" s="5">
        <f>Assumptions!E39</f>
        <v>32965.25</v>
      </c>
      <c r="F14" s="5">
        <f>Assumptions!F39</f>
        <v>42854.75</v>
      </c>
      <c r="G14" s="5">
        <f>Assumptions!G39</f>
        <v>55711.25</v>
      </c>
      <c r="H14" s="5">
        <f>Assumptions!H39</f>
        <v>53023.4</v>
      </c>
      <c r="I14" s="5">
        <f>Assumptions!I39</f>
        <v>62765</v>
      </c>
    </row>
    <row r="15">
      <c r="A15" s="2" t="s">
        <v>140</v>
      </c>
      <c r="B15" s="17">
        <f>'Quarterly Profit &amp; Loss'!B12/B5</f>
        <v>9485.438513</v>
      </c>
      <c r="C15" s="17">
        <f>'Quarterly Profit &amp; Loss'!C12/C5</f>
        <v>10014.43425</v>
      </c>
      <c r="D15" s="17">
        <f>'Quarterly Profit &amp; Loss'!D12/D5</f>
        <v>10605.77507</v>
      </c>
      <c r="E15" s="17">
        <f>'Quarterly Profit &amp; Loss'!E12/E5</f>
        <v>11253.20197</v>
      </c>
      <c r="F15" s="17">
        <f>'Quarterly Profit &amp; Loss'!F12/F5</f>
        <v>11955.45554</v>
      </c>
      <c r="G15" s="17">
        <f>'Quarterly Profit &amp; Loss'!G12/G5</f>
        <v>12745.93605</v>
      </c>
      <c r="H15" s="17">
        <f>'Quarterly Profit &amp; Loss'!H12/H5</f>
        <v>5113.811212</v>
      </c>
      <c r="I15" s="17">
        <f>'Quarterly Profit &amp; Loss'!I12/I5</f>
        <v>5449.790923</v>
      </c>
    </row>
    <row r="16">
      <c r="A16" s="1" t="s">
        <v>141</v>
      </c>
      <c r="B16" s="16">
        <f t="shared" ref="B16:I16" si="4">B14/B15</f>
        <v>1.581861501</v>
      </c>
      <c r="C16" s="16">
        <f t="shared" si="4"/>
        <v>1.947833449</v>
      </c>
      <c r="D16" s="16">
        <f t="shared" si="4"/>
        <v>2.390942654</v>
      </c>
      <c r="E16" s="16">
        <f t="shared" si="4"/>
        <v>2.929410677</v>
      </c>
      <c r="F16" s="16">
        <f t="shared" si="4"/>
        <v>3.584535099</v>
      </c>
      <c r="G16" s="16">
        <f t="shared" si="4"/>
        <v>4.370902992</v>
      </c>
      <c r="H16" s="16">
        <f t="shared" si="4"/>
        <v>10.36866591</v>
      </c>
      <c r="I16" s="16">
        <f t="shared" si="4"/>
        <v>11.51695558</v>
      </c>
    </row>
    <row r="18">
      <c r="A18" s="1" t="s">
        <v>142</v>
      </c>
    </row>
    <row r="19">
      <c r="A19" s="2" t="s">
        <v>143</v>
      </c>
      <c r="B19" s="5">
        <f>Assumptions!B39</f>
        <v>15004.65</v>
      </c>
      <c r="C19" s="5">
        <f>Assumptions!C39</f>
        <v>19506.45</v>
      </c>
      <c r="D19" s="5">
        <f>Assumptions!D39</f>
        <v>25357.8</v>
      </c>
      <c r="E19" s="5">
        <f>Assumptions!E39</f>
        <v>32965.25</v>
      </c>
      <c r="F19" s="5">
        <f>Assumptions!F39</f>
        <v>42854.75</v>
      </c>
      <c r="G19" s="5">
        <f>Assumptions!G39</f>
        <v>55711.25</v>
      </c>
      <c r="H19" s="5">
        <f>Assumptions!H39</f>
        <v>53023.4</v>
      </c>
      <c r="I19" s="5">
        <f>Assumptions!I39</f>
        <v>62765</v>
      </c>
    </row>
    <row r="20">
      <c r="A20" s="2" t="s">
        <v>133</v>
      </c>
      <c r="B20" s="9">
        <f t="shared" ref="B20:I20" si="5">B5</f>
        <v>3425</v>
      </c>
      <c r="C20" s="9">
        <f t="shared" si="5"/>
        <v>3425</v>
      </c>
      <c r="D20" s="9">
        <f t="shared" si="5"/>
        <v>3425</v>
      </c>
      <c r="E20" s="9">
        <f t="shared" si="5"/>
        <v>3425</v>
      </c>
      <c r="F20" s="9">
        <f t="shared" si="5"/>
        <v>3425</v>
      </c>
      <c r="G20" s="9">
        <f t="shared" si="5"/>
        <v>3425</v>
      </c>
      <c r="H20" s="9">
        <f t="shared" si="5"/>
        <v>9099</v>
      </c>
      <c r="I20" s="9">
        <f t="shared" si="5"/>
        <v>9099</v>
      </c>
    </row>
    <row r="21">
      <c r="A21" s="1" t="s">
        <v>144</v>
      </c>
      <c r="B21" s="16">
        <f t="shared" ref="B21:I21" si="6">B19*B20</f>
        <v>51390926.25</v>
      </c>
      <c r="C21" s="16">
        <f t="shared" si="6"/>
        <v>66809591.25</v>
      </c>
      <c r="D21" s="16">
        <f t="shared" si="6"/>
        <v>86850465</v>
      </c>
      <c r="E21" s="16">
        <f t="shared" si="6"/>
        <v>112905981.3</v>
      </c>
      <c r="F21" s="16">
        <f t="shared" si="6"/>
        <v>146777518.8</v>
      </c>
      <c r="G21" s="16">
        <f t="shared" si="6"/>
        <v>190811031.3</v>
      </c>
      <c r="H21" s="16">
        <f t="shared" si="6"/>
        <v>482459916.6</v>
      </c>
      <c r="I21" s="16">
        <f t="shared" si="6"/>
        <v>571098735</v>
      </c>
    </row>
    <row r="23">
      <c r="A23" s="1" t="s">
        <v>145</v>
      </c>
    </row>
    <row r="24">
      <c r="A24" s="2" t="s">
        <v>146</v>
      </c>
      <c r="B24" s="14">
        <f t="shared" ref="B24:I24" si="7">B21</f>
        <v>51390926.25</v>
      </c>
      <c r="C24" s="14">
        <f t="shared" si="7"/>
        <v>66809591.25</v>
      </c>
      <c r="D24" s="14">
        <f t="shared" si="7"/>
        <v>86850465</v>
      </c>
      <c r="E24" s="14">
        <f t="shared" si="7"/>
        <v>112905981.3</v>
      </c>
      <c r="F24" s="14">
        <f t="shared" si="7"/>
        <v>146777518.8</v>
      </c>
      <c r="G24" s="14">
        <f t="shared" si="7"/>
        <v>190811031.3</v>
      </c>
      <c r="H24" s="14">
        <f t="shared" si="7"/>
        <v>482459916.6</v>
      </c>
      <c r="I24" s="14">
        <f t="shared" si="7"/>
        <v>571098735</v>
      </c>
    </row>
    <row r="25">
      <c r="A25" s="2" t="s">
        <v>119</v>
      </c>
      <c r="B25" s="14">
        <f>'Quarterly Balance sheet'!B17</f>
        <v>32518451.91</v>
      </c>
      <c r="C25" s="14">
        <f>'Quarterly Balance sheet'!C17</f>
        <v>66817889.2</v>
      </c>
      <c r="D25" s="14">
        <f>'Quarterly Balance sheet'!D17</f>
        <v>103142668.8</v>
      </c>
      <c r="E25" s="14">
        <f>'Quarterly Balance sheet'!E17</f>
        <v>141655773.1</v>
      </c>
      <c r="F25" s="14">
        <f>'Quarterly Balance sheet'!F17</f>
        <v>182603208.3</v>
      </c>
      <c r="G25" s="14">
        <f>'Quarterly Balance sheet'!G17</f>
        <v>226258039.3</v>
      </c>
      <c r="H25" s="14">
        <f>'Quarterly Balance sheet'!H17</f>
        <v>272862369.5</v>
      </c>
      <c r="I25" s="14">
        <f>'Quarterly Balance sheet'!I17</f>
        <v>322395423.1</v>
      </c>
    </row>
    <row r="26">
      <c r="A26" s="1" t="s">
        <v>147</v>
      </c>
      <c r="B26" s="16">
        <f t="shared" ref="B26:I26" si="8">B24/B25</f>
        <v>1.580362017</v>
      </c>
      <c r="C26" s="16">
        <f t="shared" si="8"/>
        <v>0.9998758124</v>
      </c>
      <c r="D26" s="16">
        <f t="shared" si="8"/>
        <v>0.8420420568</v>
      </c>
      <c r="E26" s="16">
        <f t="shared" si="8"/>
        <v>0.7970446865</v>
      </c>
      <c r="F26" s="16">
        <f t="shared" si="8"/>
        <v>0.8038058045</v>
      </c>
      <c r="G26" s="16">
        <f t="shared" si="8"/>
        <v>0.8433337082</v>
      </c>
      <c r="H26" s="16">
        <f t="shared" si="8"/>
        <v>1.768143836</v>
      </c>
      <c r="I26" s="16">
        <f t="shared" si="8"/>
        <v>1.771423209</v>
      </c>
    </row>
    <row r="28">
      <c r="A28" s="1" t="s">
        <v>148</v>
      </c>
    </row>
    <row r="29">
      <c r="A29" s="2" t="s">
        <v>146</v>
      </c>
      <c r="B29" s="14">
        <f t="shared" ref="B29:I29" si="9">B21</f>
        <v>51390926.25</v>
      </c>
      <c r="C29" s="14">
        <f t="shared" si="9"/>
        <v>66809591.25</v>
      </c>
      <c r="D29" s="14">
        <f t="shared" si="9"/>
        <v>86850465</v>
      </c>
      <c r="E29" s="14">
        <f t="shared" si="9"/>
        <v>112905981.3</v>
      </c>
      <c r="F29" s="14">
        <f t="shared" si="9"/>
        <v>146777518.8</v>
      </c>
      <c r="G29" s="14">
        <f t="shared" si="9"/>
        <v>190811031.3</v>
      </c>
      <c r="H29" s="14">
        <f t="shared" si="9"/>
        <v>482459916.6</v>
      </c>
      <c r="I29" s="14">
        <f t="shared" si="9"/>
        <v>571098735</v>
      </c>
    </row>
    <row r="30">
      <c r="A30" s="2" t="s">
        <v>149</v>
      </c>
      <c r="B30" s="14">
        <f>'Quarterly Balance sheet'!B21</f>
        <v>4756030</v>
      </c>
      <c r="C30" s="14">
        <f>'Quarterly Balance sheet'!C21</f>
        <v>8414820</v>
      </c>
      <c r="D30" s="14">
        <f>'Quarterly Balance sheet'!D21</f>
        <v>8414820</v>
      </c>
      <c r="E30" s="14">
        <f>'Quarterly Balance sheet'!E21</f>
        <v>8414820</v>
      </c>
      <c r="F30" s="14">
        <f>'Quarterly Balance sheet'!F21</f>
        <v>8414820</v>
      </c>
      <c r="G30" s="14">
        <f>'Quarterly Balance sheet'!G21</f>
        <v>3658790</v>
      </c>
      <c r="H30" s="14">
        <f>'Quarterly Balance sheet'!H21</f>
        <v>0</v>
      </c>
      <c r="I30" s="14">
        <f>'Quarterly Balance sheet'!I21</f>
        <v>0</v>
      </c>
    </row>
    <row r="31">
      <c r="A31" s="2" t="s">
        <v>150</v>
      </c>
      <c r="B31" s="14">
        <f>'Quarterly Balance sheet'!B10</f>
        <v>85519086.47</v>
      </c>
      <c r="C31" s="14">
        <f>'Quarterly Balance sheet'!C10</f>
        <v>68127727</v>
      </c>
      <c r="D31" s="14">
        <f>'Quarterly Balance sheet'!D10</f>
        <v>140345921.6</v>
      </c>
      <c r="E31" s="14">
        <f>'Quarterly Balance sheet'!E10</f>
        <v>117806668.8</v>
      </c>
      <c r="F31" s="14">
        <f>'Quarterly Balance sheet'!F10</f>
        <v>202283235.9</v>
      </c>
      <c r="G31" s="14">
        <f>'Quarterly Balance sheet'!G10</f>
        <v>173901767.2</v>
      </c>
      <c r="H31" s="14">
        <f>'Quarterly Balance sheet'!H10</f>
        <v>272842632.5</v>
      </c>
      <c r="I31" s="14">
        <f>'Quarterly Balance sheet'!I10</f>
        <v>247962984.3</v>
      </c>
    </row>
    <row r="32">
      <c r="A32" s="1" t="s">
        <v>151</v>
      </c>
      <c r="B32" s="16">
        <f t="shared" ref="B32:I32" si="10">B29+B30-B31</f>
        <v>-29372130.22</v>
      </c>
      <c r="C32" s="16">
        <f t="shared" si="10"/>
        <v>7096684.251</v>
      </c>
      <c r="D32" s="16">
        <f t="shared" si="10"/>
        <v>-45080636.64</v>
      </c>
      <c r="E32" s="16">
        <f t="shared" si="10"/>
        <v>3514132.471</v>
      </c>
      <c r="F32" s="16">
        <f t="shared" si="10"/>
        <v>-47090897.11</v>
      </c>
      <c r="G32" s="16">
        <f t="shared" si="10"/>
        <v>20568054.09</v>
      </c>
      <c r="H32" s="16">
        <f t="shared" si="10"/>
        <v>209617284.1</v>
      </c>
      <c r="I32" s="16">
        <f t="shared" si="10"/>
        <v>323135750.7</v>
      </c>
    </row>
    <row r="34">
      <c r="A34" s="1" t="s">
        <v>152</v>
      </c>
    </row>
    <row r="35">
      <c r="A35" s="2" t="s">
        <v>153</v>
      </c>
      <c r="B35" s="14">
        <f t="shared" ref="B35:I35" si="11">B32</f>
        <v>-29372130.22</v>
      </c>
      <c r="C35" s="14">
        <f t="shared" si="11"/>
        <v>7096684.251</v>
      </c>
      <c r="D35" s="14">
        <f t="shared" si="11"/>
        <v>-45080636.64</v>
      </c>
      <c r="E35" s="14">
        <f t="shared" si="11"/>
        <v>3514132.471</v>
      </c>
      <c r="F35" s="14">
        <f t="shared" si="11"/>
        <v>-47090897.11</v>
      </c>
      <c r="G35" s="14">
        <f t="shared" si="11"/>
        <v>20568054.09</v>
      </c>
      <c r="H35" s="14">
        <f t="shared" si="11"/>
        <v>209617284.1</v>
      </c>
      <c r="I35" s="14">
        <f t="shared" si="11"/>
        <v>323135750.7</v>
      </c>
    </row>
    <row r="36">
      <c r="A36" s="2" t="s">
        <v>154</v>
      </c>
      <c r="B36" s="14">
        <f>'Quarterly Profit &amp; Loss'!B6</f>
        <v>44590249.35</v>
      </c>
      <c r="C36" s="14">
        <f>'Quarterly Profit &amp; Loss'!C6</f>
        <v>47217721.97</v>
      </c>
      <c r="D36" s="14">
        <f>'Quarterly Profit &amp; Loss'!D6</f>
        <v>50039175.78</v>
      </c>
      <c r="E36" s="14">
        <f>'Quarterly Profit &amp; Loss'!E6</f>
        <v>53073426.53</v>
      </c>
      <c r="F36" s="14">
        <f>'Quarterly Profit &amp; Loss'!F6</f>
        <v>56341386.4</v>
      </c>
      <c r="G36" s="14">
        <f>'Quarterly Profit &amp; Loss'!G6</f>
        <v>59866303.34</v>
      </c>
      <c r="H36" s="14">
        <f>'Quarterly Profit &amp; Loss'!H6</f>
        <v>63674027.2</v>
      </c>
      <c r="I36" s="14">
        <f>'Quarterly Profit &amp; Loss'!I6</f>
        <v>67793305.54</v>
      </c>
    </row>
    <row r="37">
      <c r="A37" s="1" t="s">
        <v>155</v>
      </c>
      <c r="B37" s="16">
        <f t="shared" ref="B37:I37" si="12">B35/B36</f>
        <v>-0.6587119527</v>
      </c>
      <c r="C37" s="16">
        <f t="shared" si="12"/>
        <v>0.1502970486</v>
      </c>
      <c r="D37" s="16">
        <f t="shared" si="12"/>
        <v>-0.9009068583</v>
      </c>
      <c r="E37" s="16">
        <f t="shared" si="12"/>
        <v>0.06621265482</v>
      </c>
      <c r="F37" s="16">
        <f t="shared" si="12"/>
        <v>-0.8358136019</v>
      </c>
      <c r="G37" s="16">
        <f t="shared" si="12"/>
        <v>0.3435664629</v>
      </c>
      <c r="H37" s="16">
        <f t="shared" si="12"/>
        <v>3.292037481</v>
      </c>
      <c r="I37" s="16">
        <f t="shared" si="12"/>
        <v>4.766484657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75"/>
  </cols>
  <sheetData>
    <row r="1">
      <c r="B1" s="12" t="s">
        <v>51</v>
      </c>
      <c r="C1" s="12" t="s">
        <v>52</v>
      </c>
      <c r="D1" s="12" t="s">
        <v>53</v>
      </c>
      <c r="E1" s="12" t="s">
        <v>54</v>
      </c>
      <c r="F1" s="12" t="s">
        <v>55</v>
      </c>
      <c r="G1" s="12" t="s">
        <v>56</v>
      </c>
      <c r="H1" s="12" t="s">
        <v>57</v>
      </c>
      <c r="I1" s="12" t="s">
        <v>58</v>
      </c>
    </row>
    <row r="2">
      <c r="A2" s="1" t="s">
        <v>156</v>
      </c>
    </row>
    <row r="3">
      <c r="A3" s="1" t="s">
        <v>157</v>
      </c>
    </row>
    <row r="4">
      <c r="A4" s="2" t="s">
        <v>158</v>
      </c>
      <c r="B4" s="9">
        <f>Equity!B18+Equity!C18+Equity!D18</f>
        <v>0</v>
      </c>
      <c r="C4" s="9">
        <f>Equity!E18+Equity!F18+Equity!G18</f>
        <v>0</v>
      </c>
      <c r="D4" s="9">
        <f>Equity!H18+Equity!I18+Equity!J18</f>
        <v>0</v>
      </c>
      <c r="E4" s="9">
        <f>Equity!K18+Equity!L18+Equity!M18</f>
        <v>29112.5</v>
      </c>
      <c r="F4" s="9">
        <f>Equity!N18+Equity!O18+Equity!P18</f>
        <v>0</v>
      </c>
      <c r="G4" s="9">
        <f>Equity!Q18+Equity!R18+Equity!S18</f>
        <v>0</v>
      </c>
      <c r="H4" s="9">
        <f>Equity!T18+Equity!U18+Equity!V18</f>
        <v>0</v>
      </c>
      <c r="I4" s="9">
        <f>Equity!W18+Equity!X18+Equity!Y18</f>
        <v>54594</v>
      </c>
    </row>
    <row r="5">
      <c r="A5" s="2" t="s">
        <v>159</v>
      </c>
      <c r="B5" s="14">
        <f>'Quarterly Profit &amp; Loss'!B12</f>
        <v>32487626.91</v>
      </c>
      <c r="C5" s="14">
        <f>'Quarterly Profit &amp; Loss'!C12</f>
        <v>34299437.3</v>
      </c>
      <c r="D5" s="14">
        <f>'Quarterly Profit &amp; Loss'!D12</f>
        <v>36324779.63</v>
      </c>
      <c r="E5" s="14">
        <f>'Quarterly Profit &amp; Loss'!E12</f>
        <v>38542216.75</v>
      </c>
      <c r="F5" s="14">
        <f>'Quarterly Profit &amp; Loss'!F12</f>
        <v>40947435.22</v>
      </c>
      <c r="G5" s="14">
        <f>'Quarterly Profit &amp; Loss'!G12</f>
        <v>43654830.96</v>
      </c>
      <c r="H5" s="14">
        <f>'Quarterly Profit &amp; Loss'!H12</f>
        <v>46530568.22</v>
      </c>
      <c r="I5" s="14">
        <f>'Quarterly Profit &amp; Loss'!I12</f>
        <v>49587647.61</v>
      </c>
    </row>
    <row r="6">
      <c r="A6" s="1" t="s">
        <v>160</v>
      </c>
      <c r="B6" s="18">
        <f t="shared" ref="B6:I6" si="1">B4/B5</f>
        <v>0</v>
      </c>
      <c r="C6" s="18">
        <f t="shared" si="1"/>
        <v>0</v>
      </c>
      <c r="D6" s="18">
        <f t="shared" si="1"/>
        <v>0</v>
      </c>
      <c r="E6" s="18">
        <f t="shared" si="1"/>
        <v>0.0007553405708</v>
      </c>
      <c r="F6" s="18">
        <f t="shared" si="1"/>
        <v>0</v>
      </c>
      <c r="G6" s="18">
        <f t="shared" si="1"/>
        <v>0</v>
      </c>
      <c r="H6" s="18">
        <f t="shared" si="1"/>
        <v>0</v>
      </c>
      <c r="I6" s="18">
        <f t="shared" si="1"/>
        <v>0.001100959667</v>
      </c>
    </row>
    <row r="8">
      <c r="A8" s="1" t="s">
        <v>161</v>
      </c>
    </row>
    <row r="9">
      <c r="A9" s="2" t="s">
        <v>162</v>
      </c>
      <c r="B9" s="19">
        <f t="shared" ref="B9:I9" si="2">B6</f>
        <v>0</v>
      </c>
      <c r="C9" s="19">
        <f t="shared" si="2"/>
        <v>0</v>
      </c>
      <c r="D9" s="19">
        <f t="shared" si="2"/>
        <v>0</v>
      </c>
      <c r="E9" s="19">
        <f t="shared" si="2"/>
        <v>0.0007553405708</v>
      </c>
      <c r="F9" s="19">
        <f t="shared" si="2"/>
        <v>0</v>
      </c>
      <c r="G9" s="19">
        <f t="shared" si="2"/>
        <v>0</v>
      </c>
      <c r="H9" s="19">
        <f t="shared" si="2"/>
        <v>0</v>
      </c>
      <c r="I9" s="19">
        <f t="shared" si="2"/>
        <v>0.001100959667</v>
      </c>
    </row>
    <row r="10">
      <c r="A10" s="1" t="s">
        <v>163</v>
      </c>
      <c r="B10" s="18">
        <f t="shared" ref="B10:I10" si="3">1-B9</f>
        <v>1</v>
      </c>
      <c r="C10" s="18">
        <f t="shared" si="3"/>
        <v>1</v>
      </c>
      <c r="D10" s="18">
        <f t="shared" si="3"/>
        <v>1</v>
      </c>
      <c r="E10" s="18">
        <f t="shared" si="3"/>
        <v>0.9992446594</v>
      </c>
      <c r="F10" s="18">
        <f t="shared" si="3"/>
        <v>1</v>
      </c>
      <c r="G10" s="18">
        <f t="shared" si="3"/>
        <v>1</v>
      </c>
      <c r="H10" s="18">
        <f t="shared" si="3"/>
        <v>1</v>
      </c>
      <c r="I10" s="18">
        <f t="shared" si="3"/>
        <v>0.9988990403</v>
      </c>
    </row>
  </sheetData>
  <drawing r:id="rId1"/>
</worksheet>
</file>