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lter-1" sheetId="2" r:id="rId5"/>
    <sheet state="visible" name="Filter-2" sheetId="3" r:id="rId6"/>
    <sheet state="visible" name="Filter-3" sheetId="4" r:id="rId7"/>
    <sheet state="visible" name="Filter-4" sheetId="5" r:id="rId8"/>
  </sheets>
  <definedNames/>
  <calcPr/>
</workbook>
</file>

<file path=xl/sharedStrings.xml><?xml version="1.0" encoding="utf-8"?>
<sst xmlns="http://schemas.openxmlformats.org/spreadsheetml/2006/main" count="135" uniqueCount="55">
  <si>
    <t>DATA TABLE</t>
  </si>
  <si>
    <t>Player Name</t>
  </si>
  <si>
    <t>Team</t>
  </si>
  <si>
    <t>Continent</t>
  </si>
  <si>
    <t>Matches Played</t>
  </si>
  <si>
    <t>Runs Scored</t>
  </si>
  <si>
    <t>Batting Average</t>
  </si>
  <si>
    <t>Highest Score</t>
  </si>
  <si>
    <t>Liam Harrison</t>
  </si>
  <si>
    <t>ENG</t>
  </si>
  <si>
    <t>Europe</t>
  </si>
  <si>
    <t>Rohan Patel</t>
  </si>
  <si>
    <t>IND</t>
  </si>
  <si>
    <t>Asia</t>
  </si>
  <si>
    <t>Marcus Johnson</t>
  </si>
  <si>
    <t>AUS</t>
  </si>
  <si>
    <t>Oceania</t>
  </si>
  <si>
    <t>Santiago Fernandez</t>
  </si>
  <si>
    <t>ARG</t>
  </si>
  <si>
    <t>South America</t>
  </si>
  <si>
    <t>Adam Smith</t>
  </si>
  <si>
    <t>RSA</t>
  </si>
  <si>
    <t>Africa</t>
  </si>
  <si>
    <t>Nathan Thompson</t>
  </si>
  <si>
    <t>NZL</t>
  </si>
  <si>
    <t>Lucas Martinez</t>
  </si>
  <si>
    <t>ESP</t>
  </si>
  <si>
    <t>Ivan Petrov</t>
  </si>
  <si>
    <t>RUS</t>
  </si>
  <si>
    <t>Mohammad Khan</t>
  </si>
  <si>
    <t>PAK</t>
  </si>
  <si>
    <t>Daniel O'Reilly</t>
  </si>
  <si>
    <t>IRE</t>
  </si>
  <si>
    <t>Leonardo Silva</t>
  </si>
  <si>
    <t>BRA</t>
  </si>
  <si>
    <t>Johan Van der Berg</t>
  </si>
  <si>
    <t>NED</t>
  </si>
  <si>
    <t>Maxime Dubois</t>
  </si>
  <si>
    <t>FRA</t>
  </si>
  <si>
    <t>Hugo Müller</t>
  </si>
  <si>
    <t>GER</t>
  </si>
  <si>
    <t>Ahmed Al-Farsi</t>
  </si>
  <si>
    <t>KSA</t>
  </si>
  <si>
    <t>Table 1</t>
  </si>
  <si>
    <t>Table 3</t>
  </si>
  <si>
    <t>Table 4</t>
  </si>
  <si>
    <t>Table 5</t>
  </si>
  <si>
    <t>Table 6</t>
  </si>
  <si>
    <t>Table 8</t>
  </si>
  <si>
    <t>Table 9</t>
  </si>
  <si>
    <t>Table 10</t>
  </si>
  <si>
    <t>Table 11</t>
  </si>
  <si>
    <t>Table 13</t>
  </si>
  <si>
    <t>Table 12</t>
  </si>
  <si>
    <t>Table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</si>
</sst>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right" vertical="bottom"/>
    </xf>
    <xf borderId="3" fillId="0" fontId="2" numFmtId="3" xfId="0" applyAlignment="1" applyBorder="1" applyFont="1" applyNumberFormat="1">
      <alignment horizontal="right" vertical="bottom"/>
    </xf>
    <xf borderId="1" fillId="3" fontId="1" numFmtId="0" xfId="0" applyAlignment="1" applyBorder="1" applyFill="1" applyFont="1">
      <alignment shrinkToFit="0" vertical="bottom" wrapText="1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 t="s">
        <v>8</v>
      </c>
      <c r="B3" s="6" t="s">
        <v>9</v>
      </c>
      <c r="C3" s="6" t="s">
        <v>10</v>
      </c>
      <c r="D3" s="7">
        <v>250.0</v>
      </c>
      <c r="E3" s="8">
        <v>12000.0</v>
      </c>
      <c r="F3" s="7">
        <v>59.31</v>
      </c>
      <c r="G3" s="7">
        <v>254.0</v>
      </c>
    </row>
    <row r="4">
      <c r="A4" s="5" t="s">
        <v>11</v>
      </c>
      <c r="B4" s="6" t="s">
        <v>12</v>
      </c>
      <c r="C4" s="6" t="s">
        <v>13</v>
      </c>
      <c r="D4" s="7">
        <v>120.0</v>
      </c>
      <c r="E4" s="8">
        <v>6500.0</v>
      </c>
      <c r="F4" s="7">
        <v>61.37</v>
      </c>
      <c r="G4" s="7">
        <v>239.0</v>
      </c>
    </row>
    <row r="5">
      <c r="A5" s="5" t="s">
        <v>14</v>
      </c>
      <c r="B5" s="6" t="s">
        <v>15</v>
      </c>
      <c r="C5" s="6" t="s">
        <v>16</v>
      </c>
      <c r="D5" s="7">
        <v>140.0</v>
      </c>
      <c r="E5" s="8">
        <v>7800.0</v>
      </c>
      <c r="F5" s="7">
        <v>48.75</v>
      </c>
      <c r="G5" s="7">
        <v>254.0</v>
      </c>
    </row>
    <row r="6">
      <c r="A6" s="5" t="s">
        <v>17</v>
      </c>
      <c r="B6" s="6" t="s">
        <v>18</v>
      </c>
      <c r="C6" s="6" t="s">
        <v>19</v>
      </c>
      <c r="D6" s="7">
        <v>110.0</v>
      </c>
      <c r="E6" s="8">
        <v>6000.0</v>
      </c>
      <c r="F6" s="7">
        <v>52.69</v>
      </c>
      <c r="G6" s="7">
        <v>251.0</v>
      </c>
    </row>
    <row r="7">
      <c r="A7" s="5" t="s">
        <v>20</v>
      </c>
      <c r="B7" s="6" t="s">
        <v>21</v>
      </c>
      <c r="C7" s="6" t="s">
        <v>22</v>
      </c>
      <c r="D7" s="7">
        <v>80.0</v>
      </c>
      <c r="E7" s="8">
        <v>4500.0</v>
      </c>
      <c r="F7" s="7">
        <v>45.0</v>
      </c>
      <c r="G7" s="7">
        <v>196.0</v>
      </c>
    </row>
    <row r="8">
      <c r="A8" s="5" t="s">
        <v>23</v>
      </c>
      <c r="B8" s="6" t="s">
        <v>24</v>
      </c>
      <c r="C8" s="6" t="s">
        <v>16</v>
      </c>
      <c r="D8" s="7">
        <v>210.0</v>
      </c>
      <c r="E8" s="8">
        <v>11500.0</v>
      </c>
      <c r="F8" s="7">
        <v>49.27</v>
      </c>
      <c r="G8" s="7">
        <v>264.0</v>
      </c>
      <c r="J8" s="9"/>
    </row>
    <row r="9">
      <c r="A9" s="5" t="s">
        <v>25</v>
      </c>
      <c r="B9" s="6" t="s">
        <v>26</v>
      </c>
      <c r="C9" s="6" t="s">
        <v>10</v>
      </c>
      <c r="D9" s="7">
        <v>150.0</v>
      </c>
      <c r="E9" s="8">
        <v>8000.0</v>
      </c>
      <c r="F9" s="7">
        <v>48.48</v>
      </c>
      <c r="G9" s="7">
        <v>335.0</v>
      </c>
    </row>
    <row r="10">
      <c r="A10" s="5" t="s">
        <v>27</v>
      </c>
      <c r="B10" s="6" t="s">
        <v>28</v>
      </c>
      <c r="C10" s="6" t="s">
        <v>10</v>
      </c>
      <c r="D10" s="7">
        <v>100.0</v>
      </c>
      <c r="E10" s="8">
        <v>5200.0</v>
      </c>
      <c r="F10" s="7">
        <v>39.24</v>
      </c>
      <c r="G10" s="7">
        <v>176.0</v>
      </c>
    </row>
    <row r="11">
      <c r="A11" s="5" t="s">
        <v>29</v>
      </c>
      <c r="B11" s="6" t="s">
        <v>30</v>
      </c>
      <c r="C11" s="6" t="s">
        <v>13</v>
      </c>
      <c r="D11" s="7">
        <v>90.0</v>
      </c>
      <c r="E11" s="8">
        <v>3800.0</v>
      </c>
      <c r="F11" s="7">
        <v>42.22</v>
      </c>
      <c r="G11" s="7">
        <v>170.0</v>
      </c>
    </row>
    <row r="12">
      <c r="A12" s="5" t="s">
        <v>31</v>
      </c>
      <c r="B12" s="6" t="s">
        <v>32</v>
      </c>
      <c r="C12" s="6" t="s">
        <v>10</v>
      </c>
      <c r="D12" s="7">
        <v>70.0</v>
      </c>
      <c r="E12" s="8">
        <v>2500.0</v>
      </c>
      <c r="F12" s="7">
        <v>36.23</v>
      </c>
      <c r="G12" s="7">
        <v>258.0</v>
      </c>
    </row>
    <row r="13">
      <c r="A13" s="5" t="s">
        <v>33</v>
      </c>
      <c r="B13" s="10" t="s">
        <v>34</v>
      </c>
      <c r="C13" s="10" t="s">
        <v>19</v>
      </c>
      <c r="D13" s="7">
        <v>250.0</v>
      </c>
      <c r="E13" s="8">
        <v>11500.0</v>
      </c>
      <c r="F13" s="7">
        <v>59.31</v>
      </c>
      <c r="G13" s="7">
        <v>254.0</v>
      </c>
    </row>
    <row r="14">
      <c r="A14" s="5" t="s">
        <v>35</v>
      </c>
      <c r="B14" s="10" t="s">
        <v>36</v>
      </c>
      <c r="C14" s="10" t="s">
        <v>10</v>
      </c>
      <c r="D14" s="7">
        <v>250.0</v>
      </c>
      <c r="E14" s="8">
        <v>11500.0</v>
      </c>
      <c r="F14" s="7">
        <v>61.37</v>
      </c>
      <c r="G14" s="7">
        <v>251.0</v>
      </c>
    </row>
    <row r="15">
      <c r="A15" s="11" t="s">
        <v>37</v>
      </c>
      <c r="B15" s="10" t="s">
        <v>38</v>
      </c>
      <c r="C15" s="10" t="s">
        <v>10</v>
      </c>
      <c r="D15" s="7">
        <v>120.0</v>
      </c>
      <c r="E15" s="8">
        <v>11500.0</v>
      </c>
      <c r="F15" s="7">
        <v>59.31</v>
      </c>
      <c r="G15" s="7">
        <v>254.0</v>
      </c>
    </row>
    <row r="16">
      <c r="A16" s="11" t="s">
        <v>39</v>
      </c>
      <c r="B16" s="10" t="s">
        <v>40</v>
      </c>
      <c r="C16" s="10" t="s">
        <v>10</v>
      </c>
      <c r="D16" s="7">
        <v>140.0</v>
      </c>
      <c r="E16" s="8">
        <v>12000.0</v>
      </c>
      <c r="F16" s="7">
        <v>61.37</v>
      </c>
      <c r="G16" s="7">
        <v>251.0</v>
      </c>
    </row>
    <row r="17">
      <c r="A17" s="11" t="s">
        <v>41</v>
      </c>
      <c r="B17" s="10" t="s">
        <v>42</v>
      </c>
      <c r="C17" s="10" t="s">
        <v>13</v>
      </c>
      <c r="D17" s="7">
        <v>110.0</v>
      </c>
      <c r="E17" s="8">
        <v>6500.0</v>
      </c>
      <c r="F17" s="7">
        <v>48.75</v>
      </c>
      <c r="G17" s="7">
        <v>251.0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5.75"/>
  </cols>
  <sheetData>
    <row r="1">
      <c r="A1" s="12" t="s">
        <v>43</v>
      </c>
      <c r="B1" s="2"/>
      <c r="C1" s="2"/>
      <c r="D1" s="2"/>
      <c r="G1" s="12" t="s">
        <v>43</v>
      </c>
      <c r="H1" s="2"/>
      <c r="I1" s="2"/>
      <c r="J1" s="2"/>
    </row>
    <row r="2">
      <c r="A2" s="3" t="s">
        <v>1</v>
      </c>
      <c r="B2" s="4" t="s">
        <v>2</v>
      </c>
      <c r="C2" s="4" t="s">
        <v>3</v>
      </c>
      <c r="D2" s="4" t="s">
        <v>4</v>
      </c>
      <c r="G2" s="3" t="s">
        <v>1</v>
      </c>
      <c r="H2" s="4" t="s">
        <v>2</v>
      </c>
      <c r="I2" s="4" t="s">
        <v>3</v>
      </c>
      <c r="J2" s="4" t="s">
        <v>4</v>
      </c>
    </row>
    <row r="3">
      <c r="A3" s="13" t="str">
        <f>IFERROR(__xludf.DUMMYFUNCTION("filter(Data!A3:D17,Data!B3:B17=""IND"")"),"Rohan Patel")</f>
        <v>Rohan Patel</v>
      </c>
      <c r="B3" s="13" t="str">
        <f>IFERROR(__xludf.DUMMYFUNCTION("""COMPUTED_VALUE"""),"IND")</f>
        <v>IND</v>
      </c>
      <c r="C3" s="13" t="str">
        <f>IFERROR(__xludf.DUMMYFUNCTION("""COMPUTED_VALUE"""),"Asia")</f>
        <v>Asia</v>
      </c>
      <c r="D3" s="13">
        <f>IFERROR(__xludf.DUMMYFUNCTION("""COMPUTED_VALUE"""),120.0)</f>
        <v>120</v>
      </c>
      <c r="G3" s="13" t="str">
        <f>IFERROR(__xludf.DUMMYFUNCTION("FILTER(Data!A3:D17,Data!B3:B17=""AUS"")"),"Marcus Johnson")</f>
        <v>Marcus Johnson</v>
      </c>
      <c r="H3" s="13" t="str">
        <f>IFERROR(__xludf.DUMMYFUNCTION("""COMPUTED_VALUE"""),"AUS")</f>
        <v>AUS</v>
      </c>
      <c r="I3" s="13" t="str">
        <f>IFERROR(__xludf.DUMMYFUNCTION("""COMPUTED_VALUE"""),"Oceania")</f>
        <v>Oceania</v>
      </c>
      <c r="J3" s="13">
        <f>IFERROR(__xludf.DUMMYFUNCTION("""COMPUTED_VALUE"""),140.0)</f>
        <v>140</v>
      </c>
    </row>
    <row r="5">
      <c r="A5" s="12" t="s">
        <v>44</v>
      </c>
      <c r="B5" s="2"/>
      <c r="C5" s="2"/>
      <c r="D5" s="2"/>
      <c r="G5" s="12" t="s">
        <v>45</v>
      </c>
      <c r="H5" s="2"/>
      <c r="I5" s="2"/>
      <c r="J5" s="2"/>
    </row>
    <row r="6">
      <c r="A6" s="3" t="s">
        <v>1</v>
      </c>
      <c r="B6" s="4" t="s">
        <v>2</v>
      </c>
      <c r="C6" s="4" t="s">
        <v>3</v>
      </c>
      <c r="D6" s="4" t="s">
        <v>4</v>
      </c>
      <c r="G6" s="3" t="s">
        <v>1</v>
      </c>
      <c r="H6" s="4" t="s">
        <v>2</v>
      </c>
      <c r="I6" s="4" t="s">
        <v>3</v>
      </c>
      <c r="J6" s="4" t="s">
        <v>4</v>
      </c>
    </row>
    <row r="7">
      <c r="A7" s="13" t="str">
        <f>IFERROR(__xludf.DUMMYFUNCTION("FILTER(Data!A3:D17,Data!D3:D17=250)"),"Liam Harrison")</f>
        <v>Liam Harrison</v>
      </c>
      <c r="B7" s="13" t="str">
        <f>IFERROR(__xludf.DUMMYFUNCTION("""COMPUTED_VALUE"""),"ENG")</f>
        <v>ENG</v>
      </c>
      <c r="C7" s="13" t="str">
        <f>IFERROR(__xludf.DUMMYFUNCTION("""COMPUTED_VALUE"""),"Europe")</f>
        <v>Europe</v>
      </c>
      <c r="D7" s="13">
        <f>IFERROR(__xludf.DUMMYFUNCTION("""COMPUTED_VALUE"""),250.0)</f>
        <v>250</v>
      </c>
      <c r="G7" s="13" t="str">
        <f>IFERROR(__xludf.DUMMYFUNCTION("FILTER(Data!A3:D17,Data!D3:D17=140)"),"Marcus Johnson")</f>
        <v>Marcus Johnson</v>
      </c>
      <c r="H7" s="13" t="str">
        <f>IFERROR(__xludf.DUMMYFUNCTION("""COMPUTED_VALUE"""),"AUS")</f>
        <v>AUS</v>
      </c>
      <c r="I7" s="13" t="str">
        <f>IFERROR(__xludf.DUMMYFUNCTION("""COMPUTED_VALUE"""),"Oceania")</f>
        <v>Oceania</v>
      </c>
      <c r="J7" s="13">
        <f>IFERROR(__xludf.DUMMYFUNCTION("""COMPUTED_VALUE"""),140.0)</f>
        <v>140</v>
      </c>
    </row>
    <row r="8">
      <c r="A8" s="13" t="str">
        <f>IFERROR(__xludf.DUMMYFUNCTION("""COMPUTED_VALUE"""),"Leonardo Silva")</f>
        <v>Leonardo Silva</v>
      </c>
      <c r="B8" s="13" t="str">
        <f>IFERROR(__xludf.DUMMYFUNCTION("""COMPUTED_VALUE"""),"BRA")</f>
        <v>BRA</v>
      </c>
      <c r="C8" s="13" t="str">
        <f>IFERROR(__xludf.DUMMYFUNCTION("""COMPUTED_VALUE"""),"South America")</f>
        <v>South America</v>
      </c>
      <c r="D8" s="13">
        <f>IFERROR(__xludf.DUMMYFUNCTION("""COMPUTED_VALUE"""),250.0)</f>
        <v>250</v>
      </c>
      <c r="G8" s="13" t="str">
        <f>IFERROR(__xludf.DUMMYFUNCTION("""COMPUTED_VALUE"""),"Hugo Müller")</f>
        <v>Hugo Müller</v>
      </c>
      <c r="H8" s="13" t="str">
        <f>IFERROR(__xludf.DUMMYFUNCTION("""COMPUTED_VALUE"""),"GER")</f>
        <v>GER</v>
      </c>
      <c r="I8" s="13" t="str">
        <f>IFERROR(__xludf.DUMMYFUNCTION("""COMPUTED_VALUE"""),"Europe")</f>
        <v>Europe</v>
      </c>
      <c r="J8" s="13">
        <f>IFERROR(__xludf.DUMMYFUNCTION("""COMPUTED_VALUE"""),140.0)</f>
        <v>140</v>
      </c>
    </row>
    <row r="9">
      <c r="A9" s="13" t="str">
        <f>IFERROR(__xludf.DUMMYFUNCTION("""COMPUTED_VALUE"""),"Johan Van der Berg")</f>
        <v>Johan Van der Berg</v>
      </c>
      <c r="B9" s="13" t="str">
        <f>IFERROR(__xludf.DUMMYFUNCTION("""COMPUTED_VALUE"""),"NED")</f>
        <v>NED</v>
      </c>
      <c r="C9" s="13" t="str">
        <f>IFERROR(__xludf.DUMMYFUNCTION("""COMPUTED_VALUE"""),"Europe")</f>
        <v>Europe</v>
      </c>
      <c r="D9" s="13">
        <f>IFERROR(__xludf.DUMMYFUNCTION("""COMPUTED_VALUE"""),250.0)</f>
        <v>250</v>
      </c>
    </row>
    <row r="11">
      <c r="A11" s="12" t="s">
        <v>46</v>
      </c>
      <c r="B11" s="2"/>
      <c r="C11" s="2"/>
      <c r="D11" s="2"/>
      <c r="G11" s="12" t="s">
        <v>47</v>
      </c>
      <c r="H11" s="2"/>
      <c r="I11" s="2"/>
      <c r="J11" s="2"/>
    </row>
    <row r="12">
      <c r="A12" s="3" t="s">
        <v>1</v>
      </c>
      <c r="B12" s="4" t="s">
        <v>2</v>
      </c>
      <c r="C12" s="4" t="s">
        <v>3</v>
      </c>
      <c r="D12" s="4" t="s">
        <v>4</v>
      </c>
      <c r="G12" s="3" t="s">
        <v>1</v>
      </c>
      <c r="H12" s="4" t="s">
        <v>2</v>
      </c>
      <c r="I12" s="4" t="s">
        <v>3</v>
      </c>
      <c r="J12" s="4" t="s">
        <v>4</v>
      </c>
    </row>
    <row r="13">
      <c r="A13" s="13" t="str">
        <f>IFERROR(__xludf.DUMMYFUNCTION("FILTER(Data!A3:D17,Data!C3:C17=""Europe"")"),"Liam Harrison")</f>
        <v>Liam Harrison</v>
      </c>
      <c r="B13" s="13" t="str">
        <f>IFERROR(__xludf.DUMMYFUNCTION("""COMPUTED_VALUE"""),"ENG")</f>
        <v>ENG</v>
      </c>
      <c r="C13" s="13" t="str">
        <f>IFERROR(__xludf.DUMMYFUNCTION("""COMPUTED_VALUE"""),"Europe")</f>
        <v>Europe</v>
      </c>
      <c r="D13" s="13">
        <f>IFERROR(__xludf.DUMMYFUNCTION("""COMPUTED_VALUE"""),250.0)</f>
        <v>250</v>
      </c>
      <c r="G13" s="13" t="str">
        <f>IFERROR(__xludf.DUMMYFUNCTION("FILTER(Data!A3:D17,Data!C3:C17=""Asia"")"),"Rohan Patel")</f>
        <v>Rohan Patel</v>
      </c>
      <c r="H13" s="13" t="str">
        <f>IFERROR(__xludf.DUMMYFUNCTION("""COMPUTED_VALUE"""),"IND")</f>
        <v>IND</v>
      </c>
      <c r="I13" s="13" t="str">
        <f>IFERROR(__xludf.DUMMYFUNCTION("""COMPUTED_VALUE"""),"Asia")</f>
        <v>Asia</v>
      </c>
      <c r="J13" s="13">
        <f>IFERROR(__xludf.DUMMYFUNCTION("""COMPUTED_VALUE"""),120.0)</f>
        <v>120</v>
      </c>
    </row>
    <row r="14">
      <c r="A14" s="13" t="str">
        <f>IFERROR(__xludf.DUMMYFUNCTION("""COMPUTED_VALUE"""),"Lucas Martinez")</f>
        <v>Lucas Martinez</v>
      </c>
      <c r="B14" s="13" t="str">
        <f>IFERROR(__xludf.DUMMYFUNCTION("""COMPUTED_VALUE"""),"ESP")</f>
        <v>ESP</v>
      </c>
      <c r="C14" s="13" t="str">
        <f>IFERROR(__xludf.DUMMYFUNCTION("""COMPUTED_VALUE"""),"Europe")</f>
        <v>Europe</v>
      </c>
      <c r="D14" s="13">
        <f>IFERROR(__xludf.DUMMYFUNCTION("""COMPUTED_VALUE"""),150.0)</f>
        <v>150</v>
      </c>
      <c r="G14" s="13" t="str">
        <f>IFERROR(__xludf.DUMMYFUNCTION("""COMPUTED_VALUE"""),"Mohammad Khan")</f>
        <v>Mohammad Khan</v>
      </c>
      <c r="H14" s="13" t="str">
        <f>IFERROR(__xludf.DUMMYFUNCTION("""COMPUTED_VALUE"""),"PAK")</f>
        <v>PAK</v>
      </c>
      <c r="I14" s="13" t="str">
        <f>IFERROR(__xludf.DUMMYFUNCTION("""COMPUTED_VALUE"""),"Asia")</f>
        <v>Asia</v>
      </c>
      <c r="J14" s="13">
        <f>IFERROR(__xludf.DUMMYFUNCTION("""COMPUTED_VALUE"""),90.0)</f>
        <v>90</v>
      </c>
    </row>
    <row r="15">
      <c r="A15" s="13" t="str">
        <f>IFERROR(__xludf.DUMMYFUNCTION("""COMPUTED_VALUE"""),"Ivan Petrov")</f>
        <v>Ivan Petrov</v>
      </c>
      <c r="B15" s="13" t="str">
        <f>IFERROR(__xludf.DUMMYFUNCTION("""COMPUTED_VALUE"""),"RUS")</f>
        <v>RUS</v>
      </c>
      <c r="C15" s="13" t="str">
        <f>IFERROR(__xludf.DUMMYFUNCTION("""COMPUTED_VALUE"""),"Europe")</f>
        <v>Europe</v>
      </c>
      <c r="D15" s="13">
        <f>IFERROR(__xludf.DUMMYFUNCTION("""COMPUTED_VALUE"""),100.0)</f>
        <v>100</v>
      </c>
      <c r="G15" s="13" t="str">
        <f>IFERROR(__xludf.DUMMYFUNCTION("""COMPUTED_VALUE"""),"Ahmed Al-Farsi")</f>
        <v>Ahmed Al-Farsi</v>
      </c>
      <c r="H15" s="13" t="str">
        <f>IFERROR(__xludf.DUMMYFUNCTION("""COMPUTED_VALUE"""),"KSA")</f>
        <v>KSA</v>
      </c>
      <c r="I15" s="13" t="str">
        <f>IFERROR(__xludf.DUMMYFUNCTION("""COMPUTED_VALUE"""),"Asia")</f>
        <v>Asia</v>
      </c>
      <c r="J15" s="13">
        <f>IFERROR(__xludf.DUMMYFUNCTION("""COMPUTED_VALUE"""),110.0)</f>
        <v>110</v>
      </c>
    </row>
    <row r="16">
      <c r="A16" s="13" t="str">
        <f>IFERROR(__xludf.DUMMYFUNCTION("""COMPUTED_VALUE"""),"Daniel O'Reilly")</f>
        <v>Daniel O'Reilly</v>
      </c>
      <c r="B16" s="13" t="str">
        <f>IFERROR(__xludf.DUMMYFUNCTION("""COMPUTED_VALUE"""),"IRE")</f>
        <v>IRE</v>
      </c>
      <c r="C16" s="13" t="str">
        <f>IFERROR(__xludf.DUMMYFUNCTION("""COMPUTED_VALUE"""),"Europe")</f>
        <v>Europe</v>
      </c>
      <c r="D16" s="13">
        <f>IFERROR(__xludf.DUMMYFUNCTION("""COMPUTED_VALUE"""),70.0)</f>
        <v>70</v>
      </c>
    </row>
    <row r="17">
      <c r="A17" s="13" t="str">
        <f>IFERROR(__xludf.DUMMYFUNCTION("""COMPUTED_VALUE"""),"Johan Van der Berg")</f>
        <v>Johan Van der Berg</v>
      </c>
      <c r="B17" s="13" t="str">
        <f>IFERROR(__xludf.DUMMYFUNCTION("""COMPUTED_VALUE"""),"NED")</f>
        <v>NED</v>
      </c>
      <c r="C17" s="13" t="str">
        <f>IFERROR(__xludf.DUMMYFUNCTION("""COMPUTED_VALUE"""),"Europe")</f>
        <v>Europe</v>
      </c>
      <c r="D17" s="13">
        <f>IFERROR(__xludf.DUMMYFUNCTION("""COMPUTED_VALUE"""),250.0)</f>
        <v>250</v>
      </c>
    </row>
    <row r="18">
      <c r="A18" s="13" t="str">
        <f>IFERROR(__xludf.DUMMYFUNCTION("""COMPUTED_VALUE"""),"Maxime Dubois")</f>
        <v>Maxime Dubois</v>
      </c>
      <c r="B18" s="13" t="str">
        <f>IFERROR(__xludf.DUMMYFUNCTION("""COMPUTED_VALUE"""),"FRA")</f>
        <v>FRA</v>
      </c>
      <c r="C18" s="13" t="str">
        <f>IFERROR(__xludf.DUMMYFUNCTION("""COMPUTED_VALUE"""),"Europe")</f>
        <v>Europe</v>
      </c>
      <c r="D18" s="13">
        <f>IFERROR(__xludf.DUMMYFUNCTION("""COMPUTED_VALUE"""),120.0)</f>
        <v>120</v>
      </c>
    </row>
    <row r="19">
      <c r="A19" s="13" t="str">
        <f>IFERROR(__xludf.DUMMYFUNCTION("""COMPUTED_VALUE"""),"Hugo Müller")</f>
        <v>Hugo Müller</v>
      </c>
      <c r="B19" s="13" t="str">
        <f>IFERROR(__xludf.DUMMYFUNCTION("""COMPUTED_VALUE"""),"GER")</f>
        <v>GER</v>
      </c>
      <c r="C19" s="13" t="str">
        <f>IFERROR(__xludf.DUMMYFUNCTION("""COMPUTED_VALUE"""),"Europe")</f>
        <v>Europe</v>
      </c>
      <c r="D19" s="13">
        <f>IFERROR(__xludf.DUMMYFUNCTION("""COMPUTED_VALUE"""),140.0)</f>
        <v>140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25"/>
    <col customWidth="1" min="6" max="6" width="5.63"/>
  </cols>
  <sheetData>
    <row r="1">
      <c r="A1" s="12" t="s">
        <v>43</v>
      </c>
      <c r="B1" s="2"/>
      <c r="C1" s="2"/>
      <c r="D1" s="2"/>
      <c r="G1" s="12" t="s">
        <v>48</v>
      </c>
      <c r="H1" s="2"/>
      <c r="I1" s="2"/>
      <c r="J1" s="2"/>
    </row>
    <row r="2">
      <c r="A2" s="3" t="s">
        <v>1</v>
      </c>
      <c r="B2" s="4" t="s">
        <v>2</v>
      </c>
      <c r="C2" s="4" t="s">
        <v>3</v>
      </c>
      <c r="D2" s="4" t="s">
        <v>4</v>
      </c>
      <c r="G2" s="3" t="s">
        <v>1</v>
      </c>
      <c r="H2" s="4" t="s">
        <v>2</v>
      </c>
      <c r="I2" s="4" t="s">
        <v>3</v>
      </c>
      <c r="J2" s="4" t="s">
        <v>4</v>
      </c>
    </row>
    <row r="3">
      <c r="A3" s="13" t="str">
        <f>IFERROR(__xludf.DUMMYFUNCTION("FILTER(Data!A3:D17,Data!D3:D17&gt;100)"),"Liam Harrison")</f>
        <v>Liam Harrison</v>
      </c>
      <c r="B3" s="13" t="str">
        <f>IFERROR(__xludf.DUMMYFUNCTION("""COMPUTED_VALUE"""),"ENG")</f>
        <v>ENG</v>
      </c>
      <c r="C3" s="13" t="str">
        <f>IFERROR(__xludf.DUMMYFUNCTION("""COMPUTED_VALUE"""),"Europe")</f>
        <v>Europe</v>
      </c>
      <c r="D3" s="13">
        <f>IFERROR(__xludf.DUMMYFUNCTION("""COMPUTED_VALUE"""),250.0)</f>
        <v>250</v>
      </c>
      <c r="G3" s="13" t="str">
        <f>IFERROR(__xludf.DUMMYFUNCTION("FILTER(Data!A3:D17,Data!D3:D17&lt;150)"),"Rohan Patel")</f>
        <v>Rohan Patel</v>
      </c>
      <c r="H3" s="13" t="str">
        <f>IFERROR(__xludf.DUMMYFUNCTION("""COMPUTED_VALUE"""),"IND")</f>
        <v>IND</v>
      </c>
      <c r="I3" s="13" t="str">
        <f>IFERROR(__xludf.DUMMYFUNCTION("""COMPUTED_VALUE"""),"Asia")</f>
        <v>Asia</v>
      </c>
      <c r="J3" s="13">
        <f>IFERROR(__xludf.DUMMYFUNCTION("""COMPUTED_VALUE"""),120.0)</f>
        <v>120</v>
      </c>
    </row>
    <row r="4">
      <c r="A4" s="13" t="str">
        <f>IFERROR(__xludf.DUMMYFUNCTION("""COMPUTED_VALUE"""),"Rohan Patel")</f>
        <v>Rohan Patel</v>
      </c>
      <c r="B4" s="13" t="str">
        <f>IFERROR(__xludf.DUMMYFUNCTION("""COMPUTED_VALUE"""),"IND")</f>
        <v>IND</v>
      </c>
      <c r="C4" s="13" t="str">
        <f>IFERROR(__xludf.DUMMYFUNCTION("""COMPUTED_VALUE"""),"Asia")</f>
        <v>Asia</v>
      </c>
      <c r="D4" s="13">
        <f>IFERROR(__xludf.DUMMYFUNCTION("""COMPUTED_VALUE"""),120.0)</f>
        <v>120</v>
      </c>
      <c r="G4" s="13" t="str">
        <f>IFERROR(__xludf.DUMMYFUNCTION("""COMPUTED_VALUE"""),"Marcus Johnson")</f>
        <v>Marcus Johnson</v>
      </c>
      <c r="H4" s="13" t="str">
        <f>IFERROR(__xludf.DUMMYFUNCTION("""COMPUTED_VALUE"""),"AUS")</f>
        <v>AUS</v>
      </c>
      <c r="I4" s="13" t="str">
        <f>IFERROR(__xludf.DUMMYFUNCTION("""COMPUTED_VALUE"""),"Oceania")</f>
        <v>Oceania</v>
      </c>
      <c r="J4" s="13">
        <f>IFERROR(__xludf.DUMMYFUNCTION("""COMPUTED_VALUE"""),140.0)</f>
        <v>140</v>
      </c>
    </row>
    <row r="5">
      <c r="A5" s="13" t="str">
        <f>IFERROR(__xludf.DUMMYFUNCTION("""COMPUTED_VALUE"""),"Marcus Johnson")</f>
        <v>Marcus Johnson</v>
      </c>
      <c r="B5" s="13" t="str">
        <f>IFERROR(__xludf.DUMMYFUNCTION("""COMPUTED_VALUE"""),"AUS")</f>
        <v>AUS</v>
      </c>
      <c r="C5" s="13" t="str">
        <f>IFERROR(__xludf.DUMMYFUNCTION("""COMPUTED_VALUE"""),"Oceania")</f>
        <v>Oceania</v>
      </c>
      <c r="D5" s="13">
        <f>IFERROR(__xludf.DUMMYFUNCTION("""COMPUTED_VALUE"""),140.0)</f>
        <v>140</v>
      </c>
      <c r="G5" s="13" t="str">
        <f>IFERROR(__xludf.DUMMYFUNCTION("""COMPUTED_VALUE"""),"Santiago Fernandez")</f>
        <v>Santiago Fernandez</v>
      </c>
      <c r="H5" s="13" t="str">
        <f>IFERROR(__xludf.DUMMYFUNCTION("""COMPUTED_VALUE"""),"ARG")</f>
        <v>ARG</v>
      </c>
      <c r="I5" s="13" t="str">
        <f>IFERROR(__xludf.DUMMYFUNCTION("""COMPUTED_VALUE"""),"South America")</f>
        <v>South America</v>
      </c>
      <c r="J5" s="13">
        <f>IFERROR(__xludf.DUMMYFUNCTION("""COMPUTED_VALUE"""),110.0)</f>
        <v>110</v>
      </c>
    </row>
    <row r="6">
      <c r="A6" s="13" t="str">
        <f>IFERROR(__xludf.DUMMYFUNCTION("""COMPUTED_VALUE"""),"Santiago Fernandez")</f>
        <v>Santiago Fernandez</v>
      </c>
      <c r="B6" s="13" t="str">
        <f>IFERROR(__xludf.DUMMYFUNCTION("""COMPUTED_VALUE"""),"ARG")</f>
        <v>ARG</v>
      </c>
      <c r="C6" s="13" t="str">
        <f>IFERROR(__xludf.DUMMYFUNCTION("""COMPUTED_VALUE"""),"South America")</f>
        <v>South America</v>
      </c>
      <c r="D6" s="13">
        <f>IFERROR(__xludf.DUMMYFUNCTION("""COMPUTED_VALUE"""),110.0)</f>
        <v>110</v>
      </c>
      <c r="G6" s="13" t="str">
        <f>IFERROR(__xludf.DUMMYFUNCTION("""COMPUTED_VALUE"""),"Adam Smith")</f>
        <v>Adam Smith</v>
      </c>
      <c r="H6" s="13" t="str">
        <f>IFERROR(__xludf.DUMMYFUNCTION("""COMPUTED_VALUE"""),"RSA")</f>
        <v>RSA</v>
      </c>
      <c r="I6" s="13" t="str">
        <f>IFERROR(__xludf.DUMMYFUNCTION("""COMPUTED_VALUE"""),"Africa")</f>
        <v>Africa</v>
      </c>
      <c r="J6" s="13">
        <f>IFERROR(__xludf.DUMMYFUNCTION("""COMPUTED_VALUE"""),80.0)</f>
        <v>80</v>
      </c>
    </row>
    <row r="7">
      <c r="A7" s="13" t="str">
        <f>IFERROR(__xludf.DUMMYFUNCTION("""COMPUTED_VALUE"""),"Nathan Thompson")</f>
        <v>Nathan Thompson</v>
      </c>
      <c r="B7" s="13" t="str">
        <f>IFERROR(__xludf.DUMMYFUNCTION("""COMPUTED_VALUE"""),"NZL")</f>
        <v>NZL</v>
      </c>
      <c r="C7" s="13" t="str">
        <f>IFERROR(__xludf.DUMMYFUNCTION("""COMPUTED_VALUE"""),"Oceania")</f>
        <v>Oceania</v>
      </c>
      <c r="D7" s="13">
        <f>IFERROR(__xludf.DUMMYFUNCTION("""COMPUTED_VALUE"""),210.0)</f>
        <v>210</v>
      </c>
      <c r="G7" s="13" t="str">
        <f>IFERROR(__xludf.DUMMYFUNCTION("""COMPUTED_VALUE"""),"Ivan Petrov")</f>
        <v>Ivan Petrov</v>
      </c>
      <c r="H7" s="13" t="str">
        <f>IFERROR(__xludf.DUMMYFUNCTION("""COMPUTED_VALUE"""),"RUS")</f>
        <v>RUS</v>
      </c>
      <c r="I7" s="13" t="str">
        <f>IFERROR(__xludf.DUMMYFUNCTION("""COMPUTED_VALUE"""),"Europe")</f>
        <v>Europe</v>
      </c>
      <c r="J7" s="13">
        <f>IFERROR(__xludf.DUMMYFUNCTION("""COMPUTED_VALUE"""),100.0)</f>
        <v>100</v>
      </c>
    </row>
    <row r="8">
      <c r="A8" s="13" t="str">
        <f>IFERROR(__xludf.DUMMYFUNCTION("""COMPUTED_VALUE"""),"Lucas Martinez")</f>
        <v>Lucas Martinez</v>
      </c>
      <c r="B8" s="13" t="str">
        <f>IFERROR(__xludf.DUMMYFUNCTION("""COMPUTED_VALUE"""),"ESP")</f>
        <v>ESP</v>
      </c>
      <c r="C8" s="13" t="str">
        <f>IFERROR(__xludf.DUMMYFUNCTION("""COMPUTED_VALUE"""),"Europe")</f>
        <v>Europe</v>
      </c>
      <c r="D8" s="13">
        <f>IFERROR(__xludf.DUMMYFUNCTION("""COMPUTED_VALUE"""),150.0)</f>
        <v>150</v>
      </c>
      <c r="G8" s="13" t="str">
        <f>IFERROR(__xludf.DUMMYFUNCTION("""COMPUTED_VALUE"""),"Mohammad Khan")</f>
        <v>Mohammad Khan</v>
      </c>
      <c r="H8" s="13" t="str">
        <f>IFERROR(__xludf.DUMMYFUNCTION("""COMPUTED_VALUE"""),"PAK")</f>
        <v>PAK</v>
      </c>
      <c r="I8" s="13" t="str">
        <f>IFERROR(__xludf.DUMMYFUNCTION("""COMPUTED_VALUE"""),"Asia")</f>
        <v>Asia</v>
      </c>
      <c r="J8" s="13">
        <f>IFERROR(__xludf.DUMMYFUNCTION("""COMPUTED_VALUE"""),90.0)</f>
        <v>90</v>
      </c>
    </row>
    <row r="9">
      <c r="A9" s="13" t="str">
        <f>IFERROR(__xludf.DUMMYFUNCTION("""COMPUTED_VALUE"""),"Leonardo Silva")</f>
        <v>Leonardo Silva</v>
      </c>
      <c r="B9" s="13" t="str">
        <f>IFERROR(__xludf.DUMMYFUNCTION("""COMPUTED_VALUE"""),"BRA")</f>
        <v>BRA</v>
      </c>
      <c r="C9" s="13" t="str">
        <f>IFERROR(__xludf.DUMMYFUNCTION("""COMPUTED_VALUE"""),"South America")</f>
        <v>South America</v>
      </c>
      <c r="D9" s="13">
        <f>IFERROR(__xludf.DUMMYFUNCTION("""COMPUTED_VALUE"""),250.0)</f>
        <v>250</v>
      </c>
      <c r="G9" s="13" t="str">
        <f>IFERROR(__xludf.DUMMYFUNCTION("""COMPUTED_VALUE"""),"Daniel O'Reilly")</f>
        <v>Daniel O'Reilly</v>
      </c>
      <c r="H9" s="13" t="str">
        <f>IFERROR(__xludf.DUMMYFUNCTION("""COMPUTED_VALUE"""),"IRE")</f>
        <v>IRE</v>
      </c>
      <c r="I9" s="13" t="str">
        <f>IFERROR(__xludf.DUMMYFUNCTION("""COMPUTED_VALUE"""),"Europe")</f>
        <v>Europe</v>
      </c>
      <c r="J9" s="13">
        <f>IFERROR(__xludf.DUMMYFUNCTION("""COMPUTED_VALUE"""),70.0)</f>
        <v>70</v>
      </c>
    </row>
    <row r="10">
      <c r="A10" s="13" t="str">
        <f>IFERROR(__xludf.DUMMYFUNCTION("""COMPUTED_VALUE"""),"Johan Van der Berg")</f>
        <v>Johan Van der Berg</v>
      </c>
      <c r="B10" s="13" t="str">
        <f>IFERROR(__xludf.DUMMYFUNCTION("""COMPUTED_VALUE"""),"NED")</f>
        <v>NED</v>
      </c>
      <c r="C10" s="13" t="str">
        <f>IFERROR(__xludf.DUMMYFUNCTION("""COMPUTED_VALUE"""),"Europe")</f>
        <v>Europe</v>
      </c>
      <c r="D10" s="13">
        <f>IFERROR(__xludf.DUMMYFUNCTION("""COMPUTED_VALUE"""),250.0)</f>
        <v>250</v>
      </c>
      <c r="G10" s="13" t="str">
        <f>IFERROR(__xludf.DUMMYFUNCTION("""COMPUTED_VALUE"""),"Maxime Dubois")</f>
        <v>Maxime Dubois</v>
      </c>
      <c r="H10" s="13" t="str">
        <f>IFERROR(__xludf.DUMMYFUNCTION("""COMPUTED_VALUE"""),"FRA")</f>
        <v>FRA</v>
      </c>
      <c r="I10" s="13" t="str">
        <f>IFERROR(__xludf.DUMMYFUNCTION("""COMPUTED_VALUE"""),"Europe")</f>
        <v>Europe</v>
      </c>
      <c r="J10" s="13">
        <f>IFERROR(__xludf.DUMMYFUNCTION("""COMPUTED_VALUE"""),120.0)</f>
        <v>120</v>
      </c>
    </row>
    <row r="11">
      <c r="A11" s="13" t="str">
        <f>IFERROR(__xludf.DUMMYFUNCTION("""COMPUTED_VALUE"""),"Maxime Dubois")</f>
        <v>Maxime Dubois</v>
      </c>
      <c r="B11" s="13" t="str">
        <f>IFERROR(__xludf.DUMMYFUNCTION("""COMPUTED_VALUE"""),"FRA")</f>
        <v>FRA</v>
      </c>
      <c r="C11" s="13" t="str">
        <f>IFERROR(__xludf.DUMMYFUNCTION("""COMPUTED_VALUE"""),"Europe")</f>
        <v>Europe</v>
      </c>
      <c r="D11" s="13">
        <f>IFERROR(__xludf.DUMMYFUNCTION("""COMPUTED_VALUE"""),120.0)</f>
        <v>120</v>
      </c>
      <c r="G11" s="13" t="str">
        <f>IFERROR(__xludf.DUMMYFUNCTION("""COMPUTED_VALUE"""),"Hugo Müller")</f>
        <v>Hugo Müller</v>
      </c>
      <c r="H11" s="13" t="str">
        <f>IFERROR(__xludf.DUMMYFUNCTION("""COMPUTED_VALUE"""),"GER")</f>
        <v>GER</v>
      </c>
      <c r="I11" s="13" t="str">
        <f>IFERROR(__xludf.DUMMYFUNCTION("""COMPUTED_VALUE"""),"Europe")</f>
        <v>Europe</v>
      </c>
      <c r="J11" s="13">
        <f>IFERROR(__xludf.DUMMYFUNCTION("""COMPUTED_VALUE"""),140.0)</f>
        <v>140</v>
      </c>
    </row>
    <row r="12">
      <c r="A12" s="13" t="str">
        <f>IFERROR(__xludf.DUMMYFUNCTION("""COMPUTED_VALUE"""),"Hugo Müller")</f>
        <v>Hugo Müller</v>
      </c>
      <c r="B12" s="13" t="str">
        <f>IFERROR(__xludf.DUMMYFUNCTION("""COMPUTED_VALUE"""),"GER")</f>
        <v>GER</v>
      </c>
      <c r="C12" s="13" t="str">
        <f>IFERROR(__xludf.DUMMYFUNCTION("""COMPUTED_VALUE"""),"Europe")</f>
        <v>Europe</v>
      </c>
      <c r="D12" s="13">
        <f>IFERROR(__xludf.DUMMYFUNCTION("""COMPUTED_VALUE"""),140.0)</f>
        <v>140</v>
      </c>
      <c r="G12" s="13" t="str">
        <f>IFERROR(__xludf.DUMMYFUNCTION("""COMPUTED_VALUE"""),"Ahmed Al-Farsi")</f>
        <v>Ahmed Al-Farsi</v>
      </c>
      <c r="H12" s="13" t="str">
        <f>IFERROR(__xludf.DUMMYFUNCTION("""COMPUTED_VALUE"""),"KSA")</f>
        <v>KSA</v>
      </c>
      <c r="I12" s="13" t="str">
        <f>IFERROR(__xludf.DUMMYFUNCTION("""COMPUTED_VALUE"""),"Asia")</f>
        <v>Asia</v>
      </c>
      <c r="J12" s="13">
        <f>IFERROR(__xludf.DUMMYFUNCTION("""COMPUTED_VALUE"""),110.0)</f>
        <v>110</v>
      </c>
    </row>
    <row r="13">
      <c r="A13" s="13" t="str">
        <f>IFERROR(__xludf.DUMMYFUNCTION("""COMPUTED_VALUE"""),"Ahmed Al-Farsi")</f>
        <v>Ahmed Al-Farsi</v>
      </c>
      <c r="B13" s="13" t="str">
        <f>IFERROR(__xludf.DUMMYFUNCTION("""COMPUTED_VALUE"""),"KSA")</f>
        <v>KSA</v>
      </c>
      <c r="C13" s="13" t="str">
        <f>IFERROR(__xludf.DUMMYFUNCTION("""COMPUTED_VALUE"""),"Asia")</f>
        <v>Asia</v>
      </c>
      <c r="D13" s="13">
        <f>IFERROR(__xludf.DUMMYFUNCTION("""COMPUTED_VALUE"""),110.0)</f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49</v>
      </c>
      <c r="B1" s="2"/>
      <c r="C1" s="2"/>
      <c r="D1" s="2"/>
      <c r="E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3" t="str">
        <f>IFERROR(__xludf.DUMMYFUNCTION("FILTER(Data!A3:E17,Data!E3:E17&gt;10000)"),"Liam Harrison")</f>
        <v>Liam Harrison</v>
      </c>
      <c r="B3" s="13" t="str">
        <f>IFERROR(__xludf.DUMMYFUNCTION("""COMPUTED_VALUE"""),"ENG")</f>
        <v>ENG</v>
      </c>
      <c r="C3" s="13" t="str">
        <f>IFERROR(__xludf.DUMMYFUNCTION("""COMPUTED_VALUE"""),"Europe")</f>
        <v>Europe</v>
      </c>
      <c r="D3" s="13">
        <f>IFERROR(__xludf.DUMMYFUNCTION("""COMPUTED_VALUE"""),250.0)</f>
        <v>250</v>
      </c>
      <c r="E3" s="14">
        <f>IFERROR(__xludf.DUMMYFUNCTION("""COMPUTED_VALUE"""),12000.0)</f>
        <v>12000</v>
      </c>
    </row>
    <row r="4">
      <c r="A4" s="13" t="str">
        <f>IFERROR(__xludf.DUMMYFUNCTION("""COMPUTED_VALUE"""),"Nathan Thompson")</f>
        <v>Nathan Thompson</v>
      </c>
      <c r="B4" s="13" t="str">
        <f>IFERROR(__xludf.DUMMYFUNCTION("""COMPUTED_VALUE"""),"NZL")</f>
        <v>NZL</v>
      </c>
      <c r="C4" s="13" t="str">
        <f>IFERROR(__xludf.DUMMYFUNCTION("""COMPUTED_VALUE"""),"Oceania")</f>
        <v>Oceania</v>
      </c>
      <c r="D4" s="13">
        <f>IFERROR(__xludf.DUMMYFUNCTION("""COMPUTED_VALUE"""),210.0)</f>
        <v>210</v>
      </c>
      <c r="E4" s="14">
        <f>IFERROR(__xludf.DUMMYFUNCTION("""COMPUTED_VALUE"""),11500.0)</f>
        <v>11500</v>
      </c>
    </row>
    <row r="5">
      <c r="A5" s="13" t="str">
        <f>IFERROR(__xludf.DUMMYFUNCTION("""COMPUTED_VALUE"""),"Leonardo Silva")</f>
        <v>Leonardo Silva</v>
      </c>
      <c r="B5" s="13" t="str">
        <f>IFERROR(__xludf.DUMMYFUNCTION("""COMPUTED_VALUE"""),"BRA")</f>
        <v>BRA</v>
      </c>
      <c r="C5" s="13" t="str">
        <f>IFERROR(__xludf.DUMMYFUNCTION("""COMPUTED_VALUE"""),"South America")</f>
        <v>South America</v>
      </c>
      <c r="D5" s="13">
        <f>IFERROR(__xludf.DUMMYFUNCTION("""COMPUTED_VALUE"""),250.0)</f>
        <v>250</v>
      </c>
      <c r="E5" s="14">
        <f>IFERROR(__xludf.DUMMYFUNCTION("""COMPUTED_VALUE"""),11500.0)</f>
        <v>11500</v>
      </c>
    </row>
    <row r="6">
      <c r="A6" s="13" t="str">
        <f>IFERROR(__xludf.DUMMYFUNCTION("""COMPUTED_VALUE"""),"Johan Van der Berg")</f>
        <v>Johan Van der Berg</v>
      </c>
      <c r="B6" s="13" t="str">
        <f>IFERROR(__xludf.DUMMYFUNCTION("""COMPUTED_VALUE"""),"NED")</f>
        <v>NED</v>
      </c>
      <c r="C6" s="13" t="str">
        <f>IFERROR(__xludf.DUMMYFUNCTION("""COMPUTED_VALUE"""),"Europe")</f>
        <v>Europe</v>
      </c>
      <c r="D6" s="13">
        <f>IFERROR(__xludf.DUMMYFUNCTION("""COMPUTED_VALUE"""),250.0)</f>
        <v>250</v>
      </c>
      <c r="E6" s="14">
        <f>IFERROR(__xludf.DUMMYFUNCTION("""COMPUTED_VALUE"""),11500.0)</f>
        <v>11500</v>
      </c>
    </row>
    <row r="7">
      <c r="A7" s="13" t="str">
        <f>IFERROR(__xludf.DUMMYFUNCTION("""COMPUTED_VALUE"""),"Maxime Dubois")</f>
        <v>Maxime Dubois</v>
      </c>
      <c r="B7" s="13" t="str">
        <f>IFERROR(__xludf.DUMMYFUNCTION("""COMPUTED_VALUE"""),"FRA")</f>
        <v>FRA</v>
      </c>
      <c r="C7" s="13" t="str">
        <f>IFERROR(__xludf.DUMMYFUNCTION("""COMPUTED_VALUE"""),"Europe")</f>
        <v>Europe</v>
      </c>
      <c r="D7" s="13">
        <f>IFERROR(__xludf.DUMMYFUNCTION("""COMPUTED_VALUE"""),120.0)</f>
        <v>120</v>
      </c>
      <c r="E7" s="14">
        <f>IFERROR(__xludf.DUMMYFUNCTION("""COMPUTED_VALUE"""),11500.0)</f>
        <v>11500</v>
      </c>
    </row>
    <row r="8">
      <c r="A8" s="13" t="str">
        <f>IFERROR(__xludf.DUMMYFUNCTION("""COMPUTED_VALUE"""),"Hugo Müller")</f>
        <v>Hugo Müller</v>
      </c>
      <c r="B8" s="13" t="str">
        <f>IFERROR(__xludf.DUMMYFUNCTION("""COMPUTED_VALUE"""),"GER")</f>
        <v>GER</v>
      </c>
      <c r="C8" s="13" t="str">
        <f>IFERROR(__xludf.DUMMYFUNCTION("""COMPUTED_VALUE"""),"Europe")</f>
        <v>Europe</v>
      </c>
      <c r="D8" s="13">
        <f>IFERROR(__xludf.DUMMYFUNCTION("""COMPUTED_VALUE"""),140.0)</f>
        <v>140</v>
      </c>
      <c r="E8" s="14">
        <f>IFERROR(__xludf.DUMMYFUNCTION("""COMPUTED_VALUE"""),12000.0)</f>
        <v>12000</v>
      </c>
    </row>
    <row r="10">
      <c r="A10" s="12" t="s">
        <v>50</v>
      </c>
      <c r="B10" s="2"/>
      <c r="C10" s="2"/>
      <c r="D10" s="2"/>
      <c r="E10" s="2"/>
    </row>
    <row r="11">
      <c r="A11" s="3" t="s">
        <v>1</v>
      </c>
      <c r="B11" s="4" t="s">
        <v>2</v>
      </c>
      <c r="C11" s="4" t="s">
        <v>3</v>
      </c>
      <c r="D11" s="4" t="s">
        <v>4</v>
      </c>
      <c r="E11" s="4" t="s">
        <v>5</v>
      </c>
    </row>
    <row r="12">
      <c r="A12" s="13" t="str">
        <f>IFERROR(__xludf.DUMMYFUNCTION("FILTER(Data!A3:E17,Data!E3:E17&gt;10000,Data!D3:D17&gt;100)"),"Liam Harrison")</f>
        <v>Liam Harrison</v>
      </c>
      <c r="B12" s="13" t="str">
        <f>IFERROR(__xludf.DUMMYFUNCTION("""COMPUTED_VALUE"""),"ENG")</f>
        <v>ENG</v>
      </c>
      <c r="C12" s="13" t="str">
        <f>IFERROR(__xludf.DUMMYFUNCTION("""COMPUTED_VALUE"""),"Europe")</f>
        <v>Europe</v>
      </c>
      <c r="D12" s="13">
        <f>IFERROR(__xludf.DUMMYFUNCTION("""COMPUTED_VALUE"""),250.0)</f>
        <v>250</v>
      </c>
      <c r="E12" s="14">
        <f>IFERROR(__xludf.DUMMYFUNCTION("""COMPUTED_VALUE"""),12000.0)</f>
        <v>12000</v>
      </c>
    </row>
    <row r="13">
      <c r="A13" s="13" t="str">
        <f>IFERROR(__xludf.DUMMYFUNCTION("""COMPUTED_VALUE"""),"Nathan Thompson")</f>
        <v>Nathan Thompson</v>
      </c>
      <c r="B13" s="13" t="str">
        <f>IFERROR(__xludf.DUMMYFUNCTION("""COMPUTED_VALUE"""),"NZL")</f>
        <v>NZL</v>
      </c>
      <c r="C13" s="13" t="str">
        <f>IFERROR(__xludf.DUMMYFUNCTION("""COMPUTED_VALUE"""),"Oceania")</f>
        <v>Oceania</v>
      </c>
      <c r="D13" s="13">
        <f>IFERROR(__xludf.DUMMYFUNCTION("""COMPUTED_VALUE"""),210.0)</f>
        <v>210</v>
      </c>
      <c r="E13" s="14">
        <f>IFERROR(__xludf.DUMMYFUNCTION("""COMPUTED_VALUE"""),11500.0)</f>
        <v>11500</v>
      </c>
    </row>
    <row r="14">
      <c r="A14" s="13" t="str">
        <f>IFERROR(__xludf.DUMMYFUNCTION("""COMPUTED_VALUE"""),"Leonardo Silva")</f>
        <v>Leonardo Silva</v>
      </c>
      <c r="B14" s="13" t="str">
        <f>IFERROR(__xludf.DUMMYFUNCTION("""COMPUTED_VALUE"""),"BRA")</f>
        <v>BRA</v>
      </c>
      <c r="C14" s="13" t="str">
        <f>IFERROR(__xludf.DUMMYFUNCTION("""COMPUTED_VALUE"""),"South America")</f>
        <v>South America</v>
      </c>
      <c r="D14" s="13">
        <f>IFERROR(__xludf.DUMMYFUNCTION("""COMPUTED_VALUE"""),250.0)</f>
        <v>250</v>
      </c>
      <c r="E14" s="14">
        <f>IFERROR(__xludf.DUMMYFUNCTION("""COMPUTED_VALUE"""),11500.0)</f>
        <v>11500</v>
      </c>
    </row>
    <row r="15">
      <c r="A15" s="13" t="str">
        <f>IFERROR(__xludf.DUMMYFUNCTION("""COMPUTED_VALUE"""),"Johan Van der Berg")</f>
        <v>Johan Van der Berg</v>
      </c>
      <c r="B15" s="13" t="str">
        <f>IFERROR(__xludf.DUMMYFUNCTION("""COMPUTED_VALUE"""),"NED")</f>
        <v>NED</v>
      </c>
      <c r="C15" s="13" t="str">
        <f>IFERROR(__xludf.DUMMYFUNCTION("""COMPUTED_VALUE"""),"Europe")</f>
        <v>Europe</v>
      </c>
      <c r="D15" s="13">
        <f>IFERROR(__xludf.DUMMYFUNCTION("""COMPUTED_VALUE"""),250.0)</f>
        <v>250</v>
      </c>
      <c r="E15" s="14">
        <f>IFERROR(__xludf.DUMMYFUNCTION("""COMPUTED_VALUE"""),11500.0)</f>
        <v>11500</v>
      </c>
    </row>
    <row r="16">
      <c r="A16" s="13" t="str">
        <f>IFERROR(__xludf.DUMMYFUNCTION("""COMPUTED_VALUE"""),"Maxime Dubois")</f>
        <v>Maxime Dubois</v>
      </c>
      <c r="B16" s="13" t="str">
        <f>IFERROR(__xludf.DUMMYFUNCTION("""COMPUTED_VALUE"""),"FRA")</f>
        <v>FRA</v>
      </c>
      <c r="C16" s="13" t="str">
        <f>IFERROR(__xludf.DUMMYFUNCTION("""COMPUTED_VALUE"""),"Europe")</f>
        <v>Europe</v>
      </c>
      <c r="D16" s="13">
        <f>IFERROR(__xludf.DUMMYFUNCTION("""COMPUTED_VALUE"""),120.0)</f>
        <v>120</v>
      </c>
      <c r="E16" s="14">
        <f>IFERROR(__xludf.DUMMYFUNCTION("""COMPUTED_VALUE"""),11500.0)</f>
        <v>11500</v>
      </c>
    </row>
    <row r="17">
      <c r="A17" s="13" t="str">
        <f>IFERROR(__xludf.DUMMYFUNCTION("""COMPUTED_VALUE"""),"Hugo Müller")</f>
        <v>Hugo Müller</v>
      </c>
      <c r="B17" s="13" t="str">
        <f>IFERROR(__xludf.DUMMYFUNCTION("""COMPUTED_VALUE"""),"GER")</f>
        <v>GER</v>
      </c>
      <c r="C17" s="13" t="str">
        <f>IFERROR(__xludf.DUMMYFUNCTION("""COMPUTED_VALUE"""),"Europe")</f>
        <v>Europe</v>
      </c>
      <c r="D17" s="13">
        <f>IFERROR(__xludf.DUMMYFUNCTION("""COMPUTED_VALUE"""),140.0)</f>
        <v>140</v>
      </c>
      <c r="E17" s="14">
        <f>IFERROR(__xludf.DUMMYFUNCTION("""COMPUTED_VALUE"""),12000.0)</f>
        <v>12000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51</v>
      </c>
      <c r="B1" s="2"/>
      <c r="C1" s="2"/>
      <c r="D1" s="2"/>
      <c r="E1" s="2"/>
      <c r="F1" s="2"/>
      <c r="H1" s="12" t="s">
        <v>52</v>
      </c>
      <c r="I1" s="2"/>
      <c r="J1" s="2"/>
      <c r="K1" s="2"/>
      <c r="L1" s="2"/>
      <c r="M1" s="2"/>
      <c r="N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</row>
    <row r="3">
      <c r="A3" s="13" t="str">
        <f>IFERROR(__xludf.DUMMYFUNCTION("FILTER(Data!A3:F17,Data!F3:F17&gt;45,Data!E3:E17&gt;8000)"),"Liam Harrison")</f>
        <v>Liam Harrison</v>
      </c>
      <c r="B3" s="13" t="str">
        <f>IFERROR(__xludf.DUMMYFUNCTION("""COMPUTED_VALUE"""),"ENG")</f>
        <v>ENG</v>
      </c>
      <c r="C3" s="13" t="str">
        <f>IFERROR(__xludf.DUMMYFUNCTION("""COMPUTED_VALUE"""),"Europe")</f>
        <v>Europe</v>
      </c>
      <c r="D3" s="13">
        <f>IFERROR(__xludf.DUMMYFUNCTION("""COMPUTED_VALUE"""),250.0)</f>
        <v>250</v>
      </c>
      <c r="E3" s="14">
        <f>IFERROR(__xludf.DUMMYFUNCTION("""COMPUTED_VALUE"""),12000.0)</f>
        <v>12000</v>
      </c>
      <c r="F3" s="13">
        <f>IFERROR(__xludf.DUMMYFUNCTION("""COMPUTED_VALUE"""),59.31)</f>
        <v>59.31</v>
      </c>
      <c r="H3" s="13" t="str">
        <f>IFERROR(__xludf.DUMMYFUNCTION("FILTER(Data!A3:G17,(Data!C3:C17=""Asia"")+(Data!C3:C17=""Europe""))"),"Liam Harrison")</f>
        <v>Liam Harrison</v>
      </c>
      <c r="I3" s="13" t="str">
        <f>IFERROR(__xludf.DUMMYFUNCTION("""COMPUTED_VALUE"""),"ENG")</f>
        <v>ENG</v>
      </c>
      <c r="J3" s="13" t="str">
        <f>IFERROR(__xludf.DUMMYFUNCTION("""COMPUTED_VALUE"""),"Europe")</f>
        <v>Europe</v>
      </c>
      <c r="K3" s="13">
        <f>IFERROR(__xludf.DUMMYFUNCTION("""COMPUTED_VALUE"""),250.0)</f>
        <v>250</v>
      </c>
      <c r="L3" s="14">
        <f>IFERROR(__xludf.DUMMYFUNCTION("""COMPUTED_VALUE"""),12000.0)</f>
        <v>12000</v>
      </c>
      <c r="M3" s="13">
        <f>IFERROR(__xludf.DUMMYFUNCTION("""COMPUTED_VALUE"""),59.31)</f>
        <v>59.31</v>
      </c>
      <c r="N3" s="13">
        <f>IFERROR(__xludf.DUMMYFUNCTION("""COMPUTED_VALUE"""),254.0)</f>
        <v>254</v>
      </c>
    </row>
    <row r="4">
      <c r="A4" s="13" t="str">
        <f>IFERROR(__xludf.DUMMYFUNCTION("""COMPUTED_VALUE"""),"Nathan Thompson")</f>
        <v>Nathan Thompson</v>
      </c>
      <c r="B4" s="13" t="str">
        <f>IFERROR(__xludf.DUMMYFUNCTION("""COMPUTED_VALUE"""),"NZL")</f>
        <v>NZL</v>
      </c>
      <c r="C4" s="13" t="str">
        <f>IFERROR(__xludf.DUMMYFUNCTION("""COMPUTED_VALUE"""),"Oceania")</f>
        <v>Oceania</v>
      </c>
      <c r="D4" s="13">
        <f>IFERROR(__xludf.DUMMYFUNCTION("""COMPUTED_VALUE"""),210.0)</f>
        <v>210</v>
      </c>
      <c r="E4" s="14">
        <f>IFERROR(__xludf.DUMMYFUNCTION("""COMPUTED_VALUE"""),11500.0)</f>
        <v>11500</v>
      </c>
      <c r="F4" s="13">
        <f>IFERROR(__xludf.DUMMYFUNCTION("""COMPUTED_VALUE"""),49.27)</f>
        <v>49.27</v>
      </c>
      <c r="H4" s="13" t="str">
        <f>IFERROR(__xludf.DUMMYFUNCTION("""COMPUTED_VALUE"""),"Rohan Patel")</f>
        <v>Rohan Patel</v>
      </c>
      <c r="I4" s="13" t="str">
        <f>IFERROR(__xludf.DUMMYFUNCTION("""COMPUTED_VALUE"""),"IND")</f>
        <v>IND</v>
      </c>
      <c r="J4" s="13" t="str">
        <f>IFERROR(__xludf.DUMMYFUNCTION("""COMPUTED_VALUE"""),"Asia")</f>
        <v>Asia</v>
      </c>
      <c r="K4" s="13">
        <f>IFERROR(__xludf.DUMMYFUNCTION("""COMPUTED_VALUE"""),120.0)</f>
        <v>120</v>
      </c>
      <c r="L4" s="14">
        <f>IFERROR(__xludf.DUMMYFUNCTION("""COMPUTED_VALUE"""),6500.0)</f>
        <v>6500</v>
      </c>
      <c r="M4" s="13">
        <f>IFERROR(__xludf.DUMMYFUNCTION("""COMPUTED_VALUE"""),61.37)</f>
        <v>61.37</v>
      </c>
      <c r="N4" s="13">
        <f>IFERROR(__xludf.DUMMYFUNCTION("""COMPUTED_VALUE"""),239.0)</f>
        <v>239</v>
      </c>
    </row>
    <row r="5">
      <c r="A5" s="13" t="str">
        <f>IFERROR(__xludf.DUMMYFUNCTION("""COMPUTED_VALUE"""),"Leonardo Silva")</f>
        <v>Leonardo Silva</v>
      </c>
      <c r="B5" s="13" t="str">
        <f>IFERROR(__xludf.DUMMYFUNCTION("""COMPUTED_VALUE"""),"BRA")</f>
        <v>BRA</v>
      </c>
      <c r="C5" s="13" t="str">
        <f>IFERROR(__xludf.DUMMYFUNCTION("""COMPUTED_VALUE"""),"South America")</f>
        <v>South America</v>
      </c>
      <c r="D5" s="13">
        <f>IFERROR(__xludf.DUMMYFUNCTION("""COMPUTED_VALUE"""),250.0)</f>
        <v>250</v>
      </c>
      <c r="E5" s="14">
        <f>IFERROR(__xludf.DUMMYFUNCTION("""COMPUTED_VALUE"""),11500.0)</f>
        <v>11500</v>
      </c>
      <c r="F5" s="13">
        <f>IFERROR(__xludf.DUMMYFUNCTION("""COMPUTED_VALUE"""),59.31)</f>
        <v>59.31</v>
      </c>
      <c r="H5" s="13" t="str">
        <f>IFERROR(__xludf.DUMMYFUNCTION("""COMPUTED_VALUE"""),"Lucas Martinez")</f>
        <v>Lucas Martinez</v>
      </c>
      <c r="I5" s="13" t="str">
        <f>IFERROR(__xludf.DUMMYFUNCTION("""COMPUTED_VALUE"""),"ESP")</f>
        <v>ESP</v>
      </c>
      <c r="J5" s="13" t="str">
        <f>IFERROR(__xludf.DUMMYFUNCTION("""COMPUTED_VALUE"""),"Europe")</f>
        <v>Europe</v>
      </c>
      <c r="K5" s="13">
        <f>IFERROR(__xludf.DUMMYFUNCTION("""COMPUTED_VALUE"""),150.0)</f>
        <v>150</v>
      </c>
      <c r="L5" s="14">
        <f>IFERROR(__xludf.DUMMYFUNCTION("""COMPUTED_VALUE"""),8000.0)</f>
        <v>8000</v>
      </c>
      <c r="M5" s="13">
        <f>IFERROR(__xludf.DUMMYFUNCTION("""COMPUTED_VALUE"""),48.48)</f>
        <v>48.48</v>
      </c>
      <c r="N5" s="13">
        <f>IFERROR(__xludf.DUMMYFUNCTION("""COMPUTED_VALUE"""),335.0)</f>
        <v>335</v>
      </c>
    </row>
    <row r="6">
      <c r="A6" s="13" t="str">
        <f>IFERROR(__xludf.DUMMYFUNCTION("""COMPUTED_VALUE"""),"Johan Van der Berg")</f>
        <v>Johan Van der Berg</v>
      </c>
      <c r="B6" s="13" t="str">
        <f>IFERROR(__xludf.DUMMYFUNCTION("""COMPUTED_VALUE"""),"NED")</f>
        <v>NED</v>
      </c>
      <c r="C6" s="13" t="str">
        <f>IFERROR(__xludf.DUMMYFUNCTION("""COMPUTED_VALUE"""),"Europe")</f>
        <v>Europe</v>
      </c>
      <c r="D6" s="13">
        <f>IFERROR(__xludf.DUMMYFUNCTION("""COMPUTED_VALUE"""),250.0)</f>
        <v>250</v>
      </c>
      <c r="E6" s="14">
        <f>IFERROR(__xludf.DUMMYFUNCTION("""COMPUTED_VALUE"""),11500.0)</f>
        <v>11500</v>
      </c>
      <c r="F6" s="13">
        <f>IFERROR(__xludf.DUMMYFUNCTION("""COMPUTED_VALUE"""),61.37)</f>
        <v>61.37</v>
      </c>
      <c r="H6" s="13" t="str">
        <f>IFERROR(__xludf.DUMMYFUNCTION("""COMPUTED_VALUE"""),"Ivan Petrov")</f>
        <v>Ivan Petrov</v>
      </c>
      <c r="I6" s="13" t="str">
        <f>IFERROR(__xludf.DUMMYFUNCTION("""COMPUTED_VALUE"""),"RUS")</f>
        <v>RUS</v>
      </c>
      <c r="J6" s="13" t="str">
        <f>IFERROR(__xludf.DUMMYFUNCTION("""COMPUTED_VALUE"""),"Europe")</f>
        <v>Europe</v>
      </c>
      <c r="K6" s="13">
        <f>IFERROR(__xludf.DUMMYFUNCTION("""COMPUTED_VALUE"""),100.0)</f>
        <v>100</v>
      </c>
      <c r="L6" s="14">
        <f>IFERROR(__xludf.DUMMYFUNCTION("""COMPUTED_VALUE"""),5200.0)</f>
        <v>5200</v>
      </c>
      <c r="M6" s="13">
        <f>IFERROR(__xludf.DUMMYFUNCTION("""COMPUTED_VALUE"""),39.24)</f>
        <v>39.24</v>
      </c>
      <c r="N6" s="13">
        <f>IFERROR(__xludf.DUMMYFUNCTION("""COMPUTED_VALUE"""),176.0)</f>
        <v>176</v>
      </c>
    </row>
    <row r="7">
      <c r="A7" s="13" t="str">
        <f>IFERROR(__xludf.DUMMYFUNCTION("""COMPUTED_VALUE"""),"Maxime Dubois")</f>
        <v>Maxime Dubois</v>
      </c>
      <c r="B7" s="13" t="str">
        <f>IFERROR(__xludf.DUMMYFUNCTION("""COMPUTED_VALUE"""),"FRA")</f>
        <v>FRA</v>
      </c>
      <c r="C7" s="13" t="str">
        <f>IFERROR(__xludf.DUMMYFUNCTION("""COMPUTED_VALUE"""),"Europe")</f>
        <v>Europe</v>
      </c>
      <c r="D7" s="13">
        <f>IFERROR(__xludf.DUMMYFUNCTION("""COMPUTED_VALUE"""),120.0)</f>
        <v>120</v>
      </c>
      <c r="E7" s="14">
        <f>IFERROR(__xludf.DUMMYFUNCTION("""COMPUTED_VALUE"""),11500.0)</f>
        <v>11500</v>
      </c>
      <c r="F7" s="13">
        <f>IFERROR(__xludf.DUMMYFUNCTION("""COMPUTED_VALUE"""),59.31)</f>
        <v>59.31</v>
      </c>
      <c r="H7" s="13" t="str">
        <f>IFERROR(__xludf.DUMMYFUNCTION("""COMPUTED_VALUE"""),"Mohammad Khan")</f>
        <v>Mohammad Khan</v>
      </c>
      <c r="I7" s="13" t="str">
        <f>IFERROR(__xludf.DUMMYFUNCTION("""COMPUTED_VALUE"""),"PAK")</f>
        <v>PAK</v>
      </c>
      <c r="J7" s="13" t="str">
        <f>IFERROR(__xludf.DUMMYFUNCTION("""COMPUTED_VALUE"""),"Asia")</f>
        <v>Asia</v>
      </c>
      <c r="K7" s="13">
        <f>IFERROR(__xludf.DUMMYFUNCTION("""COMPUTED_VALUE"""),90.0)</f>
        <v>90</v>
      </c>
      <c r="L7" s="14">
        <f>IFERROR(__xludf.DUMMYFUNCTION("""COMPUTED_VALUE"""),3800.0)</f>
        <v>3800</v>
      </c>
      <c r="M7" s="13">
        <f>IFERROR(__xludf.DUMMYFUNCTION("""COMPUTED_VALUE"""),42.22)</f>
        <v>42.22</v>
      </c>
      <c r="N7" s="13">
        <f>IFERROR(__xludf.DUMMYFUNCTION("""COMPUTED_VALUE"""),170.0)</f>
        <v>170</v>
      </c>
    </row>
    <row r="8">
      <c r="A8" s="13" t="str">
        <f>IFERROR(__xludf.DUMMYFUNCTION("""COMPUTED_VALUE"""),"Hugo Müller")</f>
        <v>Hugo Müller</v>
      </c>
      <c r="B8" s="13" t="str">
        <f>IFERROR(__xludf.DUMMYFUNCTION("""COMPUTED_VALUE"""),"GER")</f>
        <v>GER</v>
      </c>
      <c r="C8" s="13" t="str">
        <f>IFERROR(__xludf.DUMMYFUNCTION("""COMPUTED_VALUE"""),"Europe")</f>
        <v>Europe</v>
      </c>
      <c r="D8" s="13">
        <f>IFERROR(__xludf.DUMMYFUNCTION("""COMPUTED_VALUE"""),140.0)</f>
        <v>140</v>
      </c>
      <c r="E8" s="14">
        <f>IFERROR(__xludf.DUMMYFUNCTION("""COMPUTED_VALUE"""),12000.0)</f>
        <v>12000</v>
      </c>
      <c r="F8" s="13">
        <f>IFERROR(__xludf.DUMMYFUNCTION("""COMPUTED_VALUE"""),61.37)</f>
        <v>61.37</v>
      </c>
      <c r="H8" s="13" t="str">
        <f>IFERROR(__xludf.DUMMYFUNCTION("""COMPUTED_VALUE"""),"Daniel O'Reilly")</f>
        <v>Daniel O'Reilly</v>
      </c>
      <c r="I8" s="13" t="str">
        <f>IFERROR(__xludf.DUMMYFUNCTION("""COMPUTED_VALUE"""),"IRE")</f>
        <v>IRE</v>
      </c>
      <c r="J8" s="13" t="str">
        <f>IFERROR(__xludf.DUMMYFUNCTION("""COMPUTED_VALUE"""),"Europe")</f>
        <v>Europe</v>
      </c>
      <c r="K8" s="13">
        <f>IFERROR(__xludf.DUMMYFUNCTION("""COMPUTED_VALUE"""),70.0)</f>
        <v>70</v>
      </c>
      <c r="L8" s="14">
        <f>IFERROR(__xludf.DUMMYFUNCTION("""COMPUTED_VALUE"""),2500.0)</f>
        <v>2500</v>
      </c>
      <c r="M8" s="13">
        <f>IFERROR(__xludf.DUMMYFUNCTION("""COMPUTED_VALUE"""),36.23)</f>
        <v>36.23</v>
      </c>
      <c r="N8" s="13">
        <f>IFERROR(__xludf.DUMMYFUNCTION("""COMPUTED_VALUE"""),258.0)</f>
        <v>258</v>
      </c>
    </row>
    <row r="9">
      <c r="H9" s="13" t="str">
        <f>IFERROR(__xludf.DUMMYFUNCTION("""COMPUTED_VALUE"""),"Johan Van der Berg")</f>
        <v>Johan Van der Berg</v>
      </c>
      <c r="I9" s="13" t="str">
        <f>IFERROR(__xludf.DUMMYFUNCTION("""COMPUTED_VALUE"""),"NED")</f>
        <v>NED</v>
      </c>
      <c r="J9" s="13" t="str">
        <f>IFERROR(__xludf.DUMMYFUNCTION("""COMPUTED_VALUE"""),"Europe")</f>
        <v>Europe</v>
      </c>
      <c r="K9" s="13">
        <f>IFERROR(__xludf.DUMMYFUNCTION("""COMPUTED_VALUE"""),250.0)</f>
        <v>250</v>
      </c>
      <c r="L9" s="14">
        <f>IFERROR(__xludf.DUMMYFUNCTION("""COMPUTED_VALUE"""),11500.0)</f>
        <v>11500</v>
      </c>
      <c r="M9" s="13">
        <f>IFERROR(__xludf.DUMMYFUNCTION("""COMPUTED_VALUE"""),61.37)</f>
        <v>61.37</v>
      </c>
      <c r="N9" s="13">
        <f>IFERROR(__xludf.DUMMYFUNCTION("""COMPUTED_VALUE"""),251.0)</f>
        <v>251</v>
      </c>
    </row>
    <row r="10">
      <c r="A10" s="12" t="s">
        <v>53</v>
      </c>
      <c r="B10" s="2"/>
      <c r="C10" s="2"/>
      <c r="D10" s="2"/>
      <c r="E10" s="2"/>
      <c r="F10" s="2"/>
      <c r="H10" s="13" t="str">
        <f>IFERROR(__xludf.DUMMYFUNCTION("""COMPUTED_VALUE"""),"Maxime Dubois")</f>
        <v>Maxime Dubois</v>
      </c>
      <c r="I10" s="13" t="str">
        <f>IFERROR(__xludf.DUMMYFUNCTION("""COMPUTED_VALUE"""),"FRA")</f>
        <v>FRA</v>
      </c>
      <c r="J10" s="13" t="str">
        <f>IFERROR(__xludf.DUMMYFUNCTION("""COMPUTED_VALUE"""),"Europe")</f>
        <v>Europe</v>
      </c>
      <c r="K10" s="13">
        <f>IFERROR(__xludf.DUMMYFUNCTION("""COMPUTED_VALUE"""),120.0)</f>
        <v>120</v>
      </c>
      <c r="L10" s="14">
        <f>IFERROR(__xludf.DUMMYFUNCTION("""COMPUTED_VALUE"""),11500.0)</f>
        <v>11500</v>
      </c>
      <c r="M10" s="13">
        <f>IFERROR(__xludf.DUMMYFUNCTION("""COMPUTED_VALUE"""),59.31)</f>
        <v>59.31</v>
      </c>
      <c r="N10" s="13">
        <f>IFERROR(__xludf.DUMMYFUNCTION("""COMPUTED_VALUE"""),254.0)</f>
        <v>254</v>
      </c>
    </row>
    <row r="11">
      <c r="A11" s="3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H11" s="13" t="str">
        <f>IFERROR(__xludf.DUMMYFUNCTION("""COMPUTED_VALUE"""),"Hugo Müller")</f>
        <v>Hugo Müller</v>
      </c>
      <c r="I11" s="13" t="str">
        <f>IFERROR(__xludf.DUMMYFUNCTION("""COMPUTED_VALUE"""),"GER")</f>
        <v>GER</v>
      </c>
      <c r="J11" s="13" t="str">
        <f>IFERROR(__xludf.DUMMYFUNCTION("""COMPUTED_VALUE"""),"Europe")</f>
        <v>Europe</v>
      </c>
      <c r="K11" s="13">
        <f>IFERROR(__xludf.DUMMYFUNCTION("""COMPUTED_VALUE"""),140.0)</f>
        <v>140</v>
      </c>
      <c r="L11" s="14">
        <f>IFERROR(__xludf.DUMMYFUNCTION("""COMPUTED_VALUE"""),12000.0)</f>
        <v>12000</v>
      </c>
      <c r="M11" s="13">
        <f>IFERROR(__xludf.DUMMYFUNCTION("""COMPUTED_VALUE"""),61.37)</f>
        <v>61.37</v>
      </c>
      <c r="N11" s="13">
        <f>IFERROR(__xludf.DUMMYFUNCTION("""COMPUTED_VALUE"""),251.0)</f>
        <v>251</v>
      </c>
    </row>
    <row r="12">
      <c r="A12" s="13" t="str">
        <f>IFERROR(__xludf.DUMMYFUNCTION("FILTER(Data!A3:F17,Data!F3:F17&gt;45,Data!E3:E17&gt;=7000,Data!D3:D17&gt;=200)"),"Liam Harrison")</f>
        <v>Liam Harrison</v>
      </c>
      <c r="B12" s="13" t="str">
        <f>IFERROR(__xludf.DUMMYFUNCTION("""COMPUTED_VALUE"""),"ENG")</f>
        <v>ENG</v>
      </c>
      <c r="C12" s="13" t="str">
        <f>IFERROR(__xludf.DUMMYFUNCTION("""COMPUTED_VALUE"""),"Europe")</f>
        <v>Europe</v>
      </c>
      <c r="D12" s="13">
        <f>IFERROR(__xludf.DUMMYFUNCTION("""COMPUTED_VALUE"""),250.0)</f>
        <v>250</v>
      </c>
      <c r="E12" s="14">
        <f>IFERROR(__xludf.DUMMYFUNCTION("""COMPUTED_VALUE"""),12000.0)</f>
        <v>12000</v>
      </c>
      <c r="F12" s="13">
        <f>IFERROR(__xludf.DUMMYFUNCTION("""COMPUTED_VALUE"""),59.31)</f>
        <v>59.31</v>
      </c>
      <c r="H12" s="13" t="str">
        <f>IFERROR(__xludf.DUMMYFUNCTION("""COMPUTED_VALUE"""),"Ahmed Al-Farsi")</f>
        <v>Ahmed Al-Farsi</v>
      </c>
      <c r="I12" s="13" t="str">
        <f>IFERROR(__xludf.DUMMYFUNCTION("""COMPUTED_VALUE"""),"KSA")</f>
        <v>KSA</v>
      </c>
      <c r="J12" s="13" t="str">
        <f>IFERROR(__xludf.DUMMYFUNCTION("""COMPUTED_VALUE"""),"Asia")</f>
        <v>Asia</v>
      </c>
      <c r="K12" s="13">
        <f>IFERROR(__xludf.DUMMYFUNCTION("""COMPUTED_VALUE"""),110.0)</f>
        <v>110</v>
      </c>
      <c r="L12" s="14">
        <f>IFERROR(__xludf.DUMMYFUNCTION("""COMPUTED_VALUE"""),6500.0)</f>
        <v>6500</v>
      </c>
      <c r="M12" s="13">
        <f>IFERROR(__xludf.DUMMYFUNCTION("""COMPUTED_VALUE"""),48.75)</f>
        <v>48.75</v>
      </c>
      <c r="N12" s="13">
        <f>IFERROR(__xludf.DUMMYFUNCTION("""COMPUTED_VALUE"""),251.0)</f>
        <v>251</v>
      </c>
    </row>
    <row r="13">
      <c r="A13" s="13" t="str">
        <f>IFERROR(__xludf.DUMMYFUNCTION("""COMPUTED_VALUE"""),"Nathan Thompson")</f>
        <v>Nathan Thompson</v>
      </c>
      <c r="B13" s="13" t="str">
        <f>IFERROR(__xludf.DUMMYFUNCTION("""COMPUTED_VALUE"""),"NZL")</f>
        <v>NZL</v>
      </c>
      <c r="C13" s="13" t="str">
        <f>IFERROR(__xludf.DUMMYFUNCTION("""COMPUTED_VALUE"""),"Oceania")</f>
        <v>Oceania</v>
      </c>
      <c r="D13" s="13">
        <f>IFERROR(__xludf.DUMMYFUNCTION("""COMPUTED_VALUE"""),210.0)</f>
        <v>210</v>
      </c>
      <c r="E13" s="14">
        <f>IFERROR(__xludf.DUMMYFUNCTION("""COMPUTED_VALUE"""),11500.0)</f>
        <v>11500</v>
      </c>
      <c r="F13" s="13">
        <f>IFERROR(__xludf.DUMMYFUNCTION("""COMPUTED_VALUE"""),49.27)</f>
        <v>49.27</v>
      </c>
    </row>
    <row r="14">
      <c r="A14" s="13" t="str">
        <f>IFERROR(__xludf.DUMMYFUNCTION("""COMPUTED_VALUE"""),"Leonardo Silva")</f>
        <v>Leonardo Silva</v>
      </c>
      <c r="B14" s="13" t="str">
        <f>IFERROR(__xludf.DUMMYFUNCTION("""COMPUTED_VALUE"""),"BRA")</f>
        <v>BRA</v>
      </c>
      <c r="C14" s="13" t="str">
        <f>IFERROR(__xludf.DUMMYFUNCTION("""COMPUTED_VALUE"""),"South America")</f>
        <v>South America</v>
      </c>
      <c r="D14" s="13">
        <f>IFERROR(__xludf.DUMMYFUNCTION("""COMPUTED_VALUE"""),250.0)</f>
        <v>250</v>
      </c>
      <c r="E14" s="14">
        <f>IFERROR(__xludf.DUMMYFUNCTION("""COMPUTED_VALUE"""),11500.0)</f>
        <v>11500</v>
      </c>
      <c r="F14" s="13">
        <f>IFERROR(__xludf.DUMMYFUNCTION("""COMPUTED_VALUE"""),59.31)</f>
        <v>59.31</v>
      </c>
      <c r="H14" s="12" t="s">
        <v>54</v>
      </c>
      <c r="I14" s="2"/>
      <c r="J14" s="2"/>
      <c r="K14" s="2"/>
      <c r="L14" s="2"/>
      <c r="M14" s="2"/>
      <c r="N14" s="2"/>
    </row>
    <row r="15">
      <c r="A15" s="13" t="str">
        <f>IFERROR(__xludf.DUMMYFUNCTION("""COMPUTED_VALUE"""),"Johan Van der Berg")</f>
        <v>Johan Van der Berg</v>
      </c>
      <c r="B15" s="13" t="str">
        <f>IFERROR(__xludf.DUMMYFUNCTION("""COMPUTED_VALUE"""),"NED")</f>
        <v>NED</v>
      </c>
      <c r="C15" s="13" t="str">
        <f>IFERROR(__xludf.DUMMYFUNCTION("""COMPUTED_VALUE"""),"Europe")</f>
        <v>Europe</v>
      </c>
      <c r="D15" s="13">
        <f>IFERROR(__xludf.DUMMYFUNCTION("""COMPUTED_VALUE"""),250.0)</f>
        <v>250</v>
      </c>
      <c r="E15" s="14">
        <f>IFERROR(__xludf.DUMMYFUNCTION("""COMPUTED_VALUE"""),11500.0)</f>
        <v>11500</v>
      </c>
      <c r="F15" s="13">
        <f>IFERROR(__xludf.DUMMYFUNCTION("""COMPUTED_VALUE"""),61.37)</f>
        <v>61.37</v>
      </c>
      <c r="H15" s="3" t="s">
        <v>1</v>
      </c>
      <c r="I15" s="4" t="s">
        <v>2</v>
      </c>
      <c r="J15" s="4" t="s">
        <v>3</v>
      </c>
      <c r="K15" s="4" t="s">
        <v>4</v>
      </c>
      <c r="L15" s="4" t="s">
        <v>5</v>
      </c>
      <c r="M15" s="4" t="s">
        <v>6</v>
      </c>
      <c r="N15" s="4" t="s">
        <v>7</v>
      </c>
    </row>
    <row r="16">
      <c r="H16" s="13" t="str">
        <f>IFERROR(__xludf.DUMMYFUNCTION("FILTER(Data!A3:G17,(Data!C3:C17=""Asia"")+(Data!C3:C17=""Europe""),Data!G3:G17&gt;200)"),"Liam Harrison")</f>
        <v>Liam Harrison</v>
      </c>
      <c r="I16" s="13" t="str">
        <f>IFERROR(__xludf.DUMMYFUNCTION("""COMPUTED_VALUE"""),"ENG")</f>
        <v>ENG</v>
      </c>
      <c r="J16" s="13" t="str">
        <f>IFERROR(__xludf.DUMMYFUNCTION("""COMPUTED_VALUE"""),"Europe")</f>
        <v>Europe</v>
      </c>
      <c r="K16" s="13">
        <f>IFERROR(__xludf.DUMMYFUNCTION("""COMPUTED_VALUE"""),250.0)</f>
        <v>250</v>
      </c>
      <c r="L16" s="14">
        <f>IFERROR(__xludf.DUMMYFUNCTION("""COMPUTED_VALUE"""),12000.0)</f>
        <v>12000</v>
      </c>
      <c r="M16" s="13">
        <f>IFERROR(__xludf.DUMMYFUNCTION("""COMPUTED_VALUE"""),59.31)</f>
        <v>59.31</v>
      </c>
      <c r="N16" s="13">
        <f>IFERROR(__xludf.DUMMYFUNCTION("""COMPUTED_VALUE"""),254.0)</f>
        <v>254</v>
      </c>
    </row>
    <row r="17">
      <c r="H17" s="13" t="str">
        <f>IFERROR(__xludf.DUMMYFUNCTION("""COMPUTED_VALUE"""),"Rohan Patel")</f>
        <v>Rohan Patel</v>
      </c>
      <c r="I17" s="13" t="str">
        <f>IFERROR(__xludf.DUMMYFUNCTION("""COMPUTED_VALUE"""),"IND")</f>
        <v>IND</v>
      </c>
      <c r="J17" s="13" t="str">
        <f>IFERROR(__xludf.DUMMYFUNCTION("""COMPUTED_VALUE"""),"Asia")</f>
        <v>Asia</v>
      </c>
      <c r="K17" s="13">
        <f>IFERROR(__xludf.DUMMYFUNCTION("""COMPUTED_VALUE"""),120.0)</f>
        <v>120</v>
      </c>
      <c r="L17" s="14">
        <f>IFERROR(__xludf.DUMMYFUNCTION("""COMPUTED_VALUE"""),6500.0)</f>
        <v>6500</v>
      </c>
      <c r="M17" s="13">
        <f>IFERROR(__xludf.DUMMYFUNCTION("""COMPUTED_VALUE"""),61.37)</f>
        <v>61.37</v>
      </c>
      <c r="N17" s="13">
        <f>IFERROR(__xludf.DUMMYFUNCTION("""COMPUTED_VALUE"""),239.0)</f>
        <v>239</v>
      </c>
    </row>
    <row r="18">
      <c r="H18" s="13" t="str">
        <f>IFERROR(__xludf.DUMMYFUNCTION("""COMPUTED_VALUE"""),"Lucas Martinez")</f>
        <v>Lucas Martinez</v>
      </c>
      <c r="I18" s="13" t="str">
        <f>IFERROR(__xludf.DUMMYFUNCTION("""COMPUTED_VALUE"""),"ESP")</f>
        <v>ESP</v>
      </c>
      <c r="J18" s="13" t="str">
        <f>IFERROR(__xludf.DUMMYFUNCTION("""COMPUTED_VALUE"""),"Europe")</f>
        <v>Europe</v>
      </c>
      <c r="K18" s="13">
        <f>IFERROR(__xludf.DUMMYFUNCTION("""COMPUTED_VALUE"""),150.0)</f>
        <v>150</v>
      </c>
      <c r="L18" s="14">
        <f>IFERROR(__xludf.DUMMYFUNCTION("""COMPUTED_VALUE"""),8000.0)</f>
        <v>8000</v>
      </c>
      <c r="M18" s="13">
        <f>IFERROR(__xludf.DUMMYFUNCTION("""COMPUTED_VALUE"""),48.48)</f>
        <v>48.48</v>
      </c>
      <c r="N18" s="13">
        <f>IFERROR(__xludf.DUMMYFUNCTION("""COMPUTED_VALUE"""),335.0)</f>
        <v>335</v>
      </c>
    </row>
    <row r="19">
      <c r="H19" s="13" t="str">
        <f>IFERROR(__xludf.DUMMYFUNCTION("""COMPUTED_VALUE"""),"Daniel O'Reilly")</f>
        <v>Daniel O'Reilly</v>
      </c>
      <c r="I19" s="13" t="str">
        <f>IFERROR(__xludf.DUMMYFUNCTION("""COMPUTED_VALUE"""),"IRE")</f>
        <v>IRE</v>
      </c>
      <c r="J19" s="13" t="str">
        <f>IFERROR(__xludf.DUMMYFUNCTION("""COMPUTED_VALUE"""),"Europe")</f>
        <v>Europe</v>
      </c>
      <c r="K19" s="13">
        <f>IFERROR(__xludf.DUMMYFUNCTION("""COMPUTED_VALUE"""),70.0)</f>
        <v>70</v>
      </c>
      <c r="L19" s="14">
        <f>IFERROR(__xludf.DUMMYFUNCTION("""COMPUTED_VALUE"""),2500.0)</f>
        <v>2500</v>
      </c>
      <c r="M19" s="13">
        <f>IFERROR(__xludf.DUMMYFUNCTION("""COMPUTED_VALUE"""),36.23)</f>
        <v>36.23</v>
      </c>
      <c r="N19" s="13">
        <f>IFERROR(__xludf.DUMMYFUNCTION("""COMPUTED_VALUE"""),258.0)</f>
        <v>258</v>
      </c>
    </row>
    <row r="20">
      <c r="H20" s="13" t="str">
        <f>IFERROR(__xludf.DUMMYFUNCTION("""COMPUTED_VALUE"""),"Johan Van der Berg")</f>
        <v>Johan Van der Berg</v>
      </c>
      <c r="I20" s="13" t="str">
        <f>IFERROR(__xludf.DUMMYFUNCTION("""COMPUTED_VALUE"""),"NED")</f>
        <v>NED</v>
      </c>
      <c r="J20" s="13" t="str">
        <f>IFERROR(__xludf.DUMMYFUNCTION("""COMPUTED_VALUE"""),"Europe")</f>
        <v>Europe</v>
      </c>
      <c r="K20" s="13">
        <f>IFERROR(__xludf.DUMMYFUNCTION("""COMPUTED_VALUE"""),250.0)</f>
        <v>250</v>
      </c>
      <c r="L20" s="14">
        <f>IFERROR(__xludf.DUMMYFUNCTION("""COMPUTED_VALUE"""),11500.0)</f>
        <v>11500</v>
      </c>
      <c r="M20" s="13">
        <f>IFERROR(__xludf.DUMMYFUNCTION("""COMPUTED_VALUE"""),61.37)</f>
        <v>61.37</v>
      </c>
      <c r="N20" s="13">
        <f>IFERROR(__xludf.DUMMYFUNCTION("""COMPUTED_VALUE"""),251.0)</f>
        <v>251</v>
      </c>
    </row>
    <row r="21">
      <c r="H21" s="13" t="str">
        <f>IFERROR(__xludf.DUMMYFUNCTION("""COMPUTED_VALUE"""),"Maxime Dubois")</f>
        <v>Maxime Dubois</v>
      </c>
      <c r="I21" s="13" t="str">
        <f>IFERROR(__xludf.DUMMYFUNCTION("""COMPUTED_VALUE"""),"FRA")</f>
        <v>FRA</v>
      </c>
      <c r="J21" s="13" t="str">
        <f>IFERROR(__xludf.DUMMYFUNCTION("""COMPUTED_VALUE"""),"Europe")</f>
        <v>Europe</v>
      </c>
      <c r="K21" s="13">
        <f>IFERROR(__xludf.DUMMYFUNCTION("""COMPUTED_VALUE"""),120.0)</f>
        <v>120</v>
      </c>
      <c r="L21" s="14">
        <f>IFERROR(__xludf.DUMMYFUNCTION("""COMPUTED_VALUE"""),11500.0)</f>
        <v>11500</v>
      </c>
      <c r="M21" s="13">
        <f>IFERROR(__xludf.DUMMYFUNCTION("""COMPUTED_VALUE"""),59.31)</f>
        <v>59.31</v>
      </c>
      <c r="N21" s="13">
        <f>IFERROR(__xludf.DUMMYFUNCTION("""COMPUTED_VALUE"""),254.0)</f>
        <v>254</v>
      </c>
    </row>
    <row r="22">
      <c r="H22" s="13" t="str">
        <f>IFERROR(__xludf.DUMMYFUNCTION("""COMPUTED_VALUE"""),"Hugo Müller")</f>
        <v>Hugo Müller</v>
      </c>
      <c r="I22" s="13" t="str">
        <f>IFERROR(__xludf.DUMMYFUNCTION("""COMPUTED_VALUE"""),"GER")</f>
        <v>GER</v>
      </c>
      <c r="J22" s="13" t="str">
        <f>IFERROR(__xludf.DUMMYFUNCTION("""COMPUTED_VALUE"""),"Europe")</f>
        <v>Europe</v>
      </c>
      <c r="K22" s="13">
        <f>IFERROR(__xludf.DUMMYFUNCTION("""COMPUTED_VALUE"""),140.0)</f>
        <v>140</v>
      </c>
      <c r="L22" s="14">
        <f>IFERROR(__xludf.DUMMYFUNCTION("""COMPUTED_VALUE"""),12000.0)</f>
        <v>12000</v>
      </c>
      <c r="M22" s="13">
        <f>IFERROR(__xludf.DUMMYFUNCTION("""COMPUTED_VALUE"""),61.37)</f>
        <v>61.37</v>
      </c>
      <c r="N22" s="13">
        <f>IFERROR(__xludf.DUMMYFUNCTION("""COMPUTED_VALUE"""),251.0)</f>
        <v>251</v>
      </c>
    </row>
    <row r="23">
      <c r="H23" s="13" t="str">
        <f>IFERROR(__xludf.DUMMYFUNCTION("""COMPUTED_VALUE"""),"Ahmed Al-Farsi")</f>
        <v>Ahmed Al-Farsi</v>
      </c>
      <c r="I23" s="13" t="str">
        <f>IFERROR(__xludf.DUMMYFUNCTION("""COMPUTED_VALUE"""),"KSA")</f>
        <v>KSA</v>
      </c>
      <c r="J23" s="13" t="str">
        <f>IFERROR(__xludf.DUMMYFUNCTION("""COMPUTED_VALUE"""),"Asia")</f>
        <v>Asia</v>
      </c>
      <c r="K23" s="13">
        <f>IFERROR(__xludf.DUMMYFUNCTION("""COMPUTED_VALUE"""),110.0)</f>
        <v>110</v>
      </c>
      <c r="L23" s="14">
        <f>IFERROR(__xludf.DUMMYFUNCTION("""COMPUTED_VALUE"""),6500.0)</f>
        <v>6500</v>
      </c>
      <c r="M23" s="13">
        <f>IFERROR(__xludf.DUMMYFUNCTION("""COMPUTED_VALUE"""),48.75)</f>
        <v>48.75</v>
      </c>
      <c r="N23" s="13">
        <f>IFERROR(__xludf.DUMMYFUNCTION("""COMPUTED_VALUE"""),251.0)</f>
        <v>251</v>
      </c>
    </row>
  </sheetData>
  <drawing r:id="rId1"/>
</worksheet>
</file>