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ilter 1" sheetId="2" r:id="rId5"/>
    <sheet state="visible" name="Filter 2" sheetId="3" r:id="rId6"/>
    <sheet state="visible" name="Filter 3" sheetId="4" r:id="rId7"/>
    <sheet state="visible" name="Filter 4" sheetId="5" r:id="rId8"/>
  </sheets>
  <definedNames/>
  <calcPr/>
</workbook>
</file>

<file path=xl/sharedStrings.xml><?xml version="1.0" encoding="utf-8"?>
<sst xmlns="http://schemas.openxmlformats.org/spreadsheetml/2006/main" count="135" uniqueCount="66">
  <si>
    <t>Data Table</t>
  </si>
  <si>
    <t>Player Name</t>
  </si>
  <si>
    <t>Team</t>
  </si>
  <si>
    <t>State</t>
  </si>
  <si>
    <t>Matches Played</t>
  </si>
  <si>
    <t>Runs Scored</t>
  </si>
  <si>
    <t>Batting Average</t>
  </si>
  <si>
    <t>Highest Score</t>
  </si>
  <si>
    <t>Aarav Kapoor</t>
  </si>
  <si>
    <t>MUM</t>
  </si>
  <si>
    <t>Maharashtra</t>
  </si>
  <si>
    <t>Diya Patel</t>
  </si>
  <si>
    <t>AMD</t>
  </si>
  <si>
    <t>Gujarat</t>
  </si>
  <si>
    <t>Ishan Sharma</t>
  </si>
  <si>
    <t>CHE</t>
  </si>
  <si>
    <t>Tamil Nadu</t>
  </si>
  <si>
    <t>Riya Gupta</t>
  </si>
  <si>
    <t>BLR</t>
  </si>
  <si>
    <t>Karnataka</t>
  </si>
  <si>
    <t>Kabir Singh</t>
  </si>
  <si>
    <t>TVM</t>
  </si>
  <si>
    <t>Kerala</t>
  </si>
  <si>
    <t>Zara Khan</t>
  </si>
  <si>
    <t>LKO</t>
  </si>
  <si>
    <t>Uttar Pradesh</t>
  </si>
  <si>
    <t>Ananya Reddy</t>
  </si>
  <si>
    <t>DEL</t>
  </si>
  <si>
    <t>Delhi</t>
  </si>
  <si>
    <t>Arjun Malhotra</t>
  </si>
  <si>
    <t>HYD</t>
  </si>
  <si>
    <t>Telangana</t>
  </si>
  <si>
    <t>Niharika Sharma</t>
  </si>
  <si>
    <t>JAI</t>
  </si>
  <si>
    <t>Rajasthan</t>
  </si>
  <si>
    <t>Vikram Chauhan</t>
  </si>
  <si>
    <t>CHD</t>
  </si>
  <si>
    <t>Punjab</t>
  </si>
  <si>
    <t>Meera Joshi</t>
  </si>
  <si>
    <t>KOL</t>
  </si>
  <si>
    <t>West Bengal</t>
  </si>
  <si>
    <t>Yuvraj Singh</t>
  </si>
  <si>
    <t>BHO</t>
  </si>
  <si>
    <t>Madhya Pradesh</t>
  </si>
  <si>
    <t>Aanya Khanna</t>
  </si>
  <si>
    <t>BBS</t>
  </si>
  <si>
    <t>Odisha</t>
  </si>
  <si>
    <t>Advik Patel</t>
  </si>
  <si>
    <t>Haryana</t>
  </si>
  <si>
    <t>Rahul Patel</t>
  </si>
  <si>
    <t>JHA</t>
  </si>
  <si>
    <t>Jharkhand</t>
  </si>
  <si>
    <t>Table 1</t>
  </si>
  <si>
    <t>Table 2</t>
  </si>
  <si>
    <t>Table 3</t>
  </si>
  <si>
    <t>Table 4</t>
  </si>
  <si>
    <t>Table 5</t>
  </si>
  <si>
    <t>Table 6</t>
  </si>
  <si>
    <t>Table 7</t>
  </si>
  <si>
    <t>Table 8</t>
  </si>
  <si>
    <t>Table 9</t>
  </si>
  <si>
    <t>Table 10</t>
  </si>
  <si>
    <t>Table 11</t>
  </si>
  <si>
    <t>Table 12</t>
  </si>
  <si>
    <t>Table 13</t>
  </si>
  <si>
    <t>Table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</si>
</sst>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Söhne"/>
    </font>
    <font>
      <color theme="1"/>
      <name val="Söhn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CECF1"/>
        <bgColor rgb="FFECEC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right" readingOrder="0" vertical="bottom"/>
    </xf>
    <xf borderId="1" fillId="2" fontId="1" numFmtId="0" xfId="0" applyAlignment="1" applyBorder="1" applyFont="1">
      <alignment horizontal="left" readingOrder="0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3" xfId="0" applyFont="1" applyNumberFormat="1"/>
    <xf borderId="0" fillId="2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3" max="3" width="18.5"/>
    <col customWidth="1" min="4" max="4" width="13.38"/>
    <col customWidth="1" min="5" max="5" width="13.25"/>
    <col customWidth="1" min="6" max="6" width="14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6" t="s">
        <v>7</v>
      </c>
    </row>
    <row r="3">
      <c r="A3" s="7" t="s">
        <v>8</v>
      </c>
      <c r="B3" s="7" t="s">
        <v>9</v>
      </c>
      <c r="C3" s="7" t="s">
        <v>10</v>
      </c>
      <c r="D3" s="7">
        <v>260.0</v>
      </c>
      <c r="E3" s="8">
        <v>13500.0</v>
      </c>
      <c r="F3" s="7">
        <v>58.92</v>
      </c>
      <c r="G3" s="9">
        <v>271.0</v>
      </c>
    </row>
    <row r="4">
      <c r="A4" s="7" t="s">
        <v>11</v>
      </c>
      <c r="B4" s="7" t="s">
        <v>12</v>
      </c>
      <c r="C4" s="7" t="s">
        <v>13</v>
      </c>
      <c r="D4" s="7">
        <v>130.0</v>
      </c>
      <c r="E4" s="8">
        <v>7000.0</v>
      </c>
      <c r="F4" s="7">
        <v>60.84</v>
      </c>
      <c r="G4" s="9">
        <v>245.0</v>
      </c>
    </row>
    <row r="5">
      <c r="A5" s="7" t="s">
        <v>14</v>
      </c>
      <c r="B5" s="7" t="s">
        <v>15</v>
      </c>
      <c r="C5" s="7" t="s">
        <v>16</v>
      </c>
      <c r="D5" s="7">
        <v>150.0</v>
      </c>
      <c r="E5" s="8">
        <v>8200.0</v>
      </c>
      <c r="F5" s="7">
        <v>47.25</v>
      </c>
      <c r="G5" s="9">
        <v>260.0</v>
      </c>
    </row>
    <row r="6">
      <c r="A6" s="7" t="s">
        <v>17</v>
      </c>
      <c r="B6" s="7" t="s">
        <v>18</v>
      </c>
      <c r="C6" s="7" t="s">
        <v>19</v>
      </c>
      <c r="D6" s="7">
        <v>100.0</v>
      </c>
      <c r="E6" s="8">
        <v>5600.0</v>
      </c>
      <c r="F6" s="7">
        <v>51.38</v>
      </c>
      <c r="G6" s="9">
        <v>249.0</v>
      </c>
    </row>
    <row r="7">
      <c r="A7" s="7" t="s">
        <v>20</v>
      </c>
      <c r="B7" s="7" t="s">
        <v>21</v>
      </c>
      <c r="C7" s="7" t="s">
        <v>22</v>
      </c>
      <c r="D7" s="7">
        <v>90.0</v>
      </c>
      <c r="E7" s="8">
        <v>4000.0</v>
      </c>
      <c r="F7" s="7">
        <v>44.2</v>
      </c>
      <c r="G7" s="9">
        <v>188.0</v>
      </c>
    </row>
    <row r="8">
      <c r="A8" s="7" t="s">
        <v>23</v>
      </c>
      <c r="B8" s="7" t="s">
        <v>24</v>
      </c>
      <c r="C8" s="7" t="s">
        <v>25</v>
      </c>
      <c r="D8" s="7">
        <v>220.0</v>
      </c>
      <c r="E8" s="8">
        <v>12000.0</v>
      </c>
      <c r="F8" s="7">
        <v>48.93</v>
      </c>
      <c r="G8" s="9">
        <v>272.0</v>
      </c>
    </row>
    <row r="9">
      <c r="A9" s="7" t="s">
        <v>26</v>
      </c>
      <c r="B9" s="7" t="s">
        <v>27</v>
      </c>
      <c r="C9" s="7" t="s">
        <v>28</v>
      </c>
      <c r="D9" s="7">
        <v>160.0</v>
      </c>
      <c r="E9" s="8">
        <v>8500.0</v>
      </c>
      <c r="F9" s="7">
        <v>47.98</v>
      </c>
      <c r="G9" s="9">
        <v>345.0</v>
      </c>
    </row>
    <row r="10">
      <c r="A10" s="7" t="s">
        <v>29</v>
      </c>
      <c r="B10" s="7" t="s">
        <v>30</v>
      </c>
      <c r="C10" s="7" t="s">
        <v>31</v>
      </c>
      <c r="D10" s="7">
        <v>110.0</v>
      </c>
      <c r="E10" s="8">
        <v>6000.0</v>
      </c>
      <c r="F10" s="7">
        <v>38.76</v>
      </c>
      <c r="G10" s="9">
        <v>189.0</v>
      </c>
    </row>
    <row r="11">
      <c r="A11" s="7" t="s">
        <v>32</v>
      </c>
      <c r="B11" s="7" t="s">
        <v>33</v>
      </c>
      <c r="C11" s="7" t="s">
        <v>34</v>
      </c>
      <c r="D11" s="7">
        <v>100.0</v>
      </c>
      <c r="E11" s="8">
        <v>4200.0</v>
      </c>
      <c r="F11" s="7">
        <v>41.85</v>
      </c>
      <c r="G11" s="9">
        <v>178.0</v>
      </c>
    </row>
    <row r="12">
      <c r="A12" s="7" t="s">
        <v>35</v>
      </c>
      <c r="B12" s="7" t="s">
        <v>36</v>
      </c>
      <c r="C12" s="7" t="s">
        <v>37</v>
      </c>
      <c r="D12" s="7">
        <v>80.0</v>
      </c>
      <c r="E12" s="8">
        <v>2800.0</v>
      </c>
      <c r="F12" s="7">
        <v>35.37</v>
      </c>
      <c r="G12" s="9">
        <v>265.0</v>
      </c>
    </row>
    <row r="13">
      <c r="A13" s="7" t="s">
        <v>38</v>
      </c>
      <c r="B13" s="7" t="s">
        <v>39</v>
      </c>
      <c r="C13" s="7" t="s">
        <v>40</v>
      </c>
      <c r="D13" s="7">
        <v>260.0</v>
      </c>
      <c r="E13" s="8">
        <v>12000.0</v>
      </c>
      <c r="F13" s="7">
        <v>58.92</v>
      </c>
      <c r="G13" s="9">
        <v>267.0</v>
      </c>
    </row>
    <row r="14">
      <c r="A14" s="7" t="s">
        <v>41</v>
      </c>
      <c r="B14" s="7" t="s">
        <v>42</v>
      </c>
      <c r="C14" s="7" t="s">
        <v>43</v>
      </c>
      <c r="D14" s="7">
        <v>260.0</v>
      </c>
      <c r="E14" s="8">
        <v>12000.0</v>
      </c>
      <c r="F14" s="7">
        <v>60.84</v>
      </c>
      <c r="G14" s="9">
        <v>245.0</v>
      </c>
    </row>
    <row r="15">
      <c r="A15" s="7" t="s">
        <v>44</v>
      </c>
      <c r="B15" s="7" t="s">
        <v>45</v>
      </c>
      <c r="C15" s="7" t="s">
        <v>46</v>
      </c>
      <c r="D15" s="7">
        <v>130.0</v>
      </c>
      <c r="E15" s="8">
        <v>12000.0</v>
      </c>
      <c r="F15" s="7">
        <v>58.92</v>
      </c>
      <c r="G15" s="9">
        <v>267.0</v>
      </c>
    </row>
    <row r="16">
      <c r="A16" s="7" t="s">
        <v>47</v>
      </c>
      <c r="B16" s="7" t="s">
        <v>36</v>
      </c>
      <c r="C16" s="7" t="s">
        <v>48</v>
      </c>
      <c r="D16" s="7">
        <v>150.0</v>
      </c>
      <c r="E16" s="8">
        <v>13500.0</v>
      </c>
      <c r="F16" s="7">
        <v>60.84</v>
      </c>
      <c r="G16" s="9">
        <v>245.0</v>
      </c>
    </row>
    <row r="17">
      <c r="A17" s="7" t="s">
        <v>49</v>
      </c>
      <c r="B17" s="7" t="s">
        <v>50</v>
      </c>
      <c r="C17" s="7" t="s">
        <v>51</v>
      </c>
      <c r="D17" s="7">
        <v>179.0</v>
      </c>
      <c r="E17" s="8">
        <v>12500.0</v>
      </c>
      <c r="F17" s="7">
        <v>60.84</v>
      </c>
      <c r="G17" s="9">
        <v>299.0</v>
      </c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28">
      <c r="G28" s="10"/>
    </row>
    <row r="29">
      <c r="G29" s="10"/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  <row r="1001">
      <c r="G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  <c r="B1" s="2"/>
      <c r="C1" s="2"/>
      <c r="D1" s="2"/>
      <c r="F1" s="1" t="s">
        <v>53</v>
      </c>
      <c r="G1" s="2"/>
      <c r="H1" s="2"/>
      <c r="I1" s="2"/>
    </row>
    <row r="2">
      <c r="A2" s="4" t="s">
        <v>1</v>
      </c>
      <c r="B2" s="4" t="s">
        <v>2</v>
      </c>
      <c r="C2" s="4" t="s">
        <v>3</v>
      </c>
      <c r="D2" s="5" t="s">
        <v>4</v>
      </c>
      <c r="F2" s="4" t="s">
        <v>1</v>
      </c>
      <c r="G2" s="4" t="s">
        <v>2</v>
      </c>
      <c r="H2" s="4" t="s">
        <v>3</v>
      </c>
      <c r="I2" s="5" t="s">
        <v>4</v>
      </c>
    </row>
    <row r="3">
      <c r="A3" s="11" t="str">
        <f>IFERROR(__xludf.DUMMYFUNCTION("FILTER(Data!A3:D17,Data!B3:B17=""JAI"")"),"Niharika Sharma")</f>
        <v>Niharika Sharma</v>
      </c>
      <c r="B3" s="11" t="str">
        <f>IFERROR(__xludf.DUMMYFUNCTION("""COMPUTED_VALUE"""),"JAI")</f>
        <v>JAI</v>
      </c>
      <c r="C3" s="11" t="str">
        <f>IFERROR(__xludf.DUMMYFUNCTION("""COMPUTED_VALUE"""),"Rajasthan")</f>
        <v>Rajasthan</v>
      </c>
      <c r="D3" s="11">
        <f>IFERROR(__xludf.DUMMYFUNCTION("""COMPUTED_VALUE"""),100.0)</f>
        <v>100</v>
      </c>
      <c r="F3" s="11" t="str">
        <f>IFERROR(__xludf.DUMMYFUNCTION("FILTER(Data!A3:D17,Data!B3:B17=""HYD"")"),"Arjun Malhotra")</f>
        <v>Arjun Malhotra</v>
      </c>
      <c r="G3" s="11" t="str">
        <f>IFERROR(__xludf.DUMMYFUNCTION("""COMPUTED_VALUE"""),"HYD")</f>
        <v>HYD</v>
      </c>
      <c r="H3" s="11" t="str">
        <f>IFERROR(__xludf.DUMMYFUNCTION("""COMPUTED_VALUE"""),"Telangana")</f>
        <v>Telangana</v>
      </c>
      <c r="I3" s="11">
        <f>IFERROR(__xludf.DUMMYFUNCTION("""COMPUTED_VALUE"""),110.0)</f>
        <v>110</v>
      </c>
    </row>
    <row r="5">
      <c r="A5" s="1" t="s">
        <v>54</v>
      </c>
      <c r="B5" s="2"/>
      <c r="C5" s="2"/>
      <c r="D5" s="2"/>
      <c r="F5" s="1" t="s">
        <v>55</v>
      </c>
      <c r="G5" s="2"/>
      <c r="H5" s="2"/>
      <c r="I5" s="2"/>
    </row>
    <row r="6">
      <c r="A6" s="4" t="s">
        <v>1</v>
      </c>
      <c r="B6" s="4" t="s">
        <v>2</v>
      </c>
      <c r="C6" s="4" t="s">
        <v>3</v>
      </c>
      <c r="D6" s="5" t="s">
        <v>4</v>
      </c>
      <c r="F6" s="4" t="s">
        <v>1</v>
      </c>
      <c r="G6" s="4" t="s">
        <v>2</v>
      </c>
      <c r="H6" s="4" t="s">
        <v>3</v>
      </c>
      <c r="I6" s="5" t="s">
        <v>4</v>
      </c>
    </row>
    <row r="7">
      <c r="A7" s="11" t="str">
        <f>IFERROR(__xludf.DUMMYFUNCTION("FILTER(Data!A3:D17,Data!D3:D17=260)"),"Aarav Kapoor")</f>
        <v>Aarav Kapoor</v>
      </c>
      <c r="B7" s="11" t="str">
        <f>IFERROR(__xludf.DUMMYFUNCTION("""COMPUTED_VALUE"""),"MUM")</f>
        <v>MUM</v>
      </c>
      <c r="C7" s="11" t="str">
        <f>IFERROR(__xludf.DUMMYFUNCTION("""COMPUTED_VALUE"""),"Maharashtra")</f>
        <v>Maharashtra</v>
      </c>
      <c r="D7" s="11">
        <f>IFERROR(__xludf.DUMMYFUNCTION("""COMPUTED_VALUE"""),260.0)</f>
        <v>260</v>
      </c>
      <c r="F7" s="11" t="str">
        <f>IFERROR(__xludf.DUMMYFUNCTION("FILTER(Data!A3:D17,Data!D3:D17=130)"),"Diya Patel")</f>
        <v>Diya Patel</v>
      </c>
      <c r="G7" s="11" t="str">
        <f>IFERROR(__xludf.DUMMYFUNCTION("""COMPUTED_VALUE"""),"AMD")</f>
        <v>AMD</v>
      </c>
      <c r="H7" s="11" t="str">
        <f>IFERROR(__xludf.DUMMYFUNCTION("""COMPUTED_VALUE"""),"Gujarat")</f>
        <v>Gujarat</v>
      </c>
      <c r="I7" s="11">
        <f>IFERROR(__xludf.DUMMYFUNCTION("""COMPUTED_VALUE"""),130.0)</f>
        <v>130</v>
      </c>
    </row>
    <row r="8">
      <c r="A8" s="11" t="str">
        <f>IFERROR(__xludf.DUMMYFUNCTION("""COMPUTED_VALUE"""),"Meera Joshi")</f>
        <v>Meera Joshi</v>
      </c>
      <c r="B8" s="11" t="str">
        <f>IFERROR(__xludf.DUMMYFUNCTION("""COMPUTED_VALUE"""),"KOL")</f>
        <v>KOL</v>
      </c>
      <c r="C8" s="11" t="str">
        <f>IFERROR(__xludf.DUMMYFUNCTION("""COMPUTED_VALUE"""),"West Bengal")</f>
        <v>West Bengal</v>
      </c>
      <c r="D8" s="11">
        <f>IFERROR(__xludf.DUMMYFUNCTION("""COMPUTED_VALUE"""),260.0)</f>
        <v>260</v>
      </c>
      <c r="F8" s="11" t="str">
        <f>IFERROR(__xludf.DUMMYFUNCTION("""COMPUTED_VALUE"""),"Aanya Khanna")</f>
        <v>Aanya Khanna</v>
      </c>
      <c r="G8" s="11" t="str">
        <f>IFERROR(__xludf.DUMMYFUNCTION("""COMPUTED_VALUE"""),"BBS")</f>
        <v>BBS</v>
      </c>
      <c r="H8" s="11" t="str">
        <f>IFERROR(__xludf.DUMMYFUNCTION("""COMPUTED_VALUE"""),"Odisha")</f>
        <v>Odisha</v>
      </c>
      <c r="I8" s="11">
        <f>IFERROR(__xludf.DUMMYFUNCTION("""COMPUTED_VALUE"""),130.0)</f>
        <v>130</v>
      </c>
    </row>
    <row r="9">
      <c r="A9" s="11" t="str">
        <f>IFERROR(__xludf.DUMMYFUNCTION("""COMPUTED_VALUE"""),"Yuvraj Singh")</f>
        <v>Yuvraj Singh</v>
      </c>
      <c r="B9" s="11" t="str">
        <f>IFERROR(__xludf.DUMMYFUNCTION("""COMPUTED_VALUE"""),"BHO")</f>
        <v>BHO</v>
      </c>
      <c r="C9" s="11" t="str">
        <f>IFERROR(__xludf.DUMMYFUNCTION("""COMPUTED_VALUE"""),"Madhya Pradesh")</f>
        <v>Madhya Pradesh</v>
      </c>
      <c r="D9" s="11">
        <f>IFERROR(__xludf.DUMMYFUNCTION("""COMPUTED_VALUE"""),260.0)</f>
        <v>260</v>
      </c>
    </row>
    <row r="11">
      <c r="A11" s="1" t="s">
        <v>56</v>
      </c>
      <c r="B11" s="2"/>
      <c r="C11" s="2"/>
      <c r="D11" s="2"/>
      <c r="F11" s="1" t="s">
        <v>57</v>
      </c>
      <c r="G11" s="2"/>
      <c r="H11" s="2"/>
      <c r="I11" s="2"/>
    </row>
    <row r="12">
      <c r="A12" s="4" t="s">
        <v>1</v>
      </c>
      <c r="B12" s="4" t="s">
        <v>2</v>
      </c>
      <c r="C12" s="4" t="s">
        <v>3</v>
      </c>
      <c r="D12" s="5" t="s">
        <v>4</v>
      </c>
      <c r="F12" s="4" t="s">
        <v>1</v>
      </c>
      <c r="G12" s="4" t="s">
        <v>2</v>
      </c>
      <c r="H12" s="4" t="s">
        <v>3</v>
      </c>
      <c r="I12" s="5" t="s">
        <v>4</v>
      </c>
    </row>
    <row r="13">
      <c r="A13" s="11" t="str">
        <f>IFERROR(__xludf.DUMMYFUNCTION("FILTER(Data!A3:D17,Data!C3:C17=""Rajasthan"")"),"Niharika Sharma")</f>
        <v>Niharika Sharma</v>
      </c>
      <c r="B13" s="11" t="str">
        <f>IFERROR(__xludf.DUMMYFUNCTION("""COMPUTED_VALUE"""),"JAI")</f>
        <v>JAI</v>
      </c>
      <c r="C13" s="11" t="str">
        <f>IFERROR(__xludf.DUMMYFUNCTION("""COMPUTED_VALUE"""),"Rajasthan")</f>
        <v>Rajasthan</v>
      </c>
      <c r="D13" s="11">
        <f>IFERROR(__xludf.DUMMYFUNCTION("""COMPUTED_VALUE"""),100.0)</f>
        <v>100</v>
      </c>
      <c r="F13" s="11" t="str">
        <f>IFERROR(__xludf.DUMMYFUNCTION("FILTER(Data!A3:D17,Data!C3:C17=""Karnataka"")"),"Riya Gupta")</f>
        <v>Riya Gupta</v>
      </c>
      <c r="G13" s="11" t="str">
        <f>IFERROR(__xludf.DUMMYFUNCTION("""COMPUTED_VALUE"""),"BLR")</f>
        <v>BLR</v>
      </c>
      <c r="H13" s="11" t="str">
        <f>IFERROR(__xludf.DUMMYFUNCTION("""COMPUTED_VALUE"""),"Karnataka")</f>
        <v>Karnataka</v>
      </c>
      <c r="I13" s="11">
        <f>IFERROR(__xludf.DUMMYFUNCTION("""COMPUTED_VALUE"""),100.0)</f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2"/>
      <c r="C1" s="2"/>
      <c r="D1" s="2"/>
      <c r="F1" s="1" t="s">
        <v>59</v>
      </c>
      <c r="G1" s="2"/>
      <c r="H1" s="2"/>
      <c r="I1" s="2"/>
    </row>
    <row r="2">
      <c r="A2" s="4" t="s">
        <v>1</v>
      </c>
      <c r="B2" s="4" t="s">
        <v>2</v>
      </c>
      <c r="C2" s="4" t="s">
        <v>3</v>
      </c>
      <c r="D2" s="5" t="s">
        <v>4</v>
      </c>
      <c r="F2" s="4" t="s">
        <v>1</v>
      </c>
      <c r="G2" s="4" t="s">
        <v>2</v>
      </c>
      <c r="H2" s="4" t="s">
        <v>3</v>
      </c>
      <c r="I2" s="5" t="s">
        <v>4</v>
      </c>
    </row>
    <row r="3">
      <c r="A3" s="11" t="str">
        <f>IFERROR(__xludf.DUMMYFUNCTION("FILTER(Data!A3:D17,Data!D3:D17&gt;120)"),"Aarav Kapoor")</f>
        <v>Aarav Kapoor</v>
      </c>
      <c r="B3" s="11" t="str">
        <f>IFERROR(__xludf.DUMMYFUNCTION("""COMPUTED_VALUE"""),"MUM")</f>
        <v>MUM</v>
      </c>
      <c r="C3" s="11" t="str">
        <f>IFERROR(__xludf.DUMMYFUNCTION("""COMPUTED_VALUE"""),"Maharashtra")</f>
        <v>Maharashtra</v>
      </c>
      <c r="D3" s="11">
        <f>IFERROR(__xludf.DUMMYFUNCTION("""COMPUTED_VALUE"""),260.0)</f>
        <v>260</v>
      </c>
      <c r="F3" s="11" t="str">
        <f>IFERROR(__xludf.DUMMYFUNCTION("FILTER(Data!A3:D17,Data!D3:D17&lt;170)"),"Diya Patel")</f>
        <v>Diya Patel</v>
      </c>
      <c r="G3" s="11" t="str">
        <f>IFERROR(__xludf.DUMMYFUNCTION("""COMPUTED_VALUE"""),"AMD")</f>
        <v>AMD</v>
      </c>
      <c r="H3" s="11" t="str">
        <f>IFERROR(__xludf.DUMMYFUNCTION("""COMPUTED_VALUE"""),"Gujarat")</f>
        <v>Gujarat</v>
      </c>
      <c r="I3" s="11">
        <f>IFERROR(__xludf.DUMMYFUNCTION("""COMPUTED_VALUE"""),130.0)</f>
        <v>130</v>
      </c>
    </row>
    <row r="4">
      <c r="A4" s="11" t="str">
        <f>IFERROR(__xludf.DUMMYFUNCTION("""COMPUTED_VALUE"""),"Diya Patel")</f>
        <v>Diya Patel</v>
      </c>
      <c r="B4" s="11" t="str">
        <f>IFERROR(__xludf.DUMMYFUNCTION("""COMPUTED_VALUE"""),"AMD")</f>
        <v>AMD</v>
      </c>
      <c r="C4" s="11" t="str">
        <f>IFERROR(__xludf.DUMMYFUNCTION("""COMPUTED_VALUE"""),"Gujarat")</f>
        <v>Gujarat</v>
      </c>
      <c r="D4" s="11">
        <f>IFERROR(__xludf.DUMMYFUNCTION("""COMPUTED_VALUE"""),130.0)</f>
        <v>130</v>
      </c>
      <c r="F4" s="11" t="str">
        <f>IFERROR(__xludf.DUMMYFUNCTION("""COMPUTED_VALUE"""),"Ishan Sharma")</f>
        <v>Ishan Sharma</v>
      </c>
      <c r="G4" s="11" t="str">
        <f>IFERROR(__xludf.DUMMYFUNCTION("""COMPUTED_VALUE"""),"CHE")</f>
        <v>CHE</v>
      </c>
      <c r="H4" s="11" t="str">
        <f>IFERROR(__xludf.DUMMYFUNCTION("""COMPUTED_VALUE"""),"Tamil Nadu")</f>
        <v>Tamil Nadu</v>
      </c>
      <c r="I4" s="11">
        <f>IFERROR(__xludf.DUMMYFUNCTION("""COMPUTED_VALUE"""),150.0)</f>
        <v>150</v>
      </c>
    </row>
    <row r="5">
      <c r="A5" s="11" t="str">
        <f>IFERROR(__xludf.DUMMYFUNCTION("""COMPUTED_VALUE"""),"Ishan Sharma")</f>
        <v>Ishan Sharma</v>
      </c>
      <c r="B5" s="11" t="str">
        <f>IFERROR(__xludf.DUMMYFUNCTION("""COMPUTED_VALUE"""),"CHE")</f>
        <v>CHE</v>
      </c>
      <c r="C5" s="11" t="str">
        <f>IFERROR(__xludf.DUMMYFUNCTION("""COMPUTED_VALUE"""),"Tamil Nadu")</f>
        <v>Tamil Nadu</v>
      </c>
      <c r="D5" s="11">
        <f>IFERROR(__xludf.DUMMYFUNCTION("""COMPUTED_VALUE"""),150.0)</f>
        <v>150</v>
      </c>
      <c r="F5" s="11" t="str">
        <f>IFERROR(__xludf.DUMMYFUNCTION("""COMPUTED_VALUE"""),"Riya Gupta")</f>
        <v>Riya Gupta</v>
      </c>
      <c r="G5" s="11" t="str">
        <f>IFERROR(__xludf.DUMMYFUNCTION("""COMPUTED_VALUE"""),"BLR")</f>
        <v>BLR</v>
      </c>
      <c r="H5" s="11" t="str">
        <f>IFERROR(__xludf.DUMMYFUNCTION("""COMPUTED_VALUE"""),"Karnataka")</f>
        <v>Karnataka</v>
      </c>
      <c r="I5" s="11">
        <f>IFERROR(__xludf.DUMMYFUNCTION("""COMPUTED_VALUE"""),100.0)</f>
        <v>100</v>
      </c>
    </row>
    <row r="6">
      <c r="A6" s="11" t="str">
        <f>IFERROR(__xludf.DUMMYFUNCTION("""COMPUTED_VALUE"""),"Zara Khan")</f>
        <v>Zara Khan</v>
      </c>
      <c r="B6" s="11" t="str">
        <f>IFERROR(__xludf.DUMMYFUNCTION("""COMPUTED_VALUE"""),"LKO")</f>
        <v>LKO</v>
      </c>
      <c r="C6" s="11" t="str">
        <f>IFERROR(__xludf.DUMMYFUNCTION("""COMPUTED_VALUE"""),"Uttar Pradesh")</f>
        <v>Uttar Pradesh</v>
      </c>
      <c r="D6" s="11">
        <f>IFERROR(__xludf.DUMMYFUNCTION("""COMPUTED_VALUE"""),220.0)</f>
        <v>220</v>
      </c>
      <c r="F6" s="11" t="str">
        <f>IFERROR(__xludf.DUMMYFUNCTION("""COMPUTED_VALUE"""),"Kabir Singh")</f>
        <v>Kabir Singh</v>
      </c>
      <c r="G6" s="11" t="str">
        <f>IFERROR(__xludf.DUMMYFUNCTION("""COMPUTED_VALUE"""),"TVM")</f>
        <v>TVM</v>
      </c>
      <c r="H6" s="11" t="str">
        <f>IFERROR(__xludf.DUMMYFUNCTION("""COMPUTED_VALUE"""),"Kerala")</f>
        <v>Kerala</v>
      </c>
      <c r="I6" s="11">
        <f>IFERROR(__xludf.DUMMYFUNCTION("""COMPUTED_VALUE"""),90.0)</f>
        <v>90</v>
      </c>
    </row>
    <row r="7">
      <c r="A7" s="11" t="str">
        <f>IFERROR(__xludf.DUMMYFUNCTION("""COMPUTED_VALUE"""),"Ananya Reddy")</f>
        <v>Ananya Reddy</v>
      </c>
      <c r="B7" s="11" t="str">
        <f>IFERROR(__xludf.DUMMYFUNCTION("""COMPUTED_VALUE"""),"DEL")</f>
        <v>DEL</v>
      </c>
      <c r="C7" s="11" t="str">
        <f>IFERROR(__xludf.DUMMYFUNCTION("""COMPUTED_VALUE"""),"Delhi")</f>
        <v>Delhi</v>
      </c>
      <c r="D7" s="11">
        <f>IFERROR(__xludf.DUMMYFUNCTION("""COMPUTED_VALUE"""),160.0)</f>
        <v>160</v>
      </c>
      <c r="F7" s="11" t="str">
        <f>IFERROR(__xludf.DUMMYFUNCTION("""COMPUTED_VALUE"""),"Ananya Reddy")</f>
        <v>Ananya Reddy</v>
      </c>
      <c r="G7" s="11" t="str">
        <f>IFERROR(__xludf.DUMMYFUNCTION("""COMPUTED_VALUE"""),"DEL")</f>
        <v>DEL</v>
      </c>
      <c r="H7" s="11" t="str">
        <f>IFERROR(__xludf.DUMMYFUNCTION("""COMPUTED_VALUE"""),"Delhi")</f>
        <v>Delhi</v>
      </c>
      <c r="I7" s="11">
        <f>IFERROR(__xludf.DUMMYFUNCTION("""COMPUTED_VALUE"""),160.0)</f>
        <v>160</v>
      </c>
    </row>
    <row r="8">
      <c r="A8" s="11" t="str">
        <f>IFERROR(__xludf.DUMMYFUNCTION("""COMPUTED_VALUE"""),"Meera Joshi")</f>
        <v>Meera Joshi</v>
      </c>
      <c r="B8" s="11" t="str">
        <f>IFERROR(__xludf.DUMMYFUNCTION("""COMPUTED_VALUE"""),"KOL")</f>
        <v>KOL</v>
      </c>
      <c r="C8" s="11" t="str">
        <f>IFERROR(__xludf.DUMMYFUNCTION("""COMPUTED_VALUE"""),"West Bengal")</f>
        <v>West Bengal</v>
      </c>
      <c r="D8" s="11">
        <f>IFERROR(__xludf.DUMMYFUNCTION("""COMPUTED_VALUE"""),260.0)</f>
        <v>260</v>
      </c>
      <c r="F8" s="11" t="str">
        <f>IFERROR(__xludf.DUMMYFUNCTION("""COMPUTED_VALUE"""),"Arjun Malhotra")</f>
        <v>Arjun Malhotra</v>
      </c>
      <c r="G8" s="11" t="str">
        <f>IFERROR(__xludf.DUMMYFUNCTION("""COMPUTED_VALUE"""),"HYD")</f>
        <v>HYD</v>
      </c>
      <c r="H8" s="11" t="str">
        <f>IFERROR(__xludf.DUMMYFUNCTION("""COMPUTED_VALUE"""),"Telangana")</f>
        <v>Telangana</v>
      </c>
      <c r="I8" s="11">
        <f>IFERROR(__xludf.DUMMYFUNCTION("""COMPUTED_VALUE"""),110.0)</f>
        <v>110</v>
      </c>
    </row>
    <row r="9">
      <c r="A9" s="11" t="str">
        <f>IFERROR(__xludf.DUMMYFUNCTION("""COMPUTED_VALUE"""),"Yuvraj Singh")</f>
        <v>Yuvraj Singh</v>
      </c>
      <c r="B9" s="11" t="str">
        <f>IFERROR(__xludf.DUMMYFUNCTION("""COMPUTED_VALUE"""),"BHO")</f>
        <v>BHO</v>
      </c>
      <c r="C9" s="11" t="str">
        <f>IFERROR(__xludf.DUMMYFUNCTION("""COMPUTED_VALUE"""),"Madhya Pradesh")</f>
        <v>Madhya Pradesh</v>
      </c>
      <c r="D9" s="11">
        <f>IFERROR(__xludf.DUMMYFUNCTION("""COMPUTED_VALUE"""),260.0)</f>
        <v>260</v>
      </c>
      <c r="F9" s="11" t="str">
        <f>IFERROR(__xludf.DUMMYFUNCTION("""COMPUTED_VALUE"""),"Niharika Sharma")</f>
        <v>Niharika Sharma</v>
      </c>
      <c r="G9" s="11" t="str">
        <f>IFERROR(__xludf.DUMMYFUNCTION("""COMPUTED_VALUE"""),"JAI")</f>
        <v>JAI</v>
      </c>
      <c r="H9" s="11" t="str">
        <f>IFERROR(__xludf.DUMMYFUNCTION("""COMPUTED_VALUE"""),"Rajasthan")</f>
        <v>Rajasthan</v>
      </c>
      <c r="I9" s="11">
        <f>IFERROR(__xludf.DUMMYFUNCTION("""COMPUTED_VALUE"""),100.0)</f>
        <v>100</v>
      </c>
    </row>
    <row r="10">
      <c r="A10" s="11" t="str">
        <f>IFERROR(__xludf.DUMMYFUNCTION("""COMPUTED_VALUE"""),"Aanya Khanna")</f>
        <v>Aanya Khanna</v>
      </c>
      <c r="B10" s="11" t="str">
        <f>IFERROR(__xludf.DUMMYFUNCTION("""COMPUTED_VALUE"""),"BBS")</f>
        <v>BBS</v>
      </c>
      <c r="C10" s="11" t="str">
        <f>IFERROR(__xludf.DUMMYFUNCTION("""COMPUTED_VALUE"""),"Odisha")</f>
        <v>Odisha</v>
      </c>
      <c r="D10" s="11">
        <f>IFERROR(__xludf.DUMMYFUNCTION("""COMPUTED_VALUE"""),130.0)</f>
        <v>130</v>
      </c>
      <c r="F10" s="11" t="str">
        <f>IFERROR(__xludf.DUMMYFUNCTION("""COMPUTED_VALUE"""),"Vikram Chauhan")</f>
        <v>Vikram Chauhan</v>
      </c>
      <c r="G10" s="11" t="str">
        <f>IFERROR(__xludf.DUMMYFUNCTION("""COMPUTED_VALUE"""),"CHD")</f>
        <v>CHD</v>
      </c>
      <c r="H10" s="11" t="str">
        <f>IFERROR(__xludf.DUMMYFUNCTION("""COMPUTED_VALUE"""),"Punjab")</f>
        <v>Punjab</v>
      </c>
      <c r="I10" s="11">
        <f>IFERROR(__xludf.DUMMYFUNCTION("""COMPUTED_VALUE"""),80.0)</f>
        <v>80</v>
      </c>
    </row>
    <row r="11">
      <c r="A11" s="11" t="str">
        <f>IFERROR(__xludf.DUMMYFUNCTION("""COMPUTED_VALUE"""),"Advik Patel")</f>
        <v>Advik Patel</v>
      </c>
      <c r="B11" s="11" t="str">
        <f>IFERROR(__xludf.DUMMYFUNCTION("""COMPUTED_VALUE"""),"CHD")</f>
        <v>CHD</v>
      </c>
      <c r="C11" s="11" t="str">
        <f>IFERROR(__xludf.DUMMYFUNCTION("""COMPUTED_VALUE"""),"Haryana")</f>
        <v>Haryana</v>
      </c>
      <c r="D11" s="11">
        <f>IFERROR(__xludf.DUMMYFUNCTION("""COMPUTED_VALUE"""),150.0)</f>
        <v>150</v>
      </c>
      <c r="F11" s="11" t="str">
        <f>IFERROR(__xludf.DUMMYFUNCTION("""COMPUTED_VALUE"""),"Aanya Khanna")</f>
        <v>Aanya Khanna</v>
      </c>
      <c r="G11" s="11" t="str">
        <f>IFERROR(__xludf.DUMMYFUNCTION("""COMPUTED_VALUE"""),"BBS")</f>
        <v>BBS</v>
      </c>
      <c r="H11" s="11" t="str">
        <f>IFERROR(__xludf.DUMMYFUNCTION("""COMPUTED_VALUE"""),"Odisha")</f>
        <v>Odisha</v>
      </c>
      <c r="I11" s="11">
        <f>IFERROR(__xludf.DUMMYFUNCTION("""COMPUTED_VALUE"""),130.0)</f>
        <v>130</v>
      </c>
    </row>
    <row r="12">
      <c r="A12" s="11" t="str">
        <f>IFERROR(__xludf.DUMMYFUNCTION("""COMPUTED_VALUE"""),"Rahul Patel")</f>
        <v>Rahul Patel</v>
      </c>
      <c r="B12" s="11" t="str">
        <f>IFERROR(__xludf.DUMMYFUNCTION("""COMPUTED_VALUE"""),"JHA")</f>
        <v>JHA</v>
      </c>
      <c r="C12" s="11" t="str">
        <f>IFERROR(__xludf.DUMMYFUNCTION("""COMPUTED_VALUE"""),"Jharkhand")</f>
        <v>Jharkhand</v>
      </c>
      <c r="D12" s="11">
        <f>IFERROR(__xludf.DUMMYFUNCTION("""COMPUTED_VALUE"""),179.0)</f>
        <v>179</v>
      </c>
      <c r="F12" s="11" t="str">
        <f>IFERROR(__xludf.DUMMYFUNCTION("""COMPUTED_VALUE"""),"Advik Patel")</f>
        <v>Advik Patel</v>
      </c>
      <c r="G12" s="11" t="str">
        <f>IFERROR(__xludf.DUMMYFUNCTION("""COMPUTED_VALUE"""),"CHD")</f>
        <v>CHD</v>
      </c>
      <c r="H12" s="11" t="str">
        <f>IFERROR(__xludf.DUMMYFUNCTION("""COMPUTED_VALUE"""),"Haryana")</f>
        <v>Haryana</v>
      </c>
      <c r="I12" s="11">
        <f>IFERROR(__xludf.DUMMYFUNCTION("""COMPUTED_VALUE"""),150.0)</f>
        <v>150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  <c r="B1" s="2"/>
      <c r="C1" s="2"/>
      <c r="D1" s="2"/>
      <c r="E1" s="2"/>
      <c r="G1" s="1" t="s">
        <v>61</v>
      </c>
      <c r="H1" s="2"/>
      <c r="I1" s="2"/>
      <c r="J1" s="2"/>
      <c r="K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G2" s="4" t="s">
        <v>1</v>
      </c>
      <c r="H2" s="4" t="s">
        <v>2</v>
      </c>
      <c r="I2" s="4" t="s">
        <v>3</v>
      </c>
      <c r="J2" s="5" t="s">
        <v>4</v>
      </c>
      <c r="K2" s="5" t="s">
        <v>5</v>
      </c>
    </row>
    <row r="3">
      <c r="A3" s="11" t="str">
        <f>IFERROR(__xludf.DUMMYFUNCTION("FILTER(Data!A3:E17,Data!E3:E17&gt;8000)"),"Aarav Kapoor")</f>
        <v>Aarav Kapoor</v>
      </c>
      <c r="B3" s="11" t="str">
        <f>IFERROR(__xludf.DUMMYFUNCTION("""COMPUTED_VALUE"""),"MUM")</f>
        <v>MUM</v>
      </c>
      <c r="C3" s="11" t="str">
        <f>IFERROR(__xludf.DUMMYFUNCTION("""COMPUTED_VALUE"""),"Maharashtra")</f>
        <v>Maharashtra</v>
      </c>
      <c r="D3" s="11">
        <f>IFERROR(__xludf.DUMMYFUNCTION("""COMPUTED_VALUE"""),260.0)</f>
        <v>260</v>
      </c>
      <c r="E3" s="12">
        <f>IFERROR(__xludf.DUMMYFUNCTION("""COMPUTED_VALUE"""),13500.0)</f>
        <v>13500</v>
      </c>
      <c r="G3" s="11" t="str">
        <f>IFERROR(__xludf.DUMMYFUNCTION("FILTER(Data!A3:E17,Data!E3:E17&gt;8000,Data!D3:D17&gt;130)"),"Aarav Kapoor")</f>
        <v>Aarav Kapoor</v>
      </c>
      <c r="H3" s="11" t="str">
        <f>IFERROR(__xludf.DUMMYFUNCTION("""COMPUTED_VALUE"""),"MUM")</f>
        <v>MUM</v>
      </c>
      <c r="I3" s="11" t="str">
        <f>IFERROR(__xludf.DUMMYFUNCTION("""COMPUTED_VALUE"""),"Maharashtra")</f>
        <v>Maharashtra</v>
      </c>
      <c r="J3" s="11">
        <f>IFERROR(__xludf.DUMMYFUNCTION("""COMPUTED_VALUE"""),260.0)</f>
        <v>260</v>
      </c>
      <c r="K3" s="12">
        <f>IFERROR(__xludf.DUMMYFUNCTION("""COMPUTED_VALUE"""),13500.0)</f>
        <v>13500</v>
      </c>
    </row>
    <row r="4">
      <c r="A4" s="11" t="str">
        <f>IFERROR(__xludf.DUMMYFUNCTION("""COMPUTED_VALUE"""),"Ishan Sharma")</f>
        <v>Ishan Sharma</v>
      </c>
      <c r="B4" s="11" t="str">
        <f>IFERROR(__xludf.DUMMYFUNCTION("""COMPUTED_VALUE"""),"CHE")</f>
        <v>CHE</v>
      </c>
      <c r="C4" s="11" t="str">
        <f>IFERROR(__xludf.DUMMYFUNCTION("""COMPUTED_VALUE"""),"Tamil Nadu")</f>
        <v>Tamil Nadu</v>
      </c>
      <c r="D4" s="11">
        <f>IFERROR(__xludf.DUMMYFUNCTION("""COMPUTED_VALUE"""),150.0)</f>
        <v>150</v>
      </c>
      <c r="E4" s="12">
        <f>IFERROR(__xludf.DUMMYFUNCTION("""COMPUTED_VALUE"""),8200.0)</f>
        <v>8200</v>
      </c>
      <c r="G4" s="11" t="str">
        <f>IFERROR(__xludf.DUMMYFUNCTION("""COMPUTED_VALUE"""),"Ishan Sharma")</f>
        <v>Ishan Sharma</v>
      </c>
      <c r="H4" s="11" t="str">
        <f>IFERROR(__xludf.DUMMYFUNCTION("""COMPUTED_VALUE"""),"CHE")</f>
        <v>CHE</v>
      </c>
      <c r="I4" s="11" t="str">
        <f>IFERROR(__xludf.DUMMYFUNCTION("""COMPUTED_VALUE"""),"Tamil Nadu")</f>
        <v>Tamil Nadu</v>
      </c>
      <c r="J4" s="11">
        <f>IFERROR(__xludf.DUMMYFUNCTION("""COMPUTED_VALUE"""),150.0)</f>
        <v>150</v>
      </c>
      <c r="K4" s="12">
        <f>IFERROR(__xludf.DUMMYFUNCTION("""COMPUTED_VALUE"""),8200.0)</f>
        <v>8200</v>
      </c>
    </row>
    <row r="5">
      <c r="A5" s="11" t="str">
        <f>IFERROR(__xludf.DUMMYFUNCTION("""COMPUTED_VALUE"""),"Zara Khan")</f>
        <v>Zara Khan</v>
      </c>
      <c r="B5" s="11" t="str">
        <f>IFERROR(__xludf.DUMMYFUNCTION("""COMPUTED_VALUE"""),"LKO")</f>
        <v>LKO</v>
      </c>
      <c r="C5" s="11" t="str">
        <f>IFERROR(__xludf.DUMMYFUNCTION("""COMPUTED_VALUE"""),"Uttar Pradesh")</f>
        <v>Uttar Pradesh</v>
      </c>
      <c r="D5" s="11">
        <f>IFERROR(__xludf.DUMMYFUNCTION("""COMPUTED_VALUE"""),220.0)</f>
        <v>220</v>
      </c>
      <c r="E5" s="12">
        <f>IFERROR(__xludf.DUMMYFUNCTION("""COMPUTED_VALUE"""),12000.0)</f>
        <v>12000</v>
      </c>
      <c r="G5" s="11" t="str">
        <f>IFERROR(__xludf.DUMMYFUNCTION("""COMPUTED_VALUE"""),"Zara Khan")</f>
        <v>Zara Khan</v>
      </c>
      <c r="H5" s="11" t="str">
        <f>IFERROR(__xludf.DUMMYFUNCTION("""COMPUTED_VALUE"""),"LKO")</f>
        <v>LKO</v>
      </c>
      <c r="I5" s="11" t="str">
        <f>IFERROR(__xludf.DUMMYFUNCTION("""COMPUTED_VALUE"""),"Uttar Pradesh")</f>
        <v>Uttar Pradesh</v>
      </c>
      <c r="J5" s="11">
        <f>IFERROR(__xludf.DUMMYFUNCTION("""COMPUTED_VALUE"""),220.0)</f>
        <v>220</v>
      </c>
      <c r="K5" s="12">
        <f>IFERROR(__xludf.DUMMYFUNCTION("""COMPUTED_VALUE"""),12000.0)</f>
        <v>12000</v>
      </c>
    </row>
    <row r="6">
      <c r="A6" s="11" t="str">
        <f>IFERROR(__xludf.DUMMYFUNCTION("""COMPUTED_VALUE"""),"Ananya Reddy")</f>
        <v>Ananya Reddy</v>
      </c>
      <c r="B6" s="11" t="str">
        <f>IFERROR(__xludf.DUMMYFUNCTION("""COMPUTED_VALUE"""),"DEL")</f>
        <v>DEL</v>
      </c>
      <c r="C6" s="11" t="str">
        <f>IFERROR(__xludf.DUMMYFUNCTION("""COMPUTED_VALUE"""),"Delhi")</f>
        <v>Delhi</v>
      </c>
      <c r="D6" s="11">
        <f>IFERROR(__xludf.DUMMYFUNCTION("""COMPUTED_VALUE"""),160.0)</f>
        <v>160</v>
      </c>
      <c r="E6" s="12">
        <f>IFERROR(__xludf.DUMMYFUNCTION("""COMPUTED_VALUE"""),8500.0)</f>
        <v>8500</v>
      </c>
      <c r="G6" s="11" t="str">
        <f>IFERROR(__xludf.DUMMYFUNCTION("""COMPUTED_VALUE"""),"Ananya Reddy")</f>
        <v>Ananya Reddy</v>
      </c>
      <c r="H6" s="11" t="str">
        <f>IFERROR(__xludf.DUMMYFUNCTION("""COMPUTED_VALUE"""),"DEL")</f>
        <v>DEL</v>
      </c>
      <c r="I6" s="11" t="str">
        <f>IFERROR(__xludf.DUMMYFUNCTION("""COMPUTED_VALUE"""),"Delhi")</f>
        <v>Delhi</v>
      </c>
      <c r="J6" s="11">
        <f>IFERROR(__xludf.DUMMYFUNCTION("""COMPUTED_VALUE"""),160.0)</f>
        <v>160</v>
      </c>
      <c r="K6" s="12">
        <f>IFERROR(__xludf.DUMMYFUNCTION("""COMPUTED_VALUE"""),8500.0)</f>
        <v>8500</v>
      </c>
    </row>
    <row r="7">
      <c r="A7" s="11" t="str">
        <f>IFERROR(__xludf.DUMMYFUNCTION("""COMPUTED_VALUE"""),"Meera Joshi")</f>
        <v>Meera Joshi</v>
      </c>
      <c r="B7" s="11" t="str">
        <f>IFERROR(__xludf.DUMMYFUNCTION("""COMPUTED_VALUE"""),"KOL")</f>
        <v>KOL</v>
      </c>
      <c r="C7" s="11" t="str">
        <f>IFERROR(__xludf.DUMMYFUNCTION("""COMPUTED_VALUE"""),"West Bengal")</f>
        <v>West Bengal</v>
      </c>
      <c r="D7" s="11">
        <f>IFERROR(__xludf.DUMMYFUNCTION("""COMPUTED_VALUE"""),260.0)</f>
        <v>260</v>
      </c>
      <c r="E7" s="12">
        <f>IFERROR(__xludf.DUMMYFUNCTION("""COMPUTED_VALUE"""),12000.0)</f>
        <v>12000</v>
      </c>
      <c r="G7" s="11" t="str">
        <f>IFERROR(__xludf.DUMMYFUNCTION("""COMPUTED_VALUE"""),"Meera Joshi")</f>
        <v>Meera Joshi</v>
      </c>
      <c r="H7" s="11" t="str">
        <f>IFERROR(__xludf.DUMMYFUNCTION("""COMPUTED_VALUE"""),"KOL")</f>
        <v>KOL</v>
      </c>
      <c r="I7" s="11" t="str">
        <f>IFERROR(__xludf.DUMMYFUNCTION("""COMPUTED_VALUE"""),"West Bengal")</f>
        <v>West Bengal</v>
      </c>
      <c r="J7" s="11">
        <f>IFERROR(__xludf.DUMMYFUNCTION("""COMPUTED_VALUE"""),260.0)</f>
        <v>260</v>
      </c>
      <c r="K7" s="12">
        <f>IFERROR(__xludf.DUMMYFUNCTION("""COMPUTED_VALUE"""),12000.0)</f>
        <v>12000</v>
      </c>
    </row>
    <row r="8">
      <c r="A8" s="11" t="str">
        <f>IFERROR(__xludf.DUMMYFUNCTION("""COMPUTED_VALUE"""),"Yuvraj Singh")</f>
        <v>Yuvraj Singh</v>
      </c>
      <c r="B8" s="11" t="str">
        <f>IFERROR(__xludf.DUMMYFUNCTION("""COMPUTED_VALUE"""),"BHO")</f>
        <v>BHO</v>
      </c>
      <c r="C8" s="11" t="str">
        <f>IFERROR(__xludf.DUMMYFUNCTION("""COMPUTED_VALUE"""),"Madhya Pradesh")</f>
        <v>Madhya Pradesh</v>
      </c>
      <c r="D8" s="11">
        <f>IFERROR(__xludf.DUMMYFUNCTION("""COMPUTED_VALUE"""),260.0)</f>
        <v>260</v>
      </c>
      <c r="E8" s="12">
        <f>IFERROR(__xludf.DUMMYFUNCTION("""COMPUTED_VALUE"""),12000.0)</f>
        <v>12000</v>
      </c>
      <c r="G8" s="11" t="str">
        <f>IFERROR(__xludf.DUMMYFUNCTION("""COMPUTED_VALUE"""),"Yuvraj Singh")</f>
        <v>Yuvraj Singh</v>
      </c>
      <c r="H8" s="11" t="str">
        <f>IFERROR(__xludf.DUMMYFUNCTION("""COMPUTED_VALUE"""),"BHO")</f>
        <v>BHO</v>
      </c>
      <c r="I8" s="11" t="str">
        <f>IFERROR(__xludf.DUMMYFUNCTION("""COMPUTED_VALUE"""),"Madhya Pradesh")</f>
        <v>Madhya Pradesh</v>
      </c>
      <c r="J8" s="11">
        <f>IFERROR(__xludf.DUMMYFUNCTION("""COMPUTED_VALUE"""),260.0)</f>
        <v>260</v>
      </c>
      <c r="K8" s="12">
        <f>IFERROR(__xludf.DUMMYFUNCTION("""COMPUTED_VALUE"""),12000.0)</f>
        <v>12000</v>
      </c>
    </row>
    <row r="9">
      <c r="A9" s="11" t="str">
        <f>IFERROR(__xludf.DUMMYFUNCTION("""COMPUTED_VALUE"""),"Aanya Khanna")</f>
        <v>Aanya Khanna</v>
      </c>
      <c r="B9" s="11" t="str">
        <f>IFERROR(__xludf.DUMMYFUNCTION("""COMPUTED_VALUE"""),"BBS")</f>
        <v>BBS</v>
      </c>
      <c r="C9" s="11" t="str">
        <f>IFERROR(__xludf.DUMMYFUNCTION("""COMPUTED_VALUE"""),"Odisha")</f>
        <v>Odisha</v>
      </c>
      <c r="D9" s="11">
        <f>IFERROR(__xludf.DUMMYFUNCTION("""COMPUTED_VALUE"""),130.0)</f>
        <v>130</v>
      </c>
      <c r="E9" s="12">
        <f>IFERROR(__xludf.DUMMYFUNCTION("""COMPUTED_VALUE"""),12000.0)</f>
        <v>12000</v>
      </c>
      <c r="G9" s="11" t="str">
        <f>IFERROR(__xludf.DUMMYFUNCTION("""COMPUTED_VALUE"""),"Advik Patel")</f>
        <v>Advik Patel</v>
      </c>
      <c r="H9" s="11" t="str">
        <f>IFERROR(__xludf.DUMMYFUNCTION("""COMPUTED_VALUE"""),"CHD")</f>
        <v>CHD</v>
      </c>
      <c r="I9" s="11" t="str">
        <f>IFERROR(__xludf.DUMMYFUNCTION("""COMPUTED_VALUE"""),"Haryana")</f>
        <v>Haryana</v>
      </c>
      <c r="J9" s="11">
        <f>IFERROR(__xludf.DUMMYFUNCTION("""COMPUTED_VALUE"""),150.0)</f>
        <v>150</v>
      </c>
      <c r="K9" s="12">
        <f>IFERROR(__xludf.DUMMYFUNCTION("""COMPUTED_VALUE"""),13500.0)</f>
        <v>13500</v>
      </c>
    </row>
    <row r="10">
      <c r="A10" s="11" t="str">
        <f>IFERROR(__xludf.DUMMYFUNCTION("""COMPUTED_VALUE"""),"Advik Patel")</f>
        <v>Advik Patel</v>
      </c>
      <c r="B10" s="11" t="str">
        <f>IFERROR(__xludf.DUMMYFUNCTION("""COMPUTED_VALUE"""),"CHD")</f>
        <v>CHD</v>
      </c>
      <c r="C10" s="11" t="str">
        <f>IFERROR(__xludf.DUMMYFUNCTION("""COMPUTED_VALUE"""),"Haryana")</f>
        <v>Haryana</v>
      </c>
      <c r="D10" s="11">
        <f>IFERROR(__xludf.DUMMYFUNCTION("""COMPUTED_VALUE"""),150.0)</f>
        <v>150</v>
      </c>
      <c r="E10" s="12">
        <f>IFERROR(__xludf.DUMMYFUNCTION("""COMPUTED_VALUE"""),13500.0)</f>
        <v>13500</v>
      </c>
      <c r="G10" s="11" t="str">
        <f>IFERROR(__xludf.DUMMYFUNCTION("""COMPUTED_VALUE"""),"Rahul Patel")</f>
        <v>Rahul Patel</v>
      </c>
      <c r="H10" s="11" t="str">
        <f>IFERROR(__xludf.DUMMYFUNCTION("""COMPUTED_VALUE"""),"JHA")</f>
        <v>JHA</v>
      </c>
      <c r="I10" s="11" t="str">
        <f>IFERROR(__xludf.DUMMYFUNCTION("""COMPUTED_VALUE"""),"Jharkhand")</f>
        <v>Jharkhand</v>
      </c>
      <c r="J10" s="11">
        <f>IFERROR(__xludf.DUMMYFUNCTION("""COMPUTED_VALUE"""),179.0)</f>
        <v>179</v>
      </c>
      <c r="K10" s="12">
        <f>IFERROR(__xludf.DUMMYFUNCTION("""COMPUTED_VALUE"""),12500.0)</f>
        <v>12500</v>
      </c>
    </row>
    <row r="11">
      <c r="A11" s="11" t="str">
        <f>IFERROR(__xludf.DUMMYFUNCTION("""COMPUTED_VALUE"""),"Rahul Patel")</f>
        <v>Rahul Patel</v>
      </c>
      <c r="B11" s="11" t="str">
        <f>IFERROR(__xludf.DUMMYFUNCTION("""COMPUTED_VALUE"""),"JHA")</f>
        <v>JHA</v>
      </c>
      <c r="C11" s="11" t="str">
        <f>IFERROR(__xludf.DUMMYFUNCTION("""COMPUTED_VALUE"""),"Jharkhand")</f>
        <v>Jharkhand</v>
      </c>
      <c r="D11" s="11">
        <f>IFERROR(__xludf.DUMMYFUNCTION("""COMPUTED_VALUE"""),179.0)</f>
        <v>179</v>
      </c>
      <c r="E11" s="12">
        <f>IFERROR(__xludf.DUMMYFUNCTION("""COMPUTED_VALUE"""),12500.0)</f>
        <v>12500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62</v>
      </c>
      <c r="B1" s="2"/>
      <c r="C1" s="2"/>
      <c r="D1" s="2"/>
      <c r="E1" s="2"/>
      <c r="F1" s="2"/>
      <c r="I1" s="1" t="s">
        <v>63</v>
      </c>
      <c r="J1" s="2"/>
      <c r="K1" s="2"/>
      <c r="L1" s="2"/>
      <c r="M1" s="2"/>
      <c r="N1" s="2"/>
    </row>
    <row r="2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I2" s="4" t="s">
        <v>1</v>
      </c>
      <c r="J2" s="4" t="s">
        <v>2</v>
      </c>
      <c r="K2" s="4" t="s">
        <v>3</v>
      </c>
      <c r="L2" s="5" t="s">
        <v>4</v>
      </c>
      <c r="M2" s="5" t="s">
        <v>5</v>
      </c>
      <c r="N2" s="5" t="s">
        <v>6</v>
      </c>
    </row>
    <row r="3">
      <c r="A3" s="11" t="str">
        <f>IFERROR(__xludf.DUMMYFUNCTION("FILTER(Data!A3:F17,Data!F3:F17&lt;50,Data!D3:D17&gt;100)"),"Ishan Sharma")</f>
        <v>Ishan Sharma</v>
      </c>
      <c r="B3" s="11" t="str">
        <f>IFERROR(__xludf.DUMMYFUNCTION("""COMPUTED_VALUE"""),"CHE")</f>
        <v>CHE</v>
      </c>
      <c r="C3" s="11" t="str">
        <f>IFERROR(__xludf.DUMMYFUNCTION("""COMPUTED_VALUE"""),"Tamil Nadu")</f>
        <v>Tamil Nadu</v>
      </c>
      <c r="D3" s="11">
        <f>IFERROR(__xludf.DUMMYFUNCTION("""COMPUTED_VALUE"""),150.0)</f>
        <v>150</v>
      </c>
      <c r="E3" s="12">
        <f>IFERROR(__xludf.DUMMYFUNCTION("""COMPUTED_VALUE"""),8200.0)</f>
        <v>8200</v>
      </c>
      <c r="F3" s="11">
        <f>IFERROR(__xludf.DUMMYFUNCTION("""COMPUTED_VALUE"""),47.25)</f>
        <v>47.25</v>
      </c>
      <c r="I3" s="11" t="str">
        <f>IFERROR(__xludf.DUMMYFUNCTION("FILTER(Data!A3:F17,Data!F3:F17&gt;55,Data!E3:E17&gt;=6000,Data!D3:D17&gt;=130)"),"Aarav Kapoor")</f>
        <v>Aarav Kapoor</v>
      </c>
      <c r="J3" s="11" t="str">
        <f>IFERROR(__xludf.DUMMYFUNCTION("""COMPUTED_VALUE"""),"MUM")</f>
        <v>MUM</v>
      </c>
      <c r="K3" s="11" t="str">
        <f>IFERROR(__xludf.DUMMYFUNCTION("""COMPUTED_VALUE"""),"Maharashtra")</f>
        <v>Maharashtra</v>
      </c>
      <c r="L3" s="11">
        <f>IFERROR(__xludf.DUMMYFUNCTION("""COMPUTED_VALUE"""),260.0)</f>
        <v>260</v>
      </c>
      <c r="M3" s="12">
        <f>IFERROR(__xludf.DUMMYFUNCTION("""COMPUTED_VALUE"""),13500.0)</f>
        <v>13500</v>
      </c>
      <c r="N3" s="11">
        <f>IFERROR(__xludf.DUMMYFUNCTION("""COMPUTED_VALUE"""),58.92)</f>
        <v>58.92</v>
      </c>
    </row>
    <row r="4">
      <c r="A4" s="11" t="str">
        <f>IFERROR(__xludf.DUMMYFUNCTION("""COMPUTED_VALUE"""),"Zara Khan")</f>
        <v>Zara Khan</v>
      </c>
      <c r="B4" s="11" t="str">
        <f>IFERROR(__xludf.DUMMYFUNCTION("""COMPUTED_VALUE"""),"LKO")</f>
        <v>LKO</v>
      </c>
      <c r="C4" s="11" t="str">
        <f>IFERROR(__xludf.DUMMYFUNCTION("""COMPUTED_VALUE"""),"Uttar Pradesh")</f>
        <v>Uttar Pradesh</v>
      </c>
      <c r="D4" s="11">
        <f>IFERROR(__xludf.DUMMYFUNCTION("""COMPUTED_VALUE"""),220.0)</f>
        <v>220</v>
      </c>
      <c r="E4" s="12">
        <f>IFERROR(__xludf.DUMMYFUNCTION("""COMPUTED_VALUE"""),12000.0)</f>
        <v>12000</v>
      </c>
      <c r="F4" s="11">
        <f>IFERROR(__xludf.DUMMYFUNCTION("""COMPUTED_VALUE"""),48.93)</f>
        <v>48.93</v>
      </c>
      <c r="I4" s="11" t="str">
        <f>IFERROR(__xludf.DUMMYFUNCTION("""COMPUTED_VALUE"""),"Diya Patel")</f>
        <v>Diya Patel</v>
      </c>
      <c r="J4" s="11" t="str">
        <f>IFERROR(__xludf.DUMMYFUNCTION("""COMPUTED_VALUE"""),"AMD")</f>
        <v>AMD</v>
      </c>
      <c r="K4" s="11" t="str">
        <f>IFERROR(__xludf.DUMMYFUNCTION("""COMPUTED_VALUE"""),"Gujarat")</f>
        <v>Gujarat</v>
      </c>
      <c r="L4" s="11">
        <f>IFERROR(__xludf.DUMMYFUNCTION("""COMPUTED_VALUE"""),130.0)</f>
        <v>130</v>
      </c>
      <c r="M4" s="12">
        <f>IFERROR(__xludf.DUMMYFUNCTION("""COMPUTED_VALUE"""),7000.0)</f>
        <v>7000</v>
      </c>
      <c r="N4" s="11">
        <f>IFERROR(__xludf.DUMMYFUNCTION("""COMPUTED_VALUE"""),60.84)</f>
        <v>60.84</v>
      </c>
    </row>
    <row r="5">
      <c r="A5" s="11" t="str">
        <f>IFERROR(__xludf.DUMMYFUNCTION("""COMPUTED_VALUE"""),"Ananya Reddy")</f>
        <v>Ananya Reddy</v>
      </c>
      <c r="B5" s="11" t="str">
        <f>IFERROR(__xludf.DUMMYFUNCTION("""COMPUTED_VALUE"""),"DEL")</f>
        <v>DEL</v>
      </c>
      <c r="C5" s="11" t="str">
        <f>IFERROR(__xludf.DUMMYFUNCTION("""COMPUTED_VALUE"""),"Delhi")</f>
        <v>Delhi</v>
      </c>
      <c r="D5" s="11">
        <f>IFERROR(__xludf.DUMMYFUNCTION("""COMPUTED_VALUE"""),160.0)</f>
        <v>160</v>
      </c>
      <c r="E5" s="12">
        <f>IFERROR(__xludf.DUMMYFUNCTION("""COMPUTED_VALUE"""),8500.0)</f>
        <v>8500</v>
      </c>
      <c r="F5" s="11">
        <f>IFERROR(__xludf.DUMMYFUNCTION("""COMPUTED_VALUE"""),47.98)</f>
        <v>47.98</v>
      </c>
      <c r="I5" s="11" t="str">
        <f>IFERROR(__xludf.DUMMYFUNCTION("""COMPUTED_VALUE"""),"Meera Joshi")</f>
        <v>Meera Joshi</v>
      </c>
      <c r="J5" s="11" t="str">
        <f>IFERROR(__xludf.DUMMYFUNCTION("""COMPUTED_VALUE"""),"KOL")</f>
        <v>KOL</v>
      </c>
      <c r="K5" s="11" t="str">
        <f>IFERROR(__xludf.DUMMYFUNCTION("""COMPUTED_VALUE"""),"West Bengal")</f>
        <v>West Bengal</v>
      </c>
      <c r="L5" s="11">
        <f>IFERROR(__xludf.DUMMYFUNCTION("""COMPUTED_VALUE"""),260.0)</f>
        <v>260</v>
      </c>
      <c r="M5" s="12">
        <f>IFERROR(__xludf.DUMMYFUNCTION("""COMPUTED_VALUE"""),12000.0)</f>
        <v>12000</v>
      </c>
      <c r="N5" s="11">
        <f>IFERROR(__xludf.DUMMYFUNCTION("""COMPUTED_VALUE"""),58.92)</f>
        <v>58.92</v>
      </c>
    </row>
    <row r="6">
      <c r="A6" s="11" t="str">
        <f>IFERROR(__xludf.DUMMYFUNCTION("""COMPUTED_VALUE"""),"Arjun Malhotra")</f>
        <v>Arjun Malhotra</v>
      </c>
      <c r="B6" s="11" t="str">
        <f>IFERROR(__xludf.DUMMYFUNCTION("""COMPUTED_VALUE"""),"HYD")</f>
        <v>HYD</v>
      </c>
      <c r="C6" s="11" t="str">
        <f>IFERROR(__xludf.DUMMYFUNCTION("""COMPUTED_VALUE"""),"Telangana")</f>
        <v>Telangana</v>
      </c>
      <c r="D6" s="11">
        <f>IFERROR(__xludf.DUMMYFUNCTION("""COMPUTED_VALUE"""),110.0)</f>
        <v>110</v>
      </c>
      <c r="E6" s="12">
        <f>IFERROR(__xludf.DUMMYFUNCTION("""COMPUTED_VALUE"""),6000.0)</f>
        <v>6000</v>
      </c>
      <c r="F6" s="11">
        <f>IFERROR(__xludf.DUMMYFUNCTION("""COMPUTED_VALUE"""),38.76)</f>
        <v>38.76</v>
      </c>
      <c r="I6" s="11" t="str">
        <f>IFERROR(__xludf.DUMMYFUNCTION("""COMPUTED_VALUE"""),"Yuvraj Singh")</f>
        <v>Yuvraj Singh</v>
      </c>
      <c r="J6" s="11" t="str">
        <f>IFERROR(__xludf.DUMMYFUNCTION("""COMPUTED_VALUE"""),"BHO")</f>
        <v>BHO</v>
      </c>
      <c r="K6" s="11" t="str">
        <f>IFERROR(__xludf.DUMMYFUNCTION("""COMPUTED_VALUE"""),"Madhya Pradesh")</f>
        <v>Madhya Pradesh</v>
      </c>
      <c r="L6" s="11">
        <f>IFERROR(__xludf.DUMMYFUNCTION("""COMPUTED_VALUE"""),260.0)</f>
        <v>260</v>
      </c>
      <c r="M6" s="12">
        <f>IFERROR(__xludf.DUMMYFUNCTION("""COMPUTED_VALUE"""),12000.0)</f>
        <v>12000</v>
      </c>
      <c r="N6" s="11">
        <f>IFERROR(__xludf.DUMMYFUNCTION("""COMPUTED_VALUE"""),60.84)</f>
        <v>60.84</v>
      </c>
    </row>
    <row r="7">
      <c r="I7" s="11" t="str">
        <f>IFERROR(__xludf.DUMMYFUNCTION("""COMPUTED_VALUE"""),"Aanya Khanna")</f>
        <v>Aanya Khanna</v>
      </c>
      <c r="J7" s="11" t="str">
        <f>IFERROR(__xludf.DUMMYFUNCTION("""COMPUTED_VALUE"""),"BBS")</f>
        <v>BBS</v>
      </c>
      <c r="K7" s="11" t="str">
        <f>IFERROR(__xludf.DUMMYFUNCTION("""COMPUTED_VALUE"""),"Odisha")</f>
        <v>Odisha</v>
      </c>
      <c r="L7" s="11">
        <f>IFERROR(__xludf.DUMMYFUNCTION("""COMPUTED_VALUE"""),130.0)</f>
        <v>130</v>
      </c>
      <c r="M7" s="12">
        <f>IFERROR(__xludf.DUMMYFUNCTION("""COMPUTED_VALUE"""),12000.0)</f>
        <v>12000</v>
      </c>
      <c r="N7" s="11">
        <f>IFERROR(__xludf.DUMMYFUNCTION("""COMPUTED_VALUE"""),58.92)</f>
        <v>58.92</v>
      </c>
    </row>
    <row r="8">
      <c r="I8" s="11" t="str">
        <f>IFERROR(__xludf.DUMMYFUNCTION("""COMPUTED_VALUE"""),"Advik Patel")</f>
        <v>Advik Patel</v>
      </c>
      <c r="J8" s="11" t="str">
        <f>IFERROR(__xludf.DUMMYFUNCTION("""COMPUTED_VALUE"""),"CHD")</f>
        <v>CHD</v>
      </c>
      <c r="K8" s="11" t="str">
        <f>IFERROR(__xludf.DUMMYFUNCTION("""COMPUTED_VALUE"""),"Haryana")</f>
        <v>Haryana</v>
      </c>
      <c r="L8" s="11">
        <f>IFERROR(__xludf.DUMMYFUNCTION("""COMPUTED_VALUE"""),150.0)</f>
        <v>150</v>
      </c>
      <c r="M8" s="12">
        <f>IFERROR(__xludf.DUMMYFUNCTION("""COMPUTED_VALUE"""),13500.0)</f>
        <v>13500</v>
      </c>
      <c r="N8" s="11">
        <f>IFERROR(__xludf.DUMMYFUNCTION("""COMPUTED_VALUE"""),60.84)</f>
        <v>60.84</v>
      </c>
    </row>
    <row r="9">
      <c r="A9" s="1" t="s">
        <v>64</v>
      </c>
      <c r="B9" s="2"/>
      <c r="C9" s="2"/>
      <c r="D9" s="2"/>
      <c r="E9" s="2"/>
      <c r="F9" s="2"/>
      <c r="G9" s="3"/>
      <c r="H9" s="3"/>
      <c r="I9" s="11" t="str">
        <f>IFERROR(__xludf.DUMMYFUNCTION("""COMPUTED_VALUE"""),"Rahul Patel")</f>
        <v>Rahul Patel</v>
      </c>
      <c r="J9" s="11" t="str">
        <f>IFERROR(__xludf.DUMMYFUNCTION("""COMPUTED_VALUE"""),"JHA")</f>
        <v>JHA</v>
      </c>
      <c r="K9" s="11" t="str">
        <f>IFERROR(__xludf.DUMMYFUNCTION("""COMPUTED_VALUE"""),"Jharkhand")</f>
        <v>Jharkhand</v>
      </c>
      <c r="L9" s="11">
        <f>IFERROR(__xludf.DUMMYFUNCTION("""COMPUTED_VALUE"""),179.0)</f>
        <v>179</v>
      </c>
      <c r="M9" s="12">
        <f>IFERROR(__xludf.DUMMYFUNCTION("""COMPUTED_VALUE"""),12500.0)</f>
        <v>12500</v>
      </c>
      <c r="N9" s="11">
        <f>IFERROR(__xludf.DUMMYFUNCTION("""COMPUTED_VALUE"""),60.84)</f>
        <v>60.84</v>
      </c>
    </row>
    <row r="10">
      <c r="A10" s="4" t="s">
        <v>1</v>
      </c>
      <c r="B10" s="4" t="s">
        <v>2</v>
      </c>
      <c r="C10" s="4" t="s">
        <v>3</v>
      </c>
      <c r="D10" s="5" t="s">
        <v>4</v>
      </c>
      <c r="E10" s="5" t="s">
        <v>5</v>
      </c>
      <c r="F10" s="5" t="s">
        <v>6</v>
      </c>
      <c r="G10" s="6" t="s">
        <v>7</v>
      </c>
      <c r="H10" s="13"/>
    </row>
    <row r="11">
      <c r="A11" s="11" t="str">
        <f>IFERROR(__xludf.DUMMYFUNCTION("FILTER(Data!A3:G17,(Data!C3:C17=""Gujarat"")+(Data!C3:C17=""Odisha""))"),"Diya Patel")</f>
        <v>Diya Patel</v>
      </c>
      <c r="B11" s="11" t="str">
        <f>IFERROR(__xludf.DUMMYFUNCTION("""COMPUTED_VALUE"""),"AMD")</f>
        <v>AMD</v>
      </c>
      <c r="C11" s="11" t="str">
        <f>IFERROR(__xludf.DUMMYFUNCTION("""COMPUTED_VALUE"""),"Gujarat")</f>
        <v>Gujarat</v>
      </c>
      <c r="D11" s="11">
        <f>IFERROR(__xludf.DUMMYFUNCTION("""COMPUTED_VALUE"""),130.0)</f>
        <v>130</v>
      </c>
      <c r="E11" s="12">
        <f>IFERROR(__xludf.DUMMYFUNCTION("""COMPUTED_VALUE"""),7000.0)</f>
        <v>7000</v>
      </c>
      <c r="F11" s="11">
        <f>IFERROR(__xludf.DUMMYFUNCTION("""COMPUTED_VALUE"""),60.84)</f>
        <v>60.84</v>
      </c>
      <c r="G11" s="11">
        <f>IFERROR(__xludf.DUMMYFUNCTION("""COMPUTED_VALUE"""),245.0)</f>
        <v>245</v>
      </c>
    </row>
    <row r="12">
      <c r="A12" s="11" t="str">
        <f>IFERROR(__xludf.DUMMYFUNCTION("""COMPUTED_VALUE"""),"Aanya Khanna")</f>
        <v>Aanya Khanna</v>
      </c>
      <c r="B12" s="11" t="str">
        <f>IFERROR(__xludf.DUMMYFUNCTION("""COMPUTED_VALUE"""),"BBS")</f>
        <v>BBS</v>
      </c>
      <c r="C12" s="11" t="str">
        <f>IFERROR(__xludf.DUMMYFUNCTION("""COMPUTED_VALUE"""),"Odisha")</f>
        <v>Odisha</v>
      </c>
      <c r="D12" s="11">
        <f>IFERROR(__xludf.DUMMYFUNCTION("""COMPUTED_VALUE"""),130.0)</f>
        <v>130</v>
      </c>
      <c r="E12" s="12">
        <f>IFERROR(__xludf.DUMMYFUNCTION("""COMPUTED_VALUE"""),12000.0)</f>
        <v>12000</v>
      </c>
      <c r="F12" s="11">
        <f>IFERROR(__xludf.DUMMYFUNCTION("""COMPUTED_VALUE"""),58.92)</f>
        <v>58.92</v>
      </c>
      <c r="G12" s="11">
        <f>IFERROR(__xludf.DUMMYFUNCTION("""COMPUTED_VALUE"""),267.0)</f>
        <v>267</v>
      </c>
    </row>
    <row r="14">
      <c r="A14" s="1" t="s">
        <v>65</v>
      </c>
      <c r="B14" s="2"/>
      <c r="C14" s="2"/>
      <c r="D14" s="2"/>
      <c r="E14" s="2"/>
      <c r="F14" s="2"/>
      <c r="G14" s="3"/>
    </row>
    <row r="15">
      <c r="A15" s="4" t="s">
        <v>1</v>
      </c>
      <c r="B15" s="4" t="s">
        <v>2</v>
      </c>
      <c r="C15" s="4" t="s">
        <v>3</v>
      </c>
      <c r="D15" s="5" t="s">
        <v>4</v>
      </c>
      <c r="E15" s="5" t="s">
        <v>5</v>
      </c>
      <c r="F15" s="5" t="s">
        <v>6</v>
      </c>
      <c r="G15" s="6" t="s">
        <v>7</v>
      </c>
    </row>
    <row r="16">
      <c r="A16" s="11" t="str">
        <f>IFERROR(__xludf.DUMMYFUNCTION("FILTER(Data!A3:G17,(Data!C3:C17=""Punjab"")+(Data!C3:C17=""Haryana""),Data!G3:G17&gt;240)"),"Vikram Chauhan")</f>
        <v>Vikram Chauhan</v>
      </c>
      <c r="B16" s="11" t="str">
        <f>IFERROR(__xludf.DUMMYFUNCTION("""COMPUTED_VALUE"""),"CHD")</f>
        <v>CHD</v>
      </c>
      <c r="C16" s="11" t="str">
        <f>IFERROR(__xludf.DUMMYFUNCTION("""COMPUTED_VALUE"""),"Punjab")</f>
        <v>Punjab</v>
      </c>
      <c r="D16" s="11">
        <f>IFERROR(__xludf.DUMMYFUNCTION("""COMPUTED_VALUE"""),80.0)</f>
        <v>80</v>
      </c>
      <c r="E16" s="12">
        <f>IFERROR(__xludf.DUMMYFUNCTION("""COMPUTED_VALUE"""),2800.0)</f>
        <v>2800</v>
      </c>
      <c r="F16" s="11">
        <f>IFERROR(__xludf.DUMMYFUNCTION("""COMPUTED_VALUE"""),35.37)</f>
        <v>35.37</v>
      </c>
      <c r="G16" s="11">
        <f>IFERROR(__xludf.DUMMYFUNCTION("""COMPUTED_VALUE"""),265.0)</f>
        <v>265</v>
      </c>
    </row>
    <row r="17">
      <c r="A17" s="11" t="str">
        <f>IFERROR(__xludf.DUMMYFUNCTION("""COMPUTED_VALUE"""),"Advik Patel")</f>
        <v>Advik Patel</v>
      </c>
      <c r="B17" s="11" t="str">
        <f>IFERROR(__xludf.DUMMYFUNCTION("""COMPUTED_VALUE"""),"CHD")</f>
        <v>CHD</v>
      </c>
      <c r="C17" s="11" t="str">
        <f>IFERROR(__xludf.DUMMYFUNCTION("""COMPUTED_VALUE"""),"Haryana")</f>
        <v>Haryana</v>
      </c>
      <c r="D17" s="11">
        <f>IFERROR(__xludf.DUMMYFUNCTION("""COMPUTED_VALUE"""),150.0)</f>
        <v>150</v>
      </c>
      <c r="E17" s="12">
        <f>IFERROR(__xludf.DUMMYFUNCTION("""COMPUTED_VALUE"""),13500.0)</f>
        <v>13500</v>
      </c>
      <c r="F17" s="11">
        <f>IFERROR(__xludf.DUMMYFUNCTION("""COMPUTED_VALUE"""),60.84)</f>
        <v>60.84</v>
      </c>
      <c r="G17" s="11">
        <f>IFERROR(__xludf.DUMMYFUNCTION("""COMPUTED_VALUE"""),245.0)</f>
        <v>245</v>
      </c>
    </row>
  </sheetData>
  <drawing r:id="rId1"/>
</worksheet>
</file>