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rray_Constrain-1" sheetId="2" r:id="rId5"/>
    <sheet state="visible" name="Array_Constrain&amp;Sort" sheetId="3" r:id="rId6"/>
    <sheet state="visible" name="Array_Constrain&amp;Filter" sheetId="4" r:id="rId7"/>
    <sheet state="visible" name="Nested Funtion" sheetId="5" r:id="rId8"/>
  </sheets>
  <definedNames/>
  <calcPr/>
</workbook>
</file>

<file path=xl/sharedStrings.xml><?xml version="1.0" encoding="utf-8"?>
<sst xmlns="http://schemas.openxmlformats.org/spreadsheetml/2006/main" count="405" uniqueCount="129">
  <si>
    <t>Full Name</t>
  </si>
  <si>
    <t>Age</t>
  </si>
  <si>
    <t>Gender</t>
  </si>
  <si>
    <t>Score</t>
  </si>
  <si>
    <t>City</t>
  </si>
  <si>
    <t>Education</t>
  </si>
  <si>
    <t>Aarav Singh</t>
  </si>
  <si>
    <t>Male</t>
  </si>
  <si>
    <t>Mumbai</t>
  </si>
  <si>
    <t>Engineering</t>
  </si>
  <si>
    <t>Alisha Patel</t>
  </si>
  <si>
    <t>Female</t>
  </si>
  <si>
    <t>Delhi</t>
  </si>
  <si>
    <t>Arts</t>
  </si>
  <si>
    <t>Milan Kumar</t>
  </si>
  <si>
    <t>Bangalore</t>
  </si>
  <si>
    <t>Business</t>
  </si>
  <si>
    <t>Esha Gupta</t>
  </si>
  <si>
    <t>Hyderabad</t>
  </si>
  <si>
    <t>Medicine</t>
  </si>
  <si>
    <t>Jay Sharma</t>
  </si>
  <si>
    <t>Kolkata</t>
  </si>
  <si>
    <t>Law</t>
  </si>
  <si>
    <t>Ayesha Mishra</t>
  </si>
  <si>
    <t>Chennai</t>
  </si>
  <si>
    <t>Science</t>
  </si>
  <si>
    <t>Krish Shah</t>
  </si>
  <si>
    <t>Pune</t>
  </si>
  <si>
    <t>Economics</t>
  </si>
  <si>
    <t>Ojasvi Joshi</t>
  </si>
  <si>
    <t>Ahmedabad</t>
  </si>
  <si>
    <t>Arjun Kumar</t>
  </si>
  <si>
    <t>Jaipur</t>
  </si>
  <si>
    <t>Leela Reddy</t>
  </si>
  <si>
    <t>Lucknow</t>
  </si>
  <si>
    <t>Mihir Singh</t>
  </si>
  <si>
    <t>Gurugram</t>
  </si>
  <si>
    <t>Chhaya Desai</t>
  </si>
  <si>
    <t>Chandigarh</t>
  </si>
  <si>
    <t>Kavin Patel</t>
  </si>
  <si>
    <t>Surat</t>
  </si>
  <si>
    <t>Eesha Kapoor</t>
  </si>
  <si>
    <t>Nagpur</t>
  </si>
  <si>
    <t>Rohan Gupta</t>
  </si>
  <si>
    <t>Indore</t>
  </si>
  <si>
    <t>Jia Sharma</t>
  </si>
  <si>
    <t>Visakhapatnam</t>
  </si>
  <si>
    <t>Aditya Shah</t>
  </si>
  <si>
    <t>Thane</t>
  </si>
  <si>
    <t>Vimal Verma</t>
  </si>
  <si>
    <t>Patna</t>
  </si>
  <si>
    <t>Samaira Rao</t>
  </si>
  <si>
    <t>Vadodara</t>
  </si>
  <si>
    <t>Eshan Mehra</t>
  </si>
  <si>
    <t>Ludhiana</t>
  </si>
  <si>
    <t>Meera Gupta</t>
  </si>
  <si>
    <t>Agra</t>
  </si>
  <si>
    <t>Bhuvan Singh</t>
  </si>
  <si>
    <t>Charlotte</t>
  </si>
  <si>
    <t>Avani Pandey</t>
  </si>
  <si>
    <t>Meerut</t>
  </si>
  <si>
    <t>Dev Sharma</t>
  </si>
  <si>
    <t>Rajkot</t>
  </si>
  <si>
    <t>Harini Nair</t>
  </si>
  <si>
    <t>San Antonio</t>
  </si>
  <si>
    <t>Jai Gupta</t>
  </si>
  <si>
    <t>Baltimore</t>
  </si>
  <si>
    <t>Aaradhya Reddy</t>
  </si>
  <si>
    <t>Denver</t>
  </si>
  <si>
    <t>Eklavya Singh</t>
  </si>
  <si>
    <t>Guwahati</t>
  </si>
  <si>
    <t>Aisha Khan</t>
  </si>
  <si>
    <t>Amritsar</t>
  </si>
  <si>
    <t>Sophia Mathew</t>
  </si>
  <si>
    <t>Jodhpur</t>
  </si>
  <si>
    <t>Derek Thomas</t>
  </si>
  <si>
    <t>Raipur</t>
  </si>
  <si>
    <t>Rachel Joseph</t>
  </si>
  <si>
    <t>Ranchi</t>
  </si>
  <si>
    <t>Tyler James</t>
  </si>
  <si>
    <t>Varanasi</t>
  </si>
  <si>
    <t>Ava Thomas</t>
  </si>
  <si>
    <t>Madurai</t>
  </si>
  <si>
    <t>Jared Singh</t>
  </si>
  <si>
    <t>San Jose</t>
  </si>
  <si>
    <t>Natalie Pillai</t>
  </si>
  <si>
    <t>Memphis</t>
  </si>
  <si>
    <t>Logan Thomas</t>
  </si>
  <si>
    <t>New Orleans</t>
  </si>
  <si>
    <t>Morgan Shah</t>
  </si>
  <si>
    <t>Dhanbad</t>
  </si>
  <si>
    <t>Austin Reddy</t>
  </si>
  <si>
    <t>Amravati</t>
  </si>
  <si>
    <t>Kelsey Thomas</t>
  </si>
  <si>
    <t>Allahabad</t>
  </si>
  <si>
    <t>Jordan Singh</t>
  </si>
  <si>
    <t>Hubballi</t>
  </si>
  <si>
    <t>Taylor Reddy</t>
  </si>
  <si>
    <t>Gandhinagar</t>
  </si>
  <si>
    <t>Noah Thomas</t>
  </si>
  <si>
    <t>Vijayawada</t>
  </si>
  <si>
    <t>Paige Mathew</t>
  </si>
  <si>
    <t>Kozhikode</t>
  </si>
  <si>
    <t>Mayank Kumar</t>
  </si>
  <si>
    <t>Kochi</t>
  </si>
  <si>
    <t>Charvi Gupta</t>
  </si>
  <si>
    <t>Jalandhar</t>
  </si>
  <si>
    <t>Siddharth Singh</t>
  </si>
  <si>
    <t>Shimla</t>
  </si>
  <si>
    <t>Gauri Verma</t>
  </si>
  <si>
    <t>Udaipur</t>
  </si>
  <si>
    <t>Divyan Kumar</t>
  </si>
  <si>
    <t>Karnal</t>
  </si>
  <si>
    <t>Taylor Thomas</t>
  </si>
  <si>
    <t>Faridabad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</si>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</sst>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25.0</v>
      </c>
      <c r="C2" s="2" t="s">
        <v>7</v>
      </c>
      <c r="D2" s="2">
        <v>85.0</v>
      </c>
      <c r="E2" s="2" t="s">
        <v>8</v>
      </c>
      <c r="F2" s="2" t="s">
        <v>9</v>
      </c>
    </row>
    <row r="3">
      <c r="A3" s="2" t="s">
        <v>10</v>
      </c>
      <c r="B3" s="2">
        <v>30.0</v>
      </c>
      <c r="C3" s="2" t="s">
        <v>11</v>
      </c>
      <c r="D3" s="2">
        <v>92.0</v>
      </c>
      <c r="E3" s="2" t="s">
        <v>12</v>
      </c>
      <c r="F3" s="2" t="s">
        <v>13</v>
      </c>
    </row>
    <row r="4">
      <c r="A4" s="2" t="s">
        <v>14</v>
      </c>
      <c r="B4" s="2">
        <v>28.0</v>
      </c>
      <c r="C4" s="2" t="s">
        <v>7</v>
      </c>
      <c r="D4" s="2">
        <v>78.0</v>
      </c>
      <c r="E4" s="2" t="s">
        <v>15</v>
      </c>
      <c r="F4" s="2" t="s">
        <v>16</v>
      </c>
    </row>
    <row r="5">
      <c r="A5" s="2" t="s">
        <v>17</v>
      </c>
      <c r="B5" s="2">
        <v>22.0</v>
      </c>
      <c r="C5" s="2" t="s">
        <v>11</v>
      </c>
      <c r="D5" s="2">
        <v>95.0</v>
      </c>
      <c r="E5" s="2" t="s">
        <v>18</v>
      </c>
      <c r="F5" s="2" t="s">
        <v>19</v>
      </c>
    </row>
    <row r="6">
      <c r="A6" s="2" t="s">
        <v>20</v>
      </c>
      <c r="B6" s="2">
        <v>35.0</v>
      </c>
      <c r="C6" s="2" t="s">
        <v>7</v>
      </c>
      <c r="D6" s="2">
        <v>88.0</v>
      </c>
      <c r="E6" s="2" t="s">
        <v>21</v>
      </c>
      <c r="F6" s="2" t="s">
        <v>22</v>
      </c>
    </row>
    <row r="7">
      <c r="A7" s="2" t="s">
        <v>23</v>
      </c>
      <c r="B7" s="2">
        <v>26.0</v>
      </c>
      <c r="C7" s="2" t="s">
        <v>11</v>
      </c>
      <c r="D7" s="2">
        <v>75.0</v>
      </c>
      <c r="E7" s="2" t="s">
        <v>24</v>
      </c>
      <c r="F7" s="2" t="s">
        <v>25</v>
      </c>
    </row>
    <row r="8">
      <c r="A8" s="2" t="s">
        <v>26</v>
      </c>
      <c r="B8" s="2">
        <v>32.0</v>
      </c>
      <c r="C8" s="2" t="s">
        <v>7</v>
      </c>
      <c r="D8" s="2">
        <v>90.0</v>
      </c>
      <c r="E8" s="2" t="s">
        <v>27</v>
      </c>
      <c r="F8" s="2" t="s">
        <v>28</v>
      </c>
    </row>
    <row r="9">
      <c r="A9" s="2" t="s">
        <v>29</v>
      </c>
      <c r="B9" s="2">
        <v>29.0</v>
      </c>
      <c r="C9" s="2" t="s">
        <v>11</v>
      </c>
      <c r="D9" s="2">
        <v>87.0</v>
      </c>
      <c r="E9" s="2" t="s">
        <v>30</v>
      </c>
      <c r="F9" s="2" t="s">
        <v>9</v>
      </c>
    </row>
    <row r="10">
      <c r="A10" s="2" t="s">
        <v>31</v>
      </c>
      <c r="B10" s="2">
        <v>24.0</v>
      </c>
      <c r="C10" s="2" t="s">
        <v>7</v>
      </c>
      <c r="D10" s="2">
        <v>93.0</v>
      </c>
      <c r="E10" s="2" t="s">
        <v>32</v>
      </c>
      <c r="F10" s="2" t="s">
        <v>19</v>
      </c>
    </row>
    <row r="11">
      <c r="A11" s="2" t="s">
        <v>33</v>
      </c>
      <c r="B11" s="2">
        <v>27.0</v>
      </c>
      <c r="C11" s="2" t="s">
        <v>11</v>
      </c>
      <c r="D11" s="2">
        <v>80.0</v>
      </c>
      <c r="E11" s="2" t="s">
        <v>34</v>
      </c>
      <c r="F11" s="2" t="s">
        <v>13</v>
      </c>
    </row>
    <row r="12">
      <c r="A12" s="2" t="s">
        <v>35</v>
      </c>
      <c r="B12" s="2">
        <v>31.0</v>
      </c>
      <c r="C12" s="2" t="s">
        <v>7</v>
      </c>
      <c r="D12" s="2">
        <v>89.0</v>
      </c>
      <c r="E12" s="2" t="s">
        <v>36</v>
      </c>
      <c r="F12" s="2" t="s">
        <v>16</v>
      </c>
    </row>
    <row r="13">
      <c r="A13" s="2" t="s">
        <v>37</v>
      </c>
      <c r="B13" s="2">
        <v>28.0</v>
      </c>
      <c r="C13" s="2" t="s">
        <v>11</v>
      </c>
      <c r="D13" s="2">
        <v>82.0</v>
      </c>
      <c r="E13" s="2" t="s">
        <v>38</v>
      </c>
      <c r="F13" s="2" t="s">
        <v>22</v>
      </c>
    </row>
    <row r="14">
      <c r="A14" s="2" t="s">
        <v>39</v>
      </c>
      <c r="B14" s="2">
        <v>23.0</v>
      </c>
      <c r="C14" s="2" t="s">
        <v>7</v>
      </c>
      <c r="D14" s="2">
        <v>91.0</v>
      </c>
      <c r="E14" s="2" t="s">
        <v>40</v>
      </c>
      <c r="F14" s="2" t="s">
        <v>25</v>
      </c>
    </row>
    <row r="15">
      <c r="A15" s="2" t="s">
        <v>41</v>
      </c>
      <c r="B15" s="2">
        <v>33.0</v>
      </c>
      <c r="C15" s="2" t="s">
        <v>11</v>
      </c>
      <c r="D15" s="2">
        <v>86.0</v>
      </c>
      <c r="E15" s="2" t="s">
        <v>42</v>
      </c>
      <c r="F15" s="2" t="s">
        <v>9</v>
      </c>
    </row>
    <row r="16">
      <c r="A16" s="2" t="s">
        <v>43</v>
      </c>
      <c r="B16" s="2">
        <v>26.0</v>
      </c>
      <c r="C16" s="2" t="s">
        <v>7</v>
      </c>
      <c r="D16" s="2">
        <v>79.0</v>
      </c>
      <c r="E16" s="2" t="s">
        <v>44</v>
      </c>
      <c r="F16" s="2" t="s">
        <v>28</v>
      </c>
    </row>
    <row r="17">
      <c r="A17" s="2" t="s">
        <v>45</v>
      </c>
      <c r="B17" s="2">
        <v>30.0</v>
      </c>
      <c r="C17" s="2" t="s">
        <v>11</v>
      </c>
      <c r="D17" s="2">
        <v>94.0</v>
      </c>
      <c r="E17" s="2" t="s">
        <v>46</v>
      </c>
      <c r="F17" s="2" t="s">
        <v>19</v>
      </c>
    </row>
    <row r="18">
      <c r="A18" s="2" t="s">
        <v>47</v>
      </c>
      <c r="B18" s="2">
        <v>34.0</v>
      </c>
      <c r="C18" s="2" t="s">
        <v>7</v>
      </c>
      <c r="D18" s="2">
        <v>83.0</v>
      </c>
      <c r="E18" s="2" t="s">
        <v>48</v>
      </c>
      <c r="F18" s="2" t="s">
        <v>13</v>
      </c>
    </row>
    <row r="19">
      <c r="A19" s="2" t="s">
        <v>49</v>
      </c>
      <c r="B19" s="2">
        <v>25.0</v>
      </c>
      <c r="C19" s="2" t="s">
        <v>7</v>
      </c>
      <c r="D19" s="2">
        <v>77.0</v>
      </c>
      <c r="E19" s="2" t="s">
        <v>50</v>
      </c>
      <c r="F19" s="2" t="s">
        <v>22</v>
      </c>
    </row>
    <row r="20">
      <c r="A20" s="2" t="s">
        <v>51</v>
      </c>
      <c r="B20" s="2">
        <v>29.0</v>
      </c>
      <c r="C20" s="2" t="s">
        <v>11</v>
      </c>
      <c r="D20" s="2">
        <v>96.0</v>
      </c>
      <c r="E20" s="2" t="s">
        <v>52</v>
      </c>
      <c r="F20" s="2" t="s">
        <v>16</v>
      </c>
    </row>
    <row r="21">
      <c r="A21" s="2" t="s">
        <v>53</v>
      </c>
      <c r="B21" s="2">
        <v>27.0</v>
      </c>
      <c r="C21" s="2" t="s">
        <v>7</v>
      </c>
      <c r="D21" s="2">
        <v>84.0</v>
      </c>
      <c r="E21" s="2" t="s">
        <v>54</v>
      </c>
      <c r="F21" s="2" t="s">
        <v>25</v>
      </c>
    </row>
    <row r="22">
      <c r="A22" s="2" t="s">
        <v>55</v>
      </c>
      <c r="B22" s="2">
        <v>32.0</v>
      </c>
      <c r="C22" s="2" t="s">
        <v>11</v>
      </c>
      <c r="D22" s="2">
        <v>88.0</v>
      </c>
      <c r="E22" s="2" t="s">
        <v>56</v>
      </c>
      <c r="F22" s="2" t="s">
        <v>9</v>
      </c>
    </row>
    <row r="23">
      <c r="A23" s="2" t="s">
        <v>57</v>
      </c>
      <c r="B23" s="2">
        <v>24.0</v>
      </c>
      <c r="C23" s="2" t="s">
        <v>7</v>
      </c>
      <c r="D23" s="2">
        <v>81.0</v>
      </c>
      <c r="E23" s="2" t="s">
        <v>58</v>
      </c>
      <c r="F23" s="2" t="s">
        <v>19</v>
      </c>
    </row>
    <row r="24">
      <c r="A24" s="2" t="s">
        <v>59</v>
      </c>
      <c r="B24" s="2">
        <v>31.0</v>
      </c>
      <c r="C24" s="2" t="s">
        <v>11</v>
      </c>
      <c r="D24" s="2">
        <v>92.0</v>
      </c>
      <c r="E24" s="2" t="s">
        <v>60</v>
      </c>
      <c r="F24" s="2" t="s">
        <v>13</v>
      </c>
    </row>
    <row r="25">
      <c r="A25" s="2" t="s">
        <v>61</v>
      </c>
      <c r="B25" s="2">
        <v>28.0</v>
      </c>
      <c r="C25" s="2" t="s">
        <v>7</v>
      </c>
      <c r="D25" s="2">
        <v>75.0</v>
      </c>
      <c r="E25" s="2" t="s">
        <v>62</v>
      </c>
      <c r="F25" s="2" t="s">
        <v>16</v>
      </c>
    </row>
    <row r="26">
      <c r="A26" s="2" t="s">
        <v>63</v>
      </c>
      <c r="B26" s="2">
        <v>26.0</v>
      </c>
      <c r="C26" s="2" t="s">
        <v>11</v>
      </c>
      <c r="D26" s="2">
        <v>89.0</v>
      </c>
      <c r="E26" s="2" t="s">
        <v>64</v>
      </c>
      <c r="F26" s="2" t="s">
        <v>22</v>
      </c>
    </row>
    <row r="27">
      <c r="A27" s="2" t="s">
        <v>65</v>
      </c>
      <c r="B27" s="2">
        <v>29.0</v>
      </c>
      <c r="C27" s="2" t="s">
        <v>7</v>
      </c>
      <c r="D27" s="2">
        <v>94.0</v>
      </c>
      <c r="E27" s="2" t="s">
        <v>66</v>
      </c>
      <c r="F27" s="2" t="s">
        <v>25</v>
      </c>
    </row>
    <row r="28">
      <c r="A28" s="2" t="s">
        <v>67</v>
      </c>
      <c r="B28" s="2">
        <v>33.0</v>
      </c>
      <c r="C28" s="2" t="s">
        <v>11</v>
      </c>
      <c r="D28" s="2">
        <v>85.0</v>
      </c>
      <c r="E28" s="2" t="s">
        <v>68</v>
      </c>
      <c r="F28" s="2" t="s">
        <v>9</v>
      </c>
    </row>
    <row r="29">
      <c r="A29" s="2" t="s">
        <v>69</v>
      </c>
      <c r="B29" s="2">
        <v>27.0</v>
      </c>
      <c r="C29" s="2" t="s">
        <v>7</v>
      </c>
      <c r="D29" s="2">
        <v>78.0</v>
      </c>
      <c r="E29" s="2" t="s">
        <v>70</v>
      </c>
      <c r="F29" s="2" t="s">
        <v>16</v>
      </c>
    </row>
    <row r="30">
      <c r="A30" s="2" t="s">
        <v>71</v>
      </c>
      <c r="B30" s="2">
        <v>30.0</v>
      </c>
      <c r="C30" s="2" t="s">
        <v>11</v>
      </c>
      <c r="D30" s="2">
        <v>91.0</v>
      </c>
      <c r="E30" s="2" t="s">
        <v>72</v>
      </c>
      <c r="F30" s="2" t="s">
        <v>19</v>
      </c>
    </row>
    <row r="31">
      <c r="A31" s="2" t="s">
        <v>73</v>
      </c>
      <c r="B31" s="2">
        <v>25.0</v>
      </c>
      <c r="C31" s="2" t="s">
        <v>11</v>
      </c>
      <c r="D31" s="2">
        <v>86.0</v>
      </c>
      <c r="E31" s="2" t="s">
        <v>74</v>
      </c>
      <c r="F31" s="2" t="s">
        <v>13</v>
      </c>
    </row>
    <row r="32">
      <c r="A32" s="2" t="s">
        <v>75</v>
      </c>
      <c r="B32" s="2">
        <v>28.0</v>
      </c>
      <c r="C32" s="2" t="s">
        <v>7</v>
      </c>
      <c r="D32" s="2">
        <v>80.0</v>
      </c>
      <c r="E32" s="2" t="s">
        <v>76</v>
      </c>
      <c r="F32" s="2" t="s">
        <v>22</v>
      </c>
    </row>
    <row r="33">
      <c r="A33" s="2" t="s">
        <v>77</v>
      </c>
      <c r="B33" s="2">
        <v>32.0</v>
      </c>
      <c r="C33" s="2" t="s">
        <v>11</v>
      </c>
      <c r="D33" s="2">
        <v>93.0</v>
      </c>
      <c r="E33" s="2" t="s">
        <v>78</v>
      </c>
      <c r="F33" s="2" t="s">
        <v>25</v>
      </c>
    </row>
    <row r="34">
      <c r="A34" s="2" t="s">
        <v>79</v>
      </c>
      <c r="B34" s="2">
        <v>26.0</v>
      </c>
      <c r="C34" s="2" t="s">
        <v>7</v>
      </c>
      <c r="D34" s="2">
        <v>87.0</v>
      </c>
      <c r="E34" s="2" t="s">
        <v>80</v>
      </c>
      <c r="F34" s="2" t="s">
        <v>16</v>
      </c>
    </row>
    <row r="35">
      <c r="A35" s="2" t="s">
        <v>81</v>
      </c>
      <c r="B35" s="2">
        <v>29.0</v>
      </c>
      <c r="C35" s="2" t="s">
        <v>11</v>
      </c>
      <c r="D35" s="2">
        <v>82.0</v>
      </c>
      <c r="E35" s="2" t="s">
        <v>82</v>
      </c>
      <c r="F35" s="2" t="s">
        <v>19</v>
      </c>
    </row>
    <row r="36">
      <c r="A36" s="2" t="s">
        <v>83</v>
      </c>
      <c r="B36" s="2">
        <v>31.0</v>
      </c>
      <c r="C36" s="2" t="s">
        <v>7</v>
      </c>
      <c r="D36" s="2">
        <v>88.0</v>
      </c>
      <c r="E36" s="2" t="s">
        <v>84</v>
      </c>
      <c r="F36" s="2" t="s">
        <v>13</v>
      </c>
    </row>
    <row r="37">
      <c r="A37" s="2" t="s">
        <v>85</v>
      </c>
      <c r="B37" s="2">
        <v>27.0</v>
      </c>
      <c r="C37" s="2" t="s">
        <v>11</v>
      </c>
      <c r="D37" s="2">
        <v>76.0</v>
      </c>
      <c r="E37" s="2" t="s">
        <v>86</v>
      </c>
      <c r="F37" s="2" t="s">
        <v>9</v>
      </c>
    </row>
    <row r="38">
      <c r="A38" s="2" t="s">
        <v>87</v>
      </c>
      <c r="B38" s="2">
        <v>30.0</v>
      </c>
      <c r="C38" s="2" t="s">
        <v>7</v>
      </c>
      <c r="D38" s="2">
        <v>90.0</v>
      </c>
      <c r="E38" s="2" t="s">
        <v>88</v>
      </c>
      <c r="F38" s="2" t="s">
        <v>16</v>
      </c>
    </row>
    <row r="39">
      <c r="A39" s="2" t="s">
        <v>89</v>
      </c>
      <c r="B39" s="2">
        <v>28.0</v>
      </c>
      <c r="C39" s="2" t="s">
        <v>11</v>
      </c>
      <c r="D39" s="2">
        <v>85.0</v>
      </c>
      <c r="E39" s="2" t="s">
        <v>90</v>
      </c>
      <c r="F39" s="2" t="s">
        <v>19</v>
      </c>
    </row>
    <row r="40">
      <c r="A40" s="2" t="s">
        <v>91</v>
      </c>
      <c r="B40" s="2">
        <v>25.0</v>
      </c>
      <c r="C40" s="2" t="s">
        <v>7</v>
      </c>
      <c r="D40" s="2">
        <v>79.0</v>
      </c>
      <c r="E40" s="2" t="s">
        <v>92</v>
      </c>
      <c r="F40" s="2" t="s">
        <v>13</v>
      </c>
    </row>
    <row r="41">
      <c r="A41" s="2" t="s">
        <v>93</v>
      </c>
      <c r="B41" s="2">
        <v>29.0</v>
      </c>
      <c r="C41" s="2" t="s">
        <v>11</v>
      </c>
      <c r="D41" s="2">
        <v>91.0</v>
      </c>
      <c r="E41" s="2" t="s">
        <v>94</v>
      </c>
      <c r="F41" s="2" t="s">
        <v>22</v>
      </c>
    </row>
    <row r="42">
      <c r="A42" s="2" t="s">
        <v>95</v>
      </c>
      <c r="B42" s="2">
        <v>33.0</v>
      </c>
      <c r="C42" s="2" t="s">
        <v>7</v>
      </c>
      <c r="D42" s="2">
        <v>84.0</v>
      </c>
      <c r="E42" s="2" t="s">
        <v>96</v>
      </c>
      <c r="F42" s="2" t="s">
        <v>25</v>
      </c>
    </row>
    <row r="43">
      <c r="A43" s="2" t="s">
        <v>97</v>
      </c>
      <c r="B43" s="2">
        <v>26.0</v>
      </c>
      <c r="C43" s="2" t="s">
        <v>11</v>
      </c>
      <c r="D43" s="2">
        <v>77.0</v>
      </c>
      <c r="E43" s="2" t="s">
        <v>98</v>
      </c>
      <c r="F43" s="2" t="s">
        <v>16</v>
      </c>
    </row>
    <row r="44">
      <c r="A44" s="2" t="s">
        <v>99</v>
      </c>
      <c r="B44" s="2">
        <v>30.0</v>
      </c>
      <c r="C44" s="2" t="s">
        <v>7</v>
      </c>
      <c r="D44" s="2">
        <v>92.0</v>
      </c>
      <c r="E44" s="2" t="s">
        <v>100</v>
      </c>
      <c r="F44" s="2" t="s">
        <v>19</v>
      </c>
    </row>
    <row r="45">
      <c r="A45" s="2" t="s">
        <v>101</v>
      </c>
      <c r="B45" s="2">
        <v>28.0</v>
      </c>
      <c r="C45" s="2" t="s">
        <v>11</v>
      </c>
      <c r="D45" s="2">
        <v>80.0</v>
      </c>
      <c r="E45" s="2" t="s">
        <v>102</v>
      </c>
      <c r="F45" s="2" t="s">
        <v>22</v>
      </c>
    </row>
    <row r="46">
      <c r="A46" s="2" t="s">
        <v>103</v>
      </c>
      <c r="B46" s="2">
        <v>27.0</v>
      </c>
      <c r="C46" s="2" t="s">
        <v>7</v>
      </c>
      <c r="D46" s="2">
        <v>88.0</v>
      </c>
      <c r="E46" s="2" t="s">
        <v>104</v>
      </c>
      <c r="F46" s="2" t="s">
        <v>25</v>
      </c>
    </row>
    <row r="47">
      <c r="A47" s="2" t="s">
        <v>105</v>
      </c>
      <c r="B47" s="2">
        <v>29.0</v>
      </c>
      <c r="C47" s="2" t="s">
        <v>11</v>
      </c>
      <c r="D47" s="2">
        <v>75.0</v>
      </c>
      <c r="E47" s="2" t="s">
        <v>106</v>
      </c>
      <c r="F47" s="2" t="s">
        <v>13</v>
      </c>
    </row>
    <row r="48">
      <c r="A48" s="2" t="s">
        <v>107</v>
      </c>
      <c r="B48" s="2">
        <v>32.0</v>
      </c>
      <c r="C48" s="2" t="s">
        <v>7</v>
      </c>
      <c r="D48" s="2">
        <v>89.0</v>
      </c>
      <c r="E48" s="2" t="s">
        <v>108</v>
      </c>
      <c r="F48" s="2" t="s">
        <v>16</v>
      </c>
    </row>
    <row r="49">
      <c r="A49" s="2" t="s">
        <v>109</v>
      </c>
      <c r="B49" s="2">
        <v>28.0</v>
      </c>
      <c r="C49" s="2" t="s">
        <v>11</v>
      </c>
      <c r="D49" s="2">
        <v>86.0</v>
      </c>
      <c r="E49" s="2" t="s">
        <v>110</v>
      </c>
      <c r="F49" s="2" t="s">
        <v>19</v>
      </c>
    </row>
    <row r="50">
      <c r="A50" s="2" t="s">
        <v>111</v>
      </c>
      <c r="B50" s="2">
        <v>30.0</v>
      </c>
      <c r="C50" s="2" t="s">
        <v>7</v>
      </c>
      <c r="D50" s="2">
        <v>83.0</v>
      </c>
      <c r="E50" s="2" t="s">
        <v>112</v>
      </c>
      <c r="F50" s="2" t="s">
        <v>13</v>
      </c>
    </row>
    <row r="51">
      <c r="A51" s="2" t="s">
        <v>113</v>
      </c>
      <c r="B51" s="2">
        <v>26.0</v>
      </c>
      <c r="C51" s="2" t="s">
        <v>11</v>
      </c>
      <c r="D51" s="2">
        <v>91.0</v>
      </c>
      <c r="E51" s="2" t="s">
        <v>114</v>
      </c>
      <c r="F51" s="2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115</v>
      </c>
      <c r="C1" s="2" t="s">
        <v>116</v>
      </c>
      <c r="F1" s="2" t="s">
        <v>117</v>
      </c>
    </row>
    <row r="2">
      <c r="A2" s="1" t="s">
        <v>0</v>
      </c>
      <c r="C2" s="1" t="s">
        <v>0</v>
      </c>
      <c r="D2" s="1" t="s">
        <v>1</v>
      </c>
      <c r="F2" s="1" t="s">
        <v>0</v>
      </c>
      <c r="G2" s="1" t="s">
        <v>1</v>
      </c>
      <c r="H2" s="1" t="s">
        <v>2</v>
      </c>
    </row>
    <row r="3">
      <c r="A3" s="3" t="str">
        <f t="array" ref="A3:A8">DATA!A2:A51</f>
        <v>Aarav Singh</v>
      </c>
      <c r="C3" s="3" t="str">
        <f t="array" ref="C3:D8">DATA!A2:B51</f>
        <v>Aarav Singh</v>
      </c>
      <c r="D3" s="3">
        <v>25.0</v>
      </c>
      <c r="F3" s="3" t="str">
        <f t="array" ref="F3:H8">DATA!A2:C51</f>
        <v>Aarav Singh</v>
      </c>
      <c r="G3" s="3">
        <v>25.0</v>
      </c>
      <c r="H3" s="3" t="s">
        <v>7</v>
      </c>
    </row>
    <row r="4">
      <c r="A4" s="3" t="s">
        <v>10</v>
      </c>
      <c r="C4" s="3" t="s">
        <v>10</v>
      </c>
      <c r="D4" s="3">
        <v>30.0</v>
      </c>
      <c r="F4" s="3" t="s">
        <v>10</v>
      </c>
      <c r="G4" s="3">
        <v>30.0</v>
      </c>
      <c r="H4" s="3" t="s">
        <v>11</v>
      </c>
    </row>
    <row r="5">
      <c r="A5" s="3" t="s">
        <v>14</v>
      </c>
      <c r="C5" s="3" t="s">
        <v>14</v>
      </c>
      <c r="D5" s="3">
        <v>28.0</v>
      </c>
      <c r="F5" s="3" t="s">
        <v>14</v>
      </c>
      <c r="G5" s="3">
        <v>28.0</v>
      </c>
      <c r="H5" s="3" t="s">
        <v>7</v>
      </c>
    </row>
    <row r="6">
      <c r="A6" s="3" t="s">
        <v>17</v>
      </c>
      <c r="C6" s="3" t="s">
        <v>17</v>
      </c>
      <c r="D6" s="3">
        <v>22.0</v>
      </c>
      <c r="F6" s="3" t="s">
        <v>17</v>
      </c>
      <c r="G6" s="3">
        <v>22.0</v>
      </c>
      <c r="H6" s="3" t="s">
        <v>11</v>
      </c>
    </row>
    <row r="7">
      <c r="A7" s="3" t="s">
        <v>20</v>
      </c>
      <c r="C7" s="3" t="s">
        <v>20</v>
      </c>
      <c r="D7" s="3">
        <v>35.0</v>
      </c>
      <c r="F7" s="3" t="s">
        <v>20</v>
      </c>
      <c r="G7" s="3">
        <v>35.0</v>
      </c>
      <c r="H7" s="3" t="s">
        <v>7</v>
      </c>
    </row>
    <row r="8">
      <c r="A8" s="3" t="s">
        <v>23</v>
      </c>
      <c r="C8" s="3" t="s">
        <v>23</v>
      </c>
      <c r="D8" s="3">
        <v>26.0</v>
      </c>
      <c r="F8" s="3" t="s">
        <v>23</v>
      </c>
      <c r="G8" s="3">
        <v>26.0</v>
      </c>
      <c r="H8" s="3" t="s">
        <v>11</v>
      </c>
    </row>
    <row r="10">
      <c r="A10" s="2" t="s">
        <v>118</v>
      </c>
      <c r="F10" s="2" t="s">
        <v>119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F11" s="1" t="s">
        <v>0</v>
      </c>
      <c r="G11" s="1" t="s">
        <v>1</v>
      </c>
      <c r="H11" s="1" t="s">
        <v>2</v>
      </c>
      <c r="I11" s="1" t="s">
        <v>3</v>
      </c>
      <c r="J11" s="1" t="s">
        <v>4</v>
      </c>
    </row>
    <row r="12">
      <c r="A12" s="3" t="str">
        <f t="array" ref="A12:D17">DATA!A2:D51</f>
        <v>Aarav Singh</v>
      </c>
      <c r="B12" s="3">
        <v>25.0</v>
      </c>
      <c r="C12" s="3" t="s">
        <v>7</v>
      </c>
      <c r="D12" s="3">
        <v>85.0</v>
      </c>
      <c r="F12" s="3" t="str">
        <f t="array" ref="F12:J17">DATA!A2:E51</f>
        <v>Aarav Singh</v>
      </c>
      <c r="G12" s="3">
        <v>25.0</v>
      </c>
      <c r="H12" s="3" t="s">
        <v>7</v>
      </c>
      <c r="I12" s="3">
        <v>85.0</v>
      </c>
      <c r="J12" s="3" t="s">
        <v>8</v>
      </c>
    </row>
    <row r="13">
      <c r="A13" s="3" t="s">
        <v>10</v>
      </c>
      <c r="B13" s="3">
        <v>30.0</v>
      </c>
      <c r="C13" s="3" t="s">
        <v>11</v>
      </c>
      <c r="D13" s="3">
        <v>92.0</v>
      </c>
      <c r="F13" s="3" t="s">
        <v>10</v>
      </c>
      <c r="G13" s="3">
        <v>30.0</v>
      </c>
      <c r="H13" s="3" t="s">
        <v>11</v>
      </c>
      <c r="I13" s="3">
        <v>92.0</v>
      </c>
      <c r="J13" s="3" t="s">
        <v>12</v>
      </c>
    </row>
    <row r="14">
      <c r="A14" s="3" t="s">
        <v>14</v>
      </c>
      <c r="B14" s="3">
        <v>28.0</v>
      </c>
      <c r="C14" s="3" t="s">
        <v>7</v>
      </c>
      <c r="D14" s="3">
        <v>78.0</v>
      </c>
      <c r="F14" s="3" t="s">
        <v>14</v>
      </c>
      <c r="G14" s="3">
        <v>28.0</v>
      </c>
      <c r="H14" s="3" t="s">
        <v>7</v>
      </c>
      <c r="I14" s="3">
        <v>78.0</v>
      </c>
      <c r="J14" s="3" t="s">
        <v>15</v>
      </c>
    </row>
    <row r="15">
      <c r="A15" s="3" t="s">
        <v>17</v>
      </c>
      <c r="B15" s="3">
        <v>22.0</v>
      </c>
      <c r="C15" s="3" t="s">
        <v>11</v>
      </c>
      <c r="D15" s="3">
        <v>95.0</v>
      </c>
      <c r="F15" s="3" t="s">
        <v>17</v>
      </c>
      <c r="G15" s="3">
        <v>22.0</v>
      </c>
      <c r="H15" s="3" t="s">
        <v>11</v>
      </c>
      <c r="I15" s="3">
        <v>95.0</v>
      </c>
      <c r="J15" s="3" t="s">
        <v>18</v>
      </c>
    </row>
    <row r="16">
      <c r="A16" s="3" t="s">
        <v>20</v>
      </c>
      <c r="B16" s="3">
        <v>35.0</v>
      </c>
      <c r="C16" s="3" t="s">
        <v>7</v>
      </c>
      <c r="D16" s="3">
        <v>88.0</v>
      </c>
      <c r="F16" s="3" t="s">
        <v>20</v>
      </c>
      <c r="G16" s="3">
        <v>35.0</v>
      </c>
      <c r="H16" s="3" t="s">
        <v>7</v>
      </c>
      <c r="I16" s="3">
        <v>88.0</v>
      </c>
      <c r="J16" s="3" t="s">
        <v>21</v>
      </c>
    </row>
    <row r="17">
      <c r="A17" s="3" t="s">
        <v>23</v>
      </c>
      <c r="B17" s="3">
        <v>26.0</v>
      </c>
      <c r="C17" s="3" t="s">
        <v>11</v>
      </c>
      <c r="D17" s="3">
        <v>75.0</v>
      </c>
      <c r="F17" s="3" t="s">
        <v>23</v>
      </c>
      <c r="G17" s="3">
        <v>26.0</v>
      </c>
      <c r="H17" s="3" t="s">
        <v>11</v>
      </c>
      <c r="I17" s="3">
        <v>75.0</v>
      </c>
      <c r="J17" s="3" t="s">
        <v>24</v>
      </c>
    </row>
    <row r="19">
      <c r="A19" s="2" t="s">
        <v>120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>
      <c r="A21" s="3" t="str">
        <f t="array" ref="A21:F26">DATA!A2:F51</f>
        <v>Aarav Singh</v>
      </c>
      <c r="B21" s="3">
        <v>25.0</v>
      </c>
      <c r="C21" s="3" t="s">
        <v>7</v>
      </c>
      <c r="D21" s="3">
        <v>85.0</v>
      </c>
      <c r="E21" s="3" t="s">
        <v>8</v>
      </c>
      <c r="F21" s="3" t="s">
        <v>9</v>
      </c>
    </row>
    <row r="22">
      <c r="A22" s="3" t="s">
        <v>10</v>
      </c>
      <c r="B22" s="3">
        <v>30.0</v>
      </c>
      <c r="C22" s="3" t="s">
        <v>11</v>
      </c>
      <c r="D22" s="3">
        <v>92.0</v>
      </c>
      <c r="E22" s="3" t="s">
        <v>12</v>
      </c>
      <c r="F22" s="3" t="s">
        <v>13</v>
      </c>
    </row>
    <row r="23">
      <c r="A23" s="3" t="s">
        <v>14</v>
      </c>
      <c r="B23" s="3">
        <v>28.0</v>
      </c>
      <c r="C23" s="3" t="s">
        <v>7</v>
      </c>
      <c r="D23" s="3">
        <v>78.0</v>
      </c>
      <c r="E23" s="3" t="s">
        <v>15</v>
      </c>
      <c r="F23" s="3" t="s">
        <v>16</v>
      </c>
    </row>
    <row r="24">
      <c r="A24" s="3" t="s">
        <v>17</v>
      </c>
      <c r="B24" s="3">
        <v>22.0</v>
      </c>
      <c r="C24" s="3" t="s">
        <v>11</v>
      </c>
      <c r="D24" s="3">
        <v>95.0</v>
      </c>
      <c r="E24" s="3" t="s">
        <v>18</v>
      </c>
      <c r="F24" s="3" t="s">
        <v>19</v>
      </c>
    </row>
    <row r="25">
      <c r="A25" s="3" t="s">
        <v>20</v>
      </c>
      <c r="B25" s="3">
        <v>35.0</v>
      </c>
      <c r="C25" s="3" t="s">
        <v>7</v>
      </c>
      <c r="D25" s="3">
        <v>88.0</v>
      </c>
      <c r="E25" s="3" t="s">
        <v>21</v>
      </c>
      <c r="F25" s="3" t="s">
        <v>22</v>
      </c>
    </row>
    <row r="26">
      <c r="A26" s="3" t="s">
        <v>23</v>
      </c>
      <c r="B26" s="3">
        <v>26.0</v>
      </c>
      <c r="C26" s="3" t="s">
        <v>11</v>
      </c>
      <c r="D26" s="3">
        <v>75.0</v>
      </c>
      <c r="E26" s="3" t="s">
        <v>24</v>
      </c>
      <c r="F26" s="3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121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3" t="str">
        <f t="array" ref="A3:F9">SORT(DATA!A2:F51,2,TRUE)</f>
        <v>Esha Gupta</v>
      </c>
      <c r="B3" s="3">
        <v>22.0</v>
      </c>
      <c r="C3" s="3" t="s">
        <v>11</v>
      </c>
      <c r="D3" s="3">
        <v>95.0</v>
      </c>
      <c r="E3" s="3" t="s">
        <v>18</v>
      </c>
      <c r="F3" s="3" t="s">
        <v>19</v>
      </c>
    </row>
    <row r="4">
      <c r="A4" s="3" t="s">
        <v>39</v>
      </c>
      <c r="B4" s="3">
        <v>23.0</v>
      </c>
      <c r="C4" s="3" t="s">
        <v>7</v>
      </c>
      <c r="D4" s="3">
        <v>91.0</v>
      </c>
      <c r="E4" s="3" t="s">
        <v>40</v>
      </c>
      <c r="F4" s="3" t="s">
        <v>25</v>
      </c>
    </row>
    <row r="5">
      <c r="A5" s="3" t="s">
        <v>31</v>
      </c>
      <c r="B5" s="3">
        <v>24.0</v>
      </c>
      <c r="C5" s="3" t="s">
        <v>7</v>
      </c>
      <c r="D5" s="3">
        <v>93.0</v>
      </c>
      <c r="E5" s="3" t="s">
        <v>32</v>
      </c>
      <c r="F5" s="3" t="s">
        <v>19</v>
      </c>
    </row>
    <row r="6">
      <c r="A6" s="3" t="s">
        <v>57</v>
      </c>
      <c r="B6" s="3">
        <v>24.0</v>
      </c>
      <c r="C6" s="3" t="s">
        <v>7</v>
      </c>
      <c r="D6" s="3">
        <v>81.0</v>
      </c>
      <c r="E6" s="3" t="s">
        <v>58</v>
      </c>
      <c r="F6" s="3" t="s">
        <v>19</v>
      </c>
    </row>
    <row r="7">
      <c r="A7" s="3" t="s">
        <v>6</v>
      </c>
      <c r="B7" s="3">
        <v>25.0</v>
      </c>
      <c r="C7" s="3" t="s">
        <v>7</v>
      </c>
      <c r="D7" s="3">
        <v>85.0</v>
      </c>
      <c r="E7" s="3" t="s">
        <v>8</v>
      </c>
      <c r="F7" s="3" t="s">
        <v>9</v>
      </c>
    </row>
    <row r="8">
      <c r="A8" s="3" t="s">
        <v>49</v>
      </c>
      <c r="B8" s="3">
        <v>25.0</v>
      </c>
      <c r="C8" s="3" t="s">
        <v>7</v>
      </c>
      <c r="D8" s="3">
        <v>77.0</v>
      </c>
      <c r="E8" s="3" t="s">
        <v>50</v>
      </c>
      <c r="F8" s="3" t="s">
        <v>22</v>
      </c>
    </row>
    <row r="9">
      <c r="A9" s="3" t="s">
        <v>73</v>
      </c>
      <c r="B9" s="3">
        <v>25.0</v>
      </c>
      <c r="C9" s="3" t="s">
        <v>11</v>
      </c>
      <c r="D9" s="3">
        <v>86.0</v>
      </c>
      <c r="E9" s="3" t="s">
        <v>74</v>
      </c>
      <c r="F9" s="3" t="s">
        <v>13</v>
      </c>
    </row>
    <row r="11">
      <c r="A11" s="1" t="s">
        <v>122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3" t="str">
        <f t="array" ref="A13:F19">SORT(DATA!A2:F51,4,FALSE)</f>
        <v>Samaira Rao</v>
      </c>
      <c r="B13" s="3">
        <v>29.0</v>
      </c>
      <c r="C13" s="3" t="s">
        <v>11</v>
      </c>
      <c r="D13" s="3">
        <v>96.0</v>
      </c>
      <c r="E13" s="3" t="s">
        <v>52</v>
      </c>
      <c r="F13" s="3" t="s">
        <v>16</v>
      </c>
    </row>
    <row r="14">
      <c r="A14" s="3" t="s">
        <v>17</v>
      </c>
      <c r="B14" s="3">
        <v>22.0</v>
      </c>
      <c r="C14" s="3" t="s">
        <v>11</v>
      </c>
      <c r="D14" s="3">
        <v>95.0</v>
      </c>
      <c r="E14" s="3" t="s">
        <v>18</v>
      </c>
      <c r="F14" s="3" t="s">
        <v>19</v>
      </c>
    </row>
    <row r="15">
      <c r="A15" s="3" t="s">
        <v>45</v>
      </c>
      <c r="B15" s="3">
        <v>30.0</v>
      </c>
      <c r="C15" s="3" t="s">
        <v>11</v>
      </c>
      <c r="D15" s="3">
        <v>94.0</v>
      </c>
      <c r="E15" s="3" t="s">
        <v>46</v>
      </c>
      <c r="F15" s="3" t="s">
        <v>19</v>
      </c>
    </row>
    <row r="16">
      <c r="A16" s="3" t="s">
        <v>65</v>
      </c>
      <c r="B16" s="3">
        <v>29.0</v>
      </c>
      <c r="C16" s="3" t="s">
        <v>7</v>
      </c>
      <c r="D16" s="3">
        <v>94.0</v>
      </c>
      <c r="E16" s="3" t="s">
        <v>66</v>
      </c>
      <c r="F16" s="3" t="s">
        <v>25</v>
      </c>
    </row>
    <row r="17">
      <c r="A17" s="3" t="s">
        <v>31</v>
      </c>
      <c r="B17" s="3">
        <v>24.0</v>
      </c>
      <c r="C17" s="3" t="s">
        <v>7</v>
      </c>
      <c r="D17" s="3">
        <v>93.0</v>
      </c>
      <c r="E17" s="3" t="s">
        <v>32</v>
      </c>
      <c r="F17" s="3" t="s">
        <v>19</v>
      </c>
    </row>
    <row r="18">
      <c r="A18" s="3" t="s">
        <v>77</v>
      </c>
      <c r="B18" s="3">
        <v>32.0</v>
      </c>
      <c r="C18" s="3" t="s">
        <v>11</v>
      </c>
      <c r="D18" s="3">
        <v>93.0</v>
      </c>
      <c r="E18" s="3" t="s">
        <v>78</v>
      </c>
      <c r="F18" s="3" t="s">
        <v>25</v>
      </c>
    </row>
    <row r="19">
      <c r="A19" s="3" t="s">
        <v>10</v>
      </c>
      <c r="B19" s="3">
        <v>30.0</v>
      </c>
      <c r="C19" s="3" t="s">
        <v>11</v>
      </c>
      <c r="D19" s="3">
        <v>92.0</v>
      </c>
      <c r="E19" s="3" t="s">
        <v>12</v>
      </c>
      <c r="F19" s="3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123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3" t="str">
        <f>IFERROR(__xludf.DUMMYFUNCTION("ARRAY_CONSTRAIN(FILTER(DATA!A2:F51,DATA!F2:F51=""Law""),7,6)"),"Jay Sharma")</f>
        <v>Jay Sharma</v>
      </c>
      <c r="B3" s="3">
        <f>IFERROR(__xludf.DUMMYFUNCTION("""COMPUTED_VALUE"""),35.0)</f>
        <v>35</v>
      </c>
      <c r="C3" s="3" t="str">
        <f>IFERROR(__xludf.DUMMYFUNCTION("""COMPUTED_VALUE"""),"Male")</f>
        <v>Male</v>
      </c>
      <c r="D3" s="3">
        <f>IFERROR(__xludf.DUMMYFUNCTION("""COMPUTED_VALUE"""),88.0)</f>
        <v>88</v>
      </c>
      <c r="E3" s="3" t="str">
        <f>IFERROR(__xludf.DUMMYFUNCTION("""COMPUTED_VALUE"""),"Kolkata")</f>
        <v>Kolkata</v>
      </c>
      <c r="F3" s="3" t="str">
        <f>IFERROR(__xludf.DUMMYFUNCTION("""COMPUTED_VALUE"""),"Law")</f>
        <v>Law</v>
      </c>
    </row>
    <row r="4">
      <c r="A4" s="3" t="str">
        <f>IFERROR(__xludf.DUMMYFUNCTION("""COMPUTED_VALUE"""),"Chhaya Desai")</f>
        <v>Chhaya Desai</v>
      </c>
      <c r="B4" s="3">
        <f>IFERROR(__xludf.DUMMYFUNCTION("""COMPUTED_VALUE"""),28.0)</f>
        <v>28</v>
      </c>
      <c r="C4" s="3" t="str">
        <f>IFERROR(__xludf.DUMMYFUNCTION("""COMPUTED_VALUE"""),"Female")</f>
        <v>Female</v>
      </c>
      <c r="D4" s="3">
        <f>IFERROR(__xludf.DUMMYFUNCTION("""COMPUTED_VALUE"""),82.0)</f>
        <v>82</v>
      </c>
      <c r="E4" s="3" t="str">
        <f>IFERROR(__xludf.DUMMYFUNCTION("""COMPUTED_VALUE"""),"Chandigarh")</f>
        <v>Chandigarh</v>
      </c>
      <c r="F4" s="3" t="str">
        <f>IFERROR(__xludf.DUMMYFUNCTION("""COMPUTED_VALUE"""),"Law")</f>
        <v>Law</v>
      </c>
    </row>
    <row r="5">
      <c r="A5" s="3" t="str">
        <f>IFERROR(__xludf.DUMMYFUNCTION("""COMPUTED_VALUE"""),"Vimal Verma")</f>
        <v>Vimal Verma</v>
      </c>
      <c r="B5" s="3">
        <f>IFERROR(__xludf.DUMMYFUNCTION("""COMPUTED_VALUE"""),25.0)</f>
        <v>25</v>
      </c>
      <c r="C5" s="3" t="str">
        <f>IFERROR(__xludf.DUMMYFUNCTION("""COMPUTED_VALUE"""),"Male")</f>
        <v>Male</v>
      </c>
      <c r="D5" s="3">
        <f>IFERROR(__xludf.DUMMYFUNCTION("""COMPUTED_VALUE"""),77.0)</f>
        <v>77</v>
      </c>
      <c r="E5" s="3" t="str">
        <f>IFERROR(__xludf.DUMMYFUNCTION("""COMPUTED_VALUE"""),"Patna")</f>
        <v>Patna</v>
      </c>
      <c r="F5" s="3" t="str">
        <f>IFERROR(__xludf.DUMMYFUNCTION("""COMPUTED_VALUE"""),"Law")</f>
        <v>Law</v>
      </c>
    </row>
    <row r="6">
      <c r="A6" s="3" t="str">
        <f>IFERROR(__xludf.DUMMYFUNCTION("""COMPUTED_VALUE"""),"Harini Nair")</f>
        <v>Harini Nair</v>
      </c>
      <c r="B6" s="3">
        <f>IFERROR(__xludf.DUMMYFUNCTION("""COMPUTED_VALUE"""),26.0)</f>
        <v>26</v>
      </c>
      <c r="C6" s="3" t="str">
        <f>IFERROR(__xludf.DUMMYFUNCTION("""COMPUTED_VALUE"""),"Female")</f>
        <v>Female</v>
      </c>
      <c r="D6" s="3">
        <f>IFERROR(__xludf.DUMMYFUNCTION("""COMPUTED_VALUE"""),89.0)</f>
        <v>89</v>
      </c>
      <c r="E6" s="3" t="str">
        <f>IFERROR(__xludf.DUMMYFUNCTION("""COMPUTED_VALUE"""),"San Antonio")</f>
        <v>San Antonio</v>
      </c>
      <c r="F6" s="3" t="str">
        <f>IFERROR(__xludf.DUMMYFUNCTION("""COMPUTED_VALUE"""),"Law")</f>
        <v>Law</v>
      </c>
    </row>
    <row r="7">
      <c r="A7" s="3" t="str">
        <f>IFERROR(__xludf.DUMMYFUNCTION("""COMPUTED_VALUE"""),"Derek Thomas")</f>
        <v>Derek Thomas</v>
      </c>
      <c r="B7" s="3">
        <f>IFERROR(__xludf.DUMMYFUNCTION("""COMPUTED_VALUE"""),28.0)</f>
        <v>28</v>
      </c>
      <c r="C7" s="3" t="str">
        <f>IFERROR(__xludf.DUMMYFUNCTION("""COMPUTED_VALUE"""),"Male")</f>
        <v>Male</v>
      </c>
      <c r="D7" s="3">
        <f>IFERROR(__xludf.DUMMYFUNCTION("""COMPUTED_VALUE"""),80.0)</f>
        <v>80</v>
      </c>
      <c r="E7" s="3" t="str">
        <f>IFERROR(__xludf.DUMMYFUNCTION("""COMPUTED_VALUE"""),"Raipur")</f>
        <v>Raipur</v>
      </c>
      <c r="F7" s="3" t="str">
        <f>IFERROR(__xludf.DUMMYFUNCTION("""COMPUTED_VALUE"""),"Law")</f>
        <v>Law</v>
      </c>
    </row>
    <row r="8">
      <c r="A8" s="3" t="str">
        <f>IFERROR(__xludf.DUMMYFUNCTION("""COMPUTED_VALUE"""),"Kelsey Thomas")</f>
        <v>Kelsey Thomas</v>
      </c>
      <c r="B8" s="3">
        <f>IFERROR(__xludf.DUMMYFUNCTION("""COMPUTED_VALUE"""),29.0)</f>
        <v>29</v>
      </c>
      <c r="C8" s="3" t="str">
        <f>IFERROR(__xludf.DUMMYFUNCTION("""COMPUTED_VALUE"""),"Female")</f>
        <v>Female</v>
      </c>
      <c r="D8" s="3">
        <f>IFERROR(__xludf.DUMMYFUNCTION("""COMPUTED_VALUE"""),91.0)</f>
        <v>91</v>
      </c>
      <c r="E8" s="3" t="str">
        <f>IFERROR(__xludf.DUMMYFUNCTION("""COMPUTED_VALUE"""),"Allahabad")</f>
        <v>Allahabad</v>
      </c>
      <c r="F8" s="3" t="str">
        <f>IFERROR(__xludf.DUMMYFUNCTION("""COMPUTED_VALUE"""),"Law")</f>
        <v>Law</v>
      </c>
    </row>
    <row r="9">
      <c r="A9" s="3" t="str">
        <f>IFERROR(__xludf.DUMMYFUNCTION("""COMPUTED_VALUE"""),"Paige Mathew")</f>
        <v>Paige Mathew</v>
      </c>
      <c r="B9" s="3">
        <f>IFERROR(__xludf.DUMMYFUNCTION("""COMPUTED_VALUE"""),28.0)</f>
        <v>28</v>
      </c>
      <c r="C9" s="3" t="str">
        <f>IFERROR(__xludf.DUMMYFUNCTION("""COMPUTED_VALUE"""),"Female")</f>
        <v>Female</v>
      </c>
      <c r="D9" s="3">
        <f>IFERROR(__xludf.DUMMYFUNCTION("""COMPUTED_VALUE"""),80.0)</f>
        <v>80</v>
      </c>
      <c r="E9" s="3" t="str">
        <f>IFERROR(__xludf.DUMMYFUNCTION("""COMPUTED_VALUE"""),"Kozhikode")</f>
        <v>Kozhikode</v>
      </c>
      <c r="F9" s="3" t="str">
        <f>IFERROR(__xludf.DUMMYFUNCTION("""COMPUTED_VALUE"""),"Law")</f>
        <v>Law</v>
      </c>
    </row>
    <row r="11">
      <c r="A11" s="1" t="s">
        <v>124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3" t="str">
        <f>IFERROR(__xludf.DUMMYFUNCTION("ARRAY_CONSTRAIN(FILTER(DATA!A2:F51,DATA!D2:D51&gt;=80),7,6)"),"Aarav Singh")</f>
        <v>Aarav Singh</v>
      </c>
      <c r="B13" s="3">
        <f>IFERROR(__xludf.DUMMYFUNCTION("""COMPUTED_VALUE"""),25.0)</f>
        <v>25</v>
      </c>
      <c r="C13" s="3" t="str">
        <f>IFERROR(__xludf.DUMMYFUNCTION("""COMPUTED_VALUE"""),"Male")</f>
        <v>Male</v>
      </c>
      <c r="D13" s="3">
        <f>IFERROR(__xludf.DUMMYFUNCTION("""COMPUTED_VALUE"""),85.0)</f>
        <v>85</v>
      </c>
      <c r="E13" s="3" t="str">
        <f>IFERROR(__xludf.DUMMYFUNCTION("""COMPUTED_VALUE"""),"Mumbai")</f>
        <v>Mumbai</v>
      </c>
      <c r="F13" s="3" t="str">
        <f>IFERROR(__xludf.DUMMYFUNCTION("""COMPUTED_VALUE"""),"Engineering")</f>
        <v>Engineering</v>
      </c>
    </row>
    <row r="14">
      <c r="A14" s="3" t="str">
        <f>IFERROR(__xludf.DUMMYFUNCTION("""COMPUTED_VALUE"""),"Alisha Patel")</f>
        <v>Alisha Patel</v>
      </c>
      <c r="B14" s="3">
        <f>IFERROR(__xludf.DUMMYFUNCTION("""COMPUTED_VALUE"""),30.0)</f>
        <v>30</v>
      </c>
      <c r="C14" s="3" t="str">
        <f>IFERROR(__xludf.DUMMYFUNCTION("""COMPUTED_VALUE"""),"Female")</f>
        <v>Female</v>
      </c>
      <c r="D14" s="3">
        <f>IFERROR(__xludf.DUMMYFUNCTION("""COMPUTED_VALUE"""),92.0)</f>
        <v>92</v>
      </c>
      <c r="E14" s="3" t="str">
        <f>IFERROR(__xludf.DUMMYFUNCTION("""COMPUTED_VALUE"""),"Delhi")</f>
        <v>Delhi</v>
      </c>
      <c r="F14" s="3" t="str">
        <f>IFERROR(__xludf.DUMMYFUNCTION("""COMPUTED_VALUE"""),"Arts")</f>
        <v>Arts</v>
      </c>
    </row>
    <row r="15">
      <c r="A15" s="3" t="str">
        <f>IFERROR(__xludf.DUMMYFUNCTION("""COMPUTED_VALUE"""),"Esha Gupta")</f>
        <v>Esha Gupta</v>
      </c>
      <c r="B15" s="3">
        <f>IFERROR(__xludf.DUMMYFUNCTION("""COMPUTED_VALUE"""),22.0)</f>
        <v>22</v>
      </c>
      <c r="C15" s="3" t="str">
        <f>IFERROR(__xludf.DUMMYFUNCTION("""COMPUTED_VALUE"""),"Female")</f>
        <v>Female</v>
      </c>
      <c r="D15" s="3">
        <f>IFERROR(__xludf.DUMMYFUNCTION("""COMPUTED_VALUE"""),95.0)</f>
        <v>95</v>
      </c>
      <c r="E15" s="3" t="str">
        <f>IFERROR(__xludf.DUMMYFUNCTION("""COMPUTED_VALUE"""),"Hyderabad")</f>
        <v>Hyderabad</v>
      </c>
      <c r="F15" s="3" t="str">
        <f>IFERROR(__xludf.DUMMYFUNCTION("""COMPUTED_VALUE"""),"Medicine")</f>
        <v>Medicine</v>
      </c>
    </row>
    <row r="16">
      <c r="A16" s="3" t="str">
        <f>IFERROR(__xludf.DUMMYFUNCTION("""COMPUTED_VALUE"""),"Jay Sharma")</f>
        <v>Jay Sharma</v>
      </c>
      <c r="B16" s="3">
        <f>IFERROR(__xludf.DUMMYFUNCTION("""COMPUTED_VALUE"""),35.0)</f>
        <v>35</v>
      </c>
      <c r="C16" s="3" t="str">
        <f>IFERROR(__xludf.DUMMYFUNCTION("""COMPUTED_VALUE"""),"Male")</f>
        <v>Male</v>
      </c>
      <c r="D16" s="3">
        <f>IFERROR(__xludf.DUMMYFUNCTION("""COMPUTED_VALUE"""),88.0)</f>
        <v>88</v>
      </c>
      <c r="E16" s="3" t="str">
        <f>IFERROR(__xludf.DUMMYFUNCTION("""COMPUTED_VALUE"""),"Kolkata")</f>
        <v>Kolkata</v>
      </c>
      <c r="F16" s="3" t="str">
        <f>IFERROR(__xludf.DUMMYFUNCTION("""COMPUTED_VALUE"""),"Law")</f>
        <v>Law</v>
      </c>
    </row>
    <row r="17">
      <c r="A17" s="3" t="str">
        <f>IFERROR(__xludf.DUMMYFUNCTION("""COMPUTED_VALUE"""),"Krish Shah")</f>
        <v>Krish Shah</v>
      </c>
      <c r="B17" s="3">
        <f>IFERROR(__xludf.DUMMYFUNCTION("""COMPUTED_VALUE"""),32.0)</f>
        <v>32</v>
      </c>
      <c r="C17" s="3" t="str">
        <f>IFERROR(__xludf.DUMMYFUNCTION("""COMPUTED_VALUE"""),"Male")</f>
        <v>Male</v>
      </c>
      <c r="D17" s="3">
        <f>IFERROR(__xludf.DUMMYFUNCTION("""COMPUTED_VALUE"""),90.0)</f>
        <v>90</v>
      </c>
      <c r="E17" s="3" t="str">
        <f>IFERROR(__xludf.DUMMYFUNCTION("""COMPUTED_VALUE"""),"Pune")</f>
        <v>Pune</v>
      </c>
      <c r="F17" s="3" t="str">
        <f>IFERROR(__xludf.DUMMYFUNCTION("""COMPUTED_VALUE"""),"Economics")</f>
        <v>Economics</v>
      </c>
    </row>
    <row r="18">
      <c r="A18" s="3" t="str">
        <f>IFERROR(__xludf.DUMMYFUNCTION("""COMPUTED_VALUE"""),"Ojasvi Joshi")</f>
        <v>Ojasvi Joshi</v>
      </c>
      <c r="B18" s="3">
        <f>IFERROR(__xludf.DUMMYFUNCTION("""COMPUTED_VALUE"""),29.0)</f>
        <v>29</v>
      </c>
      <c r="C18" s="3" t="str">
        <f>IFERROR(__xludf.DUMMYFUNCTION("""COMPUTED_VALUE"""),"Female")</f>
        <v>Female</v>
      </c>
      <c r="D18" s="3">
        <f>IFERROR(__xludf.DUMMYFUNCTION("""COMPUTED_VALUE"""),87.0)</f>
        <v>87</v>
      </c>
      <c r="E18" s="3" t="str">
        <f>IFERROR(__xludf.DUMMYFUNCTION("""COMPUTED_VALUE"""),"Ahmedabad")</f>
        <v>Ahmedabad</v>
      </c>
      <c r="F18" s="3" t="str">
        <f>IFERROR(__xludf.DUMMYFUNCTION("""COMPUTED_VALUE"""),"Engineering")</f>
        <v>Engineering</v>
      </c>
    </row>
    <row r="19">
      <c r="A19" s="3" t="str">
        <f>IFERROR(__xludf.DUMMYFUNCTION("""COMPUTED_VALUE"""),"Arjun Kumar")</f>
        <v>Arjun Kumar</v>
      </c>
      <c r="B19" s="3">
        <f>IFERROR(__xludf.DUMMYFUNCTION("""COMPUTED_VALUE"""),24.0)</f>
        <v>24</v>
      </c>
      <c r="C19" s="3" t="str">
        <f>IFERROR(__xludf.DUMMYFUNCTION("""COMPUTED_VALUE"""),"Male")</f>
        <v>Male</v>
      </c>
      <c r="D19" s="3">
        <f>IFERROR(__xludf.DUMMYFUNCTION("""COMPUTED_VALUE"""),93.0)</f>
        <v>93</v>
      </c>
      <c r="E19" s="3" t="str">
        <f>IFERROR(__xludf.DUMMYFUNCTION("""COMPUTED_VALUE"""),"Jaipur")</f>
        <v>Jaipur</v>
      </c>
      <c r="F19" s="3" t="str">
        <f>IFERROR(__xludf.DUMMYFUNCTION("""COMPUTED_VALUE"""),"Medicine")</f>
        <v>Medicine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125</v>
      </c>
      <c r="B1" s="1"/>
      <c r="D1" s="1" t="s">
        <v>126</v>
      </c>
      <c r="E1" s="1"/>
      <c r="G1" s="1" t="s">
        <v>127</v>
      </c>
    </row>
    <row r="2">
      <c r="A2" s="1" t="s">
        <v>0</v>
      </c>
      <c r="B2" s="1" t="s">
        <v>3</v>
      </c>
      <c r="D2" s="1" t="s">
        <v>0</v>
      </c>
      <c r="E2" s="1" t="s">
        <v>3</v>
      </c>
      <c r="G2" s="1" t="s">
        <v>0</v>
      </c>
      <c r="H2" s="1" t="s">
        <v>1</v>
      </c>
      <c r="I2" s="1" t="s">
        <v>2</v>
      </c>
      <c r="J2" s="1" t="s">
        <v>3</v>
      </c>
    </row>
    <row r="3">
      <c r="A3" s="3" t="str">
        <f>IFERROR(__xludf.DUMMYFUNCTION("ARRAY_CONSTRAIN(SORT(FILTER(DATA!A2:D51,DATA!C2:C51=""Female""),4,FALSE),7,1)"),"Samaira Rao")</f>
        <v>Samaira Rao</v>
      </c>
      <c r="B3" s="3">
        <f>VLOOKUP(A3,DATA!A$2:D$51,4,FALSE)</f>
        <v>96</v>
      </c>
      <c r="D3" s="3" t="str">
        <f>IFERROR(__xludf.DUMMYFUNCTION("ARRAY_CONSTRAIN(SORT(FILTER(DATA!A2:D51,DATA!C2:C51=""Male""),4,FALSE),7,1)"),"Jai Gupta")</f>
        <v>Jai Gupta</v>
      </c>
      <c r="E3" s="3">
        <f>VLOOKUP(D3,DATA!A$2:D$51,4,FALSE)</f>
        <v>94</v>
      </c>
      <c r="G3" s="3" t="str">
        <f>IFERROR(__xludf.DUMMYFUNCTION("ARRAY_CONSTRAIN(SORT(FILTER(DATA!A2:D51,DATA!C2:C51=""Male""),2,TRUE,4,FALSE),7,4)"),"Kavin Patel")</f>
        <v>Kavin Patel</v>
      </c>
      <c r="H3" s="3">
        <f>IFERROR(__xludf.DUMMYFUNCTION("""COMPUTED_VALUE"""),23.0)</f>
        <v>23</v>
      </c>
      <c r="I3" s="3" t="str">
        <f>IFERROR(__xludf.DUMMYFUNCTION("""COMPUTED_VALUE"""),"Male")</f>
        <v>Male</v>
      </c>
      <c r="J3" s="3">
        <f>IFERROR(__xludf.DUMMYFUNCTION("""COMPUTED_VALUE"""),91.0)</f>
        <v>91</v>
      </c>
    </row>
    <row r="4">
      <c r="A4" s="3" t="str">
        <f>IFERROR(__xludf.DUMMYFUNCTION("""COMPUTED_VALUE"""),"Esha Gupta")</f>
        <v>Esha Gupta</v>
      </c>
      <c r="B4" s="3">
        <f>VLOOKUP(A4,DATA!A$2:D$51,4,FALSE)</f>
        <v>95</v>
      </c>
      <c r="D4" s="3" t="str">
        <f>IFERROR(__xludf.DUMMYFUNCTION("""COMPUTED_VALUE"""),"Arjun Kumar")</f>
        <v>Arjun Kumar</v>
      </c>
      <c r="E4" s="3">
        <f>VLOOKUP(D4,DATA!A$2:D$51,4,FALSE)</f>
        <v>93</v>
      </c>
      <c r="G4" s="3" t="str">
        <f>IFERROR(__xludf.DUMMYFUNCTION("""COMPUTED_VALUE"""),"Arjun Kumar")</f>
        <v>Arjun Kumar</v>
      </c>
      <c r="H4" s="3">
        <f>IFERROR(__xludf.DUMMYFUNCTION("""COMPUTED_VALUE"""),24.0)</f>
        <v>24</v>
      </c>
      <c r="I4" s="3" t="str">
        <f>IFERROR(__xludf.DUMMYFUNCTION("""COMPUTED_VALUE"""),"Male")</f>
        <v>Male</v>
      </c>
      <c r="J4" s="3">
        <f>IFERROR(__xludf.DUMMYFUNCTION("""COMPUTED_VALUE"""),93.0)</f>
        <v>93</v>
      </c>
    </row>
    <row r="5">
      <c r="A5" s="3" t="str">
        <f>IFERROR(__xludf.DUMMYFUNCTION("""COMPUTED_VALUE"""),"Jia Sharma")</f>
        <v>Jia Sharma</v>
      </c>
      <c r="B5" s="3">
        <f>VLOOKUP(A5,DATA!A$2:D$51,4,FALSE)</f>
        <v>94</v>
      </c>
      <c r="D5" s="3" t="str">
        <f>IFERROR(__xludf.DUMMYFUNCTION("""COMPUTED_VALUE"""),"Noah Thomas")</f>
        <v>Noah Thomas</v>
      </c>
      <c r="E5" s="3">
        <f>VLOOKUP(D5,DATA!A$2:D$51,4,FALSE)</f>
        <v>92</v>
      </c>
      <c r="G5" s="3" t="str">
        <f>IFERROR(__xludf.DUMMYFUNCTION("""COMPUTED_VALUE"""),"Bhuvan Singh")</f>
        <v>Bhuvan Singh</v>
      </c>
      <c r="H5" s="3">
        <f>IFERROR(__xludf.DUMMYFUNCTION("""COMPUTED_VALUE"""),24.0)</f>
        <v>24</v>
      </c>
      <c r="I5" s="3" t="str">
        <f>IFERROR(__xludf.DUMMYFUNCTION("""COMPUTED_VALUE"""),"Male")</f>
        <v>Male</v>
      </c>
      <c r="J5" s="3">
        <f>IFERROR(__xludf.DUMMYFUNCTION("""COMPUTED_VALUE"""),81.0)</f>
        <v>81</v>
      </c>
    </row>
    <row r="6">
      <c r="A6" s="3" t="str">
        <f>IFERROR(__xludf.DUMMYFUNCTION("""COMPUTED_VALUE"""),"Rachel Joseph")</f>
        <v>Rachel Joseph</v>
      </c>
      <c r="B6" s="3">
        <f>VLOOKUP(A6,DATA!A$2:D$51,4,FALSE)</f>
        <v>93</v>
      </c>
      <c r="D6" s="3" t="str">
        <f>IFERROR(__xludf.DUMMYFUNCTION("""COMPUTED_VALUE"""),"Kavin Patel")</f>
        <v>Kavin Patel</v>
      </c>
      <c r="E6" s="3">
        <f>VLOOKUP(D6,DATA!A$2:D$51,4,FALSE)</f>
        <v>91</v>
      </c>
      <c r="G6" s="3" t="str">
        <f>IFERROR(__xludf.DUMMYFUNCTION("""COMPUTED_VALUE"""),"Aarav Singh")</f>
        <v>Aarav Singh</v>
      </c>
      <c r="H6" s="3">
        <f>IFERROR(__xludf.DUMMYFUNCTION("""COMPUTED_VALUE"""),25.0)</f>
        <v>25</v>
      </c>
      <c r="I6" s="3" t="str">
        <f>IFERROR(__xludf.DUMMYFUNCTION("""COMPUTED_VALUE"""),"Male")</f>
        <v>Male</v>
      </c>
      <c r="J6" s="3">
        <f>IFERROR(__xludf.DUMMYFUNCTION("""COMPUTED_VALUE"""),85.0)</f>
        <v>85</v>
      </c>
    </row>
    <row r="7">
      <c r="A7" s="3" t="str">
        <f>IFERROR(__xludf.DUMMYFUNCTION("""COMPUTED_VALUE"""),"Alisha Patel")</f>
        <v>Alisha Patel</v>
      </c>
      <c r="B7" s="3">
        <f>VLOOKUP(A7,DATA!A$2:D$51,4,FALSE)</f>
        <v>92</v>
      </c>
      <c r="D7" s="3" t="str">
        <f>IFERROR(__xludf.DUMMYFUNCTION("""COMPUTED_VALUE"""),"Krish Shah")</f>
        <v>Krish Shah</v>
      </c>
      <c r="E7" s="3">
        <f>VLOOKUP(D7,DATA!A$2:D$51,4,FALSE)</f>
        <v>90</v>
      </c>
      <c r="G7" s="3" t="str">
        <f>IFERROR(__xludf.DUMMYFUNCTION("""COMPUTED_VALUE"""),"Austin Reddy")</f>
        <v>Austin Reddy</v>
      </c>
      <c r="H7" s="3">
        <f>IFERROR(__xludf.DUMMYFUNCTION("""COMPUTED_VALUE"""),25.0)</f>
        <v>25</v>
      </c>
      <c r="I7" s="3" t="str">
        <f>IFERROR(__xludf.DUMMYFUNCTION("""COMPUTED_VALUE"""),"Male")</f>
        <v>Male</v>
      </c>
      <c r="J7" s="3">
        <f>IFERROR(__xludf.DUMMYFUNCTION("""COMPUTED_VALUE"""),79.0)</f>
        <v>79</v>
      </c>
    </row>
    <row r="8">
      <c r="A8" s="3" t="str">
        <f>IFERROR(__xludf.DUMMYFUNCTION("""COMPUTED_VALUE"""),"Avani Pandey")</f>
        <v>Avani Pandey</v>
      </c>
      <c r="B8" s="3">
        <f>VLOOKUP(A8,DATA!A$2:D$51,4,FALSE)</f>
        <v>92</v>
      </c>
      <c r="D8" s="3" t="str">
        <f>IFERROR(__xludf.DUMMYFUNCTION("""COMPUTED_VALUE"""),"Logan Thomas")</f>
        <v>Logan Thomas</v>
      </c>
      <c r="E8" s="3">
        <f>VLOOKUP(D8,DATA!A$2:D$51,4,FALSE)</f>
        <v>90</v>
      </c>
      <c r="G8" s="3" t="str">
        <f>IFERROR(__xludf.DUMMYFUNCTION("""COMPUTED_VALUE"""),"Vimal Verma")</f>
        <v>Vimal Verma</v>
      </c>
      <c r="H8" s="3">
        <f>IFERROR(__xludf.DUMMYFUNCTION("""COMPUTED_VALUE"""),25.0)</f>
        <v>25</v>
      </c>
      <c r="I8" s="3" t="str">
        <f>IFERROR(__xludf.DUMMYFUNCTION("""COMPUTED_VALUE"""),"Male")</f>
        <v>Male</v>
      </c>
      <c r="J8" s="3">
        <f>IFERROR(__xludf.DUMMYFUNCTION("""COMPUTED_VALUE"""),77.0)</f>
        <v>77</v>
      </c>
    </row>
    <row r="9">
      <c r="A9" s="3" t="str">
        <f>IFERROR(__xludf.DUMMYFUNCTION("""COMPUTED_VALUE"""),"Aisha Khan")</f>
        <v>Aisha Khan</v>
      </c>
      <c r="B9" s="3">
        <f>VLOOKUP(A9,DATA!A$2:D$51,4,FALSE)</f>
        <v>91</v>
      </c>
      <c r="D9" s="3" t="str">
        <f>IFERROR(__xludf.DUMMYFUNCTION("""COMPUTED_VALUE"""),"Mihir Singh")</f>
        <v>Mihir Singh</v>
      </c>
      <c r="E9" s="3">
        <f>VLOOKUP(D9,DATA!A$2:D$51,4,FALSE)</f>
        <v>89</v>
      </c>
      <c r="G9" s="3" t="str">
        <f>IFERROR(__xludf.DUMMYFUNCTION("""COMPUTED_VALUE"""),"Tyler James")</f>
        <v>Tyler James</v>
      </c>
      <c r="H9" s="3">
        <f>IFERROR(__xludf.DUMMYFUNCTION("""COMPUTED_VALUE"""),26.0)</f>
        <v>26</v>
      </c>
      <c r="I9" s="3" t="str">
        <f>IFERROR(__xludf.DUMMYFUNCTION("""COMPUTED_VALUE"""),"Male")</f>
        <v>Male</v>
      </c>
      <c r="J9" s="3">
        <f>IFERROR(__xludf.DUMMYFUNCTION("""COMPUTED_VALUE"""),87.0)</f>
        <v>87</v>
      </c>
    </row>
    <row r="11">
      <c r="A11" s="1" t="s">
        <v>128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3" t="str">
        <f>IFERROR(__xludf.DUMMYFUNCTION("ARRAY_CONSTRAIN(SORT(FILTER(DATA!A2:F51,DATA!C2:C51=""Female""),2,FALSE,4,TRUE),7,6)"),"Aaradhya Reddy")</f>
        <v>Aaradhya Reddy</v>
      </c>
      <c r="B13" s="3">
        <f>IFERROR(__xludf.DUMMYFUNCTION("""COMPUTED_VALUE"""),33.0)</f>
        <v>33</v>
      </c>
      <c r="C13" s="3" t="str">
        <f>IFERROR(__xludf.DUMMYFUNCTION("""COMPUTED_VALUE"""),"Female")</f>
        <v>Female</v>
      </c>
      <c r="D13" s="3">
        <f>IFERROR(__xludf.DUMMYFUNCTION("""COMPUTED_VALUE"""),85.0)</f>
        <v>85</v>
      </c>
      <c r="E13" s="3" t="str">
        <f>IFERROR(__xludf.DUMMYFUNCTION("""COMPUTED_VALUE"""),"Denver")</f>
        <v>Denver</v>
      </c>
      <c r="F13" s="3" t="str">
        <f>IFERROR(__xludf.DUMMYFUNCTION("""COMPUTED_VALUE"""),"Engineering")</f>
        <v>Engineering</v>
      </c>
    </row>
    <row r="14">
      <c r="A14" s="3" t="str">
        <f>IFERROR(__xludf.DUMMYFUNCTION("""COMPUTED_VALUE"""),"Eesha Kapoor")</f>
        <v>Eesha Kapoor</v>
      </c>
      <c r="B14" s="3">
        <f>IFERROR(__xludf.DUMMYFUNCTION("""COMPUTED_VALUE"""),33.0)</f>
        <v>33</v>
      </c>
      <c r="C14" s="3" t="str">
        <f>IFERROR(__xludf.DUMMYFUNCTION("""COMPUTED_VALUE"""),"Female")</f>
        <v>Female</v>
      </c>
      <c r="D14" s="3">
        <f>IFERROR(__xludf.DUMMYFUNCTION("""COMPUTED_VALUE"""),86.0)</f>
        <v>86</v>
      </c>
      <c r="E14" s="3" t="str">
        <f>IFERROR(__xludf.DUMMYFUNCTION("""COMPUTED_VALUE"""),"Nagpur")</f>
        <v>Nagpur</v>
      </c>
      <c r="F14" s="3" t="str">
        <f>IFERROR(__xludf.DUMMYFUNCTION("""COMPUTED_VALUE"""),"Engineering")</f>
        <v>Engineering</v>
      </c>
    </row>
    <row r="15">
      <c r="A15" s="3" t="str">
        <f>IFERROR(__xludf.DUMMYFUNCTION("""COMPUTED_VALUE"""),"Meera Gupta")</f>
        <v>Meera Gupta</v>
      </c>
      <c r="B15" s="3">
        <f>IFERROR(__xludf.DUMMYFUNCTION("""COMPUTED_VALUE"""),32.0)</f>
        <v>32</v>
      </c>
      <c r="C15" s="3" t="str">
        <f>IFERROR(__xludf.DUMMYFUNCTION("""COMPUTED_VALUE"""),"Female")</f>
        <v>Female</v>
      </c>
      <c r="D15" s="3">
        <f>IFERROR(__xludf.DUMMYFUNCTION("""COMPUTED_VALUE"""),88.0)</f>
        <v>88</v>
      </c>
      <c r="E15" s="3" t="str">
        <f>IFERROR(__xludf.DUMMYFUNCTION("""COMPUTED_VALUE"""),"Agra")</f>
        <v>Agra</v>
      </c>
      <c r="F15" s="3" t="str">
        <f>IFERROR(__xludf.DUMMYFUNCTION("""COMPUTED_VALUE"""),"Engineering")</f>
        <v>Engineering</v>
      </c>
    </row>
    <row r="16">
      <c r="A16" s="3" t="str">
        <f>IFERROR(__xludf.DUMMYFUNCTION("""COMPUTED_VALUE"""),"Rachel Joseph")</f>
        <v>Rachel Joseph</v>
      </c>
      <c r="B16" s="3">
        <f>IFERROR(__xludf.DUMMYFUNCTION("""COMPUTED_VALUE"""),32.0)</f>
        <v>32</v>
      </c>
      <c r="C16" s="3" t="str">
        <f>IFERROR(__xludf.DUMMYFUNCTION("""COMPUTED_VALUE"""),"Female")</f>
        <v>Female</v>
      </c>
      <c r="D16" s="3">
        <f>IFERROR(__xludf.DUMMYFUNCTION("""COMPUTED_VALUE"""),93.0)</f>
        <v>93</v>
      </c>
      <c r="E16" s="3" t="str">
        <f>IFERROR(__xludf.DUMMYFUNCTION("""COMPUTED_VALUE"""),"Ranchi")</f>
        <v>Ranchi</v>
      </c>
      <c r="F16" s="3" t="str">
        <f>IFERROR(__xludf.DUMMYFUNCTION("""COMPUTED_VALUE"""),"Science")</f>
        <v>Science</v>
      </c>
    </row>
    <row r="17">
      <c r="A17" s="3" t="str">
        <f>IFERROR(__xludf.DUMMYFUNCTION("""COMPUTED_VALUE"""),"Avani Pandey")</f>
        <v>Avani Pandey</v>
      </c>
      <c r="B17" s="3">
        <f>IFERROR(__xludf.DUMMYFUNCTION("""COMPUTED_VALUE"""),31.0)</f>
        <v>31</v>
      </c>
      <c r="C17" s="3" t="str">
        <f>IFERROR(__xludf.DUMMYFUNCTION("""COMPUTED_VALUE"""),"Female")</f>
        <v>Female</v>
      </c>
      <c r="D17" s="3">
        <f>IFERROR(__xludf.DUMMYFUNCTION("""COMPUTED_VALUE"""),92.0)</f>
        <v>92</v>
      </c>
      <c r="E17" s="3" t="str">
        <f>IFERROR(__xludf.DUMMYFUNCTION("""COMPUTED_VALUE"""),"Meerut")</f>
        <v>Meerut</v>
      </c>
      <c r="F17" s="3" t="str">
        <f>IFERROR(__xludf.DUMMYFUNCTION("""COMPUTED_VALUE"""),"Arts")</f>
        <v>Arts</v>
      </c>
    </row>
    <row r="18">
      <c r="A18" s="3" t="str">
        <f>IFERROR(__xludf.DUMMYFUNCTION("""COMPUTED_VALUE"""),"Aisha Khan")</f>
        <v>Aisha Khan</v>
      </c>
      <c r="B18" s="3">
        <f>IFERROR(__xludf.DUMMYFUNCTION("""COMPUTED_VALUE"""),30.0)</f>
        <v>30</v>
      </c>
      <c r="C18" s="3" t="str">
        <f>IFERROR(__xludf.DUMMYFUNCTION("""COMPUTED_VALUE"""),"Female")</f>
        <v>Female</v>
      </c>
      <c r="D18" s="3">
        <f>IFERROR(__xludf.DUMMYFUNCTION("""COMPUTED_VALUE"""),91.0)</f>
        <v>91</v>
      </c>
      <c r="E18" s="3" t="str">
        <f>IFERROR(__xludf.DUMMYFUNCTION("""COMPUTED_VALUE"""),"Amritsar")</f>
        <v>Amritsar</v>
      </c>
      <c r="F18" s="3" t="str">
        <f>IFERROR(__xludf.DUMMYFUNCTION("""COMPUTED_VALUE"""),"Medicine")</f>
        <v>Medicine</v>
      </c>
    </row>
    <row r="19">
      <c r="A19" s="3" t="str">
        <f>IFERROR(__xludf.DUMMYFUNCTION("""COMPUTED_VALUE"""),"Alisha Patel")</f>
        <v>Alisha Patel</v>
      </c>
      <c r="B19" s="3">
        <f>IFERROR(__xludf.DUMMYFUNCTION("""COMPUTED_VALUE"""),30.0)</f>
        <v>30</v>
      </c>
      <c r="C19" s="3" t="str">
        <f>IFERROR(__xludf.DUMMYFUNCTION("""COMPUTED_VALUE"""),"Female")</f>
        <v>Female</v>
      </c>
      <c r="D19" s="3">
        <f>IFERROR(__xludf.DUMMYFUNCTION("""COMPUTED_VALUE"""),92.0)</f>
        <v>92</v>
      </c>
      <c r="E19" s="3" t="str">
        <f>IFERROR(__xludf.DUMMYFUNCTION("""COMPUTED_VALUE"""),"Delhi")</f>
        <v>Delhi</v>
      </c>
      <c r="F19" s="3" t="str">
        <f>IFERROR(__xludf.DUMMYFUNCTION("""COMPUTED_VALUE"""),"Arts")</f>
        <v>Arts</v>
      </c>
    </row>
  </sheetData>
  <drawing r:id="rId1"/>
</worksheet>
</file>