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ort&amp;Filter 1" sheetId="2" r:id="rId5"/>
    <sheet state="visible" name="Sort&amp;Filter 2" sheetId="3" r:id="rId6"/>
    <sheet state="visible" name="Sort&amp;Filter 3" sheetId="4" r:id="rId7"/>
  </sheets>
  <definedNames/>
  <calcPr/>
</workbook>
</file>

<file path=xl/sharedStrings.xml><?xml version="1.0" encoding="utf-8"?>
<sst xmlns="http://schemas.openxmlformats.org/spreadsheetml/2006/main" count="95" uniqueCount="49">
  <si>
    <t>DATA TABLE</t>
  </si>
  <si>
    <t>Player Name</t>
  </si>
  <si>
    <t>Team</t>
  </si>
  <si>
    <t>Continent</t>
  </si>
  <si>
    <t>Matches Played</t>
  </si>
  <si>
    <t>Runs Scored</t>
  </si>
  <si>
    <t>Batting Average</t>
  </si>
  <si>
    <t>Highest Score</t>
  </si>
  <si>
    <t>Liam Harrison</t>
  </si>
  <si>
    <t>ENG</t>
  </si>
  <si>
    <t>Europe</t>
  </si>
  <si>
    <t>Rohan Patel</t>
  </si>
  <si>
    <t>IND</t>
  </si>
  <si>
    <t>Asia</t>
  </si>
  <si>
    <t>Marcus Johnson</t>
  </si>
  <si>
    <t>AUS</t>
  </si>
  <si>
    <t>Oceania</t>
  </si>
  <si>
    <t>Santiago Fernandez</t>
  </si>
  <si>
    <t>ARG</t>
  </si>
  <si>
    <t>South America</t>
  </si>
  <si>
    <t>Adam Smith</t>
  </si>
  <si>
    <t>RSA</t>
  </si>
  <si>
    <t>Africa</t>
  </si>
  <si>
    <t>Nathan Thompson</t>
  </si>
  <si>
    <t>NZL</t>
  </si>
  <si>
    <t>Lucas Martinez</t>
  </si>
  <si>
    <t>ESP</t>
  </si>
  <si>
    <t>Ivan Petrov</t>
  </si>
  <si>
    <t>RUS</t>
  </si>
  <si>
    <t>Mohammad Khan</t>
  </si>
  <si>
    <t>PAK</t>
  </si>
  <si>
    <t>Daniel O'Reilly</t>
  </si>
  <si>
    <t>IRE</t>
  </si>
  <si>
    <t>Leonardo Silva</t>
  </si>
  <si>
    <t>BRA</t>
  </si>
  <si>
    <t>Johan Van der Berg</t>
  </si>
  <si>
    <t>NED</t>
  </si>
  <si>
    <t>Maxime Dubois</t>
  </si>
  <si>
    <t>FRA</t>
  </si>
  <si>
    <t>Hugo Müller</t>
  </si>
  <si>
    <t>GER</t>
  </si>
  <si>
    <t>Ahmed Al-Farsi</t>
  </si>
  <si>
    <t>KSA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</si>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</sst>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3ECEC"/>
        <bgColor rgb="FF33ECE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2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17.38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>
      <c r="A3" s="5" t="s">
        <v>8</v>
      </c>
      <c r="B3" s="6" t="s">
        <v>9</v>
      </c>
      <c r="C3" s="6" t="s">
        <v>10</v>
      </c>
      <c r="D3" s="7">
        <v>250.0</v>
      </c>
      <c r="E3" s="7">
        <v>12000.0</v>
      </c>
      <c r="F3" s="7">
        <v>59.31</v>
      </c>
      <c r="G3" s="7">
        <v>254.0</v>
      </c>
    </row>
    <row r="4">
      <c r="A4" s="5" t="s">
        <v>11</v>
      </c>
      <c r="B4" s="6" t="s">
        <v>12</v>
      </c>
      <c r="C4" s="6" t="s">
        <v>13</v>
      </c>
      <c r="D4" s="7">
        <v>120.0</v>
      </c>
      <c r="E4" s="7">
        <v>6500.0</v>
      </c>
      <c r="F4" s="7">
        <v>61.37</v>
      </c>
      <c r="G4" s="7">
        <v>239.0</v>
      </c>
    </row>
    <row r="5">
      <c r="A5" s="5" t="s">
        <v>14</v>
      </c>
      <c r="B5" s="6" t="s">
        <v>15</v>
      </c>
      <c r="C5" s="6" t="s">
        <v>16</v>
      </c>
      <c r="D5" s="7">
        <v>140.0</v>
      </c>
      <c r="E5" s="7">
        <v>7800.0</v>
      </c>
      <c r="F5" s="7">
        <v>48.75</v>
      </c>
      <c r="G5" s="7">
        <v>254.0</v>
      </c>
    </row>
    <row r="6">
      <c r="A6" s="5" t="s">
        <v>17</v>
      </c>
      <c r="B6" s="6" t="s">
        <v>18</v>
      </c>
      <c r="C6" s="6" t="s">
        <v>19</v>
      </c>
      <c r="D6" s="7">
        <v>110.0</v>
      </c>
      <c r="E6" s="7">
        <v>6000.0</v>
      </c>
      <c r="F6" s="7">
        <v>52.69</v>
      </c>
      <c r="G6" s="7">
        <v>251.0</v>
      </c>
    </row>
    <row r="7">
      <c r="A7" s="5" t="s">
        <v>20</v>
      </c>
      <c r="B7" s="6" t="s">
        <v>21</v>
      </c>
      <c r="C7" s="6" t="s">
        <v>22</v>
      </c>
      <c r="D7" s="7">
        <v>80.0</v>
      </c>
      <c r="E7" s="7">
        <v>4500.0</v>
      </c>
      <c r="F7" s="7">
        <v>45.0</v>
      </c>
      <c r="G7" s="7">
        <v>196.0</v>
      </c>
    </row>
    <row r="8">
      <c r="A8" s="5" t="s">
        <v>23</v>
      </c>
      <c r="B8" s="6" t="s">
        <v>24</v>
      </c>
      <c r="C8" s="6" t="s">
        <v>16</v>
      </c>
      <c r="D8" s="7">
        <v>210.0</v>
      </c>
      <c r="E8" s="7">
        <v>11500.0</v>
      </c>
      <c r="F8" s="7">
        <v>49.27</v>
      </c>
      <c r="G8" s="7">
        <v>264.0</v>
      </c>
    </row>
    <row r="9">
      <c r="A9" s="5" t="s">
        <v>25</v>
      </c>
      <c r="B9" s="6" t="s">
        <v>26</v>
      </c>
      <c r="C9" s="6" t="s">
        <v>10</v>
      </c>
      <c r="D9" s="7">
        <v>150.0</v>
      </c>
      <c r="E9" s="7">
        <v>8000.0</v>
      </c>
      <c r="F9" s="7">
        <v>48.48</v>
      </c>
      <c r="G9" s="7">
        <v>335.0</v>
      </c>
    </row>
    <row r="10">
      <c r="A10" s="5" t="s">
        <v>27</v>
      </c>
      <c r="B10" s="6" t="s">
        <v>28</v>
      </c>
      <c r="C10" s="6" t="s">
        <v>10</v>
      </c>
      <c r="D10" s="7">
        <v>100.0</v>
      </c>
      <c r="E10" s="7">
        <v>5200.0</v>
      </c>
      <c r="F10" s="7">
        <v>39.24</v>
      </c>
      <c r="G10" s="7">
        <v>176.0</v>
      </c>
    </row>
    <row r="11">
      <c r="A11" s="5" t="s">
        <v>29</v>
      </c>
      <c r="B11" s="6" t="s">
        <v>30</v>
      </c>
      <c r="C11" s="6" t="s">
        <v>13</v>
      </c>
      <c r="D11" s="7">
        <v>90.0</v>
      </c>
      <c r="E11" s="7">
        <v>3800.0</v>
      </c>
      <c r="F11" s="7">
        <v>42.22</v>
      </c>
      <c r="G11" s="7">
        <v>170.0</v>
      </c>
    </row>
    <row r="12">
      <c r="A12" s="5" t="s">
        <v>31</v>
      </c>
      <c r="B12" s="6" t="s">
        <v>32</v>
      </c>
      <c r="C12" s="6" t="s">
        <v>10</v>
      </c>
      <c r="D12" s="7">
        <v>70.0</v>
      </c>
      <c r="E12" s="7">
        <v>2500.0</v>
      </c>
      <c r="F12" s="7">
        <v>36.23</v>
      </c>
      <c r="G12" s="7">
        <v>258.0</v>
      </c>
    </row>
    <row r="13">
      <c r="A13" s="5" t="s">
        <v>33</v>
      </c>
      <c r="B13" s="8" t="s">
        <v>34</v>
      </c>
      <c r="C13" s="8" t="s">
        <v>19</v>
      </c>
      <c r="D13" s="7">
        <v>250.0</v>
      </c>
      <c r="E13" s="7">
        <v>11500.0</v>
      </c>
      <c r="F13" s="7">
        <v>59.31</v>
      </c>
      <c r="G13" s="7">
        <v>254.0</v>
      </c>
    </row>
    <row r="14">
      <c r="A14" s="5" t="s">
        <v>35</v>
      </c>
      <c r="B14" s="8" t="s">
        <v>36</v>
      </c>
      <c r="C14" s="8" t="s">
        <v>10</v>
      </c>
      <c r="D14" s="7">
        <v>250.0</v>
      </c>
      <c r="E14" s="7">
        <v>11500.0</v>
      </c>
      <c r="F14" s="7">
        <v>61.37</v>
      </c>
      <c r="G14" s="7">
        <v>251.0</v>
      </c>
    </row>
    <row r="15">
      <c r="A15" s="9" t="s">
        <v>37</v>
      </c>
      <c r="B15" s="8" t="s">
        <v>38</v>
      </c>
      <c r="C15" s="8" t="s">
        <v>10</v>
      </c>
      <c r="D15" s="7">
        <v>120.0</v>
      </c>
      <c r="E15" s="7">
        <v>11500.0</v>
      </c>
      <c r="F15" s="7">
        <v>59.31</v>
      </c>
      <c r="G15" s="7">
        <v>254.0</v>
      </c>
    </row>
    <row r="16">
      <c r="A16" s="9" t="s">
        <v>39</v>
      </c>
      <c r="B16" s="8" t="s">
        <v>40</v>
      </c>
      <c r="C16" s="8" t="s">
        <v>10</v>
      </c>
      <c r="D16" s="7">
        <v>140.0</v>
      </c>
      <c r="E16" s="7">
        <v>12000.0</v>
      </c>
      <c r="F16" s="7">
        <v>61.37</v>
      </c>
      <c r="G16" s="7">
        <v>251.0</v>
      </c>
    </row>
    <row r="17">
      <c r="A17" s="9" t="s">
        <v>41</v>
      </c>
      <c r="B17" s="8" t="s">
        <v>42</v>
      </c>
      <c r="C17" s="8" t="s">
        <v>13</v>
      </c>
      <c r="D17" s="7">
        <v>110.0</v>
      </c>
      <c r="E17" s="7">
        <v>6500.0</v>
      </c>
      <c r="F17" s="7">
        <v>48.75</v>
      </c>
      <c r="G17" s="7">
        <v>251.0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.88"/>
    <col customWidth="1" min="7" max="7" width="8.75"/>
  </cols>
  <sheetData>
    <row r="1">
      <c r="A1" s="10" t="s">
        <v>43</v>
      </c>
      <c r="B1" s="2"/>
      <c r="C1" s="2"/>
      <c r="D1" s="2"/>
      <c r="E1" s="2"/>
      <c r="H1" s="10" t="s">
        <v>44</v>
      </c>
      <c r="I1" s="2"/>
      <c r="J1" s="2"/>
      <c r="K1" s="2"/>
      <c r="L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</row>
    <row r="3">
      <c r="A3" s="11" t="str">
        <f>IFERROR(__xludf.DUMMYFUNCTION("SORT(FILTER(Data!A3:E17,Data!E3:E17&gt;=8000),5,FALSE)"),"Liam Harrison")</f>
        <v>Liam Harrison</v>
      </c>
      <c r="B3" s="11" t="str">
        <f>IFERROR(__xludf.DUMMYFUNCTION("""COMPUTED_VALUE"""),"ENG")</f>
        <v>ENG</v>
      </c>
      <c r="C3" s="11" t="str">
        <f>IFERROR(__xludf.DUMMYFUNCTION("""COMPUTED_VALUE"""),"Europe")</f>
        <v>Europe</v>
      </c>
      <c r="D3" s="11">
        <f>IFERROR(__xludf.DUMMYFUNCTION("""COMPUTED_VALUE"""),250.0)</f>
        <v>250</v>
      </c>
      <c r="E3" s="11">
        <f>IFERROR(__xludf.DUMMYFUNCTION("""COMPUTED_VALUE"""),12000.0)</f>
        <v>12000</v>
      </c>
      <c r="H3" s="11" t="str">
        <f>IFERROR(__xludf.DUMMYFUNCTION("SORT(FILTER(Data!A3:E17,Data!D3:D17&gt;=150),4,TRUE)"),"Lucas Martinez")</f>
        <v>Lucas Martinez</v>
      </c>
      <c r="I3" s="11" t="str">
        <f>IFERROR(__xludf.DUMMYFUNCTION("""COMPUTED_VALUE"""),"ESP")</f>
        <v>ESP</v>
      </c>
      <c r="J3" s="11" t="str">
        <f>IFERROR(__xludf.DUMMYFUNCTION("""COMPUTED_VALUE"""),"Europe")</f>
        <v>Europe</v>
      </c>
      <c r="K3" s="11">
        <f>IFERROR(__xludf.DUMMYFUNCTION("""COMPUTED_VALUE"""),150.0)</f>
        <v>150</v>
      </c>
      <c r="L3" s="11">
        <f>IFERROR(__xludf.DUMMYFUNCTION("""COMPUTED_VALUE"""),8000.0)</f>
        <v>8000</v>
      </c>
    </row>
    <row r="4">
      <c r="A4" s="11" t="str">
        <f>IFERROR(__xludf.DUMMYFUNCTION("""COMPUTED_VALUE"""),"Hugo Müller")</f>
        <v>Hugo Müller</v>
      </c>
      <c r="B4" s="11" t="str">
        <f>IFERROR(__xludf.DUMMYFUNCTION("""COMPUTED_VALUE"""),"GER")</f>
        <v>GER</v>
      </c>
      <c r="C4" s="11" t="str">
        <f>IFERROR(__xludf.DUMMYFUNCTION("""COMPUTED_VALUE"""),"Europe")</f>
        <v>Europe</v>
      </c>
      <c r="D4" s="11">
        <f>IFERROR(__xludf.DUMMYFUNCTION("""COMPUTED_VALUE"""),140.0)</f>
        <v>140</v>
      </c>
      <c r="E4" s="11">
        <f>IFERROR(__xludf.DUMMYFUNCTION("""COMPUTED_VALUE"""),12000.0)</f>
        <v>12000</v>
      </c>
      <c r="H4" s="11" t="str">
        <f>IFERROR(__xludf.DUMMYFUNCTION("""COMPUTED_VALUE"""),"Nathan Thompson")</f>
        <v>Nathan Thompson</v>
      </c>
      <c r="I4" s="11" t="str">
        <f>IFERROR(__xludf.DUMMYFUNCTION("""COMPUTED_VALUE"""),"NZL")</f>
        <v>NZL</v>
      </c>
      <c r="J4" s="11" t="str">
        <f>IFERROR(__xludf.DUMMYFUNCTION("""COMPUTED_VALUE"""),"Oceania")</f>
        <v>Oceania</v>
      </c>
      <c r="K4" s="11">
        <f>IFERROR(__xludf.DUMMYFUNCTION("""COMPUTED_VALUE"""),210.0)</f>
        <v>210</v>
      </c>
      <c r="L4" s="11">
        <f>IFERROR(__xludf.DUMMYFUNCTION("""COMPUTED_VALUE"""),11500.0)</f>
        <v>11500</v>
      </c>
    </row>
    <row r="5">
      <c r="A5" s="11" t="str">
        <f>IFERROR(__xludf.DUMMYFUNCTION("""COMPUTED_VALUE"""),"Nathan Thompson")</f>
        <v>Nathan Thompson</v>
      </c>
      <c r="B5" s="11" t="str">
        <f>IFERROR(__xludf.DUMMYFUNCTION("""COMPUTED_VALUE"""),"NZL")</f>
        <v>NZL</v>
      </c>
      <c r="C5" s="11" t="str">
        <f>IFERROR(__xludf.DUMMYFUNCTION("""COMPUTED_VALUE"""),"Oceania")</f>
        <v>Oceania</v>
      </c>
      <c r="D5" s="11">
        <f>IFERROR(__xludf.DUMMYFUNCTION("""COMPUTED_VALUE"""),210.0)</f>
        <v>210</v>
      </c>
      <c r="E5" s="11">
        <f>IFERROR(__xludf.DUMMYFUNCTION("""COMPUTED_VALUE"""),11500.0)</f>
        <v>11500</v>
      </c>
      <c r="H5" s="11" t="str">
        <f>IFERROR(__xludf.DUMMYFUNCTION("""COMPUTED_VALUE"""),"Liam Harrison")</f>
        <v>Liam Harrison</v>
      </c>
      <c r="I5" s="11" t="str">
        <f>IFERROR(__xludf.DUMMYFUNCTION("""COMPUTED_VALUE"""),"ENG")</f>
        <v>ENG</v>
      </c>
      <c r="J5" s="11" t="str">
        <f>IFERROR(__xludf.DUMMYFUNCTION("""COMPUTED_VALUE"""),"Europe")</f>
        <v>Europe</v>
      </c>
      <c r="K5" s="11">
        <f>IFERROR(__xludf.DUMMYFUNCTION("""COMPUTED_VALUE"""),250.0)</f>
        <v>250</v>
      </c>
      <c r="L5" s="11">
        <f>IFERROR(__xludf.DUMMYFUNCTION("""COMPUTED_VALUE"""),12000.0)</f>
        <v>12000</v>
      </c>
    </row>
    <row r="6">
      <c r="A6" s="11" t="str">
        <f>IFERROR(__xludf.DUMMYFUNCTION("""COMPUTED_VALUE"""),"Leonardo Silva")</f>
        <v>Leonardo Silva</v>
      </c>
      <c r="B6" s="11" t="str">
        <f>IFERROR(__xludf.DUMMYFUNCTION("""COMPUTED_VALUE"""),"BRA")</f>
        <v>BRA</v>
      </c>
      <c r="C6" s="11" t="str">
        <f>IFERROR(__xludf.DUMMYFUNCTION("""COMPUTED_VALUE"""),"South America")</f>
        <v>South America</v>
      </c>
      <c r="D6" s="11">
        <f>IFERROR(__xludf.DUMMYFUNCTION("""COMPUTED_VALUE"""),250.0)</f>
        <v>250</v>
      </c>
      <c r="E6" s="11">
        <f>IFERROR(__xludf.DUMMYFUNCTION("""COMPUTED_VALUE"""),11500.0)</f>
        <v>11500</v>
      </c>
      <c r="H6" s="11" t="str">
        <f>IFERROR(__xludf.DUMMYFUNCTION("""COMPUTED_VALUE"""),"Leonardo Silva")</f>
        <v>Leonardo Silva</v>
      </c>
      <c r="I6" s="11" t="str">
        <f>IFERROR(__xludf.DUMMYFUNCTION("""COMPUTED_VALUE"""),"BRA")</f>
        <v>BRA</v>
      </c>
      <c r="J6" s="11" t="str">
        <f>IFERROR(__xludf.DUMMYFUNCTION("""COMPUTED_VALUE"""),"South America")</f>
        <v>South America</v>
      </c>
      <c r="K6" s="11">
        <f>IFERROR(__xludf.DUMMYFUNCTION("""COMPUTED_VALUE"""),250.0)</f>
        <v>250</v>
      </c>
      <c r="L6" s="11">
        <f>IFERROR(__xludf.DUMMYFUNCTION("""COMPUTED_VALUE"""),11500.0)</f>
        <v>11500</v>
      </c>
    </row>
    <row r="7">
      <c r="A7" s="11" t="str">
        <f>IFERROR(__xludf.DUMMYFUNCTION("""COMPUTED_VALUE"""),"Johan Van der Berg")</f>
        <v>Johan Van der Berg</v>
      </c>
      <c r="B7" s="11" t="str">
        <f>IFERROR(__xludf.DUMMYFUNCTION("""COMPUTED_VALUE"""),"NED")</f>
        <v>NED</v>
      </c>
      <c r="C7" s="11" t="str">
        <f>IFERROR(__xludf.DUMMYFUNCTION("""COMPUTED_VALUE"""),"Europe")</f>
        <v>Europe</v>
      </c>
      <c r="D7" s="11">
        <f>IFERROR(__xludf.DUMMYFUNCTION("""COMPUTED_VALUE"""),250.0)</f>
        <v>250</v>
      </c>
      <c r="E7" s="11">
        <f>IFERROR(__xludf.DUMMYFUNCTION("""COMPUTED_VALUE"""),11500.0)</f>
        <v>11500</v>
      </c>
      <c r="H7" s="11" t="str">
        <f>IFERROR(__xludf.DUMMYFUNCTION("""COMPUTED_VALUE"""),"Johan Van der Berg")</f>
        <v>Johan Van der Berg</v>
      </c>
      <c r="I7" s="11" t="str">
        <f>IFERROR(__xludf.DUMMYFUNCTION("""COMPUTED_VALUE"""),"NED")</f>
        <v>NED</v>
      </c>
      <c r="J7" s="11" t="str">
        <f>IFERROR(__xludf.DUMMYFUNCTION("""COMPUTED_VALUE"""),"Europe")</f>
        <v>Europe</v>
      </c>
      <c r="K7" s="11">
        <f>IFERROR(__xludf.DUMMYFUNCTION("""COMPUTED_VALUE"""),250.0)</f>
        <v>250</v>
      </c>
      <c r="L7" s="11">
        <f>IFERROR(__xludf.DUMMYFUNCTION("""COMPUTED_VALUE"""),11500.0)</f>
        <v>11500</v>
      </c>
    </row>
    <row r="8">
      <c r="A8" s="11" t="str">
        <f>IFERROR(__xludf.DUMMYFUNCTION("""COMPUTED_VALUE"""),"Maxime Dubois")</f>
        <v>Maxime Dubois</v>
      </c>
      <c r="B8" s="11" t="str">
        <f>IFERROR(__xludf.DUMMYFUNCTION("""COMPUTED_VALUE"""),"FRA")</f>
        <v>FRA</v>
      </c>
      <c r="C8" s="11" t="str">
        <f>IFERROR(__xludf.DUMMYFUNCTION("""COMPUTED_VALUE"""),"Europe")</f>
        <v>Europe</v>
      </c>
      <c r="D8" s="11">
        <f>IFERROR(__xludf.DUMMYFUNCTION("""COMPUTED_VALUE"""),120.0)</f>
        <v>120</v>
      </c>
      <c r="E8" s="11">
        <f>IFERROR(__xludf.DUMMYFUNCTION("""COMPUTED_VALUE"""),11500.0)</f>
        <v>11500</v>
      </c>
    </row>
    <row r="9">
      <c r="A9" s="11" t="str">
        <f>IFERROR(__xludf.DUMMYFUNCTION("""COMPUTED_VALUE"""),"Lucas Martinez")</f>
        <v>Lucas Martinez</v>
      </c>
      <c r="B9" s="11" t="str">
        <f>IFERROR(__xludf.DUMMYFUNCTION("""COMPUTED_VALUE"""),"ESP")</f>
        <v>ESP</v>
      </c>
      <c r="C9" s="11" t="str">
        <f>IFERROR(__xludf.DUMMYFUNCTION("""COMPUTED_VALUE"""),"Europe")</f>
        <v>Europe</v>
      </c>
      <c r="D9" s="11">
        <f>IFERROR(__xludf.DUMMYFUNCTION("""COMPUTED_VALUE"""),150.0)</f>
        <v>150</v>
      </c>
      <c r="E9" s="11">
        <f>IFERROR(__xludf.DUMMYFUNCTION("""COMPUTED_VALUE"""),8000.0)</f>
        <v>8000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45</v>
      </c>
      <c r="B1" s="2"/>
      <c r="C1" s="2"/>
      <c r="D1" s="2"/>
      <c r="E1" s="2"/>
      <c r="F1" s="2"/>
      <c r="H1" s="10" t="s">
        <v>46</v>
      </c>
      <c r="I1" s="2"/>
      <c r="J1" s="2"/>
      <c r="K1" s="2"/>
      <c r="L1" s="2"/>
      <c r="M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</row>
    <row r="3">
      <c r="A3" s="11" t="str">
        <f>IFERROR(__xludf.DUMMYFUNCTION("SORT(FILTER(Data!A3:F17,Data!F3:F17&gt;=45,Data!E3:E17&gt;=8000),5,FALSE)"),"Liam Harrison")</f>
        <v>Liam Harrison</v>
      </c>
      <c r="B3" s="11" t="str">
        <f>IFERROR(__xludf.DUMMYFUNCTION("""COMPUTED_VALUE"""),"ENG")</f>
        <v>ENG</v>
      </c>
      <c r="C3" s="11" t="str">
        <f>IFERROR(__xludf.DUMMYFUNCTION("""COMPUTED_VALUE"""),"Europe")</f>
        <v>Europe</v>
      </c>
      <c r="D3" s="11">
        <f>IFERROR(__xludf.DUMMYFUNCTION("""COMPUTED_VALUE"""),250.0)</f>
        <v>250</v>
      </c>
      <c r="E3" s="11">
        <f>IFERROR(__xludf.DUMMYFUNCTION("""COMPUTED_VALUE"""),12000.0)</f>
        <v>12000</v>
      </c>
      <c r="F3" s="11">
        <f>IFERROR(__xludf.DUMMYFUNCTION("""COMPUTED_VALUE"""),59.31)</f>
        <v>59.31</v>
      </c>
      <c r="H3" s="11" t="str">
        <f>IFERROR(__xludf.DUMMYFUNCTION("SORT(FILTER(Data!A3:F17,Data!C3:C17=""Europe"",Data!D3:D17&gt;=100),5,FALSE)"),"Liam Harrison")</f>
        <v>Liam Harrison</v>
      </c>
      <c r="I3" s="11" t="str">
        <f>IFERROR(__xludf.DUMMYFUNCTION("""COMPUTED_VALUE"""),"ENG")</f>
        <v>ENG</v>
      </c>
      <c r="J3" s="11" t="str">
        <f>IFERROR(__xludf.DUMMYFUNCTION("""COMPUTED_VALUE"""),"Europe")</f>
        <v>Europe</v>
      </c>
      <c r="K3" s="11">
        <f>IFERROR(__xludf.DUMMYFUNCTION("""COMPUTED_VALUE"""),250.0)</f>
        <v>250</v>
      </c>
      <c r="L3" s="11">
        <f>IFERROR(__xludf.DUMMYFUNCTION("""COMPUTED_VALUE"""),12000.0)</f>
        <v>12000</v>
      </c>
      <c r="M3" s="11">
        <f>IFERROR(__xludf.DUMMYFUNCTION("""COMPUTED_VALUE"""),59.31)</f>
        <v>59.31</v>
      </c>
    </row>
    <row r="4">
      <c r="A4" s="11" t="str">
        <f>IFERROR(__xludf.DUMMYFUNCTION("""COMPUTED_VALUE"""),"Hugo Müller")</f>
        <v>Hugo Müller</v>
      </c>
      <c r="B4" s="11" t="str">
        <f>IFERROR(__xludf.DUMMYFUNCTION("""COMPUTED_VALUE"""),"GER")</f>
        <v>GER</v>
      </c>
      <c r="C4" s="11" t="str">
        <f>IFERROR(__xludf.DUMMYFUNCTION("""COMPUTED_VALUE"""),"Europe")</f>
        <v>Europe</v>
      </c>
      <c r="D4" s="11">
        <f>IFERROR(__xludf.DUMMYFUNCTION("""COMPUTED_VALUE"""),140.0)</f>
        <v>140</v>
      </c>
      <c r="E4" s="11">
        <f>IFERROR(__xludf.DUMMYFUNCTION("""COMPUTED_VALUE"""),12000.0)</f>
        <v>12000</v>
      </c>
      <c r="F4" s="11">
        <f>IFERROR(__xludf.DUMMYFUNCTION("""COMPUTED_VALUE"""),61.37)</f>
        <v>61.37</v>
      </c>
      <c r="H4" s="11" t="str">
        <f>IFERROR(__xludf.DUMMYFUNCTION("""COMPUTED_VALUE"""),"Hugo Müller")</f>
        <v>Hugo Müller</v>
      </c>
      <c r="I4" s="11" t="str">
        <f>IFERROR(__xludf.DUMMYFUNCTION("""COMPUTED_VALUE"""),"GER")</f>
        <v>GER</v>
      </c>
      <c r="J4" s="11" t="str">
        <f>IFERROR(__xludf.DUMMYFUNCTION("""COMPUTED_VALUE"""),"Europe")</f>
        <v>Europe</v>
      </c>
      <c r="K4" s="11">
        <f>IFERROR(__xludf.DUMMYFUNCTION("""COMPUTED_VALUE"""),140.0)</f>
        <v>140</v>
      </c>
      <c r="L4" s="11">
        <f>IFERROR(__xludf.DUMMYFUNCTION("""COMPUTED_VALUE"""),12000.0)</f>
        <v>12000</v>
      </c>
      <c r="M4" s="11">
        <f>IFERROR(__xludf.DUMMYFUNCTION("""COMPUTED_VALUE"""),61.37)</f>
        <v>61.37</v>
      </c>
    </row>
    <row r="5">
      <c r="A5" s="11" t="str">
        <f>IFERROR(__xludf.DUMMYFUNCTION("""COMPUTED_VALUE"""),"Nathan Thompson")</f>
        <v>Nathan Thompson</v>
      </c>
      <c r="B5" s="11" t="str">
        <f>IFERROR(__xludf.DUMMYFUNCTION("""COMPUTED_VALUE"""),"NZL")</f>
        <v>NZL</v>
      </c>
      <c r="C5" s="11" t="str">
        <f>IFERROR(__xludf.DUMMYFUNCTION("""COMPUTED_VALUE"""),"Oceania")</f>
        <v>Oceania</v>
      </c>
      <c r="D5" s="11">
        <f>IFERROR(__xludf.DUMMYFUNCTION("""COMPUTED_VALUE"""),210.0)</f>
        <v>210</v>
      </c>
      <c r="E5" s="11">
        <f>IFERROR(__xludf.DUMMYFUNCTION("""COMPUTED_VALUE"""),11500.0)</f>
        <v>11500</v>
      </c>
      <c r="F5" s="11">
        <f>IFERROR(__xludf.DUMMYFUNCTION("""COMPUTED_VALUE"""),49.27)</f>
        <v>49.27</v>
      </c>
      <c r="H5" s="11" t="str">
        <f>IFERROR(__xludf.DUMMYFUNCTION("""COMPUTED_VALUE"""),"Johan Van der Berg")</f>
        <v>Johan Van der Berg</v>
      </c>
      <c r="I5" s="11" t="str">
        <f>IFERROR(__xludf.DUMMYFUNCTION("""COMPUTED_VALUE"""),"NED")</f>
        <v>NED</v>
      </c>
      <c r="J5" s="11" t="str">
        <f>IFERROR(__xludf.DUMMYFUNCTION("""COMPUTED_VALUE"""),"Europe")</f>
        <v>Europe</v>
      </c>
      <c r="K5" s="11">
        <f>IFERROR(__xludf.DUMMYFUNCTION("""COMPUTED_VALUE"""),250.0)</f>
        <v>250</v>
      </c>
      <c r="L5" s="11">
        <f>IFERROR(__xludf.DUMMYFUNCTION("""COMPUTED_VALUE"""),11500.0)</f>
        <v>11500</v>
      </c>
      <c r="M5" s="11">
        <f>IFERROR(__xludf.DUMMYFUNCTION("""COMPUTED_VALUE"""),61.37)</f>
        <v>61.37</v>
      </c>
    </row>
    <row r="6">
      <c r="A6" s="11" t="str">
        <f>IFERROR(__xludf.DUMMYFUNCTION("""COMPUTED_VALUE"""),"Leonardo Silva")</f>
        <v>Leonardo Silva</v>
      </c>
      <c r="B6" s="11" t="str">
        <f>IFERROR(__xludf.DUMMYFUNCTION("""COMPUTED_VALUE"""),"BRA")</f>
        <v>BRA</v>
      </c>
      <c r="C6" s="11" t="str">
        <f>IFERROR(__xludf.DUMMYFUNCTION("""COMPUTED_VALUE"""),"South America")</f>
        <v>South America</v>
      </c>
      <c r="D6" s="11">
        <f>IFERROR(__xludf.DUMMYFUNCTION("""COMPUTED_VALUE"""),250.0)</f>
        <v>250</v>
      </c>
      <c r="E6" s="11">
        <f>IFERROR(__xludf.DUMMYFUNCTION("""COMPUTED_VALUE"""),11500.0)</f>
        <v>11500</v>
      </c>
      <c r="F6" s="11">
        <f>IFERROR(__xludf.DUMMYFUNCTION("""COMPUTED_VALUE"""),59.31)</f>
        <v>59.31</v>
      </c>
      <c r="H6" s="11" t="str">
        <f>IFERROR(__xludf.DUMMYFUNCTION("""COMPUTED_VALUE"""),"Maxime Dubois")</f>
        <v>Maxime Dubois</v>
      </c>
      <c r="I6" s="11" t="str">
        <f>IFERROR(__xludf.DUMMYFUNCTION("""COMPUTED_VALUE"""),"FRA")</f>
        <v>FRA</v>
      </c>
      <c r="J6" s="11" t="str">
        <f>IFERROR(__xludf.DUMMYFUNCTION("""COMPUTED_VALUE"""),"Europe")</f>
        <v>Europe</v>
      </c>
      <c r="K6" s="11">
        <f>IFERROR(__xludf.DUMMYFUNCTION("""COMPUTED_VALUE"""),120.0)</f>
        <v>120</v>
      </c>
      <c r="L6" s="11">
        <f>IFERROR(__xludf.DUMMYFUNCTION("""COMPUTED_VALUE"""),11500.0)</f>
        <v>11500</v>
      </c>
      <c r="M6" s="11">
        <f>IFERROR(__xludf.DUMMYFUNCTION("""COMPUTED_VALUE"""),59.31)</f>
        <v>59.31</v>
      </c>
    </row>
    <row r="7">
      <c r="A7" s="11" t="str">
        <f>IFERROR(__xludf.DUMMYFUNCTION("""COMPUTED_VALUE"""),"Johan Van der Berg")</f>
        <v>Johan Van der Berg</v>
      </c>
      <c r="B7" s="11" t="str">
        <f>IFERROR(__xludf.DUMMYFUNCTION("""COMPUTED_VALUE"""),"NED")</f>
        <v>NED</v>
      </c>
      <c r="C7" s="11" t="str">
        <f>IFERROR(__xludf.DUMMYFUNCTION("""COMPUTED_VALUE"""),"Europe")</f>
        <v>Europe</v>
      </c>
      <c r="D7" s="11">
        <f>IFERROR(__xludf.DUMMYFUNCTION("""COMPUTED_VALUE"""),250.0)</f>
        <v>250</v>
      </c>
      <c r="E7" s="11">
        <f>IFERROR(__xludf.DUMMYFUNCTION("""COMPUTED_VALUE"""),11500.0)</f>
        <v>11500</v>
      </c>
      <c r="F7" s="11">
        <f>IFERROR(__xludf.DUMMYFUNCTION("""COMPUTED_VALUE"""),61.37)</f>
        <v>61.37</v>
      </c>
      <c r="H7" s="11" t="str">
        <f>IFERROR(__xludf.DUMMYFUNCTION("""COMPUTED_VALUE"""),"Lucas Martinez")</f>
        <v>Lucas Martinez</v>
      </c>
      <c r="I7" s="11" t="str">
        <f>IFERROR(__xludf.DUMMYFUNCTION("""COMPUTED_VALUE"""),"ESP")</f>
        <v>ESP</v>
      </c>
      <c r="J7" s="11" t="str">
        <f>IFERROR(__xludf.DUMMYFUNCTION("""COMPUTED_VALUE"""),"Europe")</f>
        <v>Europe</v>
      </c>
      <c r="K7" s="11">
        <f>IFERROR(__xludf.DUMMYFUNCTION("""COMPUTED_VALUE"""),150.0)</f>
        <v>150</v>
      </c>
      <c r="L7" s="11">
        <f>IFERROR(__xludf.DUMMYFUNCTION("""COMPUTED_VALUE"""),8000.0)</f>
        <v>8000</v>
      </c>
      <c r="M7" s="11">
        <f>IFERROR(__xludf.DUMMYFUNCTION("""COMPUTED_VALUE"""),48.48)</f>
        <v>48.48</v>
      </c>
    </row>
    <row r="8">
      <c r="A8" s="11" t="str">
        <f>IFERROR(__xludf.DUMMYFUNCTION("""COMPUTED_VALUE"""),"Maxime Dubois")</f>
        <v>Maxime Dubois</v>
      </c>
      <c r="B8" s="11" t="str">
        <f>IFERROR(__xludf.DUMMYFUNCTION("""COMPUTED_VALUE"""),"FRA")</f>
        <v>FRA</v>
      </c>
      <c r="C8" s="11" t="str">
        <f>IFERROR(__xludf.DUMMYFUNCTION("""COMPUTED_VALUE"""),"Europe")</f>
        <v>Europe</v>
      </c>
      <c r="D8" s="11">
        <f>IFERROR(__xludf.DUMMYFUNCTION("""COMPUTED_VALUE"""),120.0)</f>
        <v>120</v>
      </c>
      <c r="E8" s="11">
        <f>IFERROR(__xludf.DUMMYFUNCTION("""COMPUTED_VALUE"""),11500.0)</f>
        <v>11500</v>
      </c>
      <c r="F8" s="11">
        <f>IFERROR(__xludf.DUMMYFUNCTION("""COMPUTED_VALUE"""),59.31)</f>
        <v>59.31</v>
      </c>
      <c r="H8" s="11" t="str">
        <f>IFERROR(__xludf.DUMMYFUNCTION("""COMPUTED_VALUE"""),"Ivan Petrov")</f>
        <v>Ivan Petrov</v>
      </c>
      <c r="I8" s="11" t="str">
        <f>IFERROR(__xludf.DUMMYFUNCTION("""COMPUTED_VALUE"""),"RUS")</f>
        <v>RUS</v>
      </c>
      <c r="J8" s="11" t="str">
        <f>IFERROR(__xludf.DUMMYFUNCTION("""COMPUTED_VALUE"""),"Europe")</f>
        <v>Europe</v>
      </c>
      <c r="K8" s="11">
        <f>IFERROR(__xludf.DUMMYFUNCTION("""COMPUTED_VALUE"""),100.0)</f>
        <v>100</v>
      </c>
      <c r="L8" s="11">
        <f>IFERROR(__xludf.DUMMYFUNCTION("""COMPUTED_VALUE"""),5200.0)</f>
        <v>5200</v>
      </c>
      <c r="M8" s="11">
        <f>IFERROR(__xludf.DUMMYFUNCTION("""COMPUTED_VALUE"""),39.24)</f>
        <v>39.24</v>
      </c>
    </row>
    <row r="9">
      <c r="A9" s="11" t="str">
        <f>IFERROR(__xludf.DUMMYFUNCTION("""COMPUTED_VALUE"""),"Lucas Martinez")</f>
        <v>Lucas Martinez</v>
      </c>
      <c r="B9" s="11" t="str">
        <f>IFERROR(__xludf.DUMMYFUNCTION("""COMPUTED_VALUE"""),"ESP")</f>
        <v>ESP</v>
      </c>
      <c r="C9" s="11" t="str">
        <f>IFERROR(__xludf.DUMMYFUNCTION("""COMPUTED_VALUE"""),"Europe")</f>
        <v>Europe</v>
      </c>
      <c r="D9" s="11">
        <f>IFERROR(__xludf.DUMMYFUNCTION("""COMPUTED_VALUE"""),150.0)</f>
        <v>150</v>
      </c>
      <c r="E9" s="11">
        <f>IFERROR(__xludf.DUMMYFUNCTION("""COMPUTED_VALUE"""),8000.0)</f>
        <v>8000</v>
      </c>
      <c r="F9" s="11">
        <f>IFERROR(__xludf.DUMMYFUNCTION("""COMPUTED_VALUE"""),48.48)</f>
        <v>48.48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47</v>
      </c>
      <c r="B1" s="2"/>
      <c r="C1" s="2"/>
      <c r="D1" s="2"/>
      <c r="E1" s="2"/>
      <c r="F1" s="2"/>
      <c r="G1" s="2"/>
      <c r="J1" s="10" t="s">
        <v>48</v>
      </c>
      <c r="K1" s="2"/>
      <c r="L1" s="2"/>
      <c r="M1" s="2"/>
      <c r="N1" s="2"/>
      <c r="O1" s="2"/>
      <c r="P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J2" s="3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</row>
    <row r="3">
      <c r="A3" s="11" t="str">
        <f>IFERROR(__xludf.DUMMYFUNCTION("SORT(FILTER(Data!A3:G17,Data!D3:D17&gt;=250),7,FALSE)"),"Liam Harrison")</f>
        <v>Liam Harrison</v>
      </c>
      <c r="B3" s="11" t="str">
        <f>IFERROR(__xludf.DUMMYFUNCTION("""COMPUTED_VALUE"""),"ENG")</f>
        <v>ENG</v>
      </c>
      <c r="C3" s="11" t="str">
        <f>IFERROR(__xludf.DUMMYFUNCTION("""COMPUTED_VALUE"""),"Europe")</f>
        <v>Europe</v>
      </c>
      <c r="D3" s="11">
        <f>IFERROR(__xludf.DUMMYFUNCTION("""COMPUTED_VALUE"""),250.0)</f>
        <v>250</v>
      </c>
      <c r="E3" s="11">
        <f>IFERROR(__xludf.DUMMYFUNCTION("""COMPUTED_VALUE"""),12000.0)</f>
        <v>12000</v>
      </c>
      <c r="F3" s="11">
        <f>IFERROR(__xludf.DUMMYFUNCTION("""COMPUTED_VALUE"""),59.31)</f>
        <v>59.31</v>
      </c>
      <c r="G3" s="11">
        <f>IFERROR(__xludf.DUMMYFUNCTION("""COMPUTED_VALUE"""),254.0)</f>
        <v>254</v>
      </c>
      <c r="J3" s="11" t="str">
        <f>IFERROR(__xludf.DUMMYFUNCTION("SORT(FILTER(Data!A3:G17,Data!D3:D17&gt;=200,Data!E3:E17&gt;=10000),7,FALSE)"),"Nathan Thompson")</f>
        <v>Nathan Thompson</v>
      </c>
      <c r="K3" s="11" t="str">
        <f>IFERROR(__xludf.DUMMYFUNCTION("""COMPUTED_VALUE"""),"NZL")</f>
        <v>NZL</v>
      </c>
      <c r="L3" s="11" t="str">
        <f>IFERROR(__xludf.DUMMYFUNCTION("""COMPUTED_VALUE"""),"Oceania")</f>
        <v>Oceania</v>
      </c>
      <c r="M3" s="11">
        <f>IFERROR(__xludf.DUMMYFUNCTION("""COMPUTED_VALUE"""),210.0)</f>
        <v>210</v>
      </c>
      <c r="N3" s="11">
        <f>IFERROR(__xludf.DUMMYFUNCTION("""COMPUTED_VALUE"""),11500.0)</f>
        <v>11500</v>
      </c>
      <c r="O3" s="11">
        <f>IFERROR(__xludf.DUMMYFUNCTION("""COMPUTED_VALUE"""),49.27)</f>
        <v>49.27</v>
      </c>
      <c r="P3" s="11">
        <f>IFERROR(__xludf.DUMMYFUNCTION("""COMPUTED_VALUE"""),264.0)</f>
        <v>264</v>
      </c>
    </row>
    <row r="4">
      <c r="A4" s="11" t="str">
        <f>IFERROR(__xludf.DUMMYFUNCTION("""COMPUTED_VALUE"""),"Leonardo Silva")</f>
        <v>Leonardo Silva</v>
      </c>
      <c r="B4" s="11" t="str">
        <f>IFERROR(__xludf.DUMMYFUNCTION("""COMPUTED_VALUE"""),"BRA")</f>
        <v>BRA</v>
      </c>
      <c r="C4" s="11" t="str">
        <f>IFERROR(__xludf.DUMMYFUNCTION("""COMPUTED_VALUE"""),"South America")</f>
        <v>South America</v>
      </c>
      <c r="D4" s="11">
        <f>IFERROR(__xludf.DUMMYFUNCTION("""COMPUTED_VALUE"""),250.0)</f>
        <v>250</v>
      </c>
      <c r="E4" s="11">
        <f>IFERROR(__xludf.DUMMYFUNCTION("""COMPUTED_VALUE"""),11500.0)</f>
        <v>11500</v>
      </c>
      <c r="F4" s="11">
        <f>IFERROR(__xludf.DUMMYFUNCTION("""COMPUTED_VALUE"""),59.31)</f>
        <v>59.31</v>
      </c>
      <c r="G4" s="11">
        <f>IFERROR(__xludf.DUMMYFUNCTION("""COMPUTED_VALUE"""),254.0)</f>
        <v>254</v>
      </c>
      <c r="J4" s="11" t="str">
        <f>IFERROR(__xludf.DUMMYFUNCTION("""COMPUTED_VALUE"""),"Liam Harrison")</f>
        <v>Liam Harrison</v>
      </c>
      <c r="K4" s="11" t="str">
        <f>IFERROR(__xludf.DUMMYFUNCTION("""COMPUTED_VALUE"""),"ENG")</f>
        <v>ENG</v>
      </c>
      <c r="L4" s="11" t="str">
        <f>IFERROR(__xludf.DUMMYFUNCTION("""COMPUTED_VALUE"""),"Europe")</f>
        <v>Europe</v>
      </c>
      <c r="M4" s="11">
        <f>IFERROR(__xludf.DUMMYFUNCTION("""COMPUTED_VALUE"""),250.0)</f>
        <v>250</v>
      </c>
      <c r="N4" s="11">
        <f>IFERROR(__xludf.DUMMYFUNCTION("""COMPUTED_VALUE"""),12000.0)</f>
        <v>12000</v>
      </c>
      <c r="O4" s="11">
        <f>IFERROR(__xludf.DUMMYFUNCTION("""COMPUTED_VALUE"""),59.31)</f>
        <v>59.31</v>
      </c>
      <c r="P4" s="11">
        <f>IFERROR(__xludf.DUMMYFUNCTION("""COMPUTED_VALUE"""),254.0)</f>
        <v>254</v>
      </c>
    </row>
    <row r="5">
      <c r="A5" s="11" t="str">
        <f>IFERROR(__xludf.DUMMYFUNCTION("""COMPUTED_VALUE"""),"Johan Van der Berg")</f>
        <v>Johan Van der Berg</v>
      </c>
      <c r="B5" s="11" t="str">
        <f>IFERROR(__xludf.DUMMYFUNCTION("""COMPUTED_VALUE"""),"NED")</f>
        <v>NED</v>
      </c>
      <c r="C5" s="11" t="str">
        <f>IFERROR(__xludf.DUMMYFUNCTION("""COMPUTED_VALUE"""),"Europe")</f>
        <v>Europe</v>
      </c>
      <c r="D5" s="11">
        <f>IFERROR(__xludf.DUMMYFUNCTION("""COMPUTED_VALUE"""),250.0)</f>
        <v>250</v>
      </c>
      <c r="E5" s="11">
        <f>IFERROR(__xludf.DUMMYFUNCTION("""COMPUTED_VALUE"""),11500.0)</f>
        <v>11500</v>
      </c>
      <c r="F5" s="11">
        <f>IFERROR(__xludf.DUMMYFUNCTION("""COMPUTED_VALUE"""),61.37)</f>
        <v>61.37</v>
      </c>
      <c r="G5" s="11">
        <f>IFERROR(__xludf.DUMMYFUNCTION("""COMPUTED_VALUE"""),251.0)</f>
        <v>251</v>
      </c>
      <c r="J5" s="11" t="str">
        <f>IFERROR(__xludf.DUMMYFUNCTION("""COMPUTED_VALUE"""),"Leonardo Silva")</f>
        <v>Leonardo Silva</v>
      </c>
      <c r="K5" s="11" t="str">
        <f>IFERROR(__xludf.DUMMYFUNCTION("""COMPUTED_VALUE"""),"BRA")</f>
        <v>BRA</v>
      </c>
      <c r="L5" s="11" t="str">
        <f>IFERROR(__xludf.DUMMYFUNCTION("""COMPUTED_VALUE"""),"South America")</f>
        <v>South America</v>
      </c>
      <c r="M5" s="11">
        <f>IFERROR(__xludf.DUMMYFUNCTION("""COMPUTED_VALUE"""),250.0)</f>
        <v>250</v>
      </c>
      <c r="N5" s="11">
        <f>IFERROR(__xludf.DUMMYFUNCTION("""COMPUTED_VALUE"""),11500.0)</f>
        <v>11500</v>
      </c>
      <c r="O5" s="11">
        <f>IFERROR(__xludf.DUMMYFUNCTION("""COMPUTED_VALUE"""),59.31)</f>
        <v>59.31</v>
      </c>
      <c r="P5" s="11">
        <f>IFERROR(__xludf.DUMMYFUNCTION("""COMPUTED_VALUE"""),254.0)</f>
        <v>254</v>
      </c>
    </row>
    <row r="6">
      <c r="J6" s="11" t="str">
        <f>IFERROR(__xludf.DUMMYFUNCTION("""COMPUTED_VALUE"""),"Johan Van der Berg")</f>
        <v>Johan Van der Berg</v>
      </c>
      <c r="K6" s="11" t="str">
        <f>IFERROR(__xludf.DUMMYFUNCTION("""COMPUTED_VALUE"""),"NED")</f>
        <v>NED</v>
      </c>
      <c r="L6" s="11" t="str">
        <f>IFERROR(__xludf.DUMMYFUNCTION("""COMPUTED_VALUE"""),"Europe")</f>
        <v>Europe</v>
      </c>
      <c r="M6" s="11">
        <f>IFERROR(__xludf.DUMMYFUNCTION("""COMPUTED_VALUE"""),250.0)</f>
        <v>250</v>
      </c>
      <c r="N6" s="11">
        <f>IFERROR(__xludf.DUMMYFUNCTION("""COMPUTED_VALUE"""),11500.0)</f>
        <v>11500</v>
      </c>
      <c r="O6" s="11">
        <f>IFERROR(__xludf.DUMMYFUNCTION("""COMPUTED_VALUE"""),61.37)</f>
        <v>61.37</v>
      </c>
      <c r="P6" s="11">
        <f>IFERROR(__xludf.DUMMYFUNCTION("""COMPUTED_VALUE"""),251.0)</f>
        <v>251</v>
      </c>
    </row>
  </sheetData>
  <drawing r:id="rId1"/>
</worksheet>
</file>