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<sst xmlns="http://schemas.openxmlformats.org/spreadsheetml/2006/main" count="157" uniqueCount="71">
  <si>
    <t>Description</t>
  </si>
  <si>
    <t>A burger joint sells two items - Veg burger and Chicken burger. The selling price of a veg burger is Rs 30 and that of a chicken burger is Rs 50.</t>
  </si>
  <si>
    <t>In the first month, the joint estimates that it well sell 1000 veg burgers and 500 chicken burgers. It estimates that the sales of veg burgers will increase by 3% every month. It also estimates that the sales of chicken burgers will increase by 2% every month.</t>
  </si>
  <si>
    <t>To make a burger it needs 1 bun, 1 patty and 1 ketchup. For the veg burger it needs a veg patty where as it needs a chicken patty for the chicken burger.</t>
  </si>
  <si>
    <t>It buys these items every month. The cost price of a bun is Rs 5, veg patty is Rs 10, chicken patty is Rs 20, ketchup is Rs 2.</t>
  </si>
  <si>
    <t>The other costs that the burger joint has</t>
  </si>
  <si>
    <t>Rent - Rs 5000 per month</t>
  </si>
  <si>
    <t>-Gas - Rs 3000 per month</t>
  </si>
  <si>
    <t>Electricity - Rs 2000 per month</t>
  </si>
  <si>
    <t>Make a model for the burger joint for 12 months. Assume all sale and purchase are in cash.</t>
  </si>
  <si>
    <t>Unit Sales</t>
  </si>
  <si>
    <t>Increment</t>
  </si>
  <si>
    <t>Selling Price</t>
  </si>
  <si>
    <t>Veg Burger</t>
  </si>
  <si>
    <t>Chicken Burger</t>
  </si>
  <si>
    <t>For 1 veg burger</t>
  </si>
  <si>
    <t>For 1 chicken Burger</t>
  </si>
  <si>
    <t>Bun</t>
  </si>
  <si>
    <t>Veg Patty</t>
  </si>
  <si>
    <t>Chicken Patty</t>
  </si>
  <si>
    <t>Ketchup</t>
  </si>
  <si>
    <t>Cost Price</t>
  </si>
  <si>
    <t>Other costs</t>
  </si>
  <si>
    <t>in Rs</t>
  </si>
  <si>
    <t>Rent</t>
  </si>
  <si>
    <t>per month</t>
  </si>
  <si>
    <t>Gas</t>
  </si>
  <si>
    <t>Electricity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</si>
  <si>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</si>
  <si>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</si>
  <si>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</si>
  <si>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</si>
  <si>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</si>
  <si>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</si>
  <si>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</si>
  <si>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</si>
  <si>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</si>
  <si>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</si>
  <si>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</si>
  <si>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</si>
  <si>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Sales (Qty)</t>
  </si>
  <si>
    <t>Total Sales</t>
  </si>
  <si>
    <t>Requirements (qty)</t>
  </si>
  <si>
    <t>Total Requirements (qty)</t>
  </si>
  <si>
    <t>Sales (in Rs)</t>
  </si>
  <si>
    <t>Cost of goods sold (in Rs)</t>
  </si>
  <si>
    <t>Total Cost of goods sold</t>
  </si>
  <si>
    <t xml:space="preserve">Rent </t>
  </si>
  <si>
    <t>Total other costs</t>
  </si>
  <si>
    <t>Total Costs</t>
  </si>
  <si>
    <t>Profit</t>
  </si>
  <si>
    <t>Purchases (in Rs)</t>
  </si>
  <si>
    <t>Total Purchases</t>
  </si>
  <si>
    <t>Cash Inflow</t>
  </si>
  <si>
    <t>Cash received from sales</t>
  </si>
  <si>
    <t>Cash Outflow</t>
  </si>
  <si>
    <t>Cash paid for Purchases</t>
  </si>
  <si>
    <t>Other cost</t>
  </si>
  <si>
    <t>Net Cash for the month</t>
  </si>
  <si>
    <t>Cash in hand</t>
  </si>
  <si>
    <t>Opening Cas</t>
  </si>
  <si>
    <t>Closing Cash</t>
  </si>
  <si>
    <t>Assets</t>
  </si>
  <si>
    <t>Total Assets (TA)</t>
  </si>
  <si>
    <t>Liabilities</t>
  </si>
  <si>
    <t>Total Liabilities (TL)</t>
  </si>
  <si>
    <t>Difference 1 (TA-TL)</t>
  </si>
  <si>
    <t>Opening Profit</t>
  </si>
  <si>
    <t>Profit of the month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</si>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</sst>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2" fontId="4" numFmtId="3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10</v>
      </c>
      <c r="C1" s="5" t="s">
        <v>11</v>
      </c>
      <c r="D1" s="5" t="s">
        <v>12</v>
      </c>
    </row>
    <row r="2">
      <c r="A2" s="5" t="s">
        <v>13</v>
      </c>
      <c r="B2" s="6">
        <v>1000.0</v>
      </c>
      <c r="C2" s="7">
        <v>0.03</v>
      </c>
      <c r="D2" s="6">
        <v>30.0</v>
      </c>
    </row>
    <row r="3">
      <c r="A3" s="5" t="s">
        <v>14</v>
      </c>
      <c r="B3" s="6">
        <v>500.0</v>
      </c>
      <c r="C3" s="7">
        <v>0.02</v>
      </c>
      <c r="D3" s="6">
        <v>50.0</v>
      </c>
    </row>
    <row r="4">
      <c r="A4" s="5"/>
      <c r="B4" s="5"/>
      <c r="C4" s="5"/>
      <c r="D4" s="5"/>
    </row>
    <row r="5">
      <c r="A5" s="5"/>
      <c r="B5" s="5"/>
      <c r="C5" s="5"/>
      <c r="D5" s="5"/>
    </row>
    <row r="6">
      <c r="A6" s="5"/>
      <c r="B6" s="5" t="s">
        <v>15</v>
      </c>
      <c r="C6" s="8" t="s">
        <v>16</v>
      </c>
      <c r="D6" s="5"/>
    </row>
    <row r="7">
      <c r="A7" s="5" t="s">
        <v>17</v>
      </c>
      <c r="B7" s="6">
        <v>1.0</v>
      </c>
      <c r="C7" s="6">
        <v>1.0</v>
      </c>
      <c r="D7" s="5"/>
    </row>
    <row r="8">
      <c r="A8" s="5" t="s">
        <v>18</v>
      </c>
      <c r="B8" s="6">
        <v>1.0</v>
      </c>
      <c r="C8" s="6">
        <v>0.0</v>
      </c>
      <c r="D8" s="5"/>
    </row>
    <row r="9">
      <c r="A9" s="5" t="s">
        <v>19</v>
      </c>
      <c r="B9" s="6">
        <v>0.0</v>
      </c>
      <c r="C9" s="6">
        <v>1.0</v>
      </c>
      <c r="D9" s="5"/>
    </row>
    <row r="10">
      <c r="A10" s="5" t="s">
        <v>20</v>
      </c>
      <c r="B10" s="6">
        <v>1.0</v>
      </c>
      <c r="C10" s="6">
        <v>1.0</v>
      </c>
      <c r="D10" s="5"/>
    </row>
    <row r="11">
      <c r="A11" s="5"/>
      <c r="B11" s="5"/>
      <c r="C11" s="5"/>
      <c r="D11" s="5"/>
    </row>
    <row r="12">
      <c r="A12" s="5"/>
      <c r="B12" s="5" t="s">
        <v>21</v>
      </c>
      <c r="C12" s="5"/>
      <c r="D12" s="5"/>
    </row>
    <row r="13">
      <c r="A13" s="5" t="s">
        <v>17</v>
      </c>
      <c r="B13" s="6">
        <v>5.0</v>
      </c>
      <c r="C13" s="5"/>
      <c r="D13" s="5"/>
    </row>
    <row r="14">
      <c r="A14" s="5" t="s">
        <v>18</v>
      </c>
      <c r="B14" s="6">
        <v>10.0</v>
      </c>
      <c r="C14" s="5"/>
      <c r="D14" s="5"/>
    </row>
    <row r="15">
      <c r="A15" s="5" t="s">
        <v>19</v>
      </c>
      <c r="B15" s="6">
        <v>20.0</v>
      </c>
      <c r="C15" s="5"/>
      <c r="D15" s="5"/>
    </row>
    <row r="16">
      <c r="A16" s="5" t="s">
        <v>20</v>
      </c>
      <c r="B16" s="6">
        <v>2.0</v>
      </c>
      <c r="C16" s="5"/>
      <c r="D16" s="5"/>
    </row>
    <row r="17">
      <c r="A17" s="5"/>
      <c r="B17" s="5"/>
      <c r="C17" s="5"/>
      <c r="D17" s="5"/>
    </row>
    <row r="18">
      <c r="A18" s="5" t="s">
        <v>22</v>
      </c>
      <c r="B18" s="5" t="s">
        <v>23</v>
      </c>
      <c r="C18" s="5"/>
      <c r="D18" s="5"/>
    </row>
    <row r="19">
      <c r="A19" s="5" t="s">
        <v>24</v>
      </c>
      <c r="B19" s="6">
        <v>5000.0</v>
      </c>
      <c r="C19" s="5" t="s">
        <v>25</v>
      </c>
      <c r="D19" s="5"/>
    </row>
    <row r="20">
      <c r="A20" s="5" t="s">
        <v>26</v>
      </c>
      <c r="B20" s="6">
        <v>3000.0</v>
      </c>
      <c r="C20" s="5" t="s">
        <v>25</v>
      </c>
      <c r="D20" s="5"/>
    </row>
    <row r="21">
      <c r="A21" s="5" t="s">
        <v>27</v>
      </c>
      <c r="B21" s="6">
        <v>2000.0</v>
      </c>
      <c r="C21" s="5" t="s">
        <v>25</v>
      </c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</row>
    <row r="2">
      <c r="A2" s="11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13</v>
      </c>
      <c r="B3" s="12">
        <f>Assumptions!B2</f>
        <v>1000</v>
      </c>
      <c r="C3" s="12">
        <f>B3*(1+Assumptions!$C2)</f>
        <v>1030</v>
      </c>
      <c r="D3" s="12">
        <f>C3*(1+Assumptions!$C2)</f>
        <v>1060.9</v>
      </c>
      <c r="E3" s="12">
        <f>D3*(1+Assumptions!$C2)</f>
        <v>1092.727</v>
      </c>
      <c r="F3" s="12">
        <f>E3*(1+Assumptions!$C2)</f>
        <v>1125.50881</v>
      </c>
      <c r="G3" s="12">
        <f>F3*(1+Assumptions!$C2)</f>
        <v>1159.274074</v>
      </c>
      <c r="H3" s="12">
        <f>G3*(1+Assumptions!$C2)</f>
        <v>1194.052297</v>
      </c>
      <c r="I3" s="12">
        <f>H3*(1+Assumptions!$C2)</f>
        <v>1229.873865</v>
      </c>
      <c r="J3" s="12">
        <f>I3*(1+Assumptions!$C2)</f>
        <v>1266.770081</v>
      </c>
      <c r="K3" s="12">
        <f>J3*(1+Assumptions!$C2)</f>
        <v>1304.773184</v>
      </c>
      <c r="L3" s="12">
        <f>K3*(1+Assumptions!$C2)</f>
        <v>1343.916379</v>
      </c>
      <c r="M3" s="12">
        <f>L3*(1+Assumptions!$C2)</f>
        <v>1384.233871</v>
      </c>
    </row>
    <row r="4">
      <c r="A4" s="5" t="s">
        <v>14</v>
      </c>
      <c r="B4" s="12">
        <f>Assumptions!B3</f>
        <v>500</v>
      </c>
      <c r="C4" s="12">
        <f>B4*(1+Assumptions!$C3)</f>
        <v>510</v>
      </c>
      <c r="D4" s="12">
        <f>C4*(1+Assumptions!$C3)</f>
        <v>520.2</v>
      </c>
      <c r="E4" s="12">
        <f>D4*(1+Assumptions!$C3)</f>
        <v>530.604</v>
      </c>
      <c r="F4" s="12">
        <f>E4*(1+Assumptions!$C3)</f>
        <v>541.21608</v>
      </c>
      <c r="G4" s="12">
        <f>F4*(1+Assumptions!$C3)</f>
        <v>552.0404016</v>
      </c>
      <c r="H4" s="12">
        <f>G4*(1+Assumptions!$C3)</f>
        <v>563.0812096</v>
      </c>
      <c r="I4" s="12">
        <f>H4*(1+Assumptions!$C3)</f>
        <v>574.3428338</v>
      </c>
      <c r="J4" s="12">
        <f>I4*(1+Assumptions!$C3)</f>
        <v>585.8296905</v>
      </c>
      <c r="K4" s="12">
        <f>J4*(1+Assumptions!$C3)</f>
        <v>597.5462843</v>
      </c>
      <c r="L4" s="12">
        <f>K4*(1+Assumptions!$C3)</f>
        <v>609.49721</v>
      </c>
      <c r="M4" s="12">
        <f>L4*(1+Assumptions!$C3)</f>
        <v>621.6871542</v>
      </c>
    </row>
    <row r="5">
      <c r="A5" s="5" t="s">
        <v>41</v>
      </c>
      <c r="B5" s="12">
        <f t="shared" ref="B5:M5" si="1">SUM(B3:B4)</f>
        <v>1500</v>
      </c>
      <c r="C5" s="12">
        <f t="shared" si="1"/>
        <v>1540</v>
      </c>
      <c r="D5" s="12">
        <f t="shared" si="1"/>
        <v>1581.1</v>
      </c>
      <c r="E5" s="12">
        <f t="shared" si="1"/>
        <v>1623.331</v>
      </c>
      <c r="F5" s="12">
        <f t="shared" si="1"/>
        <v>1666.72489</v>
      </c>
      <c r="G5" s="12">
        <f t="shared" si="1"/>
        <v>1711.314476</v>
      </c>
      <c r="H5" s="12">
        <f t="shared" si="1"/>
        <v>1757.133506</v>
      </c>
      <c r="I5" s="12">
        <f t="shared" si="1"/>
        <v>1804.216699</v>
      </c>
      <c r="J5" s="12">
        <f t="shared" si="1"/>
        <v>1852.599772</v>
      </c>
      <c r="K5" s="12">
        <f t="shared" si="1"/>
        <v>1902.319468</v>
      </c>
      <c r="L5" s="12">
        <f t="shared" si="1"/>
        <v>1953.413589</v>
      </c>
      <c r="M5" s="12">
        <f t="shared" si="1"/>
        <v>2005.921025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11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 t="s">
        <v>13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 t="s">
        <v>17</v>
      </c>
      <c r="B9" s="12">
        <f>B3*Assumptions!$B7</f>
        <v>1000</v>
      </c>
      <c r="C9" s="12">
        <f>C3*Assumptions!$B7</f>
        <v>1030</v>
      </c>
      <c r="D9" s="12">
        <f>D3*Assumptions!$B7</f>
        <v>1060.9</v>
      </c>
      <c r="E9" s="12">
        <f>E3*Assumptions!$B7</f>
        <v>1092.727</v>
      </c>
      <c r="F9" s="12">
        <f>F3*Assumptions!$B7</f>
        <v>1125.50881</v>
      </c>
      <c r="G9" s="12">
        <f>G3*Assumptions!$B7</f>
        <v>1159.274074</v>
      </c>
      <c r="H9" s="12">
        <f>H3*Assumptions!$B7</f>
        <v>1194.052297</v>
      </c>
      <c r="I9" s="12">
        <f>I3*Assumptions!$B7</f>
        <v>1229.873865</v>
      </c>
      <c r="J9" s="12">
        <f>J3*Assumptions!$B7</f>
        <v>1266.770081</v>
      </c>
      <c r="K9" s="12">
        <f>K3*Assumptions!$B7</f>
        <v>1304.773184</v>
      </c>
      <c r="L9" s="12">
        <f>L3*Assumptions!$B7</f>
        <v>1343.916379</v>
      </c>
      <c r="M9" s="12">
        <f>M3*Assumptions!$B7</f>
        <v>1384.233871</v>
      </c>
    </row>
    <row r="10">
      <c r="A10" s="5" t="s">
        <v>18</v>
      </c>
      <c r="B10" s="12">
        <f>B3*Assumptions!$B8</f>
        <v>1000</v>
      </c>
      <c r="C10" s="12">
        <f>C3*Assumptions!$B8</f>
        <v>1030</v>
      </c>
      <c r="D10" s="12">
        <f>D3*Assumptions!$B8</f>
        <v>1060.9</v>
      </c>
      <c r="E10" s="12">
        <f>E3*Assumptions!$B8</f>
        <v>1092.727</v>
      </c>
      <c r="F10" s="12">
        <f>F3*Assumptions!$B8</f>
        <v>1125.50881</v>
      </c>
      <c r="G10" s="12">
        <f>G3*Assumptions!$B8</f>
        <v>1159.274074</v>
      </c>
      <c r="H10" s="12">
        <f>H3*Assumptions!$B8</f>
        <v>1194.052297</v>
      </c>
      <c r="I10" s="12">
        <f>I3*Assumptions!$B8</f>
        <v>1229.873865</v>
      </c>
      <c r="J10" s="12">
        <f>J3*Assumptions!$B8</f>
        <v>1266.770081</v>
      </c>
      <c r="K10" s="12">
        <f>K3*Assumptions!$B8</f>
        <v>1304.773184</v>
      </c>
      <c r="L10" s="12">
        <f>L3*Assumptions!$B8</f>
        <v>1343.916379</v>
      </c>
      <c r="M10" s="12">
        <f>M3*Assumptions!$B8</f>
        <v>1384.233871</v>
      </c>
    </row>
    <row r="11">
      <c r="A11" s="5" t="s">
        <v>19</v>
      </c>
      <c r="B11" s="12">
        <f>B3*Assumptions!$B9</f>
        <v>0</v>
      </c>
      <c r="C11" s="12">
        <f>C3*Assumptions!$B9</f>
        <v>0</v>
      </c>
      <c r="D11" s="12">
        <f>D3*Assumptions!$B9</f>
        <v>0</v>
      </c>
      <c r="E11" s="12">
        <f>E3*Assumptions!$B9</f>
        <v>0</v>
      </c>
      <c r="F11" s="12">
        <f>F3*Assumptions!$B9</f>
        <v>0</v>
      </c>
      <c r="G11" s="12">
        <f>G3*Assumptions!$B9</f>
        <v>0</v>
      </c>
      <c r="H11" s="12">
        <f>H3*Assumptions!$B9</f>
        <v>0</v>
      </c>
      <c r="I11" s="12">
        <f>I3*Assumptions!$B9</f>
        <v>0</v>
      </c>
      <c r="J11" s="12">
        <f>J3*Assumptions!$B9</f>
        <v>0</v>
      </c>
      <c r="K11" s="12">
        <f>K3*Assumptions!$B9</f>
        <v>0</v>
      </c>
      <c r="L11" s="12">
        <f>L3*Assumptions!$B9</f>
        <v>0</v>
      </c>
      <c r="M11" s="12">
        <f>M3*Assumptions!$B9</f>
        <v>0</v>
      </c>
    </row>
    <row r="12">
      <c r="A12" s="5" t="s">
        <v>20</v>
      </c>
      <c r="B12" s="12">
        <f>B3*Assumptions!$B10</f>
        <v>1000</v>
      </c>
      <c r="C12" s="12">
        <f>C3*Assumptions!$B10</f>
        <v>1030</v>
      </c>
      <c r="D12" s="12">
        <f>D3*Assumptions!$B10</f>
        <v>1060.9</v>
      </c>
      <c r="E12" s="12">
        <f>E3*Assumptions!$B10</f>
        <v>1092.727</v>
      </c>
      <c r="F12" s="12">
        <f>F3*Assumptions!$B10</f>
        <v>1125.50881</v>
      </c>
      <c r="G12" s="12">
        <f>G3*Assumptions!$B10</f>
        <v>1159.274074</v>
      </c>
      <c r="H12" s="12">
        <f>H3*Assumptions!$B10</f>
        <v>1194.052297</v>
      </c>
      <c r="I12" s="12">
        <f>I3*Assumptions!$B10</f>
        <v>1229.873865</v>
      </c>
      <c r="J12" s="12">
        <f>J3*Assumptions!$B10</f>
        <v>1266.770081</v>
      </c>
      <c r="K12" s="12">
        <f>K3*Assumptions!$B10</f>
        <v>1304.773184</v>
      </c>
      <c r="L12" s="12">
        <f>L3*Assumptions!$B10</f>
        <v>1343.916379</v>
      </c>
      <c r="M12" s="12">
        <f>M3*Assumptions!$B10</f>
        <v>1384.233871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11" t="s">
        <v>14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 t="s">
        <v>17</v>
      </c>
      <c r="B15" s="12">
        <f>B4*Assumptions!$C7</f>
        <v>500</v>
      </c>
      <c r="C15" s="12">
        <f>C4*Assumptions!$C7</f>
        <v>510</v>
      </c>
      <c r="D15" s="12">
        <f>D4*Assumptions!$C7</f>
        <v>520.2</v>
      </c>
      <c r="E15" s="12">
        <f>E4*Assumptions!$C7</f>
        <v>530.604</v>
      </c>
      <c r="F15" s="12">
        <f>F4*Assumptions!$C7</f>
        <v>541.21608</v>
      </c>
      <c r="G15" s="12">
        <f>G4*Assumptions!$C7</f>
        <v>552.0404016</v>
      </c>
      <c r="H15" s="12">
        <f>H4*Assumptions!$C7</f>
        <v>563.0812096</v>
      </c>
      <c r="I15" s="12">
        <f>I4*Assumptions!$C7</f>
        <v>574.3428338</v>
      </c>
      <c r="J15" s="12">
        <f>J4*Assumptions!$C7</f>
        <v>585.8296905</v>
      </c>
      <c r="K15" s="12">
        <f>K4*Assumptions!$C7</f>
        <v>597.5462843</v>
      </c>
      <c r="L15" s="12">
        <f>L4*Assumptions!$C7</f>
        <v>609.49721</v>
      </c>
      <c r="M15" s="12">
        <f>M4*Assumptions!$C7</f>
        <v>621.6871542</v>
      </c>
    </row>
    <row r="16">
      <c r="A16" s="5" t="s">
        <v>18</v>
      </c>
      <c r="B16" s="12">
        <f>B4*Assumptions!$C8</f>
        <v>0</v>
      </c>
      <c r="C16" s="12">
        <f>C4*Assumptions!$C8</f>
        <v>0</v>
      </c>
      <c r="D16" s="12">
        <f>D4*Assumptions!$C8</f>
        <v>0</v>
      </c>
      <c r="E16" s="12">
        <f>E4*Assumptions!$C8</f>
        <v>0</v>
      </c>
      <c r="F16" s="12">
        <f>F4*Assumptions!$C8</f>
        <v>0</v>
      </c>
      <c r="G16" s="12">
        <f>G4*Assumptions!$C8</f>
        <v>0</v>
      </c>
      <c r="H16" s="12">
        <f>H4*Assumptions!$C8</f>
        <v>0</v>
      </c>
      <c r="I16" s="12">
        <f>I4*Assumptions!$C8</f>
        <v>0</v>
      </c>
      <c r="J16" s="12">
        <f>J4*Assumptions!$C8</f>
        <v>0</v>
      </c>
      <c r="K16" s="12">
        <f>K4*Assumptions!$C8</f>
        <v>0</v>
      </c>
      <c r="L16" s="12">
        <f>L4*Assumptions!$C8</f>
        <v>0</v>
      </c>
      <c r="M16" s="12">
        <f>M4*Assumptions!$C8</f>
        <v>0</v>
      </c>
    </row>
    <row r="17">
      <c r="A17" s="5" t="s">
        <v>19</v>
      </c>
      <c r="B17" s="12">
        <f>B4*Assumptions!$C9</f>
        <v>500</v>
      </c>
      <c r="C17" s="12">
        <f>C4*Assumptions!$C9</f>
        <v>510</v>
      </c>
      <c r="D17" s="12">
        <f>D4*Assumptions!$C9</f>
        <v>520.2</v>
      </c>
      <c r="E17" s="12">
        <f>E4*Assumptions!$C9</f>
        <v>530.604</v>
      </c>
      <c r="F17" s="12">
        <f>F4*Assumptions!$C9</f>
        <v>541.21608</v>
      </c>
      <c r="G17" s="12">
        <f>G4*Assumptions!$C9</f>
        <v>552.0404016</v>
      </c>
      <c r="H17" s="12">
        <f>H4*Assumptions!$C9</f>
        <v>563.0812096</v>
      </c>
      <c r="I17" s="12">
        <f>I4*Assumptions!$C9</f>
        <v>574.3428338</v>
      </c>
      <c r="J17" s="12">
        <f>J4*Assumptions!$C9</f>
        <v>585.8296905</v>
      </c>
      <c r="K17" s="12">
        <f>K4*Assumptions!$C9</f>
        <v>597.5462843</v>
      </c>
      <c r="L17" s="12">
        <f>L4*Assumptions!$C9</f>
        <v>609.49721</v>
      </c>
      <c r="M17" s="12">
        <f>M4*Assumptions!$C9</f>
        <v>621.6871542</v>
      </c>
    </row>
    <row r="18">
      <c r="A18" s="5" t="s">
        <v>20</v>
      </c>
      <c r="B18" s="12">
        <f>B4*Assumptions!$C10</f>
        <v>500</v>
      </c>
      <c r="C18" s="12">
        <f>C4*Assumptions!$C10</f>
        <v>510</v>
      </c>
      <c r="D18" s="12">
        <f>D4*Assumptions!$C10</f>
        <v>520.2</v>
      </c>
      <c r="E18" s="12">
        <f>E4*Assumptions!$C10</f>
        <v>530.604</v>
      </c>
      <c r="F18" s="12">
        <f>F4*Assumptions!$C10</f>
        <v>541.21608</v>
      </c>
      <c r="G18" s="12">
        <f>G4*Assumptions!$C10</f>
        <v>552.0404016</v>
      </c>
      <c r="H18" s="12">
        <f>H4*Assumptions!$C10</f>
        <v>563.0812096</v>
      </c>
      <c r="I18" s="12">
        <f>I4*Assumptions!$C10</f>
        <v>574.3428338</v>
      </c>
      <c r="J18" s="12">
        <f>J4*Assumptions!$C10</f>
        <v>585.8296905</v>
      </c>
      <c r="K18" s="12">
        <f>K4*Assumptions!$C10</f>
        <v>597.5462843</v>
      </c>
      <c r="L18" s="12">
        <f>L4*Assumptions!$C10</f>
        <v>609.49721</v>
      </c>
      <c r="M18" s="12">
        <f>M4*Assumptions!$C10</f>
        <v>621.6871542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13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5" t="s">
        <v>17</v>
      </c>
      <c r="B21" s="12">
        <f t="shared" ref="B21:M21" si="2">B9+B15</f>
        <v>1500</v>
      </c>
      <c r="C21" s="12">
        <f t="shared" si="2"/>
        <v>1540</v>
      </c>
      <c r="D21" s="12">
        <f t="shared" si="2"/>
        <v>1581.1</v>
      </c>
      <c r="E21" s="12">
        <f t="shared" si="2"/>
        <v>1623.331</v>
      </c>
      <c r="F21" s="12">
        <f t="shared" si="2"/>
        <v>1666.72489</v>
      </c>
      <c r="G21" s="12">
        <f t="shared" si="2"/>
        <v>1711.314476</v>
      </c>
      <c r="H21" s="12">
        <f t="shared" si="2"/>
        <v>1757.133506</v>
      </c>
      <c r="I21" s="12">
        <f t="shared" si="2"/>
        <v>1804.216699</v>
      </c>
      <c r="J21" s="12">
        <f t="shared" si="2"/>
        <v>1852.599772</v>
      </c>
      <c r="K21" s="12">
        <f t="shared" si="2"/>
        <v>1902.319468</v>
      </c>
      <c r="L21" s="12">
        <f t="shared" si="2"/>
        <v>1953.413589</v>
      </c>
      <c r="M21" s="12">
        <f t="shared" si="2"/>
        <v>2005.921025</v>
      </c>
    </row>
    <row r="22">
      <c r="A22" s="5" t="s">
        <v>18</v>
      </c>
      <c r="B22" s="12">
        <f t="shared" ref="B22:M22" si="3">B10+B16</f>
        <v>1000</v>
      </c>
      <c r="C22" s="12">
        <f t="shared" si="3"/>
        <v>1030</v>
      </c>
      <c r="D22" s="12">
        <f t="shared" si="3"/>
        <v>1060.9</v>
      </c>
      <c r="E22" s="12">
        <f t="shared" si="3"/>
        <v>1092.727</v>
      </c>
      <c r="F22" s="12">
        <f t="shared" si="3"/>
        <v>1125.50881</v>
      </c>
      <c r="G22" s="12">
        <f t="shared" si="3"/>
        <v>1159.274074</v>
      </c>
      <c r="H22" s="12">
        <f t="shared" si="3"/>
        <v>1194.052297</v>
      </c>
      <c r="I22" s="12">
        <f t="shared" si="3"/>
        <v>1229.873865</v>
      </c>
      <c r="J22" s="12">
        <f t="shared" si="3"/>
        <v>1266.770081</v>
      </c>
      <c r="K22" s="12">
        <f t="shared" si="3"/>
        <v>1304.773184</v>
      </c>
      <c r="L22" s="12">
        <f t="shared" si="3"/>
        <v>1343.916379</v>
      </c>
      <c r="M22" s="12">
        <f t="shared" si="3"/>
        <v>1384.233871</v>
      </c>
    </row>
    <row r="23">
      <c r="A23" s="5" t="s">
        <v>19</v>
      </c>
      <c r="B23" s="12">
        <f t="shared" ref="B23:M23" si="4">B11+B17</f>
        <v>500</v>
      </c>
      <c r="C23" s="12">
        <f t="shared" si="4"/>
        <v>510</v>
      </c>
      <c r="D23" s="12">
        <f t="shared" si="4"/>
        <v>520.2</v>
      </c>
      <c r="E23" s="12">
        <f t="shared" si="4"/>
        <v>530.604</v>
      </c>
      <c r="F23" s="12">
        <f t="shared" si="4"/>
        <v>541.21608</v>
      </c>
      <c r="G23" s="12">
        <f t="shared" si="4"/>
        <v>552.0404016</v>
      </c>
      <c r="H23" s="12">
        <f t="shared" si="4"/>
        <v>563.0812096</v>
      </c>
      <c r="I23" s="12">
        <f t="shared" si="4"/>
        <v>574.3428338</v>
      </c>
      <c r="J23" s="12">
        <f t="shared" si="4"/>
        <v>585.8296905</v>
      </c>
      <c r="K23" s="12">
        <f t="shared" si="4"/>
        <v>597.5462843</v>
      </c>
      <c r="L23" s="12">
        <f t="shared" si="4"/>
        <v>609.49721</v>
      </c>
      <c r="M23" s="12">
        <f t="shared" si="4"/>
        <v>621.6871542</v>
      </c>
    </row>
    <row r="24">
      <c r="A24" s="5" t="s">
        <v>20</v>
      </c>
      <c r="B24" s="12">
        <f t="shared" ref="B24:M24" si="5">B12+B18</f>
        <v>1500</v>
      </c>
      <c r="C24" s="12">
        <f t="shared" si="5"/>
        <v>1540</v>
      </c>
      <c r="D24" s="12">
        <f t="shared" si="5"/>
        <v>1581.1</v>
      </c>
      <c r="E24" s="12">
        <f t="shared" si="5"/>
        <v>1623.331</v>
      </c>
      <c r="F24" s="12">
        <f t="shared" si="5"/>
        <v>1666.72489</v>
      </c>
      <c r="G24" s="12">
        <f t="shared" si="5"/>
        <v>1711.314476</v>
      </c>
      <c r="H24" s="12">
        <f t="shared" si="5"/>
        <v>1757.133506</v>
      </c>
      <c r="I24" s="12">
        <f t="shared" si="5"/>
        <v>1804.216699</v>
      </c>
      <c r="J24" s="12">
        <f t="shared" si="5"/>
        <v>1852.599772</v>
      </c>
      <c r="K24" s="12">
        <f t="shared" si="5"/>
        <v>1902.319468</v>
      </c>
      <c r="L24" s="12">
        <f t="shared" si="5"/>
        <v>1953.413589</v>
      </c>
      <c r="M24" s="12">
        <f t="shared" si="5"/>
        <v>2005.921025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</row>
    <row r="2">
      <c r="A2" s="11" t="s">
        <v>44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>
      <c r="A3" s="5" t="s">
        <v>13</v>
      </c>
      <c r="B3" s="16">
        <f>'Calcs-1'!B3*Assumptions!$D2</f>
        <v>30000</v>
      </c>
      <c r="C3" s="16">
        <f>'Calcs-1'!C3*Assumptions!$D2</f>
        <v>30900</v>
      </c>
      <c r="D3" s="16">
        <f>'Calcs-1'!D3*Assumptions!$D2</f>
        <v>31827</v>
      </c>
      <c r="E3" s="16">
        <f>'Calcs-1'!E3*Assumptions!$D2</f>
        <v>32781.81</v>
      </c>
      <c r="F3" s="16">
        <f>'Calcs-1'!F3*Assumptions!$D2</f>
        <v>33765.2643</v>
      </c>
      <c r="G3" s="16">
        <f>'Calcs-1'!G3*Assumptions!$D2</f>
        <v>34778.22223</v>
      </c>
      <c r="H3" s="16">
        <f>'Calcs-1'!H3*Assumptions!$D2</f>
        <v>35821.5689</v>
      </c>
      <c r="I3" s="16">
        <f>'Calcs-1'!I3*Assumptions!$D2</f>
        <v>36896.21596</v>
      </c>
      <c r="J3" s="16">
        <f>'Calcs-1'!J3*Assumptions!$D2</f>
        <v>38003.10244</v>
      </c>
      <c r="K3" s="16">
        <f>'Calcs-1'!K3*Assumptions!$D2</f>
        <v>39143.19551</v>
      </c>
      <c r="L3" s="16">
        <f>'Calcs-1'!L3*Assumptions!$D2</f>
        <v>40317.49138</v>
      </c>
      <c r="M3" s="16">
        <f>'Calcs-1'!M3*Assumptions!$D2</f>
        <v>41527.01612</v>
      </c>
    </row>
    <row r="4">
      <c r="A4" s="5" t="s">
        <v>14</v>
      </c>
      <c r="B4" s="16">
        <f>'Calcs-1'!B4*Assumptions!$D3</f>
        <v>25000</v>
      </c>
      <c r="C4" s="16">
        <f>'Calcs-1'!C4*Assumptions!$D3</f>
        <v>25500</v>
      </c>
      <c r="D4" s="16">
        <f>'Calcs-1'!D4*Assumptions!$D3</f>
        <v>26010</v>
      </c>
      <c r="E4" s="16">
        <f>'Calcs-1'!E4*Assumptions!$D3</f>
        <v>26530.2</v>
      </c>
      <c r="F4" s="16">
        <f>'Calcs-1'!F4*Assumptions!$D3</f>
        <v>27060.804</v>
      </c>
      <c r="G4" s="16">
        <f>'Calcs-1'!G4*Assumptions!$D3</f>
        <v>27602.02008</v>
      </c>
      <c r="H4" s="16">
        <f>'Calcs-1'!H4*Assumptions!$D3</f>
        <v>28154.06048</v>
      </c>
      <c r="I4" s="16">
        <f>'Calcs-1'!I4*Assumptions!$D3</f>
        <v>28717.14169</v>
      </c>
      <c r="J4" s="16">
        <f>'Calcs-1'!J4*Assumptions!$D3</f>
        <v>29291.48453</v>
      </c>
      <c r="K4" s="16">
        <f>'Calcs-1'!K4*Assumptions!$D3</f>
        <v>29877.31422</v>
      </c>
      <c r="L4" s="16">
        <f>'Calcs-1'!L4*Assumptions!$D3</f>
        <v>30474.8605</v>
      </c>
      <c r="M4" s="16">
        <f>'Calcs-1'!M4*Assumptions!$D3</f>
        <v>31084.35771</v>
      </c>
    </row>
    <row r="5">
      <c r="A5" s="11" t="s">
        <v>41</v>
      </c>
      <c r="B5" s="16">
        <f t="shared" ref="B5:M5" si="1">SUM(B3:B4)</f>
        <v>55000</v>
      </c>
      <c r="C5" s="16">
        <f t="shared" si="1"/>
        <v>56400</v>
      </c>
      <c r="D5" s="16">
        <f t="shared" si="1"/>
        <v>57837</v>
      </c>
      <c r="E5" s="16">
        <f t="shared" si="1"/>
        <v>59312.01</v>
      </c>
      <c r="F5" s="16">
        <f t="shared" si="1"/>
        <v>60826.0683</v>
      </c>
      <c r="G5" s="16">
        <f t="shared" si="1"/>
        <v>62380.24231</v>
      </c>
      <c r="H5" s="16">
        <f t="shared" si="1"/>
        <v>63975.62938</v>
      </c>
      <c r="I5" s="16">
        <f t="shared" si="1"/>
        <v>65613.35765</v>
      </c>
      <c r="J5" s="16">
        <f t="shared" si="1"/>
        <v>67294.58697</v>
      </c>
      <c r="K5" s="16">
        <f t="shared" si="1"/>
        <v>69020.50973</v>
      </c>
      <c r="L5" s="16">
        <f t="shared" si="1"/>
        <v>70792.35188</v>
      </c>
      <c r="M5" s="16">
        <f t="shared" si="1"/>
        <v>72611.37383</v>
      </c>
    </row>
    <row r="6">
      <c r="A6" s="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>
      <c r="A7" s="13" t="s">
        <v>45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>
      <c r="A8" s="5" t="s">
        <v>17</v>
      </c>
      <c r="B8" s="16">
        <f>'Calcs-1'!B21*Assumptions!$B13</f>
        <v>7500</v>
      </c>
      <c r="C8" s="16">
        <f>'Calcs-1'!C21*Assumptions!$B13</f>
        <v>7700</v>
      </c>
      <c r="D8" s="16">
        <f>'Calcs-1'!D21*Assumptions!$B13</f>
        <v>7905.5</v>
      </c>
      <c r="E8" s="16">
        <f>'Calcs-1'!E21*Assumptions!$B13</f>
        <v>8116.655</v>
      </c>
      <c r="F8" s="16">
        <f>'Calcs-1'!F21*Assumptions!$B13</f>
        <v>8333.62445</v>
      </c>
      <c r="G8" s="16">
        <f>'Calcs-1'!G21*Assumptions!$B13</f>
        <v>8556.57238</v>
      </c>
      <c r="H8" s="16">
        <f>'Calcs-1'!H21*Assumptions!$B13</f>
        <v>8785.667531</v>
      </c>
      <c r="I8" s="16">
        <f>'Calcs-1'!I21*Assumptions!$B13</f>
        <v>9021.083496</v>
      </c>
      <c r="J8" s="16">
        <f>'Calcs-1'!J21*Assumptions!$B13</f>
        <v>9262.998859</v>
      </c>
      <c r="K8" s="16">
        <f>'Calcs-1'!K21*Assumptions!$B13</f>
        <v>9511.597341</v>
      </c>
      <c r="L8" s="16">
        <f>'Calcs-1'!L21*Assumptions!$B13</f>
        <v>9767.067947</v>
      </c>
      <c r="M8" s="16">
        <f>'Calcs-1'!M21*Assumptions!$B13</f>
        <v>10029.60512</v>
      </c>
    </row>
    <row r="9">
      <c r="A9" s="5" t="s">
        <v>18</v>
      </c>
      <c r="B9" s="16">
        <f>'Calcs-1'!B22*Assumptions!$B14</f>
        <v>10000</v>
      </c>
      <c r="C9" s="16">
        <f>'Calcs-1'!C22*Assumptions!$B14</f>
        <v>10300</v>
      </c>
      <c r="D9" s="16">
        <f>'Calcs-1'!D22*Assumptions!$B14</f>
        <v>10609</v>
      </c>
      <c r="E9" s="16">
        <f>'Calcs-1'!E22*Assumptions!$B14</f>
        <v>10927.27</v>
      </c>
      <c r="F9" s="16">
        <f>'Calcs-1'!F22*Assumptions!$B14</f>
        <v>11255.0881</v>
      </c>
      <c r="G9" s="16">
        <f>'Calcs-1'!G22*Assumptions!$B14</f>
        <v>11592.74074</v>
      </c>
      <c r="H9" s="16">
        <f>'Calcs-1'!H22*Assumptions!$B14</f>
        <v>11940.52297</v>
      </c>
      <c r="I9" s="16">
        <f>'Calcs-1'!I22*Assumptions!$B14</f>
        <v>12298.73865</v>
      </c>
      <c r="J9" s="16">
        <f>'Calcs-1'!J22*Assumptions!$B14</f>
        <v>12667.70081</v>
      </c>
      <c r="K9" s="16">
        <f>'Calcs-1'!K22*Assumptions!$B14</f>
        <v>13047.73184</v>
      </c>
      <c r="L9" s="16">
        <f>'Calcs-1'!L22*Assumptions!$B14</f>
        <v>13439.16379</v>
      </c>
      <c r="M9" s="16">
        <f>'Calcs-1'!M22*Assumptions!$B14</f>
        <v>13842.33871</v>
      </c>
    </row>
    <row r="10">
      <c r="A10" s="5" t="s">
        <v>19</v>
      </c>
      <c r="B10" s="16">
        <f>'Calcs-1'!B23*Assumptions!$B15</f>
        <v>10000</v>
      </c>
      <c r="C10" s="16">
        <f>'Calcs-1'!C23*Assumptions!$B15</f>
        <v>10200</v>
      </c>
      <c r="D10" s="16">
        <f>'Calcs-1'!D23*Assumptions!$B15</f>
        <v>10404</v>
      </c>
      <c r="E10" s="16">
        <f>'Calcs-1'!E23*Assumptions!$B15</f>
        <v>10612.08</v>
      </c>
      <c r="F10" s="16">
        <f>'Calcs-1'!F23*Assumptions!$B15</f>
        <v>10824.3216</v>
      </c>
      <c r="G10" s="16">
        <f>'Calcs-1'!G23*Assumptions!$B15</f>
        <v>11040.80803</v>
      </c>
      <c r="H10" s="16">
        <f>'Calcs-1'!H23*Assumptions!$B15</f>
        <v>11261.62419</v>
      </c>
      <c r="I10" s="16">
        <f>'Calcs-1'!I23*Assumptions!$B15</f>
        <v>11486.85668</v>
      </c>
      <c r="J10" s="16">
        <f>'Calcs-1'!J23*Assumptions!$B15</f>
        <v>11716.59381</v>
      </c>
      <c r="K10" s="16">
        <f>'Calcs-1'!K23*Assumptions!$B15</f>
        <v>11950.92569</v>
      </c>
      <c r="L10" s="16">
        <f>'Calcs-1'!L23*Assumptions!$B15</f>
        <v>12189.9442</v>
      </c>
      <c r="M10" s="16">
        <f>'Calcs-1'!M23*Assumptions!$B15</f>
        <v>12433.74308</v>
      </c>
    </row>
    <row r="11">
      <c r="A11" s="5" t="s">
        <v>20</v>
      </c>
      <c r="B11" s="16">
        <f>'Calcs-1'!B24*Assumptions!$B16</f>
        <v>3000</v>
      </c>
      <c r="C11" s="16">
        <f>'Calcs-1'!C24*Assumptions!$B16</f>
        <v>3080</v>
      </c>
      <c r="D11" s="16">
        <f>'Calcs-1'!D24*Assumptions!$B16</f>
        <v>3162.2</v>
      </c>
      <c r="E11" s="16">
        <f>'Calcs-1'!E24*Assumptions!$B16</f>
        <v>3246.662</v>
      </c>
      <c r="F11" s="16">
        <f>'Calcs-1'!F24*Assumptions!$B16</f>
        <v>3333.44978</v>
      </c>
      <c r="G11" s="16">
        <f>'Calcs-1'!G24*Assumptions!$B16</f>
        <v>3422.628952</v>
      </c>
      <c r="H11" s="16">
        <f>'Calcs-1'!H24*Assumptions!$B16</f>
        <v>3514.267012</v>
      </c>
      <c r="I11" s="16">
        <f>'Calcs-1'!I24*Assumptions!$B16</f>
        <v>3608.433398</v>
      </c>
      <c r="J11" s="16">
        <f>'Calcs-1'!J24*Assumptions!$B16</f>
        <v>3705.199544</v>
      </c>
      <c r="K11" s="16">
        <f>'Calcs-1'!K24*Assumptions!$B16</f>
        <v>3804.638936</v>
      </c>
      <c r="L11" s="16">
        <f>'Calcs-1'!L24*Assumptions!$B16</f>
        <v>3906.827179</v>
      </c>
      <c r="M11" s="16">
        <f>'Calcs-1'!M24*Assumptions!$B16</f>
        <v>4011.84205</v>
      </c>
    </row>
    <row r="12">
      <c r="A12" s="11" t="s">
        <v>46</v>
      </c>
      <c r="B12" s="16">
        <f t="shared" ref="B12:M12" si="2">SUM(B8:B11)</f>
        <v>30500</v>
      </c>
      <c r="C12" s="16">
        <f t="shared" si="2"/>
        <v>31280</v>
      </c>
      <c r="D12" s="16">
        <f t="shared" si="2"/>
        <v>32080.7</v>
      </c>
      <c r="E12" s="16">
        <f t="shared" si="2"/>
        <v>32902.667</v>
      </c>
      <c r="F12" s="16">
        <f t="shared" si="2"/>
        <v>33746.48393</v>
      </c>
      <c r="G12" s="16">
        <f t="shared" si="2"/>
        <v>34612.75011</v>
      </c>
      <c r="H12" s="16">
        <f t="shared" si="2"/>
        <v>35502.0817</v>
      </c>
      <c r="I12" s="16">
        <f t="shared" si="2"/>
        <v>36415.11223</v>
      </c>
      <c r="J12" s="16">
        <f t="shared" si="2"/>
        <v>37352.49303</v>
      </c>
      <c r="K12" s="16">
        <f t="shared" si="2"/>
        <v>38314.8938</v>
      </c>
      <c r="L12" s="16">
        <f t="shared" si="2"/>
        <v>39303.00312</v>
      </c>
      <c r="M12" s="16">
        <f t="shared" si="2"/>
        <v>40317.52897</v>
      </c>
    </row>
    <row r="13">
      <c r="A13" s="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>
      <c r="A14" s="11" t="s">
        <v>22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A15" s="5" t="s">
        <v>47</v>
      </c>
      <c r="B15" s="16">
        <f>Assumptions!$B19</f>
        <v>5000</v>
      </c>
      <c r="C15" s="16">
        <f>Assumptions!$B19</f>
        <v>5000</v>
      </c>
      <c r="D15" s="16">
        <f>Assumptions!$B19</f>
        <v>5000</v>
      </c>
      <c r="E15" s="16">
        <f>Assumptions!$B19</f>
        <v>5000</v>
      </c>
      <c r="F15" s="16">
        <f>Assumptions!$B19</f>
        <v>5000</v>
      </c>
      <c r="G15" s="16">
        <f>Assumptions!$B19</f>
        <v>5000</v>
      </c>
      <c r="H15" s="16">
        <f>Assumptions!$B19</f>
        <v>5000</v>
      </c>
      <c r="I15" s="16">
        <f>Assumptions!$B19</f>
        <v>5000</v>
      </c>
      <c r="J15" s="16">
        <f>Assumptions!$B19</f>
        <v>5000</v>
      </c>
      <c r="K15" s="16">
        <f>Assumptions!$B19</f>
        <v>5000</v>
      </c>
      <c r="L15" s="16">
        <f>Assumptions!$B19</f>
        <v>5000</v>
      </c>
      <c r="M15" s="16">
        <f>Assumptions!$B19</f>
        <v>5000</v>
      </c>
    </row>
    <row r="16">
      <c r="A16" s="5" t="s">
        <v>26</v>
      </c>
      <c r="B16" s="16">
        <f>Assumptions!$B20</f>
        <v>3000</v>
      </c>
      <c r="C16" s="16">
        <f>Assumptions!$B20</f>
        <v>3000</v>
      </c>
      <c r="D16" s="16">
        <f>Assumptions!$B20</f>
        <v>3000</v>
      </c>
      <c r="E16" s="16">
        <f>Assumptions!$B20</f>
        <v>3000</v>
      </c>
      <c r="F16" s="16">
        <f>Assumptions!$B20</f>
        <v>3000</v>
      </c>
      <c r="G16" s="16">
        <f>Assumptions!$B20</f>
        <v>3000</v>
      </c>
      <c r="H16" s="16">
        <f>Assumptions!$B20</f>
        <v>3000</v>
      </c>
      <c r="I16" s="16">
        <f>Assumptions!$B20</f>
        <v>3000</v>
      </c>
      <c r="J16" s="16">
        <f>Assumptions!$B20</f>
        <v>3000</v>
      </c>
      <c r="K16" s="16">
        <f>Assumptions!$B20</f>
        <v>3000</v>
      </c>
      <c r="L16" s="16">
        <f>Assumptions!$B20</f>
        <v>3000</v>
      </c>
      <c r="M16" s="16">
        <f>Assumptions!$B20</f>
        <v>3000</v>
      </c>
    </row>
    <row r="17">
      <c r="A17" s="5" t="s">
        <v>27</v>
      </c>
      <c r="B17" s="16">
        <f>Assumptions!$B21</f>
        <v>2000</v>
      </c>
      <c r="C17" s="16">
        <f>Assumptions!$B21</f>
        <v>2000</v>
      </c>
      <c r="D17" s="16">
        <f>Assumptions!$B21</f>
        <v>2000</v>
      </c>
      <c r="E17" s="16">
        <f>Assumptions!$B21</f>
        <v>2000</v>
      </c>
      <c r="F17" s="16">
        <f>Assumptions!$B21</f>
        <v>2000</v>
      </c>
      <c r="G17" s="16">
        <f>Assumptions!$B21</f>
        <v>2000</v>
      </c>
      <c r="H17" s="16">
        <f>Assumptions!$B21</f>
        <v>2000</v>
      </c>
      <c r="I17" s="16">
        <f>Assumptions!$B21</f>
        <v>2000</v>
      </c>
      <c r="J17" s="16">
        <f>Assumptions!$B21</f>
        <v>2000</v>
      </c>
      <c r="K17" s="16">
        <f>Assumptions!$B21</f>
        <v>2000</v>
      </c>
      <c r="L17" s="16">
        <f>Assumptions!$B21</f>
        <v>2000</v>
      </c>
      <c r="M17" s="16">
        <f>Assumptions!$B21</f>
        <v>2000</v>
      </c>
    </row>
    <row r="18">
      <c r="A18" s="11" t="s">
        <v>48</v>
      </c>
      <c r="B18" s="16">
        <f t="shared" ref="B18:M18" si="3">SUM(B15:B17)</f>
        <v>10000</v>
      </c>
      <c r="C18" s="16">
        <f t="shared" si="3"/>
        <v>10000</v>
      </c>
      <c r="D18" s="16">
        <f t="shared" si="3"/>
        <v>10000</v>
      </c>
      <c r="E18" s="16">
        <f t="shared" si="3"/>
        <v>10000</v>
      </c>
      <c r="F18" s="16">
        <f t="shared" si="3"/>
        <v>10000</v>
      </c>
      <c r="G18" s="16">
        <f t="shared" si="3"/>
        <v>10000</v>
      </c>
      <c r="H18" s="16">
        <f t="shared" si="3"/>
        <v>10000</v>
      </c>
      <c r="I18" s="16">
        <f t="shared" si="3"/>
        <v>10000</v>
      </c>
      <c r="J18" s="16">
        <f t="shared" si="3"/>
        <v>10000</v>
      </c>
      <c r="K18" s="16">
        <f t="shared" si="3"/>
        <v>10000</v>
      </c>
      <c r="L18" s="16">
        <f t="shared" si="3"/>
        <v>10000</v>
      </c>
      <c r="M18" s="16">
        <f t="shared" si="3"/>
        <v>10000</v>
      </c>
    </row>
    <row r="19">
      <c r="A19" s="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>
      <c r="A20" s="11" t="s">
        <v>49</v>
      </c>
      <c r="B20" s="16">
        <f t="shared" ref="B20:M20" si="4">B12+B18</f>
        <v>40500</v>
      </c>
      <c r="C20" s="16">
        <f t="shared" si="4"/>
        <v>41280</v>
      </c>
      <c r="D20" s="16">
        <f t="shared" si="4"/>
        <v>42080.7</v>
      </c>
      <c r="E20" s="16">
        <f t="shared" si="4"/>
        <v>42902.667</v>
      </c>
      <c r="F20" s="16">
        <f t="shared" si="4"/>
        <v>43746.48393</v>
      </c>
      <c r="G20" s="16">
        <f t="shared" si="4"/>
        <v>44612.75011</v>
      </c>
      <c r="H20" s="16">
        <f t="shared" si="4"/>
        <v>45502.0817</v>
      </c>
      <c r="I20" s="16">
        <f t="shared" si="4"/>
        <v>46415.11223</v>
      </c>
      <c r="J20" s="16">
        <f t="shared" si="4"/>
        <v>47352.49303</v>
      </c>
      <c r="K20" s="16">
        <f t="shared" si="4"/>
        <v>48314.8938</v>
      </c>
      <c r="L20" s="16">
        <f t="shared" si="4"/>
        <v>49303.00312</v>
      </c>
      <c r="M20" s="16">
        <f t="shared" si="4"/>
        <v>50317.52897</v>
      </c>
    </row>
    <row r="21">
      <c r="A21" s="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>
      <c r="A22" s="11" t="s">
        <v>50</v>
      </c>
      <c r="B22" s="16">
        <f t="shared" ref="B22:M22" si="5">B5-B20</f>
        <v>14500</v>
      </c>
      <c r="C22" s="16">
        <f t="shared" si="5"/>
        <v>15120</v>
      </c>
      <c r="D22" s="16">
        <f t="shared" si="5"/>
        <v>15756.3</v>
      </c>
      <c r="E22" s="16">
        <f t="shared" si="5"/>
        <v>16409.343</v>
      </c>
      <c r="F22" s="16">
        <f t="shared" si="5"/>
        <v>17079.58437</v>
      </c>
      <c r="G22" s="16">
        <f t="shared" si="5"/>
        <v>17767.4922</v>
      </c>
      <c r="H22" s="16">
        <f t="shared" si="5"/>
        <v>18473.54768</v>
      </c>
      <c r="I22" s="16">
        <f t="shared" si="5"/>
        <v>19198.24543</v>
      </c>
      <c r="J22" s="16">
        <f t="shared" si="5"/>
        <v>19942.09394</v>
      </c>
      <c r="K22" s="16">
        <f t="shared" si="5"/>
        <v>20705.61593</v>
      </c>
      <c r="L22" s="16">
        <f t="shared" si="5"/>
        <v>21489.34876</v>
      </c>
      <c r="M22" s="16">
        <f t="shared" si="5"/>
        <v>22293.84487</v>
      </c>
    </row>
    <row r="23">
      <c r="A23" s="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</row>
    <row r="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17</v>
      </c>
      <c r="B3" s="16">
        <f>'Calcs-1'!B21*Assumptions!$B13</f>
        <v>7500</v>
      </c>
      <c r="C3" s="16">
        <f>'Calcs-1'!C21*Assumptions!$B13</f>
        <v>7700</v>
      </c>
      <c r="D3" s="16">
        <f>'Calcs-1'!D21*Assumptions!$B13</f>
        <v>7905.5</v>
      </c>
      <c r="E3" s="16">
        <f>'Calcs-1'!E21*Assumptions!$B13</f>
        <v>8116.655</v>
      </c>
      <c r="F3" s="16">
        <f>'Calcs-1'!F21*Assumptions!$B13</f>
        <v>8333.62445</v>
      </c>
      <c r="G3" s="16">
        <f>'Calcs-1'!G21*Assumptions!$B13</f>
        <v>8556.57238</v>
      </c>
      <c r="H3" s="16">
        <f>'Calcs-1'!H21*Assumptions!$B13</f>
        <v>8785.667531</v>
      </c>
      <c r="I3" s="16">
        <f>'Calcs-1'!I21*Assumptions!$B13</f>
        <v>9021.083496</v>
      </c>
      <c r="J3" s="16">
        <f>'Calcs-1'!J21*Assumptions!$B13</f>
        <v>9262.998859</v>
      </c>
      <c r="K3" s="16">
        <f>'Calcs-1'!K21*Assumptions!$B13</f>
        <v>9511.597341</v>
      </c>
      <c r="L3" s="16">
        <f>'Calcs-1'!L21*Assumptions!$B13</f>
        <v>9767.067947</v>
      </c>
      <c r="M3" s="16">
        <f>'Calcs-1'!M21*Assumptions!$B13</f>
        <v>10029.60512</v>
      </c>
    </row>
    <row r="4">
      <c r="A4" s="5" t="s">
        <v>18</v>
      </c>
      <c r="B4" s="16">
        <f>'Calcs-1'!B22*Assumptions!$B14</f>
        <v>10000</v>
      </c>
      <c r="C4" s="16">
        <f>'Calcs-1'!C22*Assumptions!$B14</f>
        <v>10300</v>
      </c>
      <c r="D4" s="16">
        <f>'Calcs-1'!D22*Assumptions!$B14</f>
        <v>10609</v>
      </c>
      <c r="E4" s="16">
        <f>'Calcs-1'!E22*Assumptions!$B14</f>
        <v>10927.27</v>
      </c>
      <c r="F4" s="16">
        <f>'Calcs-1'!F22*Assumptions!$B14</f>
        <v>11255.0881</v>
      </c>
      <c r="G4" s="16">
        <f>'Calcs-1'!G22*Assumptions!$B14</f>
        <v>11592.74074</v>
      </c>
      <c r="H4" s="16">
        <f>'Calcs-1'!H22*Assumptions!$B14</f>
        <v>11940.52297</v>
      </c>
      <c r="I4" s="16">
        <f>'Calcs-1'!I22*Assumptions!$B14</f>
        <v>12298.73865</v>
      </c>
      <c r="J4" s="16">
        <f>'Calcs-1'!J22*Assumptions!$B14</f>
        <v>12667.70081</v>
      </c>
      <c r="K4" s="16">
        <f>'Calcs-1'!K22*Assumptions!$B14</f>
        <v>13047.73184</v>
      </c>
      <c r="L4" s="16">
        <f>'Calcs-1'!L22*Assumptions!$B14</f>
        <v>13439.16379</v>
      </c>
      <c r="M4" s="16">
        <f>'Calcs-1'!M22*Assumptions!$B14</f>
        <v>13842.33871</v>
      </c>
    </row>
    <row r="5">
      <c r="A5" s="5" t="s">
        <v>19</v>
      </c>
      <c r="B5" s="16">
        <f>'Calcs-1'!B23*Assumptions!$B15</f>
        <v>10000</v>
      </c>
      <c r="C5" s="16">
        <f>'Calcs-1'!C23*Assumptions!$B15</f>
        <v>10200</v>
      </c>
      <c r="D5" s="16">
        <f>'Calcs-1'!D23*Assumptions!$B15</f>
        <v>10404</v>
      </c>
      <c r="E5" s="16">
        <f>'Calcs-1'!E23*Assumptions!$B15</f>
        <v>10612.08</v>
      </c>
      <c r="F5" s="16">
        <f>'Calcs-1'!F23*Assumptions!$B15</f>
        <v>10824.3216</v>
      </c>
      <c r="G5" s="16">
        <f>'Calcs-1'!G23*Assumptions!$B15</f>
        <v>11040.80803</v>
      </c>
      <c r="H5" s="16">
        <f>'Calcs-1'!H23*Assumptions!$B15</f>
        <v>11261.62419</v>
      </c>
      <c r="I5" s="16">
        <f>'Calcs-1'!I23*Assumptions!$B15</f>
        <v>11486.85668</v>
      </c>
      <c r="J5" s="16">
        <f>'Calcs-1'!J23*Assumptions!$B15</f>
        <v>11716.59381</v>
      </c>
      <c r="K5" s="16">
        <f>'Calcs-1'!K23*Assumptions!$B15</f>
        <v>11950.92569</v>
      </c>
      <c r="L5" s="16">
        <f>'Calcs-1'!L23*Assumptions!$B15</f>
        <v>12189.9442</v>
      </c>
      <c r="M5" s="16">
        <f>'Calcs-1'!M23*Assumptions!$B15</f>
        <v>12433.74308</v>
      </c>
    </row>
    <row r="6">
      <c r="A6" s="5" t="s">
        <v>20</v>
      </c>
      <c r="B6" s="16">
        <f>'Calcs-1'!B24*Assumptions!$B16</f>
        <v>3000</v>
      </c>
      <c r="C6" s="16">
        <f>'Calcs-1'!C24*Assumptions!$B16</f>
        <v>3080</v>
      </c>
      <c r="D6" s="16">
        <f>'Calcs-1'!D24*Assumptions!$B16</f>
        <v>3162.2</v>
      </c>
      <c r="E6" s="16">
        <f>'Calcs-1'!E24*Assumptions!$B16</f>
        <v>3246.662</v>
      </c>
      <c r="F6" s="16">
        <f>'Calcs-1'!F24*Assumptions!$B16</f>
        <v>3333.44978</v>
      </c>
      <c r="G6" s="16">
        <f>'Calcs-1'!G24*Assumptions!$B16</f>
        <v>3422.628952</v>
      </c>
      <c r="H6" s="16">
        <f>'Calcs-1'!H24*Assumptions!$B16</f>
        <v>3514.267012</v>
      </c>
      <c r="I6" s="16">
        <f>'Calcs-1'!I24*Assumptions!$B16</f>
        <v>3608.433398</v>
      </c>
      <c r="J6" s="16">
        <f>'Calcs-1'!J24*Assumptions!$B16</f>
        <v>3705.199544</v>
      </c>
      <c r="K6" s="16">
        <f>'Calcs-1'!K24*Assumptions!$B16</f>
        <v>3804.638936</v>
      </c>
      <c r="L6" s="16">
        <f>'Calcs-1'!L24*Assumptions!$B16</f>
        <v>3906.827179</v>
      </c>
      <c r="M6" s="16">
        <f>'Calcs-1'!M24*Assumptions!$B16</f>
        <v>4011.84205</v>
      </c>
    </row>
    <row r="7">
      <c r="A7" s="5" t="s">
        <v>52</v>
      </c>
      <c r="B7" s="16">
        <f t="shared" ref="B7:M7" si="1">SUM(B3:B6)</f>
        <v>30500</v>
      </c>
      <c r="C7" s="16">
        <f t="shared" si="1"/>
        <v>31280</v>
      </c>
      <c r="D7" s="16">
        <f t="shared" si="1"/>
        <v>32080.7</v>
      </c>
      <c r="E7" s="16">
        <f t="shared" si="1"/>
        <v>32902.667</v>
      </c>
      <c r="F7" s="16">
        <f t="shared" si="1"/>
        <v>33746.48393</v>
      </c>
      <c r="G7" s="16">
        <f t="shared" si="1"/>
        <v>34612.75011</v>
      </c>
      <c r="H7" s="16">
        <f t="shared" si="1"/>
        <v>35502.0817</v>
      </c>
      <c r="I7" s="16">
        <f t="shared" si="1"/>
        <v>36415.11223</v>
      </c>
      <c r="J7" s="16">
        <f t="shared" si="1"/>
        <v>37352.49303</v>
      </c>
      <c r="K7" s="16">
        <f t="shared" si="1"/>
        <v>38314.8938</v>
      </c>
      <c r="L7" s="16">
        <f t="shared" si="1"/>
        <v>39303.00312</v>
      </c>
      <c r="M7" s="16">
        <f t="shared" si="1"/>
        <v>40317.52897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</row>
    <row r="2">
      <c r="A2" s="11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54</v>
      </c>
      <c r="B3" s="16">
        <f>'Sales and Costs'!B5</f>
        <v>55000</v>
      </c>
      <c r="C3" s="16">
        <f>'Sales and Costs'!C5</f>
        <v>56400</v>
      </c>
      <c r="D3" s="16">
        <f>'Sales and Costs'!D5</f>
        <v>57837</v>
      </c>
      <c r="E3" s="16">
        <f>'Sales and Costs'!E5</f>
        <v>59312.01</v>
      </c>
      <c r="F3" s="16">
        <f>'Sales and Costs'!F5</f>
        <v>60826.0683</v>
      </c>
      <c r="G3" s="16">
        <f>'Sales and Costs'!G5</f>
        <v>62380.24231</v>
      </c>
      <c r="H3" s="16">
        <f>'Sales and Costs'!H5</f>
        <v>63975.62938</v>
      </c>
      <c r="I3" s="16">
        <f>'Sales and Costs'!I5</f>
        <v>65613.35765</v>
      </c>
      <c r="J3" s="16">
        <f>'Sales and Costs'!J5</f>
        <v>67294.58697</v>
      </c>
      <c r="K3" s="16">
        <f>'Sales and Costs'!K5</f>
        <v>69020.50973</v>
      </c>
      <c r="L3" s="16">
        <f>'Sales and Costs'!L5</f>
        <v>70792.35188</v>
      </c>
      <c r="M3" s="16">
        <f>'Sales and Costs'!M5</f>
        <v>72611.37383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11" t="s">
        <v>55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 t="s">
        <v>56</v>
      </c>
      <c r="B6" s="16">
        <f>Purchases!B7</f>
        <v>30500</v>
      </c>
      <c r="C6" s="16">
        <f>Purchases!C7</f>
        <v>31280</v>
      </c>
      <c r="D6" s="16">
        <f>Purchases!D7</f>
        <v>32080.7</v>
      </c>
      <c r="E6" s="16">
        <f>Purchases!E7</f>
        <v>32902.667</v>
      </c>
      <c r="F6" s="16">
        <f>Purchases!F7</f>
        <v>33746.48393</v>
      </c>
      <c r="G6" s="16">
        <f>Purchases!G7</f>
        <v>34612.75011</v>
      </c>
      <c r="H6" s="16">
        <f>Purchases!H7</f>
        <v>35502.0817</v>
      </c>
      <c r="I6" s="16">
        <f>Purchases!I7</f>
        <v>36415.11223</v>
      </c>
      <c r="J6" s="16">
        <f>Purchases!J7</f>
        <v>37352.49303</v>
      </c>
      <c r="K6" s="16">
        <f>Purchases!K7</f>
        <v>38314.8938</v>
      </c>
      <c r="L6" s="16">
        <f>Purchases!L7</f>
        <v>39303.00312</v>
      </c>
      <c r="M6" s="16">
        <f>Purchases!M7</f>
        <v>40317.52897</v>
      </c>
    </row>
    <row r="7">
      <c r="A7" s="5" t="s">
        <v>57</v>
      </c>
      <c r="B7" s="16">
        <f>'Sales and Costs'!B15+'Sales and Costs'!B16+'Sales and Costs'!B17</f>
        <v>10000</v>
      </c>
      <c r="C7" s="16">
        <f>'Sales and Costs'!C15+'Sales and Costs'!C16+'Sales and Costs'!C17</f>
        <v>10000</v>
      </c>
      <c r="D7" s="16">
        <f>'Sales and Costs'!D15+'Sales and Costs'!D16+'Sales and Costs'!D17</f>
        <v>10000</v>
      </c>
      <c r="E7" s="16">
        <f>'Sales and Costs'!E15+'Sales and Costs'!E16+'Sales and Costs'!E17</f>
        <v>10000</v>
      </c>
      <c r="F7" s="16">
        <f>'Sales and Costs'!F15+'Sales and Costs'!F16+'Sales and Costs'!F17</f>
        <v>10000</v>
      </c>
      <c r="G7" s="16">
        <f>'Sales and Costs'!G15+'Sales and Costs'!G16+'Sales and Costs'!G17</f>
        <v>10000</v>
      </c>
      <c r="H7" s="16">
        <f>'Sales and Costs'!H15+'Sales and Costs'!H16+'Sales and Costs'!H17</f>
        <v>10000</v>
      </c>
      <c r="I7" s="16">
        <f>'Sales and Costs'!I15+'Sales and Costs'!I16+'Sales and Costs'!I17</f>
        <v>10000</v>
      </c>
      <c r="J7" s="16">
        <f>'Sales and Costs'!J15+'Sales and Costs'!J16+'Sales and Costs'!J17</f>
        <v>10000</v>
      </c>
      <c r="K7" s="16">
        <f>'Sales and Costs'!K15+'Sales and Costs'!K16+'Sales and Costs'!K17</f>
        <v>10000</v>
      </c>
      <c r="L7" s="16">
        <f>'Sales and Costs'!L15+'Sales and Costs'!L16+'Sales and Costs'!L17</f>
        <v>10000</v>
      </c>
      <c r="M7" s="16">
        <f>'Sales and Costs'!M15+'Sales and Costs'!M16+'Sales and Costs'!M17</f>
        <v>10000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1" t="s">
        <v>58</v>
      </c>
      <c r="B9" s="16">
        <f t="shared" ref="B9:M9" si="1">B3-B6-B7</f>
        <v>14500</v>
      </c>
      <c r="C9" s="16">
        <f t="shared" si="1"/>
        <v>15120</v>
      </c>
      <c r="D9" s="16">
        <f t="shared" si="1"/>
        <v>15756.3</v>
      </c>
      <c r="E9" s="16">
        <f t="shared" si="1"/>
        <v>16409.343</v>
      </c>
      <c r="F9" s="16">
        <f t="shared" si="1"/>
        <v>17079.58437</v>
      </c>
      <c r="G9" s="16">
        <f t="shared" si="1"/>
        <v>17767.4922</v>
      </c>
      <c r="H9" s="16">
        <f t="shared" si="1"/>
        <v>18473.54768</v>
      </c>
      <c r="I9" s="16">
        <f t="shared" si="1"/>
        <v>19198.24543</v>
      </c>
      <c r="J9" s="16">
        <f t="shared" si="1"/>
        <v>19942.09394</v>
      </c>
      <c r="K9" s="16">
        <f t="shared" si="1"/>
        <v>20705.61593</v>
      </c>
      <c r="L9" s="16">
        <f t="shared" si="1"/>
        <v>21489.34876</v>
      </c>
      <c r="M9" s="16">
        <f t="shared" si="1"/>
        <v>22293.84487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11" t="s">
        <v>59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 t="s">
        <v>60</v>
      </c>
      <c r="B12" s="6">
        <v>0.0</v>
      </c>
      <c r="C12" s="16">
        <f t="shared" ref="C12:M12" si="2">B14</f>
        <v>14500</v>
      </c>
      <c r="D12" s="16">
        <f t="shared" si="2"/>
        <v>29620</v>
      </c>
      <c r="E12" s="16">
        <f t="shared" si="2"/>
        <v>45376.3</v>
      </c>
      <c r="F12" s="16">
        <f t="shared" si="2"/>
        <v>61785.643</v>
      </c>
      <c r="G12" s="16">
        <f t="shared" si="2"/>
        <v>78865.22737</v>
      </c>
      <c r="H12" s="16">
        <f t="shared" si="2"/>
        <v>96632.71957</v>
      </c>
      <c r="I12" s="16">
        <f t="shared" si="2"/>
        <v>115106.2672</v>
      </c>
      <c r="J12" s="16">
        <f t="shared" si="2"/>
        <v>134304.5127</v>
      </c>
      <c r="K12" s="16">
        <f t="shared" si="2"/>
        <v>154246.6066</v>
      </c>
      <c r="L12" s="16">
        <f t="shared" si="2"/>
        <v>174952.2225</v>
      </c>
      <c r="M12" s="16">
        <f t="shared" si="2"/>
        <v>196441.5713</v>
      </c>
    </row>
    <row r="13">
      <c r="A13" s="5" t="s">
        <v>58</v>
      </c>
      <c r="B13" s="16">
        <f t="shared" ref="B13:M13" si="3">B9</f>
        <v>14500</v>
      </c>
      <c r="C13" s="16">
        <f t="shared" si="3"/>
        <v>15120</v>
      </c>
      <c r="D13" s="16">
        <f t="shared" si="3"/>
        <v>15756.3</v>
      </c>
      <c r="E13" s="16">
        <f t="shared" si="3"/>
        <v>16409.343</v>
      </c>
      <c r="F13" s="16">
        <f t="shared" si="3"/>
        <v>17079.58437</v>
      </c>
      <c r="G13" s="16">
        <f t="shared" si="3"/>
        <v>17767.4922</v>
      </c>
      <c r="H13" s="16">
        <f t="shared" si="3"/>
        <v>18473.54768</v>
      </c>
      <c r="I13" s="16">
        <f t="shared" si="3"/>
        <v>19198.24543</v>
      </c>
      <c r="J13" s="16">
        <f t="shared" si="3"/>
        <v>19942.09394</v>
      </c>
      <c r="K13" s="16">
        <f t="shared" si="3"/>
        <v>20705.61593</v>
      </c>
      <c r="L13" s="16">
        <f t="shared" si="3"/>
        <v>21489.34876</v>
      </c>
      <c r="M13" s="16">
        <f t="shared" si="3"/>
        <v>22293.84487</v>
      </c>
    </row>
    <row r="14">
      <c r="A14" s="5" t="s">
        <v>61</v>
      </c>
      <c r="B14" s="16">
        <f t="shared" ref="B14:M14" si="4">B12+B13</f>
        <v>14500</v>
      </c>
      <c r="C14" s="16">
        <f t="shared" si="4"/>
        <v>29620</v>
      </c>
      <c r="D14" s="16">
        <f t="shared" si="4"/>
        <v>45376.3</v>
      </c>
      <c r="E14" s="16">
        <f t="shared" si="4"/>
        <v>61785.643</v>
      </c>
      <c r="F14" s="16">
        <f t="shared" si="4"/>
        <v>78865.22737</v>
      </c>
      <c r="G14" s="16">
        <f t="shared" si="4"/>
        <v>96632.71957</v>
      </c>
      <c r="H14" s="16">
        <f t="shared" si="4"/>
        <v>115106.2672</v>
      </c>
      <c r="I14" s="16">
        <f t="shared" si="4"/>
        <v>134304.5127</v>
      </c>
      <c r="J14" s="16">
        <f t="shared" si="4"/>
        <v>154246.6066</v>
      </c>
      <c r="K14" s="16">
        <f t="shared" si="4"/>
        <v>174952.2225</v>
      </c>
      <c r="L14" s="16">
        <f t="shared" si="4"/>
        <v>196441.5713</v>
      </c>
      <c r="M14" s="16">
        <f t="shared" si="4"/>
        <v>218735.4162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</row>
    <row r="2">
      <c r="A2" s="11" t="s">
        <v>62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59</v>
      </c>
      <c r="B3" s="16">
        <f>Cash!B14</f>
        <v>14500</v>
      </c>
      <c r="C3" s="16">
        <f>Cash!C14</f>
        <v>29620</v>
      </c>
      <c r="D3" s="16">
        <f>Cash!D14</f>
        <v>45376.3</v>
      </c>
      <c r="E3" s="16">
        <f>Cash!E14</f>
        <v>61785.643</v>
      </c>
      <c r="F3" s="16">
        <f>Cash!F14</f>
        <v>78865.22737</v>
      </c>
      <c r="G3" s="16">
        <f>Cash!G14</f>
        <v>96632.71957</v>
      </c>
      <c r="H3" s="16">
        <f>Cash!H14</f>
        <v>115106.2672</v>
      </c>
      <c r="I3" s="16">
        <f>Cash!I14</f>
        <v>134304.5127</v>
      </c>
      <c r="J3" s="16">
        <f>Cash!J14</f>
        <v>154246.6066</v>
      </c>
      <c r="K3" s="16">
        <f>Cash!K14</f>
        <v>174952.2225</v>
      </c>
      <c r="L3" s="16">
        <f>Cash!L14</f>
        <v>196441.5713</v>
      </c>
      <c r="M3" s="16">
        <f>Cash!M14</f>
        <v>218735.4162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11" t="s">
        <v>63</v>
      </c>
      <c r="B5" s="16">
        <f t="shared" ref="B5:M5" si="1">B3</f>
        <v>14500</v>
      </c>
      <c r="C5" s="16">
        <f t="shared" si="1"/>
        <v>29620</v>
      </c>
      <c r="D5" s="16">
        <f t="shared" si="1"/>
        <v>45376.3</v>
      </c>
      <c r="E5" s="16">
        <f t="shared" si="1"/>
        <v>61785.643</v>
      </c>
      <c r="F5" s="16">
        <f t="shared" si="1"/>
        <v>78865.22737</v>
      </c>
      <c r="G5" s="16">
        <f t="shared" si="1"/>
        <v>96632.71957</v>
      </c>
      <c r="H5" s="16">
        <f t="shared" si="1"/>
        <v>115106.2672</v>
      </c>
      <c r="I5" s="16">
        <f t="shared" si="1"/>
        <v>134304.5127</v>
      </c>
      <c r="J5" s="16">
        <f t="shared" si="1"/>
        <v>154246.6066</v>
      </c>
      <c r="K5" s="16">
        <f t="shared" si="1"/>
        <v>174952.2225</v>
      </c>
      <c r="L5" s="16">
        <f t="shared" si="1"/>
        <v>196441.5713</v>
      </c>
      <c r="M5" s="16">
        <f t="shared" si="1"/>
        <v>218735.4162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11" t="s">
        <v>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1" t="s">
        <v>65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11" t="s">
        <v>66</v>
      </c>
      <c r="B11" s="16">
        <f t="shared" ref="B11:M11" si="2">B5-B9</f>
        <v>14500</v>
      </c>
      <c r="C11" s="16">
        <f t="shared" si="2"/>
        <v>29620</v>
      </c>
      <c r="D11" s="16">
        <f t="shared" si="2"/>
        <v>45376.3</v>
      </c>
      <c r="E11" s="16">
        <f t="shared" si="2"/>
        <v>61785.643</v>
      </c>
      <c r="F11" s="16">
        <f t="shared" si="2"/>
        <v>78865.22737</v>
      </c>
      <c r="G11" s="16">
        <f t="shared" si="2"/>
        <v>96632.71957</v>
      </c>
      <c r="H11" s="16">
        <f t="shared" si="2"/>
        <v>115106.2672</v>
      </c>
      <c r="I11" s="16">
        <f t="shared" si="2"/>
        <v>134304.5127</v>
      </c>
      <c r="J11" s="16">
        <f t="shared" si="2"/>
        <v>154246.6066</v>
      </c>
      <c r="K11" s="16">
        <f t="shared" si="2"/>
        <v>174952.2225</v>
      </c>
      <c r="L11" s="16">
        <f t="shared" si="2"/>
        <v>196441.5713</v>
      </c>
      <c r="M11" s="16">
        <f t="shared" si="2"/>
        <v>218735.4162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 t="s">
        <v>67</v>
      </c>
      <c r="B14" s="6">
        <v>0.0</v>
      </c>
      <c r="C14" s="16">
        <f t="shared" ref="C14:M14" si="3">B16</f>
        <v>14500</v>
      </c>
      <c r="D14" s="16">
        <f t="shared" si="3"/>
        <v>29620</v>
      </c>
      <c r="E14" s="16">
        <f t="shared" si="3"/>
        <v>45376.3</v>
      </c>
      <c r="F14" s="16">
        <f t="shared" si="3"/>
        <v>61785.643</v>
      </c>
      <c r="G14" s="16">
        <f t="shared" si="3"/>
        <v>78865.22737</v>
      </c>
      <c r="H14" s="16">
        <f t="shared" si="3"/>
        <v>96632.71957</v>
      </c>
      <c r="I14" s="16">
        <f t="shared" si="3"/>
        <v>115106.2672</v>
      </c>
      <c r="J14" s="16">
        <f t="shared" si="3"/>
        <v>134304.5127</v>
      </c>
      <c r="K14" s="16">
        <f t="shared" si="3"/>
        <v>154246.6066</v>
      </c>
      <c r="L14" s="16">
        <f t="shared" si="3"/>
        <v>174952.2225</v>
      </c>
      <c r="M14" s="16">
        <f t="shared" si="3"/>
        <v>196441.5713</v>
      </c>
    </row>
    <row r="15">
      <c r="A15" s="5" t="s">
        <v>68</v>
      </c>
      <c r="B15" s="16">
        <f>'Sales and Costs'!B22</f>
        <v>14500</v>
      </c>
      <c r="C15" s="16">
        <f>'Sales and Costs'!C22</f>
        <v>15120</v>
      </c>
      <c r="D15" s="16">
        <f>'Sales and Costs'!D22</f>
        <v>15756.3</v>
      </c>
      <c r="E15" s="16">
        <f>'Sales and Costs'!E22</f>
        <v>16409.343</v>
      </c>
      <c r="F15" s="16">
        <f>'Sales and Costs'!F22</f>
        <v>17079.58437</v>
      </c>
      <c r="G15" s="16">
        <f>'Sales and Costs'!G22</f>
        <v>17767.4922</v>
      </c>
      <c r="H15" s="16">
        <f>'Sales and Costs'!H22</f>
        <v>18473.54768</v>
      </c>
      <c r="I15" s="16">
        <f>'Sales and Costs'!I22</f>
        <v>19198.24543</v>
      </c>
      <c r="J15" s="16">
        <f>'Sales and Costs'!J22</f>
        <v>19942.09394</v>
      </c>
      <c r="K15" s="16">
        <f>'Sales and Costs'!K22</f>
        <v>20705.61593</v>
      </c>
      <c r="L15" s="16">
        <f>'Sales and Costs'!L22</f>
        <v>21489.34876</v>
      </c>
      <c r="M15" s="16">
        <f>'Sales and Costs'!M22</f>
        <v>22293.84487</v>
      </c>
    </row>
    <row r="16">
      <c r="A16" s="5" t="s">
        <v>69</v>
      </c>
      <c r="B16" s="16">
        <f t="shared" ref="B16:M16" si="4">B14+B15</f>
        <v>14500</v>
      </c>
      <c r="C16" s="16">
        <f t="shared" si="4"/>
        <v>29620</v>
      </c>
      <c r="D16" s="16">
        <f t="shared" si="4"/>
        <v>45376.3</v>
      </c>
      <c r="E16" s="16">
        <f t="shared" si="4"/>
        <v>61785.643</v>
      </c>
      <c r="F16" s="16">
        <f t="shared" si="4"/>
        <v>78865.22737</v>
      </c>
      <c r="G16" s="16">
        <f t="shared" si="4"/>
        <v>96632.71957</v>
      </c>
      <c r="H16" s="16">
        <f t="shared" si="4"/>
        <v>115106.2672</v>
      </c>
      <c r="I16" s="16">
        <f t="shared" si="4"/>
        <v>134304.5127</v>
      </c>
      <c r="J16" s="16">
        <f t="shared" si="4"/>
        <v>154246.6066</v>
      </c>
      <c r="K16" s="16">
        <f t="shared" si="4"/>
        <v>174952.2225</v>
      </c>
      <c r="L16" s="16">
        <f t="shared" si="4"/>
        <v>196441.5713</v>
      </c>
      <c r="M16" s="16">
        <f t="shared" si="4"/>
        <v>218735.4162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11" t="s">
        <v>70</v>
      </c>
      <c r="B18" s="16">
        <f t="shared" ref="B18:M18" si="5">B11-B16</f>
        <v>0</v>
      </c>
      <c r="C18" s="16">
        <f t="shared" si="5"/>
        <v>0</v>
      </c>
      <c r="D18" s="16">
        <f t="shared" si="5"/>
        <v>0</v>
      </c>
      <c r="E18" s="16">
        <f t="shared" si="5"/>
        <v>0</v>
      </c>
      <c r="F18" s="16">
        <f t="shared" si="5"/>
        <v>0</v>
      </c>
      <c r="G18" s="16">
        <f t="shared" si="5"/>
        <v>0</v>
      </c>
      <c r="H18" s="16">
        <f t="shared" si="5"/>
        <v>0</v>
      </c>
      <c r="I18" s="16">
        <f t="shared" si="5"/>
        <v>0</v>
      </c>
      <c r="J18" s="16">
        <f t="shared" si="5"/>
        <v>0</v>
      </c>
      <c r="K18" s="16">
        <f t="shared" si="5"/>
        <v>0</v>
      </c>
      <c r="L18" s="16">
        <f t="shared" si="5"/>
        <v>0</v>
      </c>
      <c r="M18" s="16">
        <f t="shared" si="5"/>
        <v>0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drawing r:id="rId1"/>
</worksheet>
</file>