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s-1" sheetId="3" r:id="rId6"/>
    <sheet state="visible" name="Sales and Costs" sheetId="4" r:id="rId7"/>
    <sheet state="visible" name="Purchases" sheetId="5" r:id="rId8"/>
    <sheet state="visible" name="Cash" sheetId="6" r:id="rId9"/>
    <sheet state="visible" name="Balances" sheetId="7" r:id="rId10"/>
  </sheets>
  <definedNames/>
  <calcPr/>
</workbook>
</file>

<file path=xl/sharedStrings.xml><?xml version="1.0" encoding="utf-8"?>
<sst xmlns="http://schemas.openxmlformats.org/spreadsheetml/2006/main" count="176" uniqueCount="75">
  <si>
    <t>Description</t>
  </si>
  <si>
    <t>A burger joint sells two items - Veg burger and Chicken burger. The selling price of a veg burger is Rs 30 and that of a chicken burger is Rs 50.</t>
  </si>
  <si>
    <t>In the first month, the joint estimates that it well sell 1000 veg burgers and 500 chicken burgers. It estimates that the sales of veg burgers will increase by 3% every month. It also estimates that the sales of chicken burgers will increase by 2% every month.</t>
  </si>
  <si>
    <t>To make a burger it needs 1 bun, 1 patty and 1 ketchup. For the veg burger it needs a veg patty where as it needs a chicken patty for the chicken burger.</t>
  </si>
  <si>
    <t>It buys these items every month. The cost price of a bun is Rs 5, veg patty is Rs 10, chicken patty is Rs 20, ketchup is Rs 2.</t>
  </si>
  <si>
    <t>The other costs that the burger joint has</t>
  </si>
  <si>
    <t>Rent - Rs 5000 per month</t>
  </si>
  <si>
    <t>-Gas - Rs 3000 per month</t>
  </si>
  <si>
    <t>Electricity - Rs 2000 per month</t>
  </si>
  <si>
    <t>Make a model for the burger joint for 12 months. Assume all sale and purchase are in cash.</t>
  </si>
  <si>
    <t>Unit Sales</t>
  </si>
  <si>
    <t>Increment</t>
  </si>
  <si>
    <t>Selling Price</t>
  </si>
  <si>
    <t>Veg Burger</t>
  </si>
  <si>
    <t>Chicken Burger</t>
  </si>
  <si>
    <t>Big Veg Burger</t>
  </si>
  <si>
    <t>3rd month</t>
  </si>
  <si>
    <t>Big Chicken Burger</t>
  </si>
  <si>
    <t>6th month</t>
  </si>
  <si>
    <t>For 1 veg burger</t>
  </si>
  <si>
    <t>For 1 chicken Burger</t>
  </si>
  <si>
    <t>Bun</t>
  </si>
  <si>
    <t>Veg Patty</t>
  </si>
  <si>
    <t>Chicken Patty</t>
  </si>
  <si>
    <t>Ketchup</t>
  </si>
  <si>
    <t>Cost Price</t>
  </si>
  <si>
    <t>Other costs</t>
  </si>
  <si>
    <t>in Rs</t>
  </si>
  <si>
    <t>Rent</t>
  </si>
  <si>
    <t>per month</t>
  </si>
  <si>
    <t>Gas</t>
  </si>
  <si>
    <t>Electricity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</si>
  <si>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</si>
  <si>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</si>
  <si>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</si>
  <si>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</si>
  <si>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</si>
  <si>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</si>
  <si>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</si>
  <si>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</si>
  <si>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</si>
  <si>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</si>
  <si>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</si>
  <si>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</si>
  <si>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Sales (Qty)</t>
  </si>
  <si>
    <t>Requirements (qty)</t>
  </si>
  <si>
    <t>Total Requirements (qty)</t>
  </si>
  <si>
    <t>Sales (in Rs)</t>
  </si>
  <si>
    <t>Total Sales</t>
  </si>
  <si>
    <t>Cost of goods sold (in Rs)</t>
  </si>
  <si>
    <t>Total Cost of goods sold</t>
  </si>
  <si>
    <t xml:space="preserve">Rent </t>
  </si>
  <si>
    <t>Total other costs</t>
  </si>
  <si>
    <t>Total Costs</t>
  </si>
  <si>
    <t>Profit</t>
  </si>
  <si>
    <t>Purchases (in Rs)</t>
  </si>
  <si>
    <t>Total Purchases</t>
  </si>
  <si>
    <t>Cash Inflow</t>
  </si>
  <si>
    <t>Cash received from sales</t>
  </si>
  <si>
    <t>Cash Outflow</t>
  </si>
  <si>
    <t>Cash paid for Purchases</t>
  </si>
  <si>
    <t>Other cost</t>
  </si>
  <si>
    <t>Net Cash for the month</t>
  </si>
  <si>
    <t>Cash in hand</t>
  </si>
  <si>
    <t>Opening Cas</t>
  </si>
  <si>
    <t>Closing Cash</t>
  </si>
  <si>
    <t>Assets</t>
  </si>
  <si>
    <t>Total Assets (TA)</t>
  </si>
  <si>
    <t>Liabilities</t>
  </si>
  <si>
    <t>Total Liabilities (TL)</t>
  </si>
  <si>
    <t>Difference 1 (TA-TL)</t>
  </si>
  <si>
    <t>Opening Profit</t>
  </si>
  <si>
    <t>Profit of the month</t>
  </si>
  <si>
    <t>Accumulated Profit</t>
  </si>
  <si>
    <t>Difference 2 (D1-AP)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</si>
</sst>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8.0"/>
      <color theme="1"/>
      <name val="Arial"/>
    </font>
    <font>
      <sz val="18.0"/>
      <color theme="1"/>
      <name val="Arial"/>
    </font>
    <font>
      <color theme="1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9" xfId="0" applyAlignment="1" applyFont="1" applyNumberFormat="1">
      <alignment horizontal="right" vertical="bottom"/>
    </xf>
    <xf borderId="0" fillId="0" fontId="3" numFmtId="0" xfId="0" applyAlignment="1" applyFont="1">
      <alignment shrinkToFit="0" vertical="bottom" wrapText="0"/>
    </xf>
    <xf borderId="0" fillId="2" fontId="3" numFmtId="0" xfId="0" applyAlignment="1" applyFill="1" applyFont="1">
      <alignment vertical="bottom"/>
    </xf>
    <xf borderId="0" fillId="2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3" numFmtId="1" xfId="0" applyAlignment="1" applyFont="1" applyNumberFormat="1">
      <alignment horizontal="right" vertical="bottom"/>
    </xf>
    <xf borderId="0" fillId="0" fontId="3" numFmtId="1" xfId="0" applyAlignment="1" applyFont="1" applyNumberFormat="1">
      <alignment vertical="bottom"/>
    </xf>
    <xf borderId="0" fillId="0" fontId="4" numFmtId="0" xfId="0" applyAlignment="1" applyFont="1">
      <alignment shrinkToFit="0" vertical="bottom" wrapText="0"/>
    </xf>
    <xf borderId="0" fillId="2" fontId="4" numFmtId="3" xfId="0" applyAlignment="1" applyFont="1" applyNumberFormat="1">
      <alignment vertical="bottom"/>
    </xf>
    <xf borderId="0" fillId="0" fontId="3" numFmtId="3" xfId="0" applyAlignment="1" applyFont="1" applyNumberFormat="1">
      <alignment vertical="bottom"/>
    </xf>
    <xf borderId="0" fillId="0" fontId="3" numFmtId="3" xfId="0" applyAlignment="1" applyFont="1" applyNumberFormat="1">
      <alignment horizontal="right" vertical="bottom"/>
    </xf>
    <xf borderId="1" fillId="0" fontId="3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9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/>
      <c r="B1" s="5" t="s">
        <v>10</v>
      </c>
      <c r="C1" s="5" t="s">
        <v>11</v>
      </c>
      <c r="D1" s="5" t="s">
        <v>12</v>
      </c>
      <c r="E1" s="5"/>
      <c r="F1" s="5"/>
    </row>
    <row r="2">
      <c r="A2" s="5" t="s">
        <v>13</v>
      </c>
      <c r="B2" s="6">
        <v>1000.0</v>
      </c>
      <c r="C2" s="7">
        <v>0.03</v>
      </c>
      <c r="D2" s="6">
        <v>30.0</v>
      </c>
      <c r="E2" s="5"/>
      <c r="F2" s="5"/>
    </row>
    <row r="3">
      <c r="A3" s="5" t="s">
        <v>14</v>
      </c>
      <c r="B3" s="6">
        <v>500.0</v>
      </c>
      <c r="C3" s="7">
        <v>0.02</v>
      </c>
      <c r="D3" s="6">
        <v>50.0</v>
      </c>
      <c r="E3" s="5"/>
      <c r="F3" s="5"/>
    </row>
    <row r="4">
      <c r="A4" s="5" t="s">
        <v>15</v>
      </c>
      <c r="B4" s="6">
        <v>100.0</v>
      </c>
      <c r="C4" s="7">
        <v>0.04</v>
      </c>
      <c r="D4" s="6">
        <v>50.0</v>
      </c>
      <c r="E4" s="5" t="s">
        <v>16</v>
      </c>
      <c r="F4" s="5"/>
    </row>
    <row r="5">
      <c r="A5" s="5" t="s">
        <v>17</v>
      </c>
      <c r="B5" s="6">
        <v>40.0</v>
      </c>
      <c r="C5" s="7">
        <v>0.05</v>
      </c>
      <c r="D5" s="6">
        <v>80.0</v>
      </c>
      <c r="E5" s="5" t="s">
        <v>18</v>
      </c>
      <c r="F5" s="5"/>
    </row>
    <row r="6">
      <c r="A6" s="5"/>
      <c r="B6" s="5" t="s">
        <v>19</v>
      </c>
      <c r="C6" s="5" t="s">
        <v>20</v>
      </c>
      <c r="D6" s="5" t="s">
        <v>15</v>
      </c>
      <c r="E6" s="8" t="s">
        <v>17</v>
      </c>
      <c r="F6" s="5"/>
    </row>
    <row r="7">
      <c r="A7" s="5" t="s">
        <v>21</v>
      </c>
      <c r="B7" s="6">
        <v>1.0</v>
      </c>
      <c r="C7" s="6">
        <v>1.0</v>
      </c>
      <c r="D7" s="6">
        <v>1.0</v>
      </c>
      <c r="E7" s="6">
        <v>1.0</v>
      </c>
      <c r="F7" s="5"/>
    </row>
    <row r="8">
      <c r="A8" s="5" t="s">
        <v>22</v>
      </c>
      <c r="B8" s="6">
        <v>1.0</v>
      </c>
      <c r="C8" s="6">
        <v>0.0</v>
      </c>
      <c r="D8" s="6">
        <v>2.0</v>
      </c>
      <c r="E8" s="6">
        <v>0.0</v>
      </c>
      <c r="F8" s="5"/>
    </row>
    <row r="9">
      <c r="A9" s="5" t="s">
        <v>23</v>
      </c>
      <c r="B9" s="6">
        <v>0.0</v>
      </c>
      <c r="C9" s="6">
        <v>1.0</v>
      </c>
      <c r="D9" s="6">
        <v>0.0</v>
      </c>
      <c r="E9" s="6">
        <v>2.0</v>
      </c>
      <c r="F9" s="5"/>
    </row>
    <row r="10">
      <c r="A10" s="5" t="s">
        <v>24</v>
      </c>
      <c r="B10" s="6">
        <v>1.0</v>
      </c>
      <c r="C10" s="6">
        <v>1.0</v>
      </c>
      <c r="D10" s="6">
        <v>1.0</v>
      </c>
      <c r="E10" s="6">
        <v>1.0</v>
      </c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 t="s">
        <v>25</v>
      </c>
      <c r="C12" s="5"/>
      <c r="D12" s="5"/>
      <c r="E12" s="5"/>
      <c r="F12" s="5"/>
    </row>
    <row r="13">
      <c r="A13" s="5" t="s">
        <v>21</v>
      </c>
      <c r="B13" s="6">
        <v>5.0</v>
      </c>
      <c r="C13" s="5"/>
      <c r="D13" s="5"/>
      <c r="E13" s="5"/>
      <c r="F13" s="5"/>
    </row>
    <row r="14">
      <c r="A14" s="5" t="s">
        <v>22</v>
      </c>
      <c r="B14" s="6">
        <v>10.0</v>
      </c>
      <c r="C14" s="5"/>
      <c r="D14" s="5"/>
      <c r="E14" s="5"/>
      <c r="F14" s="5"/>
    </row>
    <row r="15">
      <c r="A15" s="5" t="s">
        <v>23</v>
      </c>
      <c r="B15" s="6">
        <v>20.0</v>
      </c>
      <c r="C15" s="5"/>
      <c r="D15" s="5"/>
      <c r="E15" s="5"/>
      <c r="F15" s="5"/>
    </row>
    <row r="16">
      <c r="A16" s="5" t="s">
        <v>24</v>
      </c>
      <c r="B16" s="6">
        <v>2.0</v>
      </c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 t="s">
        <v>26</v>
      </c>
      <c r="B18" s="5" t="s">
        <v>27</v>
      </c>
      <c r="C18" s="5"/>
      <c r="D18" s="5"/>
      <c r="E18" s="5"/>
      <c r="F18" s="5"/>
    </row>
    <row r="19">
      <c r="A19" s="5" t="s">
        <v>28</v>
      </c>
      <c r="B19" s="6">
        <v>5000.0</v>
      </c>
      <c r="C19" s="5" t="s">
        <v>29</v>
      </c>
      <c r="D19" s="5"/>
      <c r="E19" s="5"/>
      <c r="F19" s="5"/>
    </row>
    <row r="20">
      <c r="A20" s="5" t="s">
        <v>30</v>
      </c>
      <c r="B20" s="6">
        <v>3000.0</v>
      </c>
      <c r="C20" s="5" t="s">
        <v>29</v>
      </c>
      <c r="D20" s="5"/>
      <c r="E20" s="5"/>
      <c r="F20" s="5"/>
    </row>
    <row r="21">
      <c r="A21" s="5" t="s">
        <v>31</v>
      </c>
      <c r="B21" s="6">
        <v>2000.0</v>
      </c>
      <c r="C21" s="5" t="s">
        <v>29</v>
      </c>
      <c r="D21" s="5"/>
      <c r="E21" s="5"/>
      <c r="F21" s="5"/>
    </row>
    <row r="22">
      <c r="A22" s="5"/>
      <c r="B22" s="5"/>
      <c r="C22" s="5"/>
      <c r="D22" s="5"/>
      <c r="E22" s="5"/>
      <c r="F22" s="5"/>
    </row>
    <row r="23">
      <c r="A23" s="5"/>
      <c r="B23" s="5"/>
      <c r="C23" s="5"/>
      <c r="D23" s="5"/>
      <c r="E23" s="5"/>
      <c r="F23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/>
      <c r="B1" s="10" t="s">
        <v>32</v>
      </c>
      <c r="C1" s="10" t="s">
        <v>33</v>
      </c>
      <c r="D1" s="10" t="s">
        <v>34</v>
      </c>
      <c r="E1" s="10" t="s">
        <v>35</v>
      </c>
      <c r="F1" s="10" t="s">
        <v>36</v>
      </c>
      <c r="G1" s="10" t="s">
        <v>37</v>
      </c>
      <c r="H1" s="10" t="s">
        <v>38</v>
      </c>
      <c r="I1" s="10" t="s">
        <v>39</v>
      </c>
      <c r="J1" s="10" t="s">
        <v>40</v>
      </c>
      <c r="K1" s="10" t="s">
        <v>41</v>
      </c>
      <c r="L1" s="10" t="s">
        <v>42</v>
      </c>
      <c r="M1" s="10" t="s">
        <v>43</v>
      </c>
    </row>
    <row r="2">
      <c r="A2" s="11" t="s">
        <v>44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>
      <c r="A3" s="5" t="s">
        <v>13</v>
      </c>
      <c r="B3" s="12">
        <f>Assumptions!B2</f>
        <v>1000</v>
      </c>
      <c r="C3" s="12">
        <f>B3*(1+Assumptions!$C2)</f>
        <v>1030</v>
      </c>
      <c r="D3" s="12">
        <f>C3*(1+Assumptions!$C2)</f>
        <v>1060.9</v>
      </c>
      <c r="E3" s="12">
        <f>D3*(1+Assumptions!$C2)</f>
        <v>1092.727</v>
      </c>
      <c r="F3" s="12">
        <f>E3*(1+Assumptions!$C2)</f>
        <v>1125.50881</v>
      </c>
      <c r="G3" s="12">
        <f>F3*(1+Assumptions!$C2)</f>
        <v>1159.274074</v>
      </c>
      <c r="H3" s="12">
        <f>G3*(1+Assumptions!$C2)</f>
        <v>1194.052297</v>
      </c>
      <c r="I3" s="12">
        <f>H3*(1+Assumptions!$C2)</f>
        <v>1229.873865</v>
      </c>
      <c r="J3" s="12">
        <f>I3*(1+Assumptions!$C2)</f>
        <v>1266.770081</v>
      </c>
      <c r="K3" s="12">
        <f>J3*(1+Assumptions!$C2)</f>
        <v>1304.773184</v>
      </c>
      <c r="L3" s="12">
        <f>K3*(1+Assumptions!$C2)</f>
        <v>1343.916379</v>
      </c>
      <c r="M3" s="12">
        <f>L3*(1+Assumptions!$C2)</f>
        <v>1384.233871</v>
      </c>
    </row>
    <row r="4">
      <c r="A4" s="5" t="s">
        <v>14</v>
      </c>
      <c r="B4" s="12">
        <f>Assumptions!B3</f>
        <v>500</v>
      </c>
      <c r="C4" s="12">
        <f>B4*(1+Assumptions!$C3)</f>
        <v>510</v>
      </c>
      <c r="D4" s="12">
        <f>C4*(1+Assumptions!$C3)</f>
        <v>520.2</v>
      </c>
      <c r="E4" s="12">
        <f>D4*(1+Assumptions!$C3)</f>
        <v>530.604</v>
      </c>
      <c r="F4" s="12">
        <f>E4*(1+Assumptions!$C3)</f>
        <v>541.21608</v>
      </c>
      <c r="G4" s="12">
        <f>F4*(1+Assumptions!$C3)</f>
        <v>552.0404016</v>
      </c>
      <c r="H4" s="12">
        <f>G4*(1+Assumptions!$C3)</f>
        <v>563.0812096</v>
      </c>
      <c r="I4" s="12">
        <f>H4*(1+Assumptions!$C3)</f>
        <v>574.3428338</v>
      </c>
      <c r="J4" s="12">
        <f>I4*(1+Assumptions!$C3)</f>
        <v>585.8296905</v>
      </c>
      <c r="K4" s="12">
        <f>J4*(1+Assumptions!$C3)</f>
        <v>597.5462843</v>
      </c>
      <c r="L4" s="12">
        <f>K4*(1+Assumptions!$C3)</f>
        <v>609.49721</v>
      </c>
      <c r="M4" s="12">
        <f>L4*(1+Assumptions!$C3)</f>
        <v>621.6871542</v>
      </c>
    </row>
    <row r="5">
      <c r="A5" s="5" t="s">
        <v>15</v>
      </c>
      <c r="B5" s="12">
        <v>0.0</v>
      </c>
      <c r="C5" s="12">
        <v>0.0</v>
      </c>
      <c r="D5" s="12">
        <f>Assumptions!B4</f>
        <v>100</v>
      </c>
      <c r="E5" s="12">
        <f>D5*(1+Assumptions!$C4)</f>
        <v>104</v>
      </c>
      <c r="F5" s="12">
        <f>E5*(1+Assumptions!$C4)</f>
        <v>108.16</v>
      </c>
      <c r="G5" s="12">
        <f>F5*(1+Assumptions!$C4)</f>
        <v>112.4864</v>
      </c>
      <c r="H5" s="12">
        <f>G5*(1+Assumptions!$C4)</f>
        <v>116.985856</v>
      </c>
      <c r="I5" s="12">
        <f>H5*(1+Assumptions!$C4)</f>
        <v>121.6652902</v>
      </c>
      <c r="J5" s="12">
        <f>I5*(1+Assumptions!$C4)</f>
        <v>126.5319018</v>
      </c>
      <c r="K5" s="12">
        <f>J5*(1+Assumptions!$C4)</f>
        <v>131.5931779</v>
      </c>
      <c r="L5" s="12">
        <f>K5*(1+Assumptions!$C4)</f>
        <v>136.856905</v>
      </c>
      <c r="M5" s="12">
        <f>L5*(1+Assumptions!$C4)</f>
        <v>142.3311812</v>
      </c>
    </row>
    <row r="6">
      <c r="A6" s="5" t="s">
        <v>17</v>
      </c>
      <c r="B6" s="6">
        <v>0.0</v>
      </c>
      <c r="C6" s="6">
        <v>0.0</v>
      </c>
      <c r="D6" s="6">
        <v>0.0</v>
      </c>
      <c r="E6" s="6">
        <v>0.0</v>
      </c>
      <c r="F6" s="6">
        <v>0.0</v>
      </c>
      <c r="G6" s="6">
        <f>Assumptions!B5</f>
        <v>40</v>
      </c>
      <c r="H6" s="12">
        <f>G6*(1+Assumptions!$C5)</f>
        <v>42</v>
      </c>
      <c r="I6" s="12">
        <f>H6*(1+Assumptions!$C5)</f>
        <v>44.1</v>
      </c>
      <c r="J6" s="12">
        <f>I6*(1+Assumptions!$C5)</f>
        <v>46.305</v>
      </c>
      <c r="K6" s="12">
        <f>J6*(1+Assumptions!$C5)</f>
        <v>48.62025</v>
      </c>
      <c r="L6" s="12">
        <f>K6*(1+Assumptions!$C5)</f>
        <v>51.0512625</v>
      </c>
      <c r="M6" s="12">
        <f>L6*(1+Assumptions!$C5)</f>
        <v>53.60382563</v>
      </c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>
      <c r="A8" s="11" t="s">
        <v>45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>
      <c r="A9" s="5" t="s">
        <v>13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</row>
    <row r="10">
      <c r="A10" s="5" t="s">
        <v>21</v>
      </c>
      <c r="B10" s="12">
        <f>B3*Assumptions!$B7</f>
        <v>1000</v>
      </c>
      <c r="C10" s="12">
        <f>C3*Assumptions!$B7</f>
        <v>1030</v>
      </c>
      <c r="D10" s="12">
        <f>D3*Assumptions!$B7</f>
        <v>1060.9</v>
      </c>
      <c r="E10" s="12">
        <f>E3*Assumptions!$B7</f>
        <v>1092.727</v>
      </c>
      <c r="F10" s="12">
        <f>F3*Assumptions!$B7</f>
        <v>1125.50881</v>
      </c>
      <c r="G10" s="12">
        <f>G3*Assumptions!$B7</f>
        <v>1159.274074</v>
      </c>
      <c r="H10" s="12">
        <f>H3*Assumptions!$B7</f>
        <v>1194.052297</v>
      </c>
      <c r="I10" s="12">
        <f>I3*Assumptions!$B7</f>
        <v>1229.873865</v>
      </c>
      <c r="J10" s="12">
        <f>J3*Assumptions!$B7</f>
        <v>1266.770081</v>
      </c>
      <c r="K10" s="12">
        <f>K3*Assumptions!$B7</f>
        <v>1304.773184</v>
      </c>
      <c r="L10" s="12">
        <f>L3*Assumptions!$B7</f>
        <v>1343.916379</v>
      </c>
      <c r="M10" s="12">
        <f>M3*Assumptions!$B7</f>
        <v>1384.233871</v>
      </c>
    </row>
    <row r="11">
      <c r="A11" s="5" t="s">
        <v>22</v>
      </c>
      <c r="B11" s="12">
        <f>B3*Assumptions!$B8</f>
        <v>1000</v>
      </c>
      <c r="C11" s="12">
        <f>C3*Assumptions!$B8</f>
        <v>1030</v>
      </c>
      <c r="D11" s="12">
        <f>D3*Assumptions!$B8</f>
        <v>1060.9</v>
      </c>
      <c r="E11" s="12">
        <f>E3*Assumptions!$B8</f>
        <v>1092.727</v>
      </c>
      <c r="F11" s="12">
        <f>F3*Assumptions!$B8</f>
        <v>1125.50881</v>
      </c>
      <c r="G11" s="12">
        <f>G3*Assumptions!$B8</f>
        <v>1159.274074</v>
      </c>
      <c r="H11" s="12">
        <f>H3*Assumptions!$B8</f>
        <v>1194.052297</v>
      </c>
      <c r="I11" s="12">
        <f>I3*Assumptions!$B8</f>
        <v>1229.873865</v>
      </c>
      <c r="J11" s="12">
        <f>J3*Assumptions!$B8</f>
        <v>1266.770081</v>
      </c>
      <c r="K11" s="12">
        <f>K3*Assumptions!$B8</f>
        <v>1304.773184</v>
      </c>
      <c r="L11" s="12">
        <f>L3*Assumptions!$B8</f>
        <v>1343.916379</v>
      </c>
      <c r="M11" s="12">
        <f>M3*Assumptions!$B8</f>
        <v>1384.233871</v>
      </c>
    </row>
    <row r="12">
      <c r="A12" s="5" t="s">
        <v>23</v>
      </c>
      <c r="B12" s="12">
        <f>B3*Assumptions!$B9</f>
        <v>0</v>
      </c>
      <c r="C12" s="12">
        <f>C3*Assumptions!$B9</f>
        <v>0</v>
      </c>
      <c r="D12" s="12">
        <f>D3*Assumptions!$B9</f>
        <v>0</v>
      </c>
      <c r="E12" s="12">
        <f>E3*Assumptions!$B9</f>
        <v>0</v>
      </c>
      <c r="F12" s="12">
        <f>F3*Assumptions!$B9</f>
        <v>0</v>
      </c>
      <c r="G12" s="12">
        <f>G3*Assumptions!$B9</f>
        <v>0</v>
      </c>
      <c r="H12" s="12">
        <f>H3*Assumptions!$B9</f>
        <v>0</v>
      </c>
      <c r="I12" s="12">
        <f>I3*Assumptions!$B9</f>
        <v>0</v>
      </c>
      <c r="J12" s="12">
        <f>J3*Assumptions!$B9</f>
        <v>0</v>
      </c>
      <c r="K12" s="12">
        <f>K3*Assumptions!$B9</f>
        <v>0</v>
      </c>
      <c r="L12" s="12">
        <f>L3*Assumptions!$B9</f>
        <v>0</v>
      </c>
      <c r="M12" s="12">
        <f>M3*Assumptions!$B9</f>
        <v>0</v>
      </c>
    </row>
    <row r="13">
      <c r="A13" s="5" t="s">
        <v>24</v>
      </c>
      <c r="B13" s="12">
        <f>B3*Assumptions!$B10</f>
        <v>1000</v>
      </c>
      <c r="C13" s="12">
        <f>C3*Assumptions!$B10</f>
        <v>1030</v>
      </c>
      <c r="D13" s="12">
        <f>D3*Assumptions!$B10</f>
        <v>1060.9</v>
      </c>
      <c r="E13" s="12">
        <f>E3*Assumptions!$B10</f>
        <v>1092.727</v>
      </c>
      <c r="F13" s="12">
        <f>F3*Assumptions!$B10</f>
        <v>1125.50881</v>
      </c>
      <c r="G13" s="12">
        <f>G3*Assumptions!$B10</f>
        <v>1159.274074</v>
      </c>
      <c r="H13" s="12">
        <f>H3*Assumptions!$B10</f>
        <v>1194.052297</v>
      </c>
      <c r="I13" s="12">
        <f>I3*Assumptions!$B10</f>
        <v>1229.873865</v>
      </c>
      <c r="J13" s="12">
        <f>J3*Assumptions!$B10</f>
        <v>1266.770081</v>
      </c>
      <c r="K13" s="12">
        <f>K3*Assumptions!$B10</f>
        <v>1304.773184</v>
      </c>
      <c r="L13" s="12">
        <f>L3*Assumptions!$B10</f>
        <v>1343.916379</v>
      </c>
      <c r="M13" s="12">
        <f>M3*Assumptions!$B10</f>
        <v>1384.233871</v>
      </c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>
      <c r="A15" s="11" t="s">
        <v>14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>
      <c r="A16" s="5" t="s">
        <v>21</v>
      </c>
      <c r="B16" s="12">
        <f>B4*Assumptions!$C7</f>
        <v>500</v>
      </c>
      <c r="C16" s="12">
        <f>C4*Assumptions!$C7</f>
        <v>510</v>
      </c>
      <c r="D16" s="12">
        <f>D4*Assumptions!$C7</f>
        <v>520.2</v>
      </c>
      <c r="E16" s="12">
        <f>E4*Assumptions!$C7</f>
        <v>530.604</v>
      </c>
      <c r="F16" s="12">
        <f>F4*Assumptions!$C7</f>
        <v>541.21608</v>
      </c>
      <c r="G16" s="12">
        <f>G4*Assumptions!$C7</f>
        <v>552.0404016</v>
      </c>
      <c r="H16" s="12">
        <f>H4*Assumptions!$C7</f>
        <v>563.0812096</v>
      </c>
      <c r="I16" s="12">
        <f>I4*Assumptions!$C7</f>
        <v>574.3428338</v>
      </c>
      <c r="J16" s="12">
        <f>J4*Assumptions!$C7</f>
        <v>585.8296905</v>
      </c>
      <c r="K16" s="12">
        <f>K4*Assumptions!$C7</f>
        <v>597.5462843</v>
      </c>
      <c r="L16" s="12">
        <f>L4*Assumptions!$C7</f>
        <v>609.49721</v>
      </c>
      <c r="M16" s="12">
        <f>M4*Assumptions!$C7</f>
        <v>621.6871542</v>
      </c>
    </row>
    <row r="17">
      <c r="A17" s="5" t="s">
        <v>22</v>
      </c>
      <c r="B17" s="12">
        <f>B4*Assumptions!$C8</f>
        <v>0</v>
      </c>
      <c r="C17" s="12">
        <f>C4*Assumptions!$C8</f>
        <v>0</v>
      </c>
      <c r="D17" s="12">
        <f>D4*Assumptions!$C8</f>
        <v>0</v>
      </c>
      <c r="E17" s="12">
        <f>E4*Assumptions!$C8</f>
        <v>0</v>
      </c>
      <c r="F17" s="12">
        <f>F4*Assumptions!$C8</f>
        <v>0</v>
      </c>
      <c r="G17" s="12">
        <f>G4*Assumptions!$C8</f>
        <v>0</v>
      </c>
      <c r="H17" s="12">
        <f>H4*Assumptions!$C8</f>
        <v>0</v>
      </c>
      <c r="I17" s="12">
        <f>I4*Assumptions!$C8</f>
        <v>0</v>
      </c>
      <c r="J17" s="12">
        <f>J4*Assumptions!$C8</f>
        <v>0</v>
      </c>
      <c r="K17" s="12">
        <f>K4*Assumptions!$C8</f>
        <v>0</v>
      </c>
      <c r="L17" s="12">
        <f>L4*Assumptions!$C8</f>
        <v>0</v>
      </c>
      <c r="M17" s="12">
        <f>M4*Assumptions!$C8</f>
        <v>0</v>
      </c>
    </row>
    <row r="18">
      <c r="A18" s="5" t="s">
        <v>23</v>
      </c>
      <c r="B18" s="12">
        <f>B4*Assumptions!$C9</f>
        <v>500</v>
      </c>
      <c r="C18" s="12">
        <f>C4*Assumptions!$C9</f>
        <v>510</v>
      </c>
      <c r="D18" s="12">
        <f>D4*Assumptions!$C9</f>
        <v>520.2</v>
      </c>
      <c r="E18" s="12">
        <f>E4*Assumptions!$C9</f>
        <v>530.604</v>
      </c>
      <c r="F18" s="12">
        <f>F4*Assumptions!$C9</f>
        <v>541.21608</v>
      </c>
      <c r="G18" s="12">
        <f>G4*Assumptions!$C9</f>
        <v>552.0404016</v>
      </c>
      <c r="H18" s="12">
        <f>H4*Assumptions!$C9</f>
        <v>563.0812096</v>
      </c>
      <c r="I18" s="12">
        <f>I4*Assumptions!$C9</f>
        <v>574.3428338</v>
      </c>
      <c r="J18" s="12">
        <f>J4*Assumptions!$C9</f>
        <v>585.8296905</v>
      </c>
      <c r="K18" s="12">
        <f>K4*Assumptions!$C9</f>
        <v>597.5462843</v>
      </c>
      <c r="L18" s="12">
        <f>L4*Assumptions!$C9</f>
        <v>609.49721</v>
      </c>
      <c r="M18" s="12">
        <f>M4*Assumptions!$C9</f>
        <v>621.6871542</v>
      </c>
    </row>
    <row r="19">
      <c r="A19" s="5" t="s">
        <v>24</v>
      </c>
      <c r="B19" s="12">
        <f>B4*Assumptions!$C10</f>
        <v>500</v>
      </c>
      <c r="C19" s="12">
        <f>C4*Assumptions!$C10</f>
        <v>510</v>
      </c>
      <c r="D19" s="12">
        <f>D4*Assumptions!$C10</f>
        <v>520.2</v>
      </c>
      <c r="E19" s="12">
        <f>E4*Assumptions!$C10</f>
        <v>530.604</v>
      </c>
      <c r="F19" s="12">
        <f>F4*Assumptions!$C10</f>
        <v>541.21608</v>
      </c>
      <c r="G19" s="12">
        <f>G4*Assumptions!$C10</f>
        <v>552.0404016</v>
      </c>
      <c r="H19" s="12">
        <f>H4*Assumptions!$C10</f>
        <v>563.0812096</v>
      </c>
      <c r="I19" s="12">
        <f>I4*Assumptions!$C10</f>
        <v>574.3428338</v>
      </c>
      <c r="J19" s="12">
        <f>J4*Assumptions!$C10</f>
        <v>585.8296905</v>
      </c>
      <c r="K19" s="12">
        <f>K4*Assumptions!$C10</f>
        <v>597.5462843</v>
      </c>
      <c r="L19" s="12">
        <f>L4*Assumptions!$C10</f>
        <v>609.49721</v>
      </c>
      <c r="M19" s="12">
        <f>M4*Assumptions!$C10</f>
        <v>621.6871542</v>
      </c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>
      <c r="A21" s="11" t="s">
        <v>15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>
      <c r="A22" s="5" t="s">
        <v>21</v>
      </c>
      <c r="B22" s="12">
        <f>B5*Assumptions!$D7</f>
        <v>0</v>
      </c>
      <c r="C22" s="12">
        <f>C5*Assumptions!$D7</f>
        <v>0</v>
      </c>
      <c r="D22" s="12">
        <f>D5*Assumptions!$D7</f>
        <v>100</v>
      </c>
      <c r="E22" s="12">
        <f>E5*Assumptions!$D7</f>
        <v>104</v>
      </c>
      <c r="F22" s="12">
        <f>F5*Assumptions!$D7</f>
        <v>108.16</v>
      </c>
      <c r="G22" s="12">
        <f>G5*Assumptions!$D7</f>
        <v>112.4864</v>
      </c>
      <c r="H22" s="12">
        <f>H5*Assumptions!$D7</f>
        <v>116.985856</v>
      </c>
      <c r="I22" s="12">
        <f>I5*Assumptions!$D7</f>
        <v>121.6652902</v>
      </c>
      <c r="J22" s="12">
        <f>J5*Assumptions!$D7</f>
        <v>126.5319018</v>
      </c>
      <c r="K22" s="12">
        <f>K5*Assumptions!$D7</f>
        <v>131.5931779</v>
      </c>
      <c r="L22" s="12">
        <f>L5*Assumptions!$D7</f>
        <v>136.856905</v>
      </c>
      <c r="M22" s="12">
        <f>M5*Assumptions!$D7</f>
        <v>142.3311812</v>
      </c>
    </row>
    <row r="23">
      <c r="A23" s="5" t="s">
        <v>22</v>
      </c>
      <c r="B23" s="12">
        <f>B5*Assumptions!$D8</f>
        <v>0</v>
      </c>
      <c r="C23" s="12">
        <f>C5*Assumptions!$D8</f>
        <v>0</v>
      </c>
      <c r="D23" s="12">
        <f>D5*Assumptions!$D8</f>
        <v>200</v>
      </c>
      <c r="E23" s="12">
        <f>E5*Assumptions!$D8</f>
        <v>208</v>
      </c>
      <c r="F23" s="12">
        <f>F5*Assumptions!$D8</f>
        <v>216.32</v>
      </c>
      <c r="G23" s="12">
        <f>G5*Assumptions!$D8</f>
        <v>224.9728</v>
      </c>
      <c r="H23" s="12">
        <f>H5*Assumptions!$D8</f>
        <v>233.971712</v>
      </c>
      <c r="I23" s="12">
        <f>I5*Assumptions!$D8</f>
        <v>243.3305805</v>
      </c>
      <c r="J23" s="12">
        <f>J5*Assumptions!$D8</f>
        <v>253.0638037</v>
      </c>
      <c r="K23" s="12">
        <f>K5*Assumptions!$D8</f>
        <v>263.1863558</v>
      </c>
      <c r="L23" s="12">
        <f>L5*Assumptions!$D8</f>
        <v>273.7138101</v>
      </c>
      <c r="M23" s="12">
        <f>M5*Assumptions!$D8</f>
        <v>284.6623625</v>
      </c>
    </row>
    <row r="24">
      <c r="A24" s="5" t="s">
        <v>23</v>
      </c>
      <c r="B24" s="12">
        <f>B5*Assumptions!$D9</f>
        <v>0</v>
      </c>
      <c r="C24" s="12">
        <f>C5*Assumptions!$D9</f>
        <v>0</v>
      </c>
      <c r="D24" s="12">
        <f>D5*Assumptions!$D9</f>
        <v>0</v>
      </c>
      <c r="E24" s="12">
        <f>E5*Assumptions!$D9</f>
        <v>0</v>
      </c>
      <c r="F24" s="12">
        <f>F5*Assumptions!$D9</f>
        <v>0</v>
      </c>
      <c r="G24" s="12">
        <f>G5*Assumptions!$D9</f>
        <v>0</v>
      </c>
      <c r="H24" s="12">
        <f>H5*Assumptions!$D9</f>
        <v>0</v>
      </c>
      <c r="I24" s="12">
        <f>I5*Assumptions!$D9</f>
        <v>0</v>
      </c>
      <c r="J24" s="12">
        <f>J5*Assumptions!$D9</f>
        <v>0</v>
      </c>
      <c r="K24" s="12">
        <f>K5*Assumptions!$D9</f>
        <v>0</v>
      </c>
      <c r="L24" s="12">
        <f>L5*Assumptions!$D9</f>
        <v>0</v>
      </c>
      <c r="M24" s="12">
        <f>M5*Assumptions!$D9</f>
        <v>0</v>
      </c>
    </row>
    <row r="25">
      <c r="A25" s="5" t="s">
        <v>24</v>
      </c>
      <c r="B25" s="12">
        <f>B5*Assumptions!$D10</f>
        <v>0</v>
      </c>
      <c r="C25" s="12">
        <f>C5*Assumptions!$D10</f>
        <v>0</v>
      </c>
      <c r="D25" s="12">
        <f>D5*Assumptions!$D10</f>
        <v>100</v>
      </c>
      <c r="E25" s="12">
        <f>E5*Assumptions!$D10</f>
        <v>104</v>
      </c>
      <c r="F25" s="12">
        <f>F5*Assumptions!$D10</f>
        <v>108.16</v>
      </c>
      <c r="G25" s="12">
        <f>G5*Assumptions!$D10</f>
        <v>112.4864</v>
      </c>
      <c r="H25" s="12">
        <f>H5*Assumptions!$D10</f>
        <v>116.985856</v>
      </c>
      <c r="I25" s="12">
        <f>I5*Assumptions!$D10</f>
        <v>121.6652902</v>
      </c>
      <c r="J25" s="12">
        <f>J5*Assumptions!$D10</f>
        <v>126.5319018</v>
      </c>
      <c r="K25" s="12">
        <f>K5*Assumptions!$D10</f>
        <v>131.5931779</v>
      </c>
      <c r="L25" s="12">
        <f>L5*Assumptions!$D10</f>
        <v>136.856905</v>
      </c>
      <c r="M25" s="12">
        <f>M5*Assumptions!$D10</f>
        <v>142.3311812</v>
      </c>
    </row>
    <row r="26">
      <c r="A26" s="5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>
      <c r="A27" s="11" t="s">
        <v>17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>
      <c r="A28" s="5" t="s">
        <v>21</v>
      </c>
      <c r="B28" s="12">
        <f>B6*Assumptions!$E7</f>
        <v>0</v>
      </c>
      <c r="C28" s="12">
        <f>C6*Assumptions!$E7</f>
        <v>0</v>
      </c>
      <c r="D28" s="12">
        <f>D6*Assumptions!$E7</f>
        <v>0</v>
      </c>
      <c r="E28" s="12">
        <f>E6*Assumptions!$E7</f>
        <v>0</v>
      </c>
      <c r="F28" s="12">
        <f>F6*Assumptions!$E7</f>
        <v>0</v>
      </c>
      <c r="G28" s="12">
        <f>G6*Assumptions!$E7</f>
        <v>40</v>
      </c>
      <c r="H28" s="12">
        <f>H6*Assumptions!$E7</f>
        <v>42</v>
      </c>
      <c r="I28" s="12">
        <f>I6*Assumptions!$E7</f>
        <v>44.1</v>
      </c>
      <c r="J28" s="12">
        <f>J6*Assumptions!$E7</f>
        <v>46.305</v>
      </c>
      <c r="K28" s="12">
        <f>K6*Assumptions!$E7</f>
        <v>48.62025</v>
      </c>
      <c r="L28" s="12">
        <f>L6*Assumptions!$E7</f>
        <v>51.0512625</v>
      </c>
      <c r="M28" s="12">
        <f>M6*Assumptions!$E7</f>
        <v>53.60382563</v>
      </c>
    </row>
    <row r="29">
      <c r="A29" s="5" t="s">
        <v>22</v>
      </c>
      <c r="B29" s="12">
        <f>B6*Assumptions!$E8</f>
        <v>0</v>
      </c>
      <c r="C29" s="12">
        <f>C6*Assumptions!$E8</f>
        <v>0</v>
      </c>
      <c r="D29" s="12">
        <f>D6*Assumptions!$E8</f>
        <v>0</v>
      </c>
      <c r="E29" s="12">
        <f>E6*Assumptions!$E8</f>
        <v>0</v>
      </c>
      <c r="F29" s="12">
        <f>F6*Assumptions!$E8</f>
        <v>0</v>
      </c>
      <c r="G29" s="12">
        <f>G6*Assumptions!$E8</f>
        <v>0</v>
      </c>
      <c r="H29" s="12">
        <f>H6*Assumptions!$E8</f>
        <v>0</v>
      </c>
      <c r="I29" s="12">
        <f>I6*Assumptions!$E8</f>
        <v>0</v>
      </c>
      <c r="J29" s="12">
        <f>J6*Assumptions!$E8</f>
        <v>0</v>
      </c>
      <c r="K29" s="12">
        <f>K6*Assumptions!$E8</f>
        <v>0</v>
      </c>
      <c r="L29" s="12">
        <f>L6*Assumptions!$E8</f>
        <v>0</v>
      </c>
      <c r="M29" s="12">
        <f>M6*Assumptions!$E8</f>
        <v>0</v>
      </c>
    </row>
    <row r="30">
      <c r="A30" s="5" t="s">
        <v>23</v>
      </c>
      <c r="B30" s="12">
        <f>B6*Assumptions!$E9</f>
        <v>0</v>
      </c>
      <c r="C30" s="12">
        <f>C6*Assumptions!$E9</f>
        <v>0</v>
      </c>
      <c r="D30" s="12">
        <f>D6*Assumptions!$E9</f>
        <v>0</v>
      </c>
      <c r="E30" s="12">
        <f>E6*Assumptions!$E9</f>
        <v>0</v>
      </c>
      <c r="F30" s="12">
        <f>F6*Assumptions!$E9</f>
        <v>0</v>
      </c>
      <c r="G30" s="12">
        <f>G6*Assumptions!$E9</f>
        <v>80</v>
      </c>
      <c r="H30" s="12">
        <f>H6*Assumptions!$E9</f>
        <v>84</v>
      </c>
      <c r="I30" s="12">
        <f>I6*Assumptions!$E9</f>
        <v>88.2</v>
      </c>
      <c r="J30" s="12">
        <f>J6*Assumptions!$E9</f>
        <v>92.61</v>
      </c>
      <c r="K30" s="12">
        <f>K6*Assumptions!$E9</f>
        <v>97.2405</v>
      </c>
      <c r="L30" s="12">
        <f>L6*Assumptions!$E9</f>
        <v>102.102525</v>
      </c>
      <c r="M30" s="12">
        <f>M6*Assumptions!$E9</f>
        <v>107.2076513</v>
      </c>
    </row>
    <row r="31">
      <c r="A31" s="5" t="s">
        <v>24</v>
      </c>
      <c r="B31" s="12">
        <f>B6*Assumptions!$E10</f>
        <v>0</v>
      </c>
      <c r="C31" s="12">
        <f>C6*Assumptions!$E10</f>
        <v>0</v>
      </c>
      <c r="D31" s="12">
        <f>D6*Assumptions!$E10</f>
        <v>0</v>
      </c>
      <c r="E31" s="12">
        <f>E6*Assumptions!$E10</f>
        <v>0</v>
      </c>
      <c r="F31" s="12">
        <f>F6*Assumptions!$E10</f>
        <v>0</v>
      </c>
      <c r="G31" s="12">
        <f>G6*Assumptions!$E10</f>
        <v>40</v>
      </c>
      <c r="H31" s="12">
        <f>H6*Assumptions!$E10</f>
        <v>42</v>
      </c>
      <c r="I31" s="12">
        <f>I6*Assumptions!$E10</f>
        <v>44.1</v>
      </c>
      <c r="J31" s="12">
        <f>J6*Assumptions!$E10</f>
        <v>46.305</v>
      </c>
      <c r="K31" s="12">
        <f>K6*Assumptions!$E10</f>
        <v>48.62025</v>
      </c>
      <c r="L31" s="12">
        <f>L6*Assumptions!$E10</f>
        <v>51.0512625</v>
      </c>
      <c r="M31" s="12">
        <f>M6*Assumptions!$E10</f>
        <v>53.60382563</v>
      </c>
    </row>
    <row r="32">
      <c r="A32" s="14" t="s">
        <v>46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>
      <c r="A33" s="5" t="s">
        <v>21</v>
      </c>
      <c r="B33" s="12">
        <f t="shared" ref="B33:M33" si="1">B10+B16+B22+B28</f>
        <v>1500</v>
      </c>
      <c r="C33" s="12">
        <f t="shared" si="1"/>
        <v>1540</v>
      </c>
      <c r="D33" s="12">
        <f t="shared" si="1"/>
        <v>1681.1</v>
      </c>
      <c r="E33" s="12">
        <f t="shared" si="1"/>
        <v>1727.331</v>
      </c>
      <c r="F33" s="12">
        <f t="shared" si="1"/>
        <v>1774.88489</v>
      </c>
      <c r="G33" s="12">
        <f t="shared" si="1"/>
        <v>1863.800876</v>
      </c>
      <c r="H33" s="12">
        <f t="shared" si="1"/>
        <v>1916.119362</v>
      </c>
      <c r="I33" s="12">
        <f t="shared" si="1"/>
        <v>1969.981989</v>
      </c>
      <c r="J33" s="12">
        <f t="shared" si="1"/>
        <v>2025.436674</v>
      </c>
      <c r="K33" s="12">
        <f t="shared" si="1"/>
        <v>2082.532896</v>
      </c>
      <c r="L33" s="12">
        <f t="shared" si="1"/>
        <v>2141.321757</v>
      </c>
      <c r="M33" s="12">
        <f t="shared" si="1"/>
        <v>2201.856032</v>
      </c>
    </row>
    <row r="34">
      <c r="A34" s="5" t="s">
        <v>22</v>
      </c>
      <c r="B34" s="12">
        <f t="shared" ref="B34:M34" si="2">B11+B17+B23+B29</f>
        <v>1000</v>
      </c>
      <c r="C34" s="12">
        <f t="shared" si="2"/>
        <v>1030</v>
      </c>
      <c r="D34" s="12">
        <f t="shared" si="2"/>
        <v>1260.9</v>
      </c>
      <c r="E34" s="12">
        <f t="shared" si="2"/>
        <v>1300.727</v>
      </c>
      <c r="F34" s="12">
        <f t="shared" si="2"/>
        <v>1341.82881</v>
      </c>
      <c r="G34" s="12">
        <f t="shared" si="2"/>
        <v>1384.246874</v>
      </c>
      <c r="H34" s="12">
        <f t="shared" si="2"/>
        <v>1428.024009</v>
      </c>
      <c r="I34" s="12">
        <f t="shared" si="2"/>
        <v>1473.204446</v>
      </c>
      <c r="J34" s="12">
        <f t="shared" si="2"/>
        <v>1519.833885</v>
      </c>
      <c r="K34" s="12">
        <f t="shared" si="2"/>
        <v>1567.95954</v>
      </c>
      <c r="L34" s="12">
        <f t="shared" si="2"/>
        <v>1617.630189</v>
      </c>
      <c r="M34" s="12">
        <f t="shared" si="2"/>
        <v>1668.896233</v>
      </c>
    </row>
    <row r="35">
      <c r="A35" s="5" t="s">
        <v>23</v>
      </c>
      <c r="B35" s="12">
        <f t="shared" ref="B35:M35" si="3">B12+B18+B24+B30</f>
        <v>500</v>
      </c>
      <c r="C35" s="12">
        <f t="shared" si="3"/>
        <v>510</v>
      </c>
      <c r="D35" s="12">
        <f t="shared" si="3"/>
        <v>520.2</v>
      </c>
      <c r="E35" s="12">
        <f t="shared" si="3"/>
        <v>530.604</v>
      </c>
      <c r="F35" s="12">
        <f t="shared" si="3"/>
        <v>541.21608</v>
      </c>
      <c r="G35" s="12">
        <f t="shared" si="3"/>
        <v>632.0404016</v>
      </c>
      <c r="H35" s="12">
        <f t="shared" si="3"/>
        <v>647.0812096</v>
      </c>
      <c r="I35" s="12">
        <f t="shared" si="3"/>
        <v>662.5428338</v>
      </c>
      <c r="J35" s="12">
        <f t="shared" si="3"/>
        <v>678.4396905</v>
      </c>
      <c r="K35" s="12">
        <f t="shared" si="3"/>
        <v>694.7867843</v>
      </c>
      <c r="L35" s="12">
        <f t="shared" si="3"/>
        <v>711.599735</v>
      </c>
      <c r="M35" s="12">
        <f t="shared" si="3"/>
        <v>728.8948054</v>
      </c>
    </row>
    <row r="36">
      <c r="A36" s="5" t="s">
        <v>24</v>
      </c>
      <c r="B36" s="12">
        <f t="shared" ref="B36:M36" si="4">B13+B19+B25+B31</f>
        <v>1500</v>
      </c>
      <c r="C36" s="12">
        <f t="shared" si="4"/>
        <v>1540</v>
      </c>
      <c r="D36" s="12">
        <f t="shared" si="4"/>
        <v>1681.1</v>
      </c>
      <c r="E36" s="12">
        <f t="shared" si="4"/>
        <v>1727.331</v>
      </c>
      <c r="F36" s="12">
        <f t="shared" si="4"/>
        <v>1774.88489</v>
      </c>
      <c r="G36" s="12">
        <f t="shared" si="4"/>
        <v>1863.800876</v>
      </c>
      <c r="H36" s="12">
        <f t="shared" si="4"/>
        <v>1916.119362</v>
      </c>
      <c r="I36" s="12">
        <f t="shared" si="4"/>
        <v>1969.981989</v>
      </c>
      <c r="J36" s="12">
        <f t="shared" si="4"/>
        <v>2025.436674</v>
      </c>
      <c r="K36" s="12">
        <f t="shared" si="4"/>
        <v>2082.532896</v>
      </c>
      <c r="L36" s="12">
        <f t="shared" si="4"/>
        <v>2141.321757</v>
      </c>
      <c r="M36" s="12">
        <f t="shared" si="4"/>
        <v>2201.856032</v>
      </c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/>
      <c r="B1" s="15" t="s">
        <v>32</v>
      </c>
      <c r="C1" s="15" t="s">
        <v>33</v>
      </c>
      <c r="D1" s="15" t="s">
        <v>34</v>
      </c>
      <c r="E1" s="15" t="s">
        <v>35</v>
      </c>
      <c r="F1" s="15" t="s">
        <v>36</v>
      </c>
      <c r="G1" s="15" t="s">
        <v>37</v>
      </c>
      <c r="H1" s="15" t="s">
        <v>38</v>
      </c>
      <c r="I1" s="15" t="s">
        <v>39</v>
      </c>
      <c r="J1" s="15" t="s">
        <v>40</v>
      </c>
      <c r="K1" s="15" t="s">
        <v>41</v>
      </c>
      <c r="L1" s="15" t="s">
        <v>42</v>
      </c>
      <c r="M1" s="15" t="s">
        <v>43</v>
      </c>
    </row>
    <row r="2">
      <c r="A2" s="11" t="s">
        <v>47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>
      <c r="A3" s="5" t="s">
        <v>13</v>
      </c>
      <c r="B3" s="17">
        <f>'Calcs-1'!B3*Assumptions!$D2</f>
        <v>30000</v>
      </c>
      <c r="C3" s="17">
        <f>'Calcs-1'!C3*Assumptions!$D2</f>
        <v>30900</v>
      </c>
      <c r="D3" s="17">
        <f>'Calcs-1'!D3*Assumptions!$D2</f>
        <v>31827</v>
      </c>
      <c r="E3" s="17">
        <f>'Calcs-1'!E3*Assumptions!$D2</f>
        <v>32781.81</v>
      </c>
      <c r="F3" s="17">
        <f>'Calcs-1'!F3*Assumptions!$D2</f>
        <v>33765.2643</v>
      </c>
      <c r="G3" s="17">
        <f>'Calcs-1'!G3*Assumptions!$D2</f>
        <v>34778.22223</v>
      </c>
      <c r="H3" s="17">
        <f>'Calcs-1'!H3*Assumptions!$D2</f>
        <v>35821.5689</v>
      </c>
      <c r="I3" s="17">
        <f>'Calcs-1'!I3*Assumptions!$D2</f>
        <v>36896.21596</v>
      </c>
      <c r="J3" s="17">
        <f>'Calcs-1'!J3*Assumptions!$D2</f>
        <v>38003.10244</v>
      </c>
      <c r="K3" s="17">
        <f>'Calcs-1'!K3*Assumptions!$D2</f>
        <v>39143.19551</v>
      </c>
      <c r="L3" s="17">
        <f>'Calcs-1'!L3*Assumptions!$D2</f>
        <v>40317.49138</v>
      </c>
      <c r="M3" s="17">
        <f>'Calcs-1'!M3*Assumptions!$D2</f>
        <v>41527.01612</v>
      </c>
    </row>
    <row r="4">
      <c r="A4" s="5" t="s">
        <v>14</v>
      </c>
      <c r="B4" s="17">
        <f>'Calcs-1'!B4*Assumptions!$D3</f>
        <v>25000</v>
      </c>
      <c r="C4" s="17">
        <f>'Calcs-1'!C4*Assumptions!$D3</f>
        <v>25500</v>
      </c>
      <c r="D4" s="17">
        <f>'Calcs-1'!D4*Assumptions!$D3</f>
        <v>26010</v>
      </c>
      <c r="E4" s="17">
        <f>'Calcs-1'!E4*Assumptions!$D3</f>
        <v>26530.2</v>
      </c>
      <c r="F4" s="17">
        <f>'Calcs-1'!F4*Assumptions!$D3</f>
        <v>27060.804</v>
      </c>
      <c r="G4" s="17">
        <f>'Calcs-1'!G4*Assumptions!$D3</f>
        <v>27602.02008</v>
      </c>
      <c r="H4" s="17">
        <f>'Calcs-1'!H4*Assumptions!$D3</f>
        <v>28154.06048</v>
      </c>
      <c r="I4" s="17">
        <f>'Calcs-1'!I4*Assumptions!$D3</f>
        <v>28717.14169</v>
      </c>
      <c r="J4" s="17">
        <f>'Calcs-1'!J4*Assumptions!$D3</f>
        <v>29291.48453</v>
      </c>
      <c r="K4" s="17">
        <f>'Calcs-1'!K4*Assumptions!$D3</f>
        <v>29877.31422</v>
      </c>
      <c r="L4" s="17">
        <f>'Calcs-1'!L4*Assumptions!$D3</f>
        <v>30474.8605</v>
      </c>
      <c r="M4" s="17">
        <f>'Calcs-1'!M4*Assumptions!$D3</f>
        <v>31084.35771</v>
      </c>
    </row>
    <row r="5">
      <c r="A5" s="5" t="s">
        <v>15</v>
      </c>
      <c r="B5" s="17">
        <f>'Calcs-1'!B5*Assumptions!$D4</f>
        <v>0</v>
      </c>
      <c r="C5" s="17">
        <f>'Calcs-1'!C5*Assumptions!$D4</f>
        <v>0</v>
      </c>
      <c r="D5" s="17">
        <f>'Calcs-1'!D5*Assumptions!$D4</f>
        <v>5000</v>
      </c>
      <c r="E5" s="17">
        <f>'Calcs-1'!E5*Assumptions!$D4</f>
        <v>5200</v>
      </c>
      <c r="F5" s="17">
        <f>'Calcs-1'!F5*Assumptions!$D4</f>
        <v>5408</v>
      </c>
      <c r="G5" s="17">
        <f>'Calcs-1'!G5*Assumptions!$D4</f>
        <v>5624.32</v>
      </c>
      <c r="H5" s="17">
        <f>'Calcs-1'!H5*Assumptions!$D4</f>
        <v>5849.2928</v>
      </c>
      <c r="I5" s="17">
        <f>'Calcs-1'!I5*Assumptions!$D4</f>
        <v>6083.264512</v>
      </c>
      <c r="J5" s="17">
        <f>'Calcs-1'!J5*Assumptions!$D4</f>
        <v>6326.595092</v>
      </c>
      <c r="K5" s="17">
        <f>'Calcs-1'!K5*Assumptions!$D4</f>
        <v>6579.658896</v>
      </c>
      <c r="L5" s="17">
        <f>'Calcs-1'!L5*Assumptions!$D4</f>
        <v>6842.845252</v>
      </c>
      <c r="M5" s="17">
        <f>'Calcs-1'!M5*Assumptions!$D4</f>
        <v>7116.559062</v>
      </c>
    </row>
    <row r="6">
      <c r="A6" s="5" t="s">
        <v>17</v>
      </c>
      <c r="B6" s="17">
        <f>'Calcs-1'!B6*Assumptions!$D5</f>
        <v>0</v>
      </c>
      <c r="C6" s="17">
        <f>'Calcs-1'!C6*Assumptions!$D5</f>
        <v>0</v>
      </c>
      <c r="D6" s="17">
        <f>'Calcs-1'!D6*Assumptions!$D5</f>
        <v>0</v>
      </c>
      <c r="E6" s="17">
        <f>'Calcs-1'!E6*Assumptions!$D5</f>
        <v>0</v>
      </c>
      <c r="F6" s="17">
        <f>'Calcs-1'!F6*Assumptions!$D5</f>
        <v>0</v>
      </c>
      <c r="G6" s="17">
        <f>'Calcs-1'!G6*Assumptions!$D5</f>
        <v>3200</v>
      </c>
      <c r="H6" s="17">
        <f>'Calcs-1'!H6*Assumptions!$D5</f>
        <v>3360</v>
      </c>
      <c r="I6" s="17">
        <f>'Calcs-1'!I6*Assumptions!$D5</f>
        <v>3528</v>
      </c>
      <c r="J6" s="17">
        <f>'Calcs-1'!J6*Assumptions!$D5</f>
        <v>3704.4</v>
      </c>
      <c r="K6" s="17">
        <f>'Calcs-1'!K6*Assumptions!$D5</f>
        <v>3889.62</v>
      </c>
      <c r="L6" s="17">
        <f>'Calcs-1'!L6*Assumptions!$D5</f>
        <v>4084.101</v>
      </c>
      <c r="M6" s="17">
        <f>'Calcs-1'!M6*Assumptions!$D5</f>
        <v>4288.30605</v>
      </c>
    </row>
    <row r="7">
      <c r="A7" s="11" t="s">
        <v>48</v>
      </c>
      <c r="B7" s="17">
        <f t="shared" ref="B7:M7" si="1">SUM(B3:B6)</f>
        <v>55000</v>
      </c>
      <c r="C7" s="17">
        <f t="shared" si="1"/>
        <v>56400</v>
      </c>
      <c r="D7" s="17">
        <f t="shared" si="1"/>
        <v>62837</v>
      </c>
      <c r="E7" s="17">
        <f t="shared" si="1"/>
        <v>64512.01</v>
      </c>
      <c r="F7" s="17">
        <f t="shared" si="1"/>
        <v>66234.0683</v>
      </c>
      <c r="G7" s="17">
        <f t="shared" si="1"/>
        <v>71204.56231</v>
      </c>
      <c r="H7" s="17">
        <f t="shared" si="1"/>
        <v>73184.92218</v>
      </c>
      <c r="I7" s="17">
        <f t="shared" si="1"/>
        <v>75224.62217</v>
      </c>
      <c r="J7" s="17">
        <f t="shared" si="1"/>
        <v>77325.58206</v>
      </c>
      <c r="K7" s="17">
        <f t="shared" si="1"/>
        <v>79489.78863</v>
      </c>
      <c r="L7" s="17">
        <f t="shared" si="1"/>
        <v>81719.29813</v>
      </c>
      <c r="M7" s="17">
        <f t="shared" si="1"/>
        <v>84016.23894</v>
      </c>
    </row>
    <row r="8">
      <c r="A8" s="5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</row>
    <row r="9">
      <c r="A9" s="14" t="s">
        <v>49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</row>
    <row r="10">
      <c r="A10" s="5" t="s">
        <v>21</v>
      </c>
      <c r="B10" s="17">
        <f>'Calcs-1'!B33*Assumptions!$B13</f>
        <v>7500</v>
      </c>
      <c r="C10" s="17">
        <f>'Calcs-1'!C33*Assumptions!$B13</f>
        <v>7700</v>
      </c>
      <c r="D10" s="17">
        <f>'Calcs-1'!D33*Assumptions!$B13</f>
        <v>8405.5</v>
      </c>
      <c r="E10" s="17">
        <f>'Calcs-1'!E33*Assumptions!$B13</f>
        <v>8636.655</v>
      </c>
      <c r="F10" s="17">
        <f>'Calcs-1'!F33*Assumptions!$B13</f>
        <v>8874.42445</v>
      </c>
      <c r="G10" s="17">
        <f>'Calcs-1'!G33*Assumptions!$B13</f>
        <v>9319.00438</v>
      </c>
      <c r="H10" s="17">
        <f>'Calcs-1'!H33*Assumptions!$B13</f>
        <v>9580.596811</v>
      </c>
      <c r="I10" s="17">
        <f>'Calcs-1'!I33*Assumptions!$B13</f>
        <v>9849.909947</v>
      </c>
      <c r="J10" s="17">
        <f>'Calcs-1'!J33*Assumptions!$B13</f>
        <v>10127.18337</v>
      </c>
      <c r="K10" s="17">
        <f>'Calcs-1'!K33*Assumptions!$B13</f>
        <v>10412.66448</v>
      </c>
      <c r="L10" s="17">
        <f>'Calcs-1'!L33*Assumptions!$B13</f>
        <v>10706.60878</v>
      </c>
      <c r="M10" s="17">
        <f>'Calcs-1'!M33*Assumptions!$B13</f>
        <v>11009.28016</v>
      </c>
    </row>
    <row r="11">
      <c r="A11" s="5" t="s">
        <v>22</v>
      </c>
      <c r="B11" s="17">
        <f>'Calcs-1'!B34*Assumptions!$B14</f>
        <v>10000</v>
      </c>
      <c r="C11" s="17">
        <f>'Calcs-1'!C34*Assumptions!$B14</f>
        <v>10300</v>
      </c>
      <c r="D11" s="17">
        <f>'Calcs-1'!D34*Assumptions!$B14</f>
        <v>12609</v>
      </c>
      <c r="E11" s="17">
        <f>'Calcs-1'!E34*Assumptions!$B14</f>
        <v>13007.27</v>
      </c>
      <c r="F11" s="17">
        <f>'Calcs-1'!F34*Assumptions!$B14</f>
        <v>13418.2881</v>
      </c>
      <c r="G11" s="17">
        <f>'Calcs-1'!G34*Assumptions!$B14</f>
        <v>13842.46874</v>
      </c>
      <c r="H11" s="17">
        <f>'Calcs-1'!H34*Assumptions!$B14</f>
        <v>14280.24009</v>
      </c>
      <c r="I11" s="17">
        <f>'Calcs-1'!I34*Assumptions!$B14</f>
        <v>14732.04446</v>
      </c>
      <c r="J11" s="17">
        <f>'Calcs-1'!J34*Assumptions!$B14</f>
        <v>15198.33885</v>
      </c>
      <c r="K11" s="17">
        <f>'Calcs-1'!K34*Assumptions!$B14</f>
        <v>15679.5954</v>
      </c>
      <c r="L11" s="17">
        <f>'Calcs-1'!L34*Assumptions!$B14</f>
        <v>16176.30189</v>
      </c>
      <c r="M11" s="17">
        <f>'Calcs-1'!M34*Assumptions!$B14</f>
        <v>16688.96233</v>
      </c>
    </row>
    <row r="12">
      <c r="A12" s="5" t="s">
        <v>23</v>
      </c>
      <c r="B12" s="17">
        <f>'Calcs-1'!B35*Assumptions!$B15</f>
        <v>10000</v>
      </c>
      <c r="C12" s="17">
        <f>'Calcs-1'!C35*Assumptions!$B15</f>
        <v>10200</v>
      </c>
      <c r="D12" s="17">
        <f>'Calcs-1'!D35*Assumptions!$B15</f>
        <v>10404</v>
      </c>
      <c r="E12" s="17">
        <f>'Calcs-1'!E35*Assumptions!$B15</f>
        <v>10612.08</v>
      </c>
      <c r="F12" s="17">
        <f>'Calcs-1'!F35*Assumptions!$B15</f>
        <v>10824.3216</v>
      </c>
      <c r="G12" s="17">
        <f>'Calcs-1'!G35*Assumptions!$B15</f>
        <v>12640.80803</v>
      </c>
      <c r="H12" s="17">
        <f>'Calcs-1'!H35*Assumptions!$B15</f>
        <v>12941.62419</v>
      </c>
      <c r="I12" s="17">
        <f>'Calcs-1'!I35*Assumptions!$B15</f>
        <v>13250.85668</v>
      </c>
      <c r="J12" s="17">
        <f>'Calcs-1'!J35*Assumptions!$B15</f>
        <v>13568.79381</v>
      </c>
      <c r="K12" s="17">
        <f>'Calcs-1'!K35*Assumptions!$B15</f>
        <v>13895.73569</v>
      </c>
      <c r="L12" s="17">
        <f>'Calcs-1'!L35*Assumptions!$B15</f>
        <v>14231.9947</v>
      </c>
      <c r="M12" s="17">
        <f>'Calcs-1'!M35*Assumptions!$B15</f>
        <v>14577.89611</v>
      </c>
    </row>
    <row r="13">
      <c r="A13" s="5" t="s">
        <v>24</v>
      </c>
      <c r="B13" s="17">
        <f>'Calcs-1'!B36*Assumptions!$B16</f>
        <v>3000</v>
      </c>
      <c r="C13" s="17">
        <f>'Calcs-1'!C36*Assumptions!$B16</f>
        <v>3080</v>
      </c>
      <c r="D13" s="17">
        <f>'Calcs-1'!D36*Assumptions!$B16</f>
        <v>3362.2</v>
      </c>
      <c r="E13" s="17">
        <f>'Calcs-1'!E36*Assumptions!$B16</f>
        <v>3454.662</v>
      </c>
      <c r="F13" s="17">
        <f>'Calcs-1'!F36*Assumptions!$B16</f>
        <v>3549.76978</v>
      </c>
      <c r="G13" s="17">
        <f>'Calcs-1'!G36*Assumptions!$B16</f>
        <v>3727.601752</v>
      </c>
      <c r="H13" s="17">
        <f>'Calcs-1'!H36*Assumptions!$B16</f>
        <v>3832.238724</v>
      </c>
      <c r="I13" s="17">
        <f>'Calcs-1'!I36*Assumptions!$B16</f>
        <v>3939.963979</v>
      </c>
      <c r="J13" s="17">
        <f>'Calcs-1'!J36*Assumptions!$B16</f>
        <v>4050.873347</v>
      </c>
      <c r="K13" s="17">
        <f>'Calcs-1'!K36*Assumptions!$B16</f>
        <v>4165.065792</v>
      </c>
      <c r="L13" s="17">
        <f>'Calcs-1'!L36*Assumptions!$B16</f>
        <v>4282.643514</v>
      </c>
      <c r="M13" s="17">
        <f>'Calcs-1'!M36*Assumptions!$B16</f>
        <v>4403.712064</v>
      </c>
    </row>
    <row r="14">
      <c r="A14" s="11" t="s">
        <v>50</v>
      </c>
      <c r="B14" s="17">
        <f t="shared" ref="B14:M14" si="2">SUM(B10:B13)</f>
        <v>30500</v>
      </c>
      <c r="C14" s="17">
        <f t="shared" si="2"/>
        <v>31280</v>
      </c>
      <c r="D14" s="17">
        <f t="shared" si="2"/>
        <v>34780.7</v>
      </c>
      <c r="E14" s="17">
        <f t="shared" si="2"/>
        <v>35710.667</v>
      </c>
      <c r="F14" s="17">
        <f t="shared" si="2"/>
        <v>36666.80393</v>
      </c>
      <c r="G14" s="17">
        <f t="shared" si="2"/>
        <v>39529.88291</v>
      </c>
      <c r="H14" s="17">
        <f t="shared" si="2"/>
        <v>40634.69981</v>
      </c>
      <c r="I14" s="17">
        <f t="shared" si="2"/>
        <v>41772.77506</v>
      </c>
      <c r="J14" s="17">
        <f t="shared" si="2"/>
        <v>42945.18938</v>
      </c>
      <c r="K14" s="17">
        <f t="shared" si="2"/>
        <v>44153.06136</v>
      </c>
      <c r="L14" s="17">
        <f t="shared" si="2"/>
        <v>45397.54889</v>
      </c>
      <c r="M14" s="17">
        <f t="shared" si="2"/>
        <v>46679.85066</v>
      </c>
    </row>
    <row r="15">
      <c r="A15" s="5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  <row r="16">
      <c r="A16" s="11" t="s">
        <v>26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>
      <c r="A17" s="5" t="s">
        <v>51</v>
      </c>
      <c r="B17" s="17">
        <f>Assumptions!$B19</f>
        <v>5000</v>
      </c>
      <c r="C17" s="17">
        <f>Assumptions!$B19</f>
        <v>5000</v>
      </c>
      <c r="D17" s="17">
        <f>Assumptions!$B19</f>
        <v>5000</v>
      </c>
      <c r="E17" s="17">
        <f>Assumptions!$B19</f>
        <v>5000</v>
      </c>
      <c r="F17" s="17">
        <f>Assumptions!$B19</f>
        <v>5000</v>
      </c>
      <c r="G17" s="17">
        <f>Assumptions!$B19</f>
        <v>5000</v>
      </c>
      <c r="H17" s="17">
        <f>Assumptions!$B19</f>
        <v>5000</v>
      </c>
      <c r="I17" s="17">
        <f>Assumptions!$B19</f>
        <v>5000</v>
      </c>
      <c r="J17" s="17">
        <f>Assumptions!$B19</f>
        <v>5000</v>
      </c>
      <c r="K17" s="17">
        <f>Assumptions!$B19</f>
        <v>5000</v>
      </c>
      <c r="L17" s="17">
        <f>Assumptions!$B19</f>
        <v>5000</v>
      </c>
      <c r="M17" s="17">
        <f>Assumptions!$B19</f>
        <v>5000</v>
      </c>
    </row>
    <row r="18">
      <c r="A18" s="5" t="s">
        <v>30</v>
      </c>
      <c r="B18" s="17">
        <f>Assumptions!$B20</f>
        <v>3000</v>
      </c>
      <c r="C18" s="17">
        <f>Assumptions!$B20</f>
        <v>3000</v>
      </c>
      <c r="D18" s="17">
        <f>Assumptions!$B20</f>
        <v>3000</v>
      </c>
      <c r="E18" s="17">
        <f>Assumptions!$B20</f>
        <v>3000</v>
      </c>
      <c r="F18" s="17">
        <f>Assumptions!$B20</f>
        <v>3000</v>
      </c>
      <c r="G18" s="17">
        <f>Assumptions!$B20</f>
        <v>3000</v>
      </c>
      <c r="H18" s="17">
        <f>Assumptions!$B20</f>
        <v>3000</v>
      </c>
      <c r="I18" s="17">
        <f>Assumptions!$B20</f>
        <v>3000</v>
      </c>
      <c r="J18" s="17">
        <f>Assumptions!$B20</f>
        <v>3000</v>
      </c>
      <c r="K18" s="17">
        <f>Assumptions!$B20</f>
        <v>3000</v>
      </c>
      <c r="L18" s="17">
        <f>Assumptions!$B20</f>
        <v>3000</v>
      </c>
      <c r="M18" s="17">
        <f>Assumptions!$B20</f>
        <v>3000</v>
      </c>
    </row>
    <row r="19">
      <c r="A19" s="5" t="s">
        <v>31</v>
      </c>
      <c r="B19" s="17">
        <f>Assumptions!$B21</f>
        <v>2000</v>
      </c>
      <c r="C19" s="17">
        <f>Assumptions!$B21</f>
        <v>2000</v>
      </c>
      <c r="D19" s="17">
        <f>Assumptions!$B21</f>
        <v>2000</v>
      </c>
      <c r="E19" s="17">
        <f>Assumptions!$B21</f>
        <v>2000</v>
      </c>
      <c r="F19" s="17">
        <f>Assumptions!$B21</f>
        <v>2000</v>
      </c>
      <c r="G19" s="17">
        <f>Assumptions!$B21</f>
        <v>2000</v>
      </c>
      <c r="H19" s="17">
        <f>Assumptions!$B21</f>
        <v>2000</v>
      </c>
      <c r="I19" s="17">
        <f>Assumptions!$B21</f>
        <v>2000</v>
      </c>
      <c r="J19" s="17">
        <f>Assumptions!$B21</f>
        <v>2000</v>
      </c>
      <c r="K19" s="17">
        <f>Assumptions!$B21</f>
        <v>2000</v>
      </c>
      <c r="L19" s="17">
        <f>Assumptions!$B21</f>
        <v>2000</v>
      </c>
      <c r="M19" s="17">
        <f>Assumptions!$B21</f>
        <v>2000</v>
      </c>
    </row>
    <row r="20">
      <c r="A20" s="11" t="s">
        <v>52</v>
      </c>
      <c r="B20" s="17">
        <f t="shared" ref="B20:M20" si="3">SUM(B17:B19)</f>
        <v>10000</v>
      </c>
      <c r="C20" s="17">
        <f t="shared" si="3"/>
        <v>10000</v>
      </c>
      <c r="D20" s="17">
        <f t="shared" si="3"/>
        <v>10000</v>
      </c>
      <c r="E20" s="17">
        <f t="shared" si="3"/>
        <v>10000</v>
      </c>
      <c r="F20" s="17">
        <f t="shared" si="3"/>
        <v>10000</v>
      </c>
      <c r="G20" s="17">
        <f t="shared" si="3"/>
        <v>10000</v>
      </c>
      <c r="H20" s="17">
        <f t="shared" si="3"/>
        <v>10000</v>
      </c>
      <c r="I20" s="17">
        <f t="shared" si="3"/>
        <v>10000</v>
      </c>
      <c r="J20" s="17">
        <f t="shared" si="3"/>
        <v>10000</v>
      </c>
      <c r="K20" s="17">
        <f t="shared" si="3"/>
        <v>10000</v>
      </c>
      <c r="L20" s="17">
        <f t="shared" si="3"/>
        <v>10000</v>
      </c>
      <c r="M20" s="17">
        <f t="shared" si="3"/>
        <v>10000</v>
      </c>
    </row>
    <row r="21">
      <c r="A21" s="5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>
      <c r="A22" s="11" t="s">
        <v>53</v>
      </c>
      <c r="B22" s="17">
        <f t="shared" ref="B22:M22" si="4">B14+B20</f>
        <v>40500</v>
      </c>
      <c r="C22" s="17">
        <f t="shared" si="4"/>
        <v>41280</v>
      </c>
      <c r="D22" s="17">
        <f t="shared" si="4"/>
        <v>44780.7</v>
      </c>
      <c r="E22" s="17">
        <f t="shared" si="4"/>
        <v>45710.667</v>
      </c>
      <c r="F22" s="17">
        <f t="shared" si="4"/>
        <v>46666.80393</v>
      </c>
      <c r="G22" s="17">
        <f t="shared" si="4"/>
        <v>49529.88291</v>
      </c>
      <c r="H22" s="17">
        <f t="shared" si="4"/>
        <v>50634.69981</v>
      </c>
      <c r="I22" s="17">
        <f t="shared" si="4"/>
        <v>51772.77506</v>
      </c>
      <c r="J22" s="17">
        <f t="shared" si="4"/>
        <v>52945.18938</v>
      </c>
      <c r="K22" s="17">
        <f t="shared" si="4"/>
        <v>54153.06136</v>
      </c>
      <c r="L22" s="17">
        <f t="shared" si="4"/>
        <v>55397.54889</v>
      </c>
      <c r="M22" s="17">
        <f t="shared" si="4"/>
        <v>56679.85066</v>
      </c>
    </row>
    <row r="23">
      <c r="A23" s="5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>
      <c r="A24" s="11" t="s">
        <v>54</v>
      </c>
      <c r="B24" s="17">
        <f t="shared" ref="B24:M24" si="5">B7-B22</f>
        <v>14500</v>
      </c>
      <c r="C24" s="17">
        <f t="shared" si="5"/>
        <v>15120</v>
      </c>
      <c r="D24" s="17">
        <f t="shared" si="5"/>
        <v>18056.3</v>
      </c>
      <c r="E24" s="17">
        <f t="shared" si="5"/>
        <v>18801.343</v>
      </c>
      <c r="F24" s="17">
        <f t="shared" si="5"/>
        <v>19567.26437</v>
      </c>
      <c r="G24" s="17">
        <f t="shared" si="5"/>
        <v>21674.6794</v>
      </c>
      <c r="H24" s="17">
        <f t="shared" si="5"/>
        <v>22550.22236</v>
      </c>
      <c r="I24" s="17">
        <f t="shared" si="5"/>
        <v>23451.8471</v>
      </c>
      <c r="J24" s="17">
        <f t="shared" si="5"/>
        <v>24380.39268</v>
      </c>
      <c r="K24" s="17">
        <f t="shared" si="5"/>
        <v>25336.72727</v>
      </c>
      <c r="L24" s="17">
        <f t="shared" si="5"/>
        <v>26321.74924</v>
      </c>
      <c r="M24" s="17">
        <f t="shared" si="5"/>
        <v>27336.38828</v>
      </c>
    </row>
    <row r="25">
      <c r="A25" s="5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</row>
    <row r="26">
      <c r="A26" s="5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>
      <c r="A27" s="5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>
      <c r="A28" s="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/>
      <c r="B1" s="5" t="s">
        <v>32</v>
      </c>
      <c r="C1" s="5" t="s">
        <v>33</v>
      </c>
      <c r="D1" s="5" t="s">
        <v>34</v>
      </c>
      <c r="E1" s="5" t="s">
        <v>35</v>
      </c>
      <c r="F1" s="5" t="s">
        <v>36</v>
      </c>
      <c r="G1" s="5" t="s">
        <v>37</v>
      </c>
      <c r="H1" s="5" t="s">
        <v>38</v>
      </c>
      <c r="I1" s="5" t="s">
        <v>39</v>
      </c>
      <c r="J1" s="5" t="s">
        <v>40</v>
      </c>
      <c r="K1" s="5" t="s">
        <v>41</v>
      </c>
      <c r="L1" s="5" t="s">
        <v>42</v>
      </c>
      <c r="M1" s="5" t="s">
        <v>43</v>
      </c>
    </row>
    <row r="2">
      <c r="A2" s="5" t="s">
        <v>55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>
      <c r="A3" s="5" t="s">
        <v>21</v>
      </c>
      <c r="B3" s="17">
        <f>'Calcs-1'!B33*Assumptions!$B13</f>
        <v>7500</v>
      </c>
      <c r="C3" s="17">
        <f>'Calcs-1'!C33*Assumptions!$B13</f>
        <v>7700</v>
      </c>
      <c r="D3" s="17">
        <f>'Calcs-1'!D33*Assumptions!$B13</f>
        <v>8405.5</v>
      </c>
      <c r="E3" s="17">
        <f>'Calcs-1'!E33*Assumptions!$B13</f>
        <v>8636.655</v>
      </c>
      <c r="F3" s="17">
        <f>'Calcs-1'!F33*Assumptions!$B13</f>
        <v>8874.42445</v>
      </c>
      <c r="G3" s="17">
        <f>'Calcs-1'!G33*Assumptions!$B13</f>
        <v>9319.00438</v>
      </c>
      <c r="H3" s="17">
        <f>'Calcs-1'!H33*Assumptions!$B13</f>
        <v>9580.596811</v>
      </c>
      <c r="I3" s="17">
        <f>'Calcs-1'!I33*Assumptions!$B13</f>
        <v>9849.909947</v>
      </c>
      <c r="J3" s="17">
        <f>'Calcs-1'!J33*Assumptions!$B13</f>
        <v>10127.18337</v>
      </c>
      <c r="K3" s="17">
        <f>'Calcs-1'!K33*Assumptions!$B13</f>
        <v>10412.66448</v>
      </c>
      <c r="L3" s="17">
        <f>'Calcs-1'!L33*Assumptions!$B13</f>
        <v>10706.60878</v>
      </c>
      <c r="M3" s="17">
        <f>'Calcs-1'!M33*Assumptions!$B13</f>
        <v>11009.28016</v>
      </c>
    </row>
    <row r="4">
      <c r="A4" s="5" t="s">
        <v>22</v>
      </c>
      <c r="B4" s="17">
        <f>'Calcs-1'!B34*Assumptions!$B14</f>
        <v>10000</v>
      </c>
      <c r="C4" s="17">
        <f>'Calcs-1'!C34*Assumptions!$B14</f>
        <v>10300</v>
      </c>
      <c r="D4" s="17">
        <f>'Calcs-1'!D34*Assumptions!$B14</f>
        <v>12609</v>
      </c>
      <c r="E4" s="17">
        <f>'Calcs-1'!E34*Assumptions!$B14</f>
        <v>13007.27</v>
      </c>
      <c r="F4" s="17">
        <f>'Calcs-1'!F34*Assumptions!$B14</f>
        <v>13418.2881</v>
      </c>
      <c r="G4" s="17">
        <f>'Calcs-1'!G34*Assumptions!$B14</f>
        <v>13842.46874</v>
      </c>
      <c r="H4" s="17">
        <f>'Calcs-1'!H34*Assumptions!$B14</f>
        <v>14280.24009</v>
      </c>
      <c r="I4" s="17">
        <f>'Calcs-1'!I34*Assumptions!$B14</f>
        <v>14732.04446</v>
      </c>
      <c r="J4" s="17">
        <f>'Calcs-1'!J34*Assumptions!$B14</f>
        <v>15198.33885</v>
      </c>
      <c r="K4" s="17">
        <f>'Calcs-1'!K34*Assumptions!$B14</f>
        <v>15679.5954</v>
      </c>
      <c r="L4" s="17">
        <f>'Calcs-1'!L34*Assumptions!$B14</f>
        <v>16176.30189</v>
      </c>
      <c r="M4" s="17">
        <f>'Calcs-1'!M34*Assumptions!$B14</f>
        <v>16688.96233</v>
      </c>
    </row>
    <row r="5">
      <c r="A5" s="5" t="s">
        <v>23</v>
      </c>
      <c r="B5" s="17">
        <f>'Calcs-1'!B35*Assumptions!$B15</f>
        <v>10000</v>
      </c>
      <c r="C5" s="17">
        <f>'Calcs-1'!C35*Assumptions!$B15</f>
        <v>10200</v>
      </c>
      <c r="D5" s="17">
        <f>'Calcs-1'!D35*Assumptions!$B15</f>
        <v>10404</v>
      </c>
      <c r="E5" s="17">
        <f>'Calcs-1'!E35*Assumptions!$B15</f>
        <v>10612.08</v>
      </c>
      <c r="F5" s="17">
        <f>'Calcs-1'!F35*Assumptions!$B15</f>
        <v>10824.3216</v>
      </c>
      <c r="G5" s="17">
        <f>'Calcs-1'!G35*Assumptions!$B15</f>
        <v>12640.80803</v>
      </c>
      <c r="H5" s="17">
        <f>'Calcs-1'!H35*Assumptions!$B15</f>
        <v>12941.62419</v>
      </c>
      <c r="I5" s="17">
        <f>'Calcs-1'!I35*Assumptions!$B15</f>
        <v>13250.85668</v>
      </c>
      <c r="J5" s="17">
        <f>'Calcs-1'!J35*Assumptions!$B15</f>
        <v>13568.79381</v>
      </c>
      <c r="K5" s="17">
        <f>'Calcs-1'!K35*Assumptions!$B15</f>
        <v>13895.73569</v>
      </c>
      <c r="L5" s="17">
        <f>'Calcs-1'!L35*Assumptions!$B15</f>
        <v>14231.9947</v>
      </c>
      <c r="M5" s="17">
        <f>'Calcs-1'!M35*Assumptions!$B15</f>
        <v>14577.89611</v>
      </c>
    </row>
    <row r="6">
      <c r="A6" s="5" t="s">
        <v>24</v>
      </c>
      <c r="B6" s="17">
        <f>'Calcs-1'!B36*Assumptions!$B16</f>
        <v>3000</v>
      </c>
      <c r="C6" s="17">
        <f>'Calcs-1'!C36*Assumptions!$B16</f>
        <v>3080</v>
      </c>
      <c r="D6" s="17">
        <f>'Calcs-1'!D36*Assumptions!$B16</f>
        <v>3362.2</v>
      </c>
      <c r="E6" s="17">
        <f>'Calcs-1'!E36*Assumptions!$B16</f>
        <v>3454.662</v>
      </c>
      <c r="F6" s="17">
        <f>'Calcs-1'!F36*Assumptions!$B16</f>
        <v>3549.76978</v>
      </c>
      <c r="G6" s="17">
        <f>'Calcs-1'!G36*Assumptions!$B16</f>
        <v>3727.601752</v>
      </c>
      <c r="H6" s="17">
        <f>'Calcs-1'!H36*Assumptions!$B16</f>
        <v>3832.238724</v>
      </c>
      <c r="I6" s="17">
        <f>'Calcs-1'!I36*Assumptions!$B16</f>
        <v>3939.963979</v>
      </c>
      <c r="J6" s="17">
        <f>'Calcs-1'!J36*Assumptions!$B16</f>
        <v>4050.873347</v>
      </c>
      <c r="K6" s="17">
        <f>'Calcs-1'!K36*Assumptions!$B16</f>
        <v>4165.065792</v>
      </c>
      <c r="L6" s="17">
        <f>'Calcs-1'!L36*Assumptions!$B16</f>
        <v>4282.643514</v>
      </c>
      <c r="M6" s="17">
        <f>'Calcs-1'!M36*Assumptions!$B16</f>
        <v>4403.712064</v>
      </c>
    </row>
    <row r="7">
      <c r="A7" s="5" t="s">
        <v>56</v>
      </c>
      <c r="B7" s="17">
        <f t="shared" ref="B7:M7" si="1">SUM(B3:B6)</f>
        <v>30500</v>
      </c>
      <c r="C7" s="17">
        <f t="shared" si="1"/>
        <v>31280</v>
      </c>
      <c r="D7" s="17">
        <f t="shared" si="1"/>
        <v>34780.7</v>
      </c>
      <c r="E7" s="17">
        <f t="shared" si="1"/>
        <v>35710.667</v>
      </c>
      <c r="F7" s="17">
        <f t="shared" si="1"/>
        <v>36666.80393</v>
      </c>
      <c r="G7" s="17">
        <f t="shared" si="1"/>
        <v>39529.88291</v>
      </c>
      <c r="H7" s="17">
        <f t="shared" si="1"/>
        <v>40634.69981</v>
      </c>
      <c r="I7" s="17">
        <f t="shared" si="1"/>
        <v>41772.77506</v>
      </c>
      <c r="J7" s="17">
        <f t="shared" si="1"/>
        <v>42945.18938</v>
      </c>
      <c r="K7" s="17">
        <f t="shared" si="1"/>
        <v>44153.06136</v>
      </c>
      <c r="L7" s="17">
        <f t="shared" si="1"/>
        <v>45397.54889</v>
      </c>
      <c r="M7" s="17">
        <f t="shared" si="1"/>
        <v>46679.85066</v>
      </c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/>
      <c r="B1" s="10" t="s">
        <v>32</v>
      </c>
      <c r="C1" s="10" t="s">
        <v>33</v>
      </c>
      <c r="D1" s="10" t="s">
        <v>34</v>
      </c>
      <c r="E1" s="10" t="s">
        <v>35</v>
      </c>
      <c r="F1" s="10" t="s">
        <v>36</v>
      </c>
      <c r="G1" s="10" t="s">
        <v>37</v>
      </c>
      <c r="H1" s="10" t="s">
        <v>38</v>
      </c>
      <c r="I1" s="10" t="s">
        <v>39</v>
      </c>
      <c r="J1" s="10" t="s">
        <v>40</v>
      </c>
      <c r="K1" s="10" t="s">
        <v>41</v>
      </c>
      <c r="L1" s="10" t="s">
        <v>42</v>
      </c>
      <c r="M1" s="10" t="s">
        <v>43</v>
      </c>
    </row>
    <row r="2">
      <c r="A2" s="11" t="s">
        <v>57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>
      <c r="A3" s="5" t="s">
        <v>58</v>
      </c>
      <c r="B3" s="17">
        <f>'Sales and Costs'!B7</f>
        <v>55000</v>
      </c>
      <c r="C3" s="17">
        <f>'Sales and Costs'!C7</f>
        <v>56400</v>
      </c>
      <c r="D3" s="17">
        <f>'Sales and Costs'!D7</f>
        <v>62837</v>
      </c>
      <c r="E3" s="17">
        <f>'Sales and Costs'!E7</f>
        <v>64512.01</v>
      </c>
      <c r="F3" s="17">
        <f>'Sales and Costs'!F7</f>
        <v>66234.0683</v>
      </c>
      <c r="G3" s="17">
        <f>'Sales and Costs'!G7</f>
        <v>71204.56231</v>
      </c>
      <c r="H3" s="17">
        <f>'Sales and Costs'!H7</f>
        <v>73184.92218</v>
      </c>
      <c r="I3" s="17">
        <f>'Sales and Costs'!I7</f>
        <v>75224.62217</v>
      </c>
      <c r="J3" s="17">
        <f>'Sales and Costs'!J7</f>
        <v>77325.58206</v>
      </c>
      <c r="K3" s="17">
        <f>'Sales and Costs'!K7</f>
        <v>79489.78863</v>
      </c>
      <c r="L3" s="17">
        <f>'Sales and Costs'!L7</f>
        <v>81719.29813</v>
      </c>
      <c r="M3" s="17">
        <f>'Sales and Costs'!M7</f>
        <v>84016.23894</v>
      </c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>
      <c r="A5" s="11" t="s">
        <v>59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>
      <c r="A6" s="5" t="s">
        <v>60</v>
      </c>
      <c r="B6" s="17">
        <f>Purchases!B7</f>
        <v>30500</v>
      </c>
      <c r="C6" s="17">
        <f>Purchases!C7</f>
        <v>31280</v>
      </c>
      <c r="D6" s="17">
        <f>Purchases!D7</f>
        <v>34780.7</v>
      </c>
      <c r="E6" s="17">
        <f>Purchases!E7</f>
        <v>35710.667</v>
      </c>
      <c r="F6" s="17">
        <f>Purchases!F7</f>
        <v>36666.80393</v>
      </c>
      <c r="G6" s="17">
        <f>Purchases!G7</f>
        <v>39529.88291</v>
      </c>
      <c r="H6" s="17">
        <f>Purchases!H7</f>
        <v>40634.69981</v>
      </c>
      <c r="I6" s="17">
        <f>Purchases!I7</f>
        <v>41772.77506</v>
      </c>
      <c r="J6" s="17">
        <f>Purchases!J7</f>
        <v>42945.18938</v>
      </c>
      <c r="K6" s="17">
        <f>Purchases!K7</f>
        <v>44153.06136</v>
      </c>
      <c r="L6" s="17">
        <f>Purchases!L7</f>
        <v>45397.54889</v>
      </c>
      <c r="M6" s="17">
        <f>Purchases!M7</f>
        <v>46679.85066</v>
      </c>
    </row>
    <row r="7">
      <c r="A7" s="5" t="s">
        <v>61</v>
      </c>
      <c r="B7" s="17">
        <f>'Sales and Costs'!B17+'Sales and Costs'!B18+'Sales and Costs'!B19</f>
        <v>10000</v>
      </c>
      <c r="C7" s="17">
        <f>'Sales and Costs'!C17+'Sales and Costs'!C18+'Sales and Costs'!C19</f>
        <v>10000</v>
      </c>
      <c r="D7" s="17">
        <f>'Sales and Costs'!D17+'Sales and Costs'!D18+'Sales and Costs'!D19</f>
        <v>10000</v>
      </c>
      <c r="E7" s="17">
        <f>'Sales and Costs'!E17+'Sales and Costs'!E18+'Sales and Costs'!E19</f>
        <v>10000</v>
      </c>
      <c r="F7" s="17">
        <f>'Sales and Costs'!F17+'Sales and Costs'!F18+'Sales and Costs'!F19</f>
        <v>10000</v>
      </c>
      <c r="G7" s="17">
        <f>'Sales and Costs'!G17+'Sales and Costs'!G18+'Sales and Costs'!G19</f>
        <v>10000</v>
      </c>
      <c r="H7" s="17">
        <f>'Sales and Costs'!H17+'Sales and Costs'!H18+'Sales and Costs'!H19</f>
        <v>10000</v>
      </c>
      <c r="I7" s="17">
        <f>'Sales and Costs'!I17+'Sales and Costs'!I18+'Sales and Costs'!I19</f>
        <v>10000</v>
      </c>
      <c r="J7" s="17">
        <f>'Sales and Costs'!J17+'Sales and Costs'!J18+'Sales and Costs'!J19</f>
        <v>10000</v>
      </c>
      <c r="K7" s="17">
        <f>'Sales and Costs'!K17+'Sales and Costs'!K18+'Sales and Costs'!K19</f>
        <v>10000</v>
      </c>
      <c r="L7" s="17">
        <f>'Sales and Costs'!L17+'Sales and Costs'!L18+'Sales and Costs'!L19</f>
        <v>10000</v>
      </c>
      <c r="M7" s="17">
        <f>'Sales and Costs'!M17+'Sales and Costs'!M18+'Sales and Costs'!M19</f>
        <v>10000</v>
      </c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>
      <c r="A9" s="11" t="s">
        <v>62</v>
      </c>
      <c r="B9" s="17">
        <f t="shared" ref="B9:M9" si="1">B3-B6-B7</f>
        <v>14500</v>
      </c>
      <c r="C9" s="17">
        <f t="shared" si="1"/>
        <v>15120</v>
      </c>
      <c r="D9" s="17">
        <f t="shared" si="1"/>
        <v>18056.3</v>
      </c>
      <c r="E9" s="17">
        <f t="shared" si="1"/>
        <v>18801.343</v>
      </c>
      <c r="F9" s="17">
        <f t="shared" si="1"/>
        <v>19567.26437</v>
      </c>
      <c r="G9" s="17">
        <f t="shared" si="1"/>
        <v>21674.6794</v>
      </c>
      <c r="H9" s="17">
        <f t="shared" si="1"/>
        <v>22550.22236</v>
      </c>
      <c r="I9" s="17">
        <f t="shared" si="1"/>
        <v>23451.8471</v>
      </c>
      <c r="J9" s="17">
        <f t="shared" si="1"/>
        <v>24380.39268</v>
      </c>
      <c r="K9" s="17">
        <f t="shared" si="1"/>
        <v>25336.72727</v>
      </c>
      <c r="L9" s="17">
        <f t="shared" si="1"/>
        <v>26321.74924</v>
      </c>
      <c r="M9" s="17">
        <f t="shared" si="1"/>
        <v>27336.38828</v>
      </c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>
      <c r="A11" s="11" t="s">
        <v>63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>
      <c r="A12" s="5" t="s">
        <v>64</v>
      </c>
      <c r="B12" s="6">
        <v>0.0</v>
      </c>
      <c r="C12" s="17">
        <f t="shared" ref="C12:M12" si="2">B14</f>
        <v>14500</v>
      </c>
      <c r="D12" s="17">
        <f t="shared" si="2"/>
        <v>29620</v>
      </c>
      <c r="E12" s="17">
        <f t="shared" si="2"/>
        <v>47676.3</v>
      </c>
      <c r="F12" s="17">
        <f t="shared" si="2"/>
        <v>66477.643</v>
      </c>
      <c r="G12" s="17">
        <f t="shared" si="2"/>
        <v>86044.90737</v>
      </c>
      <c r="H12" s="17">
        <f t="shared" si="2"/>
        <v>107719.5868</v>
      </c>
      <c r="I12" s="17">
        <f t="shared" si="2"/>
        <v>130269.8091</v>
      </c>
      <c r="J12" s="17">
        <f t="shared" si="2"/>
        <v>153721.6562</v>
      </c>
      <c r="K12" s="17">
        <f t="shared" si="2"/>
        <v>178102.0489</v>
      </c>
      <c r="L12" s="17">
        <f t="shared" si="2"/>
        <v>203438.7762</v>
      </c>
      <c r="M12" s="17">
        <f t="shared" si="2"/>
        <v>229760.5254</v>
      </c>
    </row>
    <row r="13">
      <c r="A13" s="5" t="s">
        <v>62</v>
      </c>
      <c r="B13" s="17">
        <f t="shared" ref="B13:M13" si="3">B9</f>
        <v>14500</v>
      </c>
      <c r="C13" s="17">
        <f t="shared" si="3"/>
        <v>15120</v>
      </c>
      <c r="D13" s="17">
        <f t="shared" si="3"/>
        <v>18056.3</v>
      </c>
      <c r="E13" s="17">
        <f t="shared" si="3"/>
        <v>18801.343</v>
      </c>
      <c r="F13" s="17">
        <f t="shared" si="3"/>
        <v>19567.26437</v>
      </c>
      <c r="G13" s="17">
        <f t="shared" si="3"/>
        <v>21674.6794</v>
      </c>
      <c r="H13" s="17">
        <f t="shared" si="3"/>
        <v>22550.22236</v>
      </c>
      <c r="I13" s="17">
        <f t="shared" si="3"/>
        <v>23451.8471</v>
      </c>
      <c r="J13" s="17">
        <f t="shared" si="3"/>
        <v>24380.39268</v>
      </c>
      <c r="K13" s="17">
        <f t="shared" si="3"/>
        <v>25336.72727</v>
      </c>
      <c r="L13" s="17">
        <f t="shared" si="3"/>
        <v>26321.74924</v>
      </c>
      <c r="M13" s="17">
        <f t="shared" si="3"/>
        <v>27336.38828</v>
      </c>
    </row>
    <row r="14">
      <c r="A14" s="5" t="s">
        <v>65</v>
      </c>
      <c r="B14" s="17">
        <f t="shared" ref="B14:M14" si="4">B12+B13</f>
        <v>14500</v>
      </c>
      <c r="C14" s="17">
        <f t="shared" si="4"/>
        <v>29620</v>
      </c>
      <c r="D14" s="17">
        <f t="shared" si="4"/>
        <v>47676.3</v>
      </c>
      <c r="E14" s="17">
        <f t="shared" si="4"/>
        <v>66477.643</v>
      </c>
      <c r="F14" s="17">
        <f t="shared" si="4"/>
        <v>86044.90737</v>
      </c>
      <c r="G14" s="17">
        <f t="shared" si="4"/>
        <v>107719.5868</v>
      </c>
      <c r="H14" s="17">
        <f t="shared" si="4"/>
        <v>130269.8091</v>
      </c>
      <c r="I14" s="17">
        <f t="shared" si="4"/>
        <v>153721.6562</v>
      </c>
      <c r="J14" s="17">
        <f t="shared" si="4"/>
        <v>178102.0489</v>
      </c>
      <c r="K14" s="17">
        <f t="shared" si="4"/>
        <v>203438.7762</v>
      </c>
      <c r="L14" s="17">
        <f t="shared" si="4"/>
        <v>229760.5254</v>
      </c>
      <c r="M14" s="17">
        <f t="shared" si="4"/>
        <v>257096.9137</v>
      </c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/>
      <c r="B1" s="10" t="s">
        <v>32</v>
      </c>
      <c r="C1" s="10" t="s">
        <v>33</v>
      </c>
      <c r="D1" s="10" t="s">
        <v>34</v>
      </c>
      <c r="E1" s="10" t="s">
        <v>35</v>
      </c>
      <c r="F1" s="10" t="s">
        <v>36</v>
      </c>
      <c r="G1" s="10" t="s">
        <v>37</v>
      </c>
      <c r="H1" s="10" t="s">
        <v>38</v>
      </c>
      <c r="I1" s="10" t="s">
        <v>39</v>
      </c>
      <c r="J1" s="10" t="s">
        <v>40</v>
      </c>
      <c r="K1" s="10" t="s">
        <v>41</v>
      </c>
      <c r="L1" s="10" t="s">
        <v>42</v>
      </c>
      <c r="M1" s="10" t="s">
        <v>43</v>
      </c>
    </row>
    <row r="2">
      <c r="A2" s="11" t="s">
        <v>66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>
      <c r="A3" s="5" t="s">
        <v>63</v>
      </c>
      <c r="B3" s="17">
        <f>Cash!B14</f>
        <v>14500</v>
      </c>
      <c r="C3" s="17">
        <f>Cash!C14</f>
        <v>29620</v>
      </c>
      <c r="D3" s="17">
        <f>Cash!D14</f>
        <v>47676.3</v>
      </c>
      <c r="E3" s="17">
        <f>Cash!E14</f>
        <v>66477.643</v>
      </c>
      <c r="F3" s="17">
        <f>Cash!F14</f>
        <v>86044.90737</v>
      </c>
      <c r="G3" s="17">
        <f>Cash!G14</f>
        <v>107719.5868</v>
      </c>
      <c r="H3" s="17">
        <f>Cash!H14</f>
        <v>130269.8091</v>
      </c>
      <c r="I3" s="17">
        <f>Cash!I14</f>
        <v>153721.6562</v>
      </c>
      <c r="J3" s="17">
        <f>Cash!J14</f>
        <v>178102.0489</v>
      </c>
      <c r="K3" s="17">
        <f>Cash!K14</f>
        <v>203438.7762</v>
      </c>
      <c r="L3" s="17">
        <f>Cash!L14</f>
        <v>229760.5254</v>
      </c>
      <c r="M3" s="17">
        <f>Cash!M14</f>
        <v>257096.9137</v>
      </c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>
      <c r="A5" s="11" t="s">
        <v>67</v>
      </c>
      <c r="B5" s="17">
        <f t="shared" ref="B5:M5" si="1">B3</f>
        <v>14500</v>
      </c>
      <c r="C5" s="17">
        <f t="shared" si="1"/>
        <v>29620</v>
      </c>
      <c r="D5" s="17">
        <f t="shared" si="1"/>
        <v>47676.3</v>
      </c>
      <c r="E5" s="17">
        <f t="shared" si="1"/>
        <v>66477.643</v>
      </c>
      <c r="F5" s="17">
        <f t="shared" si="1"/>
        <v>86044.90737</v>
      </c>
      <c r="G5" s="17">
        <f t="shared" si="1"/>
        <v>107719.5868</v>
      </c>
      <c r="H5" s="17">
        <f t="shared" si="1"/>
        <v>130269.8091</v>
      </c>
      <c r="I5" s="17">
        <f t="shared" si="1"/>
        <v>153721.6562</v>
      </c>
      <c r="J5" s="17">
        <f t="shared" si="1"/>
        <v>178102.0489</v>
      </c>
      <c r="K5" s="17">
        <f t="shared" si="1"/>
        <v>203438.7762</v>
      </c>
      <c r="L5" s="17">
        <f t="shared" si="1"/>
        <v>229760.5254</v>
      </c>
      <c r="M5" s="17">
        <f t="shared" si="1"/>
        <v>257096.9137</v>
      </c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>
      <c r="A7" s="11" t="s">
        <v>68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>
      <c r="A9" s="11" t="s">
        <v>69</v>
      </c>
      <c r="B9" s="6">
        <v>0.0</v>
      </c>
      <c r="C9" s="6">
        <v>0.0</v>
      </c>
      <c r="D9" s="6">
        <v>0.0</v>
      </c>
      <c r="E9" s="6">
        <v>0.0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>
        <v>0.0</v>
      </c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>
      <c r="A11" s="11" t="s">
        <v>70</v>
      </c>
      <c r="B11" s="17">
        <f t="shared" ref="B11:M11" si="2">B5-B9</f>
        <v>14500</v>
      </c>
      <c r="C11" s="17">
        <f t="shared" si="2"/>
        <v>29620</v>
      </c>
      <c r="D11" s="17">
        <f t="shared" si="2"/>
        <v>47676.3</v>
      </c>
      <c r="E11" s="17">
        <f t="shared" si="2"/>
        <v>66477.643</v>
      </c>
      <c r="F11" s="17">
        <f t="shared" si="2"/>
        <v>86044.90737</v>
      </c>
      <c r="G11" s="17">
        <f t="shared" si="2"/>
        <v>107719.5868</v>
      </c>
      <c r="H11" s="17">
        <f t="shared" si="2"/>
        <v>130269.8091</v>
      </c>
      <c r="I11" s="17">
        <f t="shared" si="2"/>
        <v>153721.6562</v>
      </c>
      <c r="J11" s="17">
        <f t="shared" si="2"/>
        <v>178102.0489</v>
      </c>
      <c r="K11" s="17">
        <f t="shared" si="2"/>
        <v>203438.7762</v>
      </c>
      <c r="L11" s="17">
        <f t="shared" si="2"/>
        <v>229760.5254</v>
      </c>
      <c r="M11" s="17">
        <f t="shared" si="2"/>
        <v>257096.9137</v>
      </c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>
      <c r="A14" s="5" t="s">
        <v>71</v>
      </c>
      <c r="B14" s="6">
        <v>0.0</v>
      </c>
      <c r="C14" s="17">
        <f t="shared" ref="C14:M14" si="3">B16</f>
        <v>14500</v>
      </c>
      <c r="D14" s="17">
        <f t="shared" si="3"/>
        <v>29620</v>
      </c>
      <c r="E14" s="17">
        <f t="shared" si="3"/>
        <v>47676.3</v>
      </c>
      <c r="F14" s="17">
        <f t="shared" si="3"/>
        <v>66477.643</v>
      </c>
      <c r="G14" s="17">
        <f t="shared" si="3"/>
        <v>86044.90737</v>
      </c>
      <c r="H14" s="17">
        <f t="shared" si="3"/>
        <v>107719.5868</v>
      </c>
      <c r="I14" s="17">
        <f t="shared" si="3"/>
        <v>130269.8091</v>
      </c>
      <c r="J14" s="17">
        <f t="shared" si="3"/>
        <v>153721.6562</v>
      </c>
      <c r="K14" s="17">
        <f t="shared" si="3"/>
        <v>178102.0489</v>
      </c>
      <c r="L14" s="17">
        <f t="shared" si="3"/>
        <v>203438.7762</v>
      </c>
      <c r="M14" s="17">
        <f t="shared" si="3"/>
        <v>229760.5254</v>
      </c>
    </row>
    <row r="15">
      <c r="A15" s="5" t="s">
        <v>72</v>
      </c>
      <c r="B15" s="17">
        <f>'Sales and Costs'!B24</f>
        <v>14500</v>
      </c>
      <c r="C15" s="17">
        <f>'Sales and Costs'!C24</f>
        <v>15120</v>
      </c>
      <c r="D15" s="17">
        <f>'Sales and Costs'!D24</f>
        <v>18056.3</v>
      </c>
      <c r="E15" s="17">
        <f>'Sales and Costs'!E24</f>
        <v>18801.343</v>
      </c>
      <c r="F15" s="17">
        <f>'Sales and Costs'!F24</f>
        <v>19567.26437</v>
      </c>
      <c r="G15" s="17">
        <f>'Sales and Costs'!G24</f>
        <v>21674.6794</v>
      </c>
      <c r="H15" s="17">
        <f>'Sales and Costs'!H24</f>
        <v>22550.22236</v>
      </c>
      <c r="I15" s="17">
        <f>'Sales and Costs'!I24</f>
        <v>23451.8471</v>
      </c>
      <c r="J15" s="17">
        <f>'Sales and Costs'!J24</f>
        <v>24380.39268</v>
      </c>
      <c r="K15" s="17">
        <f>'Sales and Costs'!K24</f>
        <v>25336.72727</v>
      </c>
      <c r="L15" s="17">
        <f>'Sales and Costs'!L24</f>
        <v>26321.74924</v>
      </c>
      <c r="M15" s="17">
        <f>'Sales and Costs'!M24</f>
        <v>27336.38828</v>
      </c>
    </row>
    <row r="16">
      <c r="A16" s="5" t="s">
        <v>73</v>
      </c>
      <c r="B16" s="17">
        <f t="shared" ref="B16:M16" si="4">B14+B15</f>
        <v>14500</v>
      </c>
      <c r="C16" s="17">
        <f t="shared" si="4"/>
        <v>29620</v>
      </c>
      <c r="D16" s="17">
        <f t="shared" si="4"/>
        <v>47676.3</v>
      </c>
      <c r="E16" s="17">
        <f t="shared" si="4"/>
        <v>66477.643</v>
      </c>
      <c r="F16" s="17">
        <f t="shared" si="4"/>
        <v>86044.90737</v>
      </c>
      <c r="G16" s="17">
        <f t="shared" si="4"/>
        <v>107719.5868</v>
      </c>
      <c r="H16" s="17">
        <f t="shared" si="4"/>
        <v>130269.8091</v>
      </c>
      <c r="I16" s="17">
        <f t="shared" si="4"/>
        <v>153721.6562</v>
      </c>
      <c r="J16" s="17">
        <f t="shared" si="4"/>
        <v>178102.0489</v>
      </c>
      <c r="K16" s="17">
        <f t="shared" si="4"/>
        <v>203438.7762</v>
      </c>
      <c r="L16" s="17">
        <f t="shared" si="4"/>
        <v>229760.5254</v>
      </c>
      <c r="M16" s="17">
        <f t="shared" si="4"/>
        <v>257096.9137</v>
      </c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>
      <c r="A18" s="11" t="s">
        <v>74</v>
      </c>
      <c r="B18" s="17">
        <f t="shared" ref="B18:M18" si="5">B11-B16</f>
        <v>0</v>
      </c>
      <c r="C18" s="17">
        <f t="shared" si="5"/>
        <v>0</v>
      </c>
      <c r="D18" s="17">
        <f t="shared" si="5"/>
        <v>0</v>
      </c>
      <c r="E18" s="17">
        <f t="shared" si="5"/>
        <v>0</v>
      </c>
      <c r="F18" s="17">
        <f t="shared" si="5"/>
        <v>0</v>
      </c>
      <c r="G18" s="17">
        <f t="shared" si="5"/>
        <v>0</v>
      </c>
      <c r="H18" s="17">
        <f t="shared" si="5"/>
        <v>0</v>
      </c>
      <c r="I18" s="17">
        <f t="shared" si="5"/>
        <v>0</v>
      </c>
      <c r="J18" s="17">
        <f t="shared" si="5"/>
        <v>0</v>
      </c>
      <c r="K18" s="17">
        <f t="shared" si="5"/>
        <v>0</v>
      </c>
      <c r="L18" s="17">
        <f t="shared" si="5"/>
        <v>0</v>
      </c>
      <c r="M18" s="17">
        <f t="shared" si="5"/>
        <v>0</v>
      </c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18"/>
      <c r="M20" s="5"/>
    </row>
  </sheetData>
  <drawing r:id="rId1"/>
</worksheet>
</file>