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xt" sheetId="1" r:id="rId4"/>
    <sheet state="visible" name="Assumptions" sheetId="2" r:id="rId5"/>
    <sheet state="visible" name="Calcs-1" sheetId="3" r:id="rId6"/>
    <sheet state="visible" name="Sales and Costs" sheetId="4" r:id="rId7"/>
    <sheet state="visible" name="Purchases" sheetId="5" r:id="rId8"/>
    <sheet state="visible" name="Cash" sheetId="6" r:id="rId9"/>
    <sheet state="visible" name="Balances" sheetId="7" r:id="rId10"/>
  </sheets>
  <definedNames/>
  <calcPr/>
</workbook>
</file>

<file path=xl/sharedStrings.xml><?xml version="1.0" encoding="utf-8"?>
<sst xmlns="http://schemas.openxmlformats.org/spreadsheetml/2006/main" count="137" uniqueCount="67">
  <si>
    <t>Description</t>
  </si>
  <si>
    <t>Bhaiyaji VadaPav sells Vada pav only. The selling price of vada pav is Rs. 40.</t>
  </si>
  <si>
    <t>In the first month, Bhaiyaji VadaPav estimates that it will sell 950 vada pav. It estimates that the sale of vada pav will increase by 5% every month.</t>
  </si>
  <si>
    <t xml:space="preserve">To make a vada pav, it needs 1 batata vada, 1 pav and 1 tomato ketchup.
</t>
  </si>
  <si>
    <t xml:space="preserve">It buys these items for every month. The cost of pav is Rs. 5,batata vada is Rs. 7, and a tomato ketchup Rs. 1. 
</t>
  </si>
  <si>
    <t>Other costs of Bhaiyaji VadaPav stall are-</t>
  </si>
  <si>
    <t>Stall rent - Rs. 10000 per month</t>
  </si>
  <si>
    <t>Electricity bill - Rs. 2500 per month</t>
  </si>
  <si>
    <t xml:space="preserve">Make a model for Bhaiyaji VadaPav for 12 months </t>
  </si>
  <si>
    <t>Units sold</t>
  </si>
  <si>
    <t>Increment</t>
  </si>
  <si>
    <t>Selling Price</t>
  </si>
  <si>
    <t>Vadapav</t>
  </si>
  <si>
    <t>batata vada</t>
  </si>
  <si>
    <t>Pav</t>
  </si>
  <si>
    <t>Tomato ketchup</t>
  </si>
  <si>
    <t xml:space="preserve">Cost Price </t>
  </si>
  <si>
    <t>in Rs</t>
  </si>
  <si>
    <t>Other Costs</t>
  </si>
  <si>
    <t>Stall Rent</t>
  </si>
  <si>
    <t>per month</t>
  </si>
  <si>
    <t>Electricity bill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</si>
  <si>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</si>
  <si>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</si>
  <si>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</si>
  <si>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</si>
  <si>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</si>
  <si>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</si>
  <si>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</si>
  <si>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</si>
  <si>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</si>
  <si>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</si>
  <si>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</si>
  <si>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</si>
  <si>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Sales (Qty)</t>
  </si>
  <si>
    <t>VadaPav</t>
  </si>
  <si>
    <t>Requirements (Qty)</t>
  </si>
  <si>
    <t>Total Requirements (Qty)</t>
  </si>
  <si>
    <t>Sales (in Rs)</t>
  </si>
  <si>
    <t>Vada Pav</t>
  </si>
  <si>
    <t>Total Sales</t>
  </si>
  <si>
    <t xml:space="preserve">Cost of goods sold </t>
  </si>
  <si>
    <t>Total Costs of goods sold</t>
  </si>
  <si>
    <t>other costs</t>
  </si>
  <si>
    <t>Total other costs</t>
  </si>
  <si>
    <t>Total Costs</t>
  </si>
  <si>
    <t>Profit</t>
  </si>
  <si>
    <t>Purchases (in Rs)</t>
  </si>
  <si>
    <t>Total Purchases</t>
  </si>
  <si>
    <t>Cash inflow</t>
  </si>
  <si>
    <t>Cash received from Sales</t>
  </si>
  <si>
    <t>Cash outflow</t>
  </si>
  <si>
    <t>Cash paid for purchases</t>
  </si>
  <si>
    <t>Other costs</t>
  </si>
  <si>
    <t>Net cash for the month</t>
  </si>
  <si>
    <t>Cash in hand</t>
  </si>
  <si>
    <t>Opening Cash</t>
  </si>
  <si>
    <t>Closing cash</t>
  </si>
  <si>
    <t>Assets</t>
  </si>
  <si>
    <t>Total Assets (TA)</t>
  </si>
  <si>
    <t>Liabilities</t>
  </si>
  <si>
    <t>Total Liabilities (TL)</t>
  </si>
  <si>
    <t>Difference 1 (TA-TL)</t>
  </si>
  <si>
    <t>Opening Profit</t>
  </si>
  <si>
    <t>Profit for the month</t>
  </si>
  <si>
    <t>Accumulated Profit</t>
  </si>
  <si>
    <t>Difference 2 (D1-AP)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</si>
</sst>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sz val="18.0"/>
      <color theme="1"/>
      <name val="Arial"/>
    </font>
    <font>
      <color theme="1"/>
      <name val="Arial"/>
    </font>
    <font>
      <sz val="18.0"/>
      <color theme="1"/>
      <name val="Arial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3" numFmtId="0" xfId="0" applyAlignment="1" applyFont="1">
      <alignment readingOrder="0" shrinkToFit="0" vertical="bottom" wrapText="0"/>
    </xf>
    <xf borderId="0" fillId="0" fontId="3" numFmtId="0" xfId="0" applyAlignment="1" applyFont="1">
      <alignment readingOrder="0" shrinkToFit="0" vertical="bottom" wrapText="1"/>
    </xf>
    <xf borderId="0" fillId="2" fontId="4" numFmtId="0" xfId="0" applyAlignment="1" applyFill="1" applyFont="1">
      <alignment horizontal="left" readingOrder="0"/>
    </xf>
    <xf borderId="0" fillId="0" fontId="2" numFmtId="0" xfId="0" applyAlignment="1" applyFont="1">
      <alignment horizontal="right" vertical="bottom"/>
    </xf>
    <xf borderId="0" fillId="0" fontId="2" numFmtId="9" xfId="0" applyAlignment="1" applyFont="1" applyNumberFormat="1">
      <alignment horizontal="right" vertical="bottom"/>
    </xf>
    <xf borderId="0" fillId="0" fontId="2" numFmtId="1" xfId="0" applyAlignment="1" applyFont="1" applyNumberFormat="1">
      <alignment horizontal="right" vertical="bottom"/>
    </xf>
    <xf borderId="0" fillId="0" fontId="2" numFmtId="3" xfId="0" applyAlignment="1" applyFont="1" applyNumberFormat="1">
      <alignment horizontal="right" vertical="bottom"/>
    </xf>
    <xf borderId="0" fillId="0" fontId="2" numFmtId="3" xfId="0" applyAlignment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1.13"/>
    <col customWidth="1" min="2" max="8" width="102.25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25.5" customHeight="1">
      <c r="A2" s="3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4" t="s">
        <v>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36.0" customHeight="1">
      <c r="A4" s="3" t="s">
        <v>3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48.75" customHeight="1">
      <c r="A5" s="4" t="s">
        <v>4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3" t="s">
        <v>5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3" t="s">
        <v>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3" t="s">
        <v>7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3" t="s">
        <v>8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5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/>
      <c r="B1" s="2" t="s">
        <v>9</v>
      </c>
      <c r="C1" s="2" t="s">
        <v>10</v>
      </c>
      <c r="D1" s="2" t="s">
        <v>11</v>
      </c>
    </row>
    <row r="2">
      <c r="A2" s="2" t="s">
        <v>12</v>
      </c>
      <c r="B2" s="6">
        <v>950.0</v>
      </c>
      <c r="C2" s="7">
        <v>0.05</v>
      </c>
      <c r="D2" s="6">
        <v>40.0</v>
      </c>
    </row>
    <row r="3">
      <c r="A3" s="2"/>
      <c r="B3" s="2"/>
      <c r="C3" s="2"/>
      <c r="D3" s="2"/>
    </row>
    <row r="4">
      <c r="A4" s="2"/>
      <c r="B4" s="2"/>
      <c r="C4" s="2"/>
      <c r="D4" s="2"/>
    </row>
    <row r="5">
      <c r="A5" s="2"/>
      <c r="B5" s="2"/>
      <c r="C5" s="2"/>
      <c r="D5" s="2"/>
    </row>
    <row r="6">
      <c r="A6" s="2" t="s">
        <v>13</v>
      </c>
      <c r="B6" s="6">
        <v>1.0</v>
      </c>
      <c r="C6" s="2"/>
      <c r="D6" s="2"/>
    </row>
    <row r="7">
      <c r="A7" s="2" t="s">
        <v>14</v>
      </c>
      <c r="B7" s="6">
        <v>1.0</v>
      </c>
      <c r="C7" s="2"/>
      <c r="D7" s="2"/>
    </row>
    <row r="8">
      <c r="A8" s="2" t="s">
        <v>15</v>
      </c>
      <c r="B8" s="6">
        <v>1.0</v>
      </c>
      <c r="C8" s="2"/>
      <c r="D8" s="2"/>
    </row>
    <row r="9">
      <c r="A9" s="2"/>
      <c r="B9" s="2"/>
      <c r="C9" s="2"/>
      <c r="D9" s="2"/>
    </row>
    <row r="10">
      <c r="A10" s="2" t="s">
        <v>16</v>
      </c>
      <c r="B10" s="2" t="s">
        <v>17</v>
      </c>
      <c r="C10" s="2"/>
      <c r="D10" s="2"/>
    </row>
    <row r="11">
      <c r="A11" s="2" t="s">
        <v>13</v>
      </c>
      <c r="B11" s="6">
        <v>5.0</v>
      </c>
      <c r="C11" s="2"/>
      <c r="D11" s="2"/>
    </row>
    <row r="12">
      <c r="A12" s="2" t="s">
        <v>14</v>
      </c>
      <c r="B12" s="6">
        <v>7.0</v>
      </c>
      <c r="C12" s="2"/>
      <c r="D12" s="2"/>
    </row>
    <row r="13">
      <c r="A13" s="2" t="s">
        <v>15</v>
      </c>
      <c r="B13" s="6">
        <v>1.0</v>
      </c>
      <c r="C13" s="2"/>
      <c r="D13" s="2"/>
    </row>
    <row r="14">
      <c r="A14" s="2"/>
      <c r="B14" s="2"/>
      <c r="C14" s="2"/>
      <c r="D14" s="2"/>
    </row>
    <row r="15">
      <c r="A15" s="2" t="s">
        <v>18</v>
      </c>
      <c r="B15" s="2" t="s">
        <v>17</v>
      </c>
      <c r="C15" s="2"/>
      <c r="D15" s="2"/>
    </row>
    <row r="16">
      <c r="A16" s="2" t="s">
        <v>19</v>
      </c>
      <c r="B16" s="6">
        <v>10000.0</v>
      </c>
      <c r="C16" s="2" t="s">
        <v>20</v>
      </c>
      <c r="D16" s="2"/>
    </row>
    <row r="17">
      <c r="A17" s="2" t="s">
        <v>21</v>
      </c>
      <c r="B17" s="6">
        <v>2500.0</v>
      </c>
      <c r="C17" s="2" t="s">
        <v>20</v>
      </c>
      <c r="D17" s="2"/>
    </row>
    <row r="18">
      <c r="A18" s="2"/>
      <c r="B18" s="2"/>
      <c r="C18" s="2"/>
      <c r="D18" s="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/>
      <c r="B1" s="2" t="s">
        <v>22</v>
      </c>
      <c r="C1" s="2" t="s">
        <v>23</v>
      </c>
      <c r="D1" s="2" t="s">
        <v>24</v>
      </c>
      <c r="E1" s="2" t="s">
        <v>25</v>
      </c>
      <c r="F1" s="2" t="s">
        <v>26</v>
      </c>
      <c r="G1" s="2" t="s">
        <v>27</v>
      </c>
      <c r="H1" s="2" t="s">
        <v>28</v>
      </c>
      <c r="I1" s="2" t="s">
        <v>29</v>
      </c>
      <c r="J1" s="2" t="s">
        <v>30</v>
      </c>
      <c r="K1" s="2" t="s">
        <v>31</v>
      </c>
      <c r="L1" s="2" t="s">
        <v>32</v>
      </c>
      <c r="M1" s="2" t="s">
        <v>33</v>
      </c>
    </row>
    <row r="2">
      <c r="A2" s="2" t="s">
        <v>34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>
      <c r="A3" s="2" t="s">
        <v>35</v>
      </c>
      <c r="B3" s="6">
        <f>Assumptions!$B2</f>
        <v>950</v>
      </c>
      <c r="C3" s="8">
        <f>B3*(1+Assumptions!$C2)</f>
        <v>997.5</v>
      </c>
      <c r="D3" s="8">
        <f>C3*(1+Assumptions!$C2)</f>
        <v>1047.375</v>
      </c>
      <c r="E3" s="8">
        <f>D3*(1+Assumptions!$C2)</f>
        <v>1099.74375</v>
      </c>
      <c r="F3" s="8">
        <f>E3*(1+Assumptions!$C2)</f>
        <v>1154.730938</v>
      </c>
      <c r="G3" s="8">
        <f>F3*(1+Assumptions!$C2)</f>
        <v>1212.467484</v>
      </c>
      <c r="H3" s="8">
        <f>G3*(1+Assumptions!$C2)</f>
        <v>1273.090859</v>
      </c>
      <c r="I3" s="8">
        <f>H3*(1+Assumptions!$C2)</f>
        <v>1336.745402</v>
      </c>
      <c r="J3" s="8">
        <f>I3*(1+Assumptions!$C2)</f>
        <v>1403.582672</v>
      </c>
      <c r="K3" s="8">
        <f>J3*(1+Assumptions!$C2)</f>
        <v>1473.761805</v>
      </c>
      <c r="L3" s="8">
        <f>K3*(1+Assumptions!$C2)</f>
        <v>1547.449895</v>
      </c>
      <c r="M3" s="8">
        <f>L3*(1+Assumptions!$C2)</f>
        <v>1624.82239</v>
      </c>
    </row>
    <row r="4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</row>
    <row r="5">
      <c r="A5" s="2" t="s">
        <v>36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</row>
    <row r="6">
      <c r="A6" s="2" t="s">
        <v>35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</row>
    <row r="7">
      <c r="A7" s="2" t="s">
        <v>13</v>
      </c>
      <c r="B7" s="8">
        <f>B3*Assumptions!$B6</f>
        <v>950</v>
      </c>
      <c r="C7" s="8">
        <f>C3*Assumptions!$B6</f>
        <v>997.5</v>
      </c>
      <c r="D7" s="8">
        <f>D3*Assumptions!$B6</f>
        <v>1047.375</v>
      </c>
      <c r="E7" s="8">
        <f>E3*Assumptions!$B6</f>
        <v>1099.74375</v>
      </c>
      <c r="F7" s="8">
        <f>F3*Assumptions!$B6</f>
        <v>1154.730938</v>
      </c>
      <c r="G7" s="8">
        <f>G3*Assumptions!$B6</f>
        <v>1212.467484</v>
      </c>
      <c r="H7" s="8">
        <f>H3*Assumptions!$B6</f>
        <v>1273.090859</v>
      </c>
      <c r="I7" s="8">
        <f>I3*Assumptions!$B6</f>
        <v>1336.745402</v>
      </c>
      <c r="J7" s="8">
        <f>J3*Assumptions!$B6</f>
        <v>1403.582672</v>
      </c>
      <c r="K7" s="8">
        <f>K3*Assumptions!$B6</f>
        <v>1473.761805</v>
      </c>
      <c r="L7" s="8">
        <f>L3*Assumptions!$B6</f>
        <v>1547.449895</v>
      </c>
      <c r="M7" s="8">
        <f>M3*Assumptions!$B6</f>
        <v>1624.82239</v>
      </c>
    </row>
    <row r="8">
      <c r="A8" s="2" t="s">
        <v>14</v>
      </c>
      <c r="B8" s="8">
        <f>B3*Assumptions!$B7</f>
        <v>950</v>
      </c>
      <c r="C8" s="8">
        <f>C3*Assumptions!$B7</f>
        <v>997.5</v>
      </c>
      <c r="D8" s="8">
        <f>D3*Assumptions!$B7</f>
        <v>1047.375</v>
      </c>
      <c r="E8" s="8">
        <f>E3*Assumptions!$B7</f>
        <v>1099.74375</v>
      </c>
      <c r="F8" s="8">
        <f>F3*Assumptions!$B7</f>
        <v>1154.730938</v>
      </c>
      <c r="G8" s="8">
        <f>G3*Assumptions!$B7</f>
        <v>1212.467484</v>
      </c>
      <c r="H8" s="8">
        <f>H3*Assumptions!$B7</f>
        <v>1273.090859</v>
      </c>
      <c r="I8" s="8">
        <f>I3*Assumptions!$B7</f>
        <v>1336.745402</v>
      </c>
      <c r="J8" s="8">
        <f>J3*Assumptions!$B7</f>
        <v>1403.582672</v>
      </c>
      <c r="K8" s="8">
        <f>K3*Assumptions!$B7</f>
        <v>1473.761805</v>
      </c>
      <c r="L8" s="8">
        <f>L3*Assumptions!$B7</f>
        <v>1547.449895</v>
      </c>
      <c r="M8" s="8">
        <f>M3*Assumptions!$B7</f>
        <v>1624.82239</v>
      </c>
    </row>
    <row r="9">
      <c r="A9" s="2" t="s">
        <v>15</v>
      </c>
      <c r="B9" s="8">
        <f>B3*Assumptions!$B8</f>
        <v>950</v>
      </c>
      <c r="C9" s="8">
        <f>C3*Assumptions!$B8</f>
        <v>997.5</v>
      </c>
      <c r="D9" s="8">
        <f>D3*Assumptions!$B8</f>
        <v>1047.375</v>
      </c>
      <c r="E9" s="8">
        <f>E3*Assumptions!$B8</f>
        <v>1099.74375</v>
      </c>
      <c r="F9" s="8">
        <f>F3*Assumptions!$B8</f>
        <v>1154.730938</v>
      </c>
      <c r="G9" s="8">
        <f>G3*Assumptions!$B8</f>
        <v>1212.467484</v>
      </c>
      <c r="H9" s="8">
        <f>H3*Assumptions!$B8</f>
        <v>1273.090859</v>
      </c>
      <c r="I9" s="8">
        <f>I3*Assumptions!$B8</f>
        <v>1336.745402</v>
      </c>
      <c r="J9" s="8">
        <f>J3*Assumptions!$B8</f>
        <v>1403.582672</v>
      </c>
      <c r="K9" s="8">
        <f>K3*Assumptions!$B8</f>
        <v>1473.761805</v>
      </c>
      <c r="L9" s="8">
        <f>L3*Assumptions!$B8</f>
        <v>1547.449895</v>
      </c>
      <c r="M9" s="8">
        <f>M3*Assumptions!$B8</f>
        <v>1624.82239</v>
      </c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</row>
    <row r="11">
      <c r="A11" s="2" t="s">
        <v>37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</row>
    <row r="12">
      <c r="A12" s="2" t="s">
        <v>13</v>
      </c>
      <c r="B12" s="8">
        <f t="shared" ref="B12:M12" si="1">B7</f>
        <v>950</v>
      </c>
      <c r="C12" s="8">
        <f t="shared" si="1"/>
        <v>997.5</v>
      </c>
      <c r="D12" s="8">
        <f t="shared" si="1"/>
        <v>1047.375</v>
      </c>
      <c r="E12" s="8">
        <f t="shared" si="1"/>
        <v>1099.74375</v>
      </c>
      <c r="F12" s="8">
        <f t="shared" si="1"/>
        <v>1154.730938</v>
      </c>
      <c r="G12" s="8">
        <f t="shared" si="1"/>
        <v>1212.467484</v>
      </c>
      <c r="H12" s="8">
        <f t="shared" si="1"/>
        <v>1273.090859</v>
      </c>
      <c r="I12" s="8">
        <f t="shared" si="1"/>
        <v>1336.745402</v>
      </c>
      <c r="J12" s="8">
        <f t="shared" si="1"/>
        <v>1403.582672</v>
      </c>
      <c r="K12" s="8">
        <f t="shared" si="1"/>
        <v>1473.761805</v>
      </c>
      <c r="L12" s="8">
        <f t="shared" si="1"/>
        <v>1547.449895</v>
      </c>
      <c r="M12" s="8">
        <f t="shared" si="1"/>
        <v>1624.82239</v>
      </c>
    </row>
    <row r="13">
      <c r="A13" s="2" t="s">
        <v>14</v>
      </c>
      <c r="B13" s="8">
        <f t="shared" ref="B13:M13" si="2">B8</f>
        <v>950</v>
      </c>
      <c r="C13" s="8">
        <f t="shared" si="2"/>
        <v>997.5</v>
      </c>
      <c r="D13" s="8">
        <f t="shared" si="2"/>
        <v>1047.375</v>
      </c>
      <c r="E13" s="8">
        <f t="shared" si="2"/>
        <v>1099.74375</v>
      </c>
      <c r="F13" s="8">
        <f t="shared" si="2"/>
        <v>1154.730938</v>
      </c>
      <c r="G13" s="8">
        <f t="shared" si="2"/>
        <v>1212.467484</v>
      </c>
      <c r="H13" s="8">
        <f t="shared" si="2"/>
        <v>1273.090859</v>
      </c>
      <c r="I13" s="8">
        <f t="shared" si="2"/>
        <v>1336.745402</v>
      </c>
      <c r="J13" s="8">
        <f t="shared" si="2"/>
        <v>1403.582672</v>
      </c>
      <c r="K13" s="8">
        <f t="shared" si="2"/>
        <v>1473.761805</v>
      </c>
      <c r="L13" s="8">
        <f t="shared" si="2"/>
        <v>1547.449895</v>
      </c>
      <c r="M13" s="8">
        <f t="shared" si="2"/>
        <v>1624.82239</v>
      </c>
    </row>
    <row r="14">
      <c r="A14" s="2" t="s">
        <v>15</v>
      </c>
      <c r="B14" s="8">
        <f t="shared" ref="B14:M14" si="3">B9</f>
        <v>950</v>
      </c>
      <c r="C14" s="8">
        <f t="shared" si="3"/>
        <v>997.5</v>
      </c>
      <c r="D14" s="8">
        <f t="shared" si="3"/>
        <v>1047.375</v>
      </c>
      <c r="E14" s="8">
        <f t="shared" si="3"/>
        <v>1099.74375</v>
      </c>
      <c r="F14" s="8">
        <f t="shared" si="3"/>
        <v>1154.730938</v>
      </c>
      <c r="G14" s="8">
        <f t="shared" si="3"/>
        <v>1212.467484</v>
      </c>
      <c r="H14" s="8">
        <f t="shared" si="3"/>
        <v>1273.090859</v>
      </c>
      <c r="I14" s="8">
        <f t="shared" si="3"/>
        <v>1336.745402</v>
      </c>
      <c r="J14" s="8">
        <f t="shared" si="3"/>
        <v>1403.582672</v>
      </c>
      <c r="K14" s="8">
        <f t="shared" si="3"/>
        <v>1473.761805</v>
      </c>
      <c r="L14" s="8">
        <f t="shared" si="3"/>
        <v>1547.449895</v>
      </c>
      <c r="M14" s="8">
        <f t="shared" si="3"/>
        <v>1624.82239</v>
      </c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/>
      <c r="B1" s="2" t="s">
        <v>22</v>
      </c>
      <c r="C1" s="2" t="s">
        <v>23</v>
      </c>
      <c r="D1" s="2" t="s">
        <v>24</v>
      </c>
      <c r="E1" s="2" t="s">
        <v>25</v>
      </c>
      <c r="F1" s="2" t="s">
        <v>26</v>
      </c>
      <c r="G1" s="2" t="s">
        <v>27</v>
      </c>
      <c r="H1" s="2" t="s">
        <v>28</v>
      </c>
      <c r="I1" s="2" t="s">
        <v>29</v>
      </c>
      <c r="J1" s="2" t="s">
        <v>30</v>
      </c>
      <c r="K1" s="2" t="s">
        <v>31</v>
      </c>
      <c r="L1" s="2" t="s">
        <v>32</v>
      </c>
      <c r="M1" s="2" t="s">
        <v>33</v>
      </c>
    </row>
    <row r="2">
      <c r="A2" s="2" t="s">
        <v>38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>
      <c r="A3" s="2" t="s">
        <v>39</v>
      </c>
      <c r="B3" s="9">
        <f>'Calcs-1'!B3*Assumptions!$D2</f>
        <v>38000</v>
      </c>
      <c r="C3" s="9">
        <f>'Calcs-1'!C3*Assumptions!$D2</f>
        <v>39900</v>
      </c>
      <c r="D3" s="9">
        <f>'Calcs-1'!D3*Assumptions!$D2</f>
        <v>41895</v>
      </c>
      <c r="E3" s="9">
        <f>'Calcs-1'!E3*Assumptions!$D2</f>
        <v>43989.75</v>
      </c>
      <c r="F3" s="9">
        <f>'Calcs-1'!F3*Assumptions!$D2</f>
        <v>46189.2375</v>
      </c>
      <c r="G3" s="9">
        <f>'Calcs-1'!G3*Assumptions!$D2</f>
        <v>48498.69938</v>
      </c>
      <c r="H3" s="9">
        <f>'Calcs-1'!H3*Assumptions!$D2</f>
        <v>50923.63434</v>
      </c>
      <c r="I3" s="9">
        <f>'Calcs-1'!I3*Assumptions!$D2</f>
        <v>53469.81606</v>
      </c>
      <c r="J3" s="9">
        <f>'Calcs-1'!J3*Assumptions!$D2</f>
        <v>56143.30686</v>
      </c>
      <c r="K3" s="9">
        <f>'Calcs-1'!K3*Assumptions!$D2</f>
        <v>58950.47221</v>
      </c>
      <c r="L3" s="9">
        <f>'Calcs-1'!L3*Assumptions!$D2</f>
        <v>61897.99582</v>
      </c>
      <c r="M3" s="9">
        <f>'Calcs-1'!M3*Assumptions!$D2</f>
        <v>64992.89561</v>
      </c>
    </row>
    <row r="4">
      <c r="A4" s="2" t="s">
        <v>40</v>
      </c>
      <c r="B4" s="9">
        <f t="shared" ref="B4:M4" si="1">B3</f>
        <v>38000</v>
      </c>
      <c r="C4" s="9">
        <f t="shared" si="1"/>
        <v>39900</v>
      </c>
      <c r="D4" s="9">
        <f t="shared" si="1"/>
        <v>41895</v>
      </c>
      <c r="E4" s="9">
        <f t="shared" si="1"/>
        <v>43989.75</v>
      </c>
      <c r="F4" s="9">
        <f t="shared" si="1"/>
        <v>46189.2375</v>
      </c>
      <c r="G4" s="9">
        <f t="shared" si="1"/>
        <v>48498.69938</v>
      </c>
      <c r="H4" s="9">
        <f t="shared" si="1"/>
        <v>50923.63434</v>
      </c>
      <c r="I4" s="9">
        <f t="shared" si="1"/>
        <v>53469.81606</v>
      </c>
      <c r="J4" s="9">
        <f t="shared" si="1"/>
        <v>56143.30686</v>
      </c>
      <c r="K4" s="9">
        <f t="shared" si="1"/>
        <v>58950.47221</v>
      </c>
      <c r="L4" s="9">
        <f t="shared" si="1"/>
        <v>61897.99582</v>
      </c>
      <c r="M4" s="9">
        <f t="shared" si="1"/>
        <v>64992.89561</v>
      </c>
    </row>
    <row r="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</row>
    <row r="6">
      <c r="A6" s="2" t="s">
        <v>41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</row>
    <row r="7">
      <c r="A7" s="2" t="s">
        <v>13</v>
      </c>
      <c r="B7" s="9">
        <f>'Calcs-1'!B12*Assumptions!$B11</f>
        <v>4750</v>
      </c>
      <c r="C7" s="9">
        <f>'Calcs-1'!C12*Assumptions!$B11</f>
        <v>4987.5</v>
      </c>
      <c r="D7" s="9">
        <f>'Calcs-1'!D12*Assumptions!$B11</f>
        <v>5236.875</v>
      </c>
      <c r="E7" s="9">
        <f>'Calcs-1'!E12*Assumptions!$B11</f>
        <v>5498.71875</v>
      </c>
      <c r="F7" s="9">
        <f>'Calcs-1'!F12*Assumptions!$B11</f>
        <v>5773.654688</v>
      </c>
      <c r="G7" s="9">
        <f>'Calcs-1'!G12*Assumptions!$B11</f>
        <v>6062.337422</v>
      </c>
      <c r="H7" s="9">
        <f>'Calcs-1'!H12*Assumptions!$B11</f>
        <v>6365.454293</v>
      </c>
      <c r="I7" s="9">
        <f>'Calcs-1'!I12*Assumptions!$B11</f>
        <v>6683.727008</v>
      </c>
      <c r="J7" s="9">
        <f>'Calcs-1'!J12*Assumptions!$B11</f>
        <v>7017.913358</v>
      </c>
      <c r="K7" s="9">
        <f>'Calcs-1'!K12*Assumptions!$B11</f>
        <v>7368.809026</v>
      </c>
      <c r="L7" s="9">
        <f>'Calcs-1'!L12*Assumptions!$B11</f>
        <v>7737.249477</v>
      </c>
      <c r="M7" s="9">
        <f>'Calcs-1'!M12*Assumptions!$B11</f>
        <v>8124.111951</v>
      </c>
    </row>
    <row r="8">
      <c r="A8" s="2" t="s">
        <v>14</v>
      </c>
      <c r="B8" s="9">
        <f>'Calcs-1'!B13*Assumptions!$B12</f>
        <v>6650</v>
      </c>
      <c r="C8" s="9">
        <f>'Calcs-1'!C13*Assumptions!$B12</f>
        <v>6982.5</v>
      </c>
      <c r="D8" s="9">
        <f>'Calcs-1'!D13*Assumptions!$B12</f>
        <v>7331.625</v>
      </c>
      <c r="E8" s="9">
        <f>'Calcs-1'!E13*Assumptions!$B12</f>
        <v>7698.20625</v>
      </c>
      <c r="F8" s="9">
        <f>'Calcs-1'!F13*Assumptions!$B12</f>
        <v>8083.116563</v>
      </c>
      <c r="G8" s="9">
        <f>'Calcs-1'!G13*Assumptions!$B12</f>
        <v>8487.272391</v>
      </c>
      <c r="H8" s="9">
        <f>'Calcs-1'!H13*Assumptions!$B12</f>
        <v>8911.63601</v>
      </c>
      <c r="I8" s="9">
        <f>'Calcs-1'!I13*Assumptions!$B12</f>
        <v>9357.217811</v>
      </c>
      <c r="J8" s="9">
        <f>'Calcs-1'!J13*Assumptions!$B12</f>
        <v>9825.078701</v>
      </c>
      <c r="K8" s="9">
        <f>'Calcs-1'!K13*Assumptions!$B12</f>
        <v>10316.33264</v>
      </c>
      <c r="L8" s="9">
        <f>'Calcs-1'!L13*Assumptions!$B12</f>
        <v>10832.14927</v>
      </c>
      <c r="M8" s="9">
        <f>'Calcs-1'!M13*Assumptions!$B12</f>
        <v>11373.75673</v>
      </c>
    </row>
    <row r="9">
      <c r="A9" s="2" t="s">
        <v>15</v>
      </c>
      <c r="B9" s="9">
        <f>'Calcs-1'!B14*Assumptions!$B13</f>
        <v>950</v>
      </c>
      <c r="C9" s="9">
        <f>'Calcs-1'!C14*Assumptions!$B13</f>
        <v>997.5</v>
      </c>
      <c r="D9" s="9">
        <f>'Calcs-1'!D14*Assumptions!$B13</f>
        <v>1047.375</v>
      </c>
      <c r="E9" s="9">
        <f>'Calcs-1'!E14*Assumptions!$B13</f>
        <v>1099.74375</v>
      </c>
      <c r="F9" s="9">
        <f>'Calcs-1'!F14*Assumptions!$B13</f>
        <v>1154.730938</v>
      </c>
      <c r="G9" s="9">
        <f>'Calcs-1'!G14*Assumptions!$B13</f>
        <v>1212.467484</v>
      </c>
      <c r="H9" s="9">
        <f>'Calcs-1'!H14*Assumptions!$B13</f>
        <v>1273.090859</v>
      </c>
      <c r="I9" s="9">
        <f>'Calcs-1'!I14*Assumptions!$B13</f>
        <v>1336.745402</v>
      </c>
      <c r="J9" s="9">
        <f>'Calcs-1'!J14*Assumptions!$B13</f>
        <v>1403.582672</v>
      </c>
      <c r="K9" s="9">
        <f>'Calcs-1'!K14*Assumptions!$B13</f>
        <v>1473.761805</v>
      </c>
      <c r="L9" s="9">
        <f>'Calcs-1'!L14*Assumptions!$B13</f>
        <v>1547.449895</v>
      </c>
      <c r="M9" s="9">
        <f>'Calcs-1'!M14*Assumptions!$B13</f>
        <v>1624.82239</v>
      </c>
    </row>
    <row r="10">
      <c r="A10" s="2" t="s">
        <v>42</v>
      </c>
      <c r="B10" s="9">
        <f t="shared" ref="B10:M10" si="2">SUM(B7:B9)</f>
        <v>12350</v>
      </c>
      <c r="C10" s="9">
        <f t="shared" si="2"/>
        <v>12967.5</v>
      </c>
      <c r="D10" s="9">
        <f t="shared" si="2"/>
        <v>13615.875</v>
      </c>
      <c r="E10" s="9">
        <f t="shared" si="2"/>
        <v>14296.66875</v>
      </c>
      <c r="F10" s="9">
        <f t="shared" si="2"/>
        <v>15011.50219</v>
      </c>
      <c r="G10" s="9">
        <f t="shared" si="2"/>
        <v>15762.0773</v>
      </c>
      <c r="H10" s="9">
        <f t="shared" si="2"/>
        <v>16550.18116</v>
      </c>
      <c r="I10" s="9">
        <f t="shared" si="2"/>
        <v>17377.69022</v>
      </c>
      <c r="J10" s="9">
        <f t="shared" si="2"/>
        <v>18246.57473</v>
      </c>
      <c r="K10" s="9">
        <f t="shared" si="2"/>
        <v>19158.90347</v>
      </c>
      <c r="L10" s="9">
        <f t="shared" si="2"/>
        <v>20116.84864</v>
      </c>
      <c r="M10" s="9">
        <f t="shared" si="2"/>
        <v>21122.69107</v>
      </c>
    </row>
    <row r="11">
      <c r="A11" s="2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</row>
    <row r="12">
      <c r="A12" s="2" t="s">
        <v>43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</row>
    <row r="13">
      <c r="A13" s="2" t="s">
        <v>19</v>
      </c>
      <c r="B13" s="9">
        <f>Assumptions!$B16</f>
        <v>10000</v>
      </c>
      <c r="C13" s="9">
        <f>Assumptions!$B16</f>
        <v>10000</v>
      </c>
      <c r="D13" s="9">
        <f>Assumptions!$B16</f>
        <v>10000</v>
      </c>
      <c r="E13" s="9">
        <f>Assumptions!$B16</f>
        <v>10000</v>
      </c>
      <c r="F13" s="9">
        <f>Assumptions!$B16</f>
        <v>10000</v>
      </c>
      <c r="G13" s="9">
        <f>Assumptions!$B16</f>
        <v>10000</v>
      </c>
      <c r="H13" s="9">
        <f>Assumptions!$B16</f>
        <v>10000</v>
      </c>
      <c r="I13" s="9">
        <f>Assumptions!$B16</f>
        <v>10000</v>
      </c>
      <c r="J13" s="9">
        <f>Assumptions!$B16</f>
        <v>10000</v>
      </c>
      <c r="K13" s="9">
        <f>Assumptions!$B16</f>
        <v>10000</v>
      </c>
      <c r="L13" s="9">
        <f>Assumptions!$B16</f>
        <v>10000</v>
      </c>
      <c r="M13" s="9">
        <f>Assumptions!$B16</f>
        <v>10000</v>
      </c>
    </row>
    <row r="14">
      <c r="A14" s="2" t="s">
        <v>21</v>
      </c>
      <c r="B14" s="9">
        <f>Assumptions!$B17</f>
        <v>2500</v>
      </c>
      <c r="C14" s="9">
        <f>Assumptions!$B17</f>
        <v>2500</v>
      </c>
      <c r="D14" s="9">
        <f>Assumptions!$B17</f>
        <v>2500</v>
      </c>
      <c r="E14" s="9">
        <f>Assumptions!$B17</f>
        <v>2500</v>
      </c>
      <c r="F14" s="9">
        <f>Assumptions!$B17</f>
        <v>2500</v>
      </c>
      <c r="G14" s="9">
        <f>Assumptions!$B17</f>
        <v>2500</v>
      </c>
      <c r="H14" s="9">
        <f>Assumptions!$B17</f>
        <v>2500</v>
      </c>
      <c r="I14" s="9">
        <f>Assumptions!$B17</f>
        <v>2500</v>
      </c>
      <c r="J14" s="9">
        <f>Assumptions!$B17</f>
        <v>2500</v>
      </c>
      <c r="K14" s="9">
        <f>Assumptions!$B17</f>
        <v>2500</v>
      </c>
      <c r="L14" s="9">
        <f>Assumptions!$B17</f>
        <v>2500</v>
      </c>
      <c r="M14" s="9">
        <f>Assumptions!$B17</f>
        <v>2500</v>
      </c>
    </row>
    <row r="15">
      <c r="A15" s="2" t="s">
        <v>44</v>
      </c>
      <c r="B15" s="9">
        <f t="shared" ref="B15:M15" si="3">SUM(B13:B14)</f>
        <v>12500</v>
      </c>
      <c r="C15" s="9">
        <f t="shared" si="3"/>
        <v>12500</v>
      </c>
      <c r="D15" s="9">
        <f t="shared" si="3"/>
        <v>12500</v>
      </c>
      <c r="E15" s="9">
        <f t="shared" si="3"/>
        <v>12500</v>
      </c>
      <c r="F15" s="9">
        <f t="shared" si="3"/>
        <v>12500</v>
      </c>
      <c r="G15" s="9">
        <f t="shared" si="3"/>
        <v>12500</v>
      </c>
      <c r="H15" s="9">
        <f t="shared" si="3"/>
        <v>12500</v>
      </c>
      <c r="I15" s="9">
        <f t="shared" si="3"/>
        <v>12500</v>
      </c>
      <c r="J15" s="9">
        <f t="shared" si="3"/>
        <v>12500</v>
      </c>
      <c r="K15" s="9">
        <f t="shared" si="3"/>
        <v>12500</v>
      </c>
      <c r="L15" s="9">
        <f t="shared" si="3"/>
        <v>12500</v>
      </c>
      <c r="M15" s="9">
        <f t="shared" si="3"/>
        <v>12500</v>
      </c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</row>
    <row r="17">
      <c r="A17" s="2" t="s">
        <v>45</v>
      </c>
      <c r="B17" s="9">
        <f t="shared" ref="B17:M17" si="4">B10+B15</f>
        <v>24850</v>
      </c>
      <c r="C17" s="9">
        <f t="shared" si="4"/>
        <v>25467.5</v>
      </c>
      <c r="D17" s="9">
        <f t="shared" si="4"/>
        <v>26115.875</v>
      </c>
      <c r="E17" s="9">
        <f t="shared" si="4"/>
        <v>26796.66875</v>
      </c>
      <c r="F17" s="9">
        <f t="shared" si="4"/>
        <v>27511.50219</v>
      </c>
      <c r="G17" s="9">
        <f t="shared" si="4"/>
        <v>28262.0773</v>
      </c>
      <c r="H17" s="9">
        <f t="shared" si="4"/>
        <v>29050.18116</v>
      </c>
      <c r="I17" s="9">
        <f t="shared" si="4"/>
        <v>29877.69022</v>
      </c>
      <c r="J17" s="9">
        <f t="shared" si="4"/>
        <v>30746.57473</v>
      </c>
      <c r="K17" s="9">
        <f t="shared" si="4"/>
        <v>31658.90347</v>
      </c>
      <c r="L17" s="9">
        <f t="shared" si="4"/>
        <v>32616.84864</v>
      </c>
      <c r="M17" s="9">
        <f t="shared" si="4"/>
        <v>33622.69107</v>
      </c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</row>
    <row r="19">
      <c r="A19" s="2" t="s">
        <v>46</v>
      </c>
      <c r="B19" s="9">
        <f t="shared" ref="B19:M19" si="5">B4-B17</f>
        <v>13150</v>
      </c>
      <c r="C19" s="9">
        <f t="shared" si="5"/>
        <v>14432.5</v>
      </c>
      <c r="D19" s="9">
        <f t="shared" si="5"/>
        <v>15779.125</v>
      </c>
      <c r="E19" s="9">
        <f t="shared" si="5"/>
        <v>17193.08125</v>
      </c>
      <c r="F19" s="9">
        <f t="shared" si="5"/>
        <v>18677.73531</v>
      </c>
      <c r="G19" s="9">
        <f t="shared" si="5"/>
        <v>20236.62208</v>
      </c>
      <c r="H19" s="9">
        <f t="shared" si="5"/>
        <v>21873.45318</v>
      </c>
      <c r="I19" s="9">
        <f t="shared" si="5"/>
        <v>23592.12584</v>
      </c>
      <c r="J19" s="9">
        <f t="shared" si="5"/>
        <v>25396.73213</v>
      </c>
      <c r="K19" s="9">
        <f t="shared" si="5"/>
        <v>27291.56874</v>
      </c>
      <c r="L19" s="9">
        <f t="shared" si="5"/>
        <v>29281.14718</v>
      </c>
      <c r="M19" s="9">
        <f t="shared" si="5"/>
        <v>31370.20454</v>
      </c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/>
      <c r="B1" s="2" t="s">
        <v>22</v>
      </c>
      <c r="C1" s="2" t="s">
        <v>23</v>
      </c>
      <c r="D1" s="2" t="s">
        <v>24</v>
      </c>
      <c r="E1" s="2" t="s">
        <v>25</v>
      </c>
      <c r="F1" s="2" t="s">
        <v>26</v>
      </c>
      <c r="G1" s="2" t="s">
        <v>27</v>
      </c>
      <c r="H1" s="2" t="s">
        <v>28</v>
      </c>
      <c r="I1" s="2" t="s">
        <v>29</v>
      </c>
      <c r="J1" s="2" t="s">
        <v>30</v>
      </c>
      <c r="K1" s="2" t="s">
        <v>31</v>
      </c>
      <c r="L1" s="2" t="s">
        <v>32</v>
      </c>
      <c r="M1" s="2" t="s">
        <v>33</v>
      </c>
    </row>
    <row r="2">
      <c r="A2" s="2" t="s">
        <v>47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>
      <c r="A3" s="2" t="s">
        <v>13</v>
      </c>
      <c r="B3" s="9">
        <f>'Calcs-1'!B12*Assumptions!$B11</f>
        <v>4750</v>
      </c>
      <c r="C3" s="9">
        <f>'Calcs-1'!C12*Assumptions!$B11</f>
        <v>4987.5</v>
      </c>
      <c r="D3" s="9">
        <f>'Calcs-1'!D12*Assumptions!$B11</f>
        <v>5236.875</v>
      </c>
      <c r="E3" s="9">
        <f>'Calcs-1'!E12*Assumptions!$B11</f>
        <v>5498.71875</v>
      </c>
      <c r="F3" s="9">
        <f>'Calcs-1'!F12*Assumptions!$B11</f>
        <v>5773.654688</v>
      </c>
      <c r="G3" s="9">
        <f>'Calcs-1'!G12*Assumptions!$B11</f>
        <v>6062.337422</v>
      </c>
      <c r="H3" s="9">
        <f>'Calcs-1'!H12*Assumptions!$B11</f>
        <v>6365.454293</v>
      </c>
      <c r="I3" s="9">
        <f>'Calcs-1'!I12*Assumptions!$B11</f>
        <v>6683.727008</v>
      </c>
      <c r="J3" s="9">
        <f>'Calcs-1'!J12*Assumptions!$B11</f>
        <v>7017.913358</v>
      </c>
      <c r="K3" s="9">
        <f>'Calcs-1'!K12*Assumptions!$B11</f>
        <v>7368.809026</v>
      </c>
      <c r="L3" s="9">
        <f>'Calcs-1'!L12*Assumptions!$B11</f>
        <v>7737.249477</v>
      </c>
      <c r="M3" s="9">
        <f>'Calcs-1'!M12*Assumptions!$B11</f>
        <v>8124.111951</v>
      </c>
    </row>
    <row r="4">
      <c r="A4" s="2" t="s">
        <v>14</v>
      </c>
      <c r="B4" s="9">
        <f>'Calcs-1'!B13*Assumptions!$B12</f>
        <v>6650</v>
      </c>
      <c r="C4" s="9">
        <f>'Calcs-1'!C13*Assumptions!$B12</f>
        <v>6982.5</v>
      </c>
      <c r="D4" s="9">
        <f>'Calcs-1'!D13*Assumptions!$B12</f>
        <v>7331.625</v>
      </c>
      <c r="E4" s="9">
        <f>'Calcs-1'!E13*Assumptions!$B12</f>
        <v>7698.20625</v>
      </c>
      <c r="F4" s="9">
        <f>'Calcs-1'!F13*Assumptions!$B12</f>
        <v>8083.116563</v>
      </c>
      <c r="G4" s="9">
        <f>'Calcs-1'!G13*Assumptions!$B12</f>
        <v>8487.272391</v>
      </c>
      <c r="H4" s="9">
        <f>'Calcs-1'!H13*Assumptions!$B12</f>
        <v>8911.63601</v>
      </c>
      <c r="I4" s="9">
        <f>'Calcs-1'!I13*Assumptions!$B12</f>
        <v>9357.217811</v>
      </c>
      <c r="J4" s="9">
        <f>'Calcs-1'!J13*Assumptions!$B12</f>
        <v>9825.078701</v>
      </c>
      <c r="K4" s="9">
        <f>'Calcs-1'!K13*Assumptions!$B12</f>
        <v>10316.33264</v>
      </c>
      <c r="L4" s="9">
        <f>'Calcs-1'!L13*Assumptions!$B12</f>
        <v>10832.14927</v>
      </c>
      <c r="M4" s="9">
        <f>'Calcs-1'!M13*Assumptions!$B12</f>
        <v>11373.75673</v>
      </c>
    </row>
    <row r="5">
      <c r="A5" s="2" t="s">
        <v>15</v>
      </c>
      <c r="B5" s="9">
        <f>'Calcs-1'!B14*Assumptions!$B13</f>
        <v>950</v>
      </c>
      <c r="C5" s="9">
        <f>'Calcs-1'!C14*Assumptions!$B13</f>
        <v>997.5</v>
      </c>
      <c r="D5" s="9">
        <f>'Calcs-1'!D14*Assumptions!$B13</f>
        <v>1047.375</v>
      </c>
      <c r="E5" s="9">
        <f>'Calcs-1'!E14*Assumptions!$B13</f>
        <v>1099.74375</v>
      </c>
      <c r="F5" s="9">
        <f>'Calcs-1'!F14*Assumptions!$B13</f>
        <v>1154.730938</v>
      </c>
      <c r="G5" s="9">
        <f>'Calcs-1'!G14*Assumptions!$B13</f>
        <v>1212.467484</v>
      </c>
      <c r="H5" s="9">
        <f>'Calcs-1'!H14*Assumptions!$B13</f>
        <v>1273.090859</v>
      </c>
      <c r="I5" s="9">
        <f>'Calcs-1'!I14*Assumptions!$B13</f>
        <v>1336.745402</v>
      </c>
      <c r="J5" s="9">
        <f>'Calcs-1'!J14*Assumptions!$B13</f>
        <v>1403.582672</v>
      </c>
      <c r="K5" s="9">
        <f>'Calcs-1'!K14*Assumptions!$B13</f>
        <v>1473.761805</v>
      </c>
      <c r="L5" s="9">
        <f>'Calcs-1'!L14*Assumptions!$B13</f>
        <v>1547.449895</v>
      </c>
      <c r="M5" s="9">
        <f>'Calcs-1'!M14*Assumptions!$B13</f>
        <v>1624.82239</v>
      </c>
    </row>
    <row r="6">
      <c r="A6" s="2" t="s">
        <v>48</v>
      </c>
      <c r="B6" s="9">
        <f t="shared" ref="B6:M6" si="1">SUM(B3:B5)</f>
        <v>12350</v>
      </c>
      <c r="C6" s="9">
        <f t="shared" si="1"/>
        <v>12967.5</v>
      </c>
      <c r="D6" s="9">
        <f t="shared" si="1"/>
        <v>13615.875</v>
      </c>
      <c r="E6" s="9">
        <f t="shared" si="1"/>
        <v>14296.66875</v>
      </c>
      <c r="F6" s="9">
        <f t="shared" si="1"/>
        <v>15011.50219</v>
      </c>
      <c r="G6" s="9">
        <f t="shared" si="1"/>
        <v>15762.0773</v>
      </c>
      <c r="H6" s="9">
        <f t="shared" si="1"/>
        <v>16550.18116</v>
      </c>
      <c r="I6" s="9">
        <f t="shared" si="1"/>
        <v>17377.69022</v>
      </c>
      <c r="J6" s="9">
        <f t="shared" si="1"/>
        <v>18246.57473</v>
      </c>
      <c r="K6" s="9">
        <f t="shared" si="1"/>
        <v>19158.90347</v>
      </c>
      <c r="L6" s="9">
        <f t="shared" si="1"/>
        <v>20116.84864</v>
      </c>
      <c r="M6" s="9">
        <f t="shared" si="1"/>
        <v>21122.69107</v>
      </c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/>
      <c r="B1" s="2" t="s">
        <v>22</v>
      </c>
      <c r="C1" s="2" t="s">
        <v>23</v>
      </c>
      <c r="D1" s="2" t="s">
        <v>24</v>
      </c>
      <c r="E1" s="2" t="s">
        <v>25</v>
      </c>
      <c r="F1" s="2" t="s">
        <v>26</v>
      </c>
      <c r="G1" s="2" t="s">
        <v>27</v>
      </c>
      <c r="H1" s="2" t="s">
        <v>28</v>
      </c>
      <c r="I1" s="2" t="s">
        <v>29</v>
      </c>
      <c r="J1" s="2" t="s">
        <v>30</v>
      </c>
      <c r="K1" s="2" t="s">
        <v>31</v>
      </c>
      <c r="L1" s="2" t="s">
        <v>32</v>
      </c>
      <c r="M1" s="2" t="s">
        <v>33</v>
      </c>
    </row>
    <row r="2">
      <c r="A2" s="2" t="s">
        <v>49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>
      <c r="A3" s="2" t="s">
        <v>50</v>
      </c>
      <c r="B3" s="9">
        <f>'Sales and Costs'!B4</f>
        <v>38000</v>
      </c>
      <c r="C3" s="9">
        <f>'Sales and Costs'!C4</f>
        <v>39900</v>
      </c>
      <c r="D3" s="9">
        <f>'Sales and Costs'!D4</f>
        <v>41895</v>
      </c>
      <c r="E3" s="9">
        <f>'Sales and Costs'!E4</f>
        <v>43989.75</v>
      </c>
      <c r="F3" s="9">
        <f>'Sales and Costs'!F4</f>
        <v>46189.2375</v>
      </c>
      <c r="G3" s="9">
        <f>'Sales and Costs'!G4</f>
        <v>48498.69938</v>
      </c>
      <c r="H3" s="9">
        <f>'Sales and Costs'!H4</f>
        <v>50923.63434</v>
      </c>
      <c r="I3" s="9">
        <f>'Sales and Costs'!I4</f>
        <v>53469.81606</v>
      </c>
      <c r="J3" s="9">
        <f>'Sales and Costs'!J4</f>
        <v>56143.30686</v>
      </c>
      <c r="K3" s="9">
        <f>'Sales and Costs'!K4</f>
        <v>58950.47221</v>
      </c>
      <c r="L3" s="9">
        <f>'Sales and Costs'!L4</f>
        <v>61897.99582</v>
      </c>
      <c r="M3" s="9">
        <f>'Sales and Costs'!M4</f>
        <v>64992.89561</v>
      </c>
    </row>
    <row r="4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</row>
    <row r="5">
      <c r="A5" s="2" t="s">
        <v>51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</row>
    <row r="6">
      <c r="A6" s="2" t="s">
        <v>52</v>
      </c>
      <c r="B6" s="9">
        <f>Purchases!B6</f>
        <v>12350</v>
      </c>
      <c r="C6" s="9">
        <f>Purchases!C6</f>
        <v>12967.5</v>
      </c>
      <c r="D6" s="9">
        <f>Purchases!D6</f>
        <v>13615.875</v>
      </c>
      <c r="E6" s="9">
        <f>Purchases!E6</f>
        <v>14296.66875</v>
      </c>
      <c r="F6" s="9">
        <f>Purchases!F6</f>
        <v>15011.50219</v>
      </c>
      <c r="G6" s="9">
        <f>Purchases!G6</f>
        <v>15762.0773</v>
      </c>
      <c r="H6" s="9">
        <f>Purchases!H6</f>
        <v>16550.18116</v>
      </c>
      <c r="I6" s="9">
        <f>Purchases!I6</f>
        <v>17377.69022</v>
      </c>
      <c r="J6" s="9">
        <f>Purchases!J6</f>
        <v>18246.57473</v>
      </c>
      <c r="K6" s="9">
        <f>Purchases!K6</f>
        <v>19158.90347</v>
      </c>
      <c r="L6" s="9">
        <f>Purchases!L6</f>
        <v>20116.84864</v>
      </c>
      <c r="M6" s="9">
        <f>Purchases!M6</f>
        <v>21122.69107</v>
      </c>
    </row>
    <row r="7">
      <c r="A7" s="2" t="s">
        <v>53</v>
      </c>
      <c r="B7" s="9">
        <f>'Sales and Costs'!B15</f>
        <v>12500</v>
      </c>
      <c r="C7" s="9">
        <f>'Sales and Costs'!C15</f>
        <v>12500</v>
      </c>
      <c r="D7" s="9">
        <f>'Sales and Costs'!D15</f>
        <v>12500</v>
      </c>
      <c r="E7" s="9">
        <f>'Sales and Costs'!E15</f>
        <v>12500</v>
      </c>
      <c r="F7" s="9">
        <f>'Sales and Costs'!F15</f>
        <v>12500</v>
      </c>
      <c r="G7" s="9">
        <f>'Sales and Costs'!G15</f>
        <v>12500</v>
      </c>
      <c r="H7" s="9">
        <f>'Sales and Costs'!H15</f>
        <v>12500</v>
      </c>
      <c r="I7" s="9">
        <f>'Sales and Costs'!I15</f>
        <v>12500</v>
      </c>
      <c r="J7" s="9">
        <f>'Sales and Costs'!J15</f>
        <v>12500</v>
      </c>
      <c r="K7" s="9">
        <f>'Sales and Costs'!K15</f>
        <v>12500</v>
      </c>
      <c r="L7" s="9">
        <f>'Sales and Costs'!L15</f>
        <v>12500</v>
      </c>
      <c r="M7" s="9">
        <f>'Sales and Costs'!M15</f>
        <v>12500</v>
      </c>
    </row>
    <row r="8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</row>
    <row r="9">
      <c r="A9" s="2" t="s">
        <v>54</v>
      </c>
      <c r="B9" s="9">
        <f t="shared" ref="B9:M9" si="1">B3-B6-B7</f>
        <v>13150</v>
      </c>
      <c r="C9" s="9">
        <f t="shared" si="1"/>
        <v>14432.5</v>
      </c>
      <c r="D9" s="9">
        <f t="shared" si="1"/>
        <v>15779.125</v>
      </c>
      <c r="E9" s="9">
        <f t="shared" si="1"/>
        <v>17193.08125</v>
      </c>
      <c r="F9" s="9">
        <f t="shared" si="1"/>
        <v>18677.73531</v>
      </c>
      <c r="G9" s="9">
        <f t="shared" si="1"/>
        <v>20236.62208</v>
      </c>
      <c r="H9" s="9">
        <f t="shared" si="1"/>
        <v>21873.45318</v>
      </c>
      <c r="I9" s="9">
        <f t="shared" si="1"/>
        <v>23592.12584</v>
      </c>
      <c r="J9" s="9">
        <f t="shared" si="1"/>
        <v>25396.73213</v>
      </c>
      <c r="K9" s="9">
        <f t="shared" si="1"/>
        <v>27291.56874</v>
      </c>
      <c r="L9" s="9">
        <f t="shared" si="1"/>
        <v>29281.14718</v>
      </c>
      <c r="M9" s="9">
        <f t="shared" si="1"/>
        <v>31370.20454</v>
      </c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</row>
    <row r="11">
      <c r="A11" s="2" t="s">
        <v>55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</row>
    <row r="12">
      <c r="A12" s="2" t="s">
        <v>56</v>
      </c>
      <c r="B12" s="6">
        <v>0.0</v>
      </c>
      <c r="C12" s="9">
        <f t="shared" ref="C12:M12" si="2">B14</f>
        <v>13150</v>
      </c>
      <c r="D12" s="9">
        <f t="shared" si="2"/>
        <v>27582.5</v>
      </c>
      <c r="E12" s="9">
        <f t="shared" si="2"/>
        <v>43361.625</v>
      </c>
      <c r="F12" s="9">
        <f t="shared" si="2"/>
        <v>60554.70625</v>
      </c>
      <c r="G12" s="9">
        <f t="shared" si="2"/>
        <v>79232.44156</v>
      </c>
      <c r="H12" s="9">
        <f t="shared" si="2"/>
        <v>99469.06364</v>
      </c>
      <c r="I12" s="9">
        <f t="shared" si="2"/>
        <v>121342.5168</v>
      </c>
      <c r="J12" s="9">
        <f t="shared" si="2"/>
        <v>144934.6427</v>
      </c>
      <c r="K12" s="9">
        <f t="shared" si="2"/>
        <v>170331.3748</v>
      </c>
      <c r="L12" s="9">
        <f t="shared" si="2"/>
        <v>197622.9435</v>
      </c>
      <c r="M12" s="9">
        <f t="shared" si="2"/>
        <v>226904.0907</v>
      </c>
    </row>
    <row r="13">
      <c r="A13" s="2" t="s">
        <v>54</v>
      </c>
      <c r="B13" s="9">
        <f t="shared" ref="B13:M13" si="3">B9</f>
        <v>13150</v>
      </c>
      <c r="C13" s="9">
        <f t="shared" si="3"/>
        <v>14432.5</v>
      </c>
      <c r="D13" s="9">
        <f t="shared" si="3"/>
        <v>15779.125</v>
      </c>
      <c r="E13" s="9">
        <f t="shared" si="3"/>
        <v>17193.08125</v>
      </c>
      <c r="F13" s="9">
        <f t="shared" si="3"/>
        <v>18677.73531</v>
      </c>
      <c r="G13" s="9">
        <f t="shared" si="3"/>
        <v>20236.62208</v>
      </c>
      <c r="H13" s="9">
        <f t="shared" si="3"/>
        <v>21873.45318</v>
      </c>
      <c r="I13" s="9">
        <f t="shared" si="3"/>
        <v>23592.12584</v>
      </c>
      <c r="J13" s="9">
        <f t="shared" si="3"/>
        <v>25396.73213</v>
      </c>
      <c r="K13" s="9">
        <f t="shared" si="3"/>
        <v>27291.56874</v>
      </c>
      <c r="L13" s="9">
        <f t="shared" si="3"/>
        <v>29281.14718</v>
      </c>
      <c r="M13" s="9">
        <f t="shared" si="3"/>
        <v>31370.20454</v>
      </c>
    </row>
    <row r="14">
      <c r="A14" s="2" t="s">
        <v>57</v>
      </c>
      <c r="B14" s="9">
        <f t="shared" ref="B14:M14" si="4">B12+B13</f>
        <v>13150</v>
      </c>
      <c r="C14" s="9">
        <f t="shared" si="4"/>
        <v>27582.5</v>
      </c>
      <c r="D14" s="9">
        <f t="shared" si="4"/>
        <v>43361.625</v>
      </c>
      <c r="E14" s="9">
        <f t="shared" si="4"/>
        <v>60554.70625</v>
      </c>
      <c r="F14" s="9">
        <f t="shared" si="4"/>
        <v>79232.44156</v>
      </c>
      <c r="G14" s="9">
        <f t="shared" si="4"/>
        <v>99469.06364</v>
      </c>
      <c r="H14" s="9">
        <f t="shared" si="4"/>
        <v>121342.5168</v>
      </c>
      <c r="I14" s="9">
        <f t="shared" si="4"/>
        <v>144934.6427</v>
      </c>
      <c r="J14" s="9">
        <f t="shared" si="4"/>
        <v>170331.3748</v>
      </c>
      <c r="K14" s="9">
        <f t="shared" si="4"/>
        <v>197622.9435</v>
      </c>
      <c r="L14" s="9">
        <f t="shared" si="4"/>
        <v>226904.0907</v>
      </c>
      <c r="M14" s="9">
        <f t="shared" si="4"/>
        <v>258274.2952</v>
      </c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/>
      <c r="B1" s="2" t="s">
        <v>22</v>
      </c>
      <c r="C1" s="2" t="s">
        <v>23</v>
      </c>
      <c r="D1" s="2" t="s">
        <v>24</v>
      </c>
      <c r="E1" s="2" t="s">
        <v>25</v>
      </c>
      <c r="F1" s="2" t="s">
        <v>26</v>
      </c>
      <c r="G1" s="2" t="s">
        <v>27</v>
      </c>
      <c r="H1" s="2" t="s">
        <v>28</v>
      </c>
      <c r="I1" s="2" t="s">
        <v>29</v>
      </c>
      <c r="J1" s="2" t="s">
        <v>30</v>
      </c>
      <c r="K1" s="2" t="s">
        <v>31</v>
      </c>
      <c r="L1" s="2" t="s">
        <v>32</v>
      </c>
      <c r="M1" s="2" t="s">
        <v>33</v>
      </c>
    </row>
    <row r="2">
      <c r="A2" s="2" t="s">
        <v>58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>
      <c r="A3" s="2" t="s">
        <v>55</v>
      </c>
      <c r="B3" s="9">
        <f>Cash!B14</f>
        <v>13150</v>
      </c>
      <c r="C3" s="9">
        <f>Cash!C14</f>
        <v>27582.5</v>
      </c>
      <c r="D3" s="9">
        <f>Cash!D14</f>
        <v>43361.625</v>
      </c>
      <c r="E3" s="9">
        <f>Cash!E14</f>
        <v>60554.70625</v>
      </c>
      <c r="F3" s="9">
        <f>Cash!F14</f>
        <v>79232.44156</v>
      </c>
      <c r="G3" s="9">
        <f>Cash!G14</f>
        <v>99469.06364</v>
      </c>
      <c r="H3" s="9">
        <f>Cash!H14</f>
        <v>121342.5168</v>
      </c>
      <c r="I3" s="9">
        <f>Cash!I14</f>
        <v>144934.6427</v>
      </c>
      <c r="J3" s="9">
        <f>Cash!J14</f>
        <v>170331.3748</v>
      </c>
      <c r="K3" s="9">
        <f>Cash!K14</f>
        <v>197622.9435</v>
      </c>
      <c r="L3" s="9">
        <f>Cash!L14</f>
        <v>226904.0907</v>
      </c>
      <c r="M3" s="9">
        <f>Cash!M14</f>
        <v>258274.2952</v>
      </c>
    </row>
    <row r="4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</row>
    <row r="5">
      <c r="A5" s="2" t="s">
        <v>59</v>
      </c>
      <c r="B5" s="9">
        <f t="shared" ref="B5:M5" si="1">B3</f>
        <v>13150</v>
      </c>
      <c r="C5" s="9">
        <f t="shared" si="1"/>
        <v>27582.5</v>
      </c>
      <c r="D5" s="9">
        <f t="shared" si="1"/>
        <v>43361.625</v>
      </c>
      <c r="E5" s="9">
        <f t="shared" si="1"/>
        <v>60554.70625</v>
      </c>
      <c r="F5" s="9">
        <f t="shared" si="1"/>
        <v>79232.44156</v>
      </c>
      <c r="G5" s="9">
        <f t="shared" si="1"/>
        <v>99469.06364</v>
      </c>
      <c r="H5" s="9">
        <f t="shared" si="1"/>
        <v>121342.5168</v>
      </c>
      <c r="I5" s="9">
        <f t="shared" si="1"/>
        <v>144934.6427</v>
      </c>
      <c r="J5" s="9">
        <f t="shared" si="1"/>
        <v>170331.3748</v>
      </c>
      <c r="K5" s="9">
        <f t="shared" si="1"/>
        <v>197622.9435</v>
      </c>
      <c r="L5" s="9">
        <f t="shared" si="1"/>
        <v>226904.0907</v>
      </c>
      <c r="M5" s="9">
        <f t="shared" si="1"/>
        <v>258274.2952</v>
      </c>
    </row>
    <row r="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</row>
    <row r="7">
      <c r="A7" s="2" t="s">
        <v>60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</row>
    <row r="8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</row>
    <row r="9">
      <c r="A9" s="2" t="s">
        <v>61</v>
      </c>
      <c r="B9" s="6">
        <v>0.0</v>
      </c>
      <c r="C9" s="6">
        <v>0.0</v>
      </c>
      <c r="D9" s="6">
        <v>0.0</v>
      </c>
      <c r="E9" s="6">
        <v>0.0</v>
      </c>
      <c r="F9" s="6">
        <v>0.0</v>
      </c>
      <c r="G9" s="6">
        <v>0.0</v>
      </c>
      <c r="H9" s="6">
        <v>0.0</v>
      </c>
      <c r="I9" s="6">
        <v>0.0</v>
      </c>
      <c r="J9" s="6">
        <v>0.0</v>
      </c>
      <c r="K9" s="6">
        <v>0.0</v>
      </c>
      <c r="L9" s="6">
        <v>0.0</v>
      </c>
      <c r="M9" s="6">
        <v>0.0</v>
      </c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</row>
    <row r="11">
      <c r="A11" s="2" t="s">
        <v>62</v>
      </c>
      <c r="B11" s="9">
        <f t="shared" ref="B11:M11" si="2">B5-B9</f>
        <v>13150</v>
      </c>
      <c r="C11" s="9">
        <f t="shared" si="2"/>
        <v>27582.5</v>
      </c>
      <c r="D11" s="9">
        <f t="shared" si="2"/>
        <v>43361.625</v>
      </c>
      <c r="E11" s="9">
        <f t="shared" si="2"/>
        <v>60554.70625</v>
      </c>
      <c r="F11" s="9">
        <f t="shared" si="2"/>
        <v>79232.44156</v>
      </c>
      <c r="G11" s="9">
        <f t="shared" si="2"/>
        <v>99469.06364</v>
      </c>
      <c r="H11" s="9">
        <f t="shared" si="2"/>
        <v>121342.5168</v>
      </c>
      <c r="I11" s="9">
        <f t="shared" si="2"/>
        <v>144934.6427</v>
      </c>
      <c r="J11" s="9">
        <f t="shared" si="2"/>
        <v>170331.3748</v>
      </c>
      <c r="K11" s="9">
        <f t="shared" si="2"/>
        <v>197622.9435</v>
      </c>
      <c r="L11" s="9">
        <f t="shared" si="2"/>
        <v>226904.0907</v>
      </c>
      <c r="M11" s="9">
        <f t="shared" si="2"/>
        <v>258274.2952</v>
      </c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</row>
    <row r="13">
      <c r="A13" s="2" t="s">
        <v>63</v>
      </c>
      <c r="B13" s="6">
        <v>0.0</v>
      </c>
      <c r="C13" s="9">
        <f t="shared" ref="C13:M13" si="3">B15</f>
        <v>13150</v>
      </c>
      <c r="D13" s="9">
        <f t="shared" si="3"/>
        <v>27582.5</v>
      </c>
      <c r="E13" s="9">
        <f t="shared" si="3"/>
        <v>43361.625</v>
      </c>
      <c r="F13" s="9">
        <f t="shared" si="3"/>
        <v>60554.70625</v>
      </c>
      <c r="G13" s="9">
        <f t="shared" si="3"/>
        <v>79232.44156</v>
      </c>
      <c r="H13" s="9">
        <f t="shared" si="3"/>
        <v>99469.06364</v>
      </c>
      <c r="I13" s="9">
        <f t="shared" si="3"/>
        <v>121342.5168</v>
      </c>
      <c r="J13" s="9">
        <f t="shared" si="3"/>
        <v>144934.6427</v>
      </c>
      <c r="K13" s="9">
        <f t="shared" si="3"/>
        <v>170331.3748</v>
      </c>
      <c r="L13" s="9">
        <f t="shared" si="3"/>
        <v>197622.9435</v>
      </c>
      <c r="M13" s="9">
        <f t="shared" si="3"/>
        <v>226904.0907</v>
      </c>
    </row>
    <row r="14">
      <c r="A14" s="2" t="s">
        <v>64</v>
      </c>
      <c r="B14" s="9">
        <f>'Sales and Costs'!B19</f>
        <v>13150</v>
      </c>
      <c r="C14" s="9">
        <f>'Sales and Costs'!C19</f>
        <v>14432.5</v>
      </c>
      <c r="D14" s="9">
        <f>'Sales and Costs'!D19</f>
        <v>15779.125</v>
      </c>
      <c r="E14" s="9">
        <f>'Sales and Costs'!E19</f>
        <v>17193.08125</v>
      </c>
      <c r="F14" s="9">
        <f>'Sales and Costs'!F19</f>
        <v>18677.73531</v>
      </c>
      <c r="G14" s="9">
        <f>'Sales and Costs'!G19</f>
        <v>20236.62208</v>
      </c>
      <c r="H14" s="9">
        <f>'Sales and Costs'!H19</f>
        <v>21873.45318</v>
      </c>
      <c r="I14" s="9">
        <f>'Sales and Costs'!I19</f>
        <v>23592.12584</v>
      </c>
      <c r="J14" s="9">
        <f>'Sales and Costs'!J19</f>
        <v>25396.73213</v>
      </c>
      <c r="K14" s="9">
        <f>'Sales and Costs'!K19</f>
        <v>27291.56874</v>
      </c>
      <c r="L14" s="9">
        <f>'Sales and Costs'!L19</f>
        <v>29281.14718</v>
      </c>
      <c r="M14" s="9">
        <f>'Sales and Costs'!M19</f>
        <v>31370.20454</v>
      </c>
    </row>
    <row r="15">
      <c r="A15" s="2" t="s">
        <v>65</v>
      </c>
      <c r="B15" s="9">
        <f t="shared" ref="B15:M15" si="4">B13+B14</f>
        <v>13150</v>
      </c>
      <c r="C15" s="9">
        <f t="shared" si="4"/>
        <v>27582.5</v>
      </c>
      <c r="D15" s="9">
        <f t="shared" si="4"/>
        <v>43361.625</v>
      </c>
      <c r="E15" s="9">
        <f t="shared" si="4"/>
        <v>60554.70625</v>
      </c>
      <c r="F15" s="9">
        <f t="shared" si="4"/>
        <v>79232.44156</v>
      </c>
      <c r="G15" s="9">
        <f t="shared" si="4"/>
        <v>99469.06364</v>
      </c>
      <c r="H15" s="9">
        <f t="shared" si="4"/>
        <v>121342.5168</v>
      </c>
      <c r="I15" s="9">
        <f t="shared" si="4"/>
        <v>144934.6427</v>
      </c>
      <c r="J15" s="9">
        <f t="shared" si="4"/>
        <v>170331.3748</v>
      </c>
      <c r="K15" s="9">
        <f t="shared" si="4"/>
        <v>197622.9435</v>
      </c>
      <c r="L15" s="9">
        <f t="shared" si="4"/>
        <v>226904.0907</v>
      </c>
      <c r="M15" s="9">
        <f t="shared" si="4"/>
        <v>258274.2952</v>
      </c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</row>
    <row r="17">
      <c r="A17" s="2" t="s">
        <v>66</v>
      </c>
      <c r="B17" s="9">
        <f t="shared" ref="B17:M17" si="5">B11-B15</f>
        <v>0</v>
      </c>
      <c r="C17" s="9">
        <f t="shared" si="5"/>
        <v>0</v>
      </c>
      <c r="D17" s="9">
        <f t="shared" si="5"/>
        <v>0</v>
      </c>
      <c r="E17" s="9">
        <f t="shared" si="5"/>
        <v>0</v>
      </c>
      <c r="F17" s="9">
        <f t="shared" si="5"/>
        <v>0</v>
      </c>
      <c r="G17" s="9">
        <f t="shared" si="5"/>
        <v>0</v>
      </c>
      <c r="H17" s="9">
        <f t="shared" si="5"/>
        <v>0</v>
      </c>
      <c r="I17" s="9">
        <f t="shared" si="5"/>
        <v>0</v>
      </c>
      <c r="J17" s="9">
        <f t="shared" si="5"/>
        <v>0</v>
      </c>
      <c r="K17" s="9">
        <f t="shared" si="5"/>
        <v>0</v>
      </c>
      <c r="L17" s="9">
        <f t="shared" si="5"/>
        <v>0</v>
      </c>
      <c r="M17" s="9">
        <f t="shared" si="5"/>
        <v>0</v>
      </c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</row>
  </sheetData>
  <drawing r:id="rId1"/>
</worksheet>
</file>