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<sst xmlns="http://schemas.openxmlformats.org/spreadsheetml/2006/main" count="153" uniqueCount="74">
  <si>
    <t>Description</t>
  </si>
  <si>
    <t>Creamy bliss ice cream stall that offers two varieties of ice cream cones: Vanilla Cone and Kesar Pista Cone.The selling price of vanilla cone is Rs. 30 and that of kesar pista cone is Rs. 50.</t>
  </si>
  <si>
    <t xml:space="preserve">In the first month, Creamy Bliss estimates that it will sell 1200 vanilla cone and 600 kesar pista cone. It estimates that the sale of vanilla cone will increase by 5% every month. It also estimates that the sale of kesar pista cone will increase by 8% every month.  </t>
  </si>
  <si>
    <t xml:space="preserve">To make one vanilla ice cream cone, it needs a wafer cone, one scoop of vanilla ice cream and a cherry. 
For the kesar pista ice cream cone, it needs a wafer cone, one scoop of kesar pista ice cream and a cherry.  </t>
  </si>
  <si>
    <t>It buys these items every month. The cost price of one wafer cone is Rs.1.5, one scoop of vanilla ice cream is Rs.15, one scoop of kesar pista ice cream is Rs.25 and one piece of cherry is Re.1.</t>
  </si>
  <si>
    <t>The other cost that Creamy Bliss has are-</t>
  </si>
  <si>
    <t>Stall rent - Rs. 5000 per month</t>
  </si>
  <si>
    <t>Electricity bill - Rs. 2000 per month</t>
  </si>
  <si>
    <t>Make a model for Creamy Bliss for 12 months. Assume all sales and purchases are in cash.</t>
  </si>
  <si>
    <t>Units sold</t>
  </si>
  <si>
    <t>Increment</t>
  </si>
  <si>
    <t>Selling Price</t>
  </si>
  <si>
    <t>Vannilla Cones</t>
  </si>
  <si>
    <t>Kesar Pista Cones</t>
  </si>
  <si>
    <t>1 vanilla cone</t>
  </si>
  <si>
    <t>1 kesar pista cone</t>
  </si>
  <si>
    <t>Wafer cone</t>
  </si>
  <si>
    <t>Vanilla icecream</t>
  </si>
  <si>
    <t>Kesar pista icecream</t>
  </si>
  <si>
    <t>Cherry</t>
  </si>
  <si>
    <t>Cost Price</t>
  </si>
  <si>
    <t>in Rs</t>
  </si>
  <si>
    <t>Other costs</t>
  </si>
  <si>
    <t>Stall Rent</t>
  </si>
  <si>
    <t>per month</t>
  </si>
  <si>
    <t>Electricity bill</t>
  </si>
  <si>
    <t>M1</t>
  </si>
  <si>
    <t>M2</t>
  </si>
  <si>
    <t>M3</t>
  </si>
  <si>
    <t>M4</t>
  </si>
  <si>
    <t>M5</t>
  </si>
  <si>
    <t>M6</t>
  </si>
  <si>
    <t>M7</t>
  </si>
  <si>
    <t>M8</t>
  </si>
  <si>
    <t>M9</t>
  </si>
  <si>
    <t>M10</t>
  </si>
  <si>
    <t>M11</t>
  </si>
  <si>
    <t>M12</t>
  </si>
  <si>
    <t>Sales (Qty)</t>
  </si>
  <si>
    <t>Vanilla Icecreams</t>
  </si>
  <si>
    <t>Kesar pista icecreams</t>
  </si>
  <si>
    <t>Requirements (Qty)</t>
  </si>
  <si>
    <t>Kesar Pista icecream</t>
  </si>
  <si>
    <t>Total Requirements (Qty)</t>
  </si>
  <si>
    <t>Sales (in Rs)</t>
  </si>
  <si>
    <t>Vanilla Icecream</t>
  </si>
  <si>
    <t>Kesar Pista Icecream</t>
  </si>
  <si>
    <t>Total Sales</t>
  </si>
  <si>
    <t>Costs of goods sold (in Rs)</t>
  </si>
  <si>
    <t>Total Costs of goods sold</t>
  </si>
  <si>
    <t>Othe costs</t>
  </si>
  <si>
    <t>Electricity Bill</t>
  </si>
  <si>
    <t>Total Other costs</t>
  </si>
  <si>
    <t>Total Costs</t>
  </si>
  <si>
    <t>Profit</t>
  </si>
  <si>
    <t>Purchases (in Rs)</t>
  </si>
  <si>
    <t>Total Purchases</t>
  </si>
  <si>
    <t>Cash inflow</t>
  </si>
  <si>
    <t>Cash received from Sales</t>
  </si>
  <si>
    <t>Cash outflow</t>
  </si>
  <si>
    <t>Cash paid for purchases</t>
  </si>
  <si>
    <t>Net cash for the month</t>
  </si>
  <si>
    <t>Cash in hand</t>
  </si>
  <si>
    <t>Opening Cash</t>
  </si>
  <si>
    <t>Closing cash</t>
  </si>
  <si>
    <t>Assets</t>
  </si>
  <si>
    <t>Total Assets (TA)</t>
  </si>
  <si>
    <t>Liabilities</t>
  </si>
  <si>
    <t>Total Liabilities (TL)</t>
  </si>
  <si>
    <t>Difference 1 (TA-TL)</t>
  </si>
  <si>
    <t>Opening Profit</t>
  </si>
  <si>
    <t>Profit for the month</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</si>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</sst>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8.0"/>
      <color theme="1"/>
      <name val="Arial"/>
    </font>
    <font>
      <sz val="18.0"/>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horizontal="right" vertical="bottom"/>
    </xf>
    <xf borderId="0" fillId="0" fontId="3" numFmtId="9" xfId="0" applyAlignment="1" applyFont="1" applyNumberFormat="1">
      <alignment horizontal="right" vertical="bottom"/>
    </xf>
    <xf borderId="0" fillId="0" fontId="3" numFmtId="0" xfId="0" applyAlignment="1" applyFont="1">
      <alignment shrinkToFit="0" vertical="bottom" wrapText="0"/>
    </xf>
    <xf borderId="0" fillId="0" fontId="3" numFmtId="1" xfId="0" applyAlignment="1" applyFont="1" applyNumberFormat="1">
      <alignment horizontal="right" vertical="bottom"/>
    </xf>
    <xf borderId="0" fillId="0" fontId="3" numFmtId="3" xfId="0" applyAlignment="1" applyFont="1" applyNumberFormat="1">
      <alignment vertical="bottom"/>
    </xf>
    <xf borderId="0" fillId="0" fontId="3"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6" t="s">
        <v>5</v>
      </c>
      <c r="B6" s="2"/>
      <c r="C6" s="2"/>
      <c r="D6" s="2"/>
      <c r="E6" s="2"/>
      <c r="F6" s="2"/>
      <c r="G6" s="2"/>
      <c r="H6" s="2"/>
      <c r="I6" s="2"/>
      <c r="J6" s="2"/>
      <c r="K6" s="2"/>
      <c r="L6" s="2"/>
      <c r="M6" s="2"/>
      <c r="N6" s="2"/>
      <c r="O6" s="2"/>
      <c r="P6" s="2"/>
      <c r="Q6" s="2"/>
      <c r="R6" s="2"/>
      <c r="S6" s="2"/>
      <c r="T6" s="2"/>
      <c r="U6" s="2"/>
      <c r="V6" s="2"/>
      <c r="W6" s="2"/>
      <c r="X6" s="2"/>
      <c r="Y6" s="2"/>
      <c r="Z6" s="2"/>
    </row>
    <row r="7">
      <c r="A7" s="7" t="s">
        <v>6</v>
      </c>
      <c r="B7" s="2"/>
      <c r="C7" s="2"/>
      <c r="D7" s="2"/>
      <c r="E7" s="2"/>
      <c r="F7" s="2"/>
      <c r="G7" s="2"/>
      <c r="H7" s="2"/>
      <c r="I7" s="2"/>
      <c r="J7" s="2"/>
      <c r="K7" s="2"/>
      <c r="L7" s="2"/>
      <c r="M7" s="2"/>
      <c r="N7" s="2"/>
      <c r="O7" s="2"/>
      <c r="P7" s="2"/>
      <c r="Q7" s="2"/>
      <c r="R7" s="2"/>
      <c r="S7" s="2"/>
      <c r="T7" s="2"/>
      <c r="U7" s="2"/>
      <c r="V7" s="2"/>
      <c r="W7" s="2"/>
      <c r="X7" s="2"/>
      <c r="Y7" s="2"/>
      <c r="Z7" s="2"/>
    </row>
    <row r="8">
      <c r="A8" s="6" t="s">
        <v>7</v>
      </c>
      <c r="B8" s="2"/>
      <c r="C8" s="2"/>
      <c r="D8" s="2"/>
      <c r="E8" s="2"/>
      <c r="F8" s="2"/>
      <c r="G8" s="2"/>
      <c r="H8" s="2"/>
      <c r="I8" s="2"/>
      <c r="J8" s="2"/>
      <c r="K8" s="2"/>
      <c r="L8" s="2"/>
      <c r="M8" s="2"/>
      <c r="N8" s="2"/>
      <c r="O8" s="2"/>
      <c r="P8" s="2"/>
      <c r="Q8" s="2"/>
      <c r="R8" s="2"/>
      <c r="S8" s="2"/>
      <c r="T8" s="2"/>
      <c r="U8" s="2"/>
      <c r="V8" s="2"/>
      <c r="W8" s="2"/>
      <c r="X8" s="2"/>
      <c r="Y8" s="2"/>
      <c r="Z8" s="2"/>
    </row>
    <row r="9">
      <c r="A9" s="4" t="s">
        <v>8</v>
      </c>
      <c r="B9" s="2"/>
      <c r="C9" s="2"/>
      <c r="D9" s="2"/>
      <c r="E9" s="2"/>
      <c r="F9" s="2"/>
      <c r="G9" s="2"/>
      <c r="H9" s="2"/>
      <c r="I9" s="2"/>
      <c r="J9" s="2"/>
      <c r="K9" s="2"/>
      <c r="L9" s="2"/>
      <c r="M9" s="2"/>
      <c r="N9" s="2"/>
      <c r="O9" s="2"/>
      <c r="P9" s="2"/>
      <c r="Q9" s="2"/>
      <c r="R9" s="2"/>
      <c r="S9" s="2"/>
      <c r="T9" s="2"/>
      <c r="U9" s="2"/>
      <c r="V9" s="2"/>
      <c r="W9" s="2"/>
      <c r="X9" s="2"/>
      <c r="Y9" s="2"/>
      <c r="Z9" s="2"/>
    </row>
    <row r="10">
      <c r="A10" s="8"/>
      <c r="B10" s="2"/>
      <c r="C10" s="2"/>
      <c r="D10" s="2"/>
      <c r="E10" s="2"/>
      <c r="F10" s="2"/>
      <c r="G10" s="2"/>
      <c r="H10" s="2"/>
      <c r="I10" s="2"/>
      <c r="J10" s="2"/>
      <c r="K10" s="2"/>
      <c r="L10" s="2"/>
      <c r="M10" s="2"/>
      <c r="N10" s="2"/>
      <c r="O10" s="2"/>
      <c r="P10" s="2"/>
      <c r="Q10" s="2"/>
      <c r="R10" s="2"/>
      <c r="S10" s="2"/>
      <c r="T10" s="2"/>
      <c r="U10" s="2"/>
      <c r="V10" s="2"/>
      <c r="W10" s="2"/>
      <c r="X10" s="2"/>
      <c r="Y10" s="2"/>
      <c r="Z10" s="2"/>
    </row>
    <row r="11">
      <c r="A11" s="9"/>
      <c r="B11" s="2"/>
      <c r="C11" s="2"/>
      <c r="D11" s="2"/>
      <c r="E11" s="2"/>
      <c r="F11" s="2"/>
      <c r="G11" s="2"/>
      <c r="H11" s="2"/>
      <c r="I11" s="2"/>
      <c r="J11" s="2"/>
      <c r="K11" s="2"/>
      <c r="L11" s="2"/>
      <c r="M11" s="2"/>
      <c r="N11" s="2"/>
      <c r="O11" s="2"/>
      <c r="P11" s="2"/>
      <c r="Q11" s="2"/>
      <c r="R11" s="2"/>
      <c r="S11" s="2"/>
      <c r="T11" s="2"/>
      <c r="U11" s="2"/>
      <c r="V11" s="2"/>
      <c r="W11" s="2"/>
      <c r="X11" s="2"/>
      <c r="Y11" s="2"/>
      <c r="Z11" s="2"/>
    </row>
    <row r="12">
      <c r="A12" s="9"/>
      <c r="B12" s="2"/>
      <c r="C12" s="2"/>
      <c r="D12" s="2"/>
      <c r="E12" s="2"/>
      <c r="F12" s="2"/>
      <c r="G12" s="2"/>
      <c r="H12" s="2"/>
      <c r="I12" s="2"/>
      <c r="J12" s="2"/>
      <c r="K12" s="2"/>
      <c r="L12" s="2"/>
      <c r="M12" s="2"/>
      <c r="N12" s="2"/>
      <c r="O12" s="2"/>
      <c r="P12" s="2"/>
      <c r="Q12" s="2"/>
      <c r="R12" s="2"/>
      <c r="S12" s="2"/>
      <c r="T12" s="2"/>
      <c r="U12" s="2"/>
      <c r="V12" s="2"/>
      <c r="W12" s="2"/>
      <c r="X12" s="2"/>
      <c r="Y12" s="2"/>
      <c r="Z12" s="2"/>
    </row>
    <row r="13">
      <c r="A13" s="9"/>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9"/>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9</v>
      </c>
      <c r="C1" s="8" t="s">
        <v>10</v>
      </c>
      <c r="D1" s="8" t="s">
        <v>11</v>
      </c>
    </row>
    <row r="2">
      <c r="A2" s="8" t="s">
        <v>12</v>
      </c>
      <c r="B2" s="10">
        <v>1200.0</v>
      </c>
      <c r="C2" s="11">
        <v>0.05</v>
      </c>
      <c r="D2" s="10">
        <v>30.0</v>
      </c>
    </row>
    <row r="3">
      <c r="A3" s="8" t="s">
        <v>13</v>
      </c>
      <c r="B3" s="10">
        <v>600.0</v>
      </c>
      <c r="C3" s="11">
        <v>0.08</v>
      </c>
      <c r="D3" s="10">
        <v>50.0</v>
      </c>
    </row>
    <row r="4">
      <c r="A4" s="8"/>
      <c r="B4" s="8"/>
      <c r="C4" s="8"/>
      <c r="D4" s="8"/>
    </row>
    <row r="5">
      <c r="A5" s="8"/>
      <c r="B5" s="8"/>
      <c r="C5" s="8"/>
      <c r="D5" s="8"/>
    </row>
    <row r="6">
      <c r="A6" s="8"/>
      <c r="B6" s="8" t="s">
        <v>14</v>
      </c>
      <c r="C6" s="12" t="s">
        <v>15</v>
      </c>
      <c r="D6" s="8"/>
    </row>
    <row r="7">
      <c r="A7" s="8" t="s">
        <v>16</v>
      </c>
      <c r="B7" s="10">
        <v>1.0</v>
      </c>
      <c r="C7" s="10">
        <v>1.0</v>
      </c>
      <c r="D7" s="8"/>
    </row>
    <row r="8">
      <c r="A8" s="8" t="s">
        <v>17</v>
      </c>
      <c r="B8" s="10">
        <v>1.0</v>
      </c>
      <c r="C8" s="10">
        <v>0.0</v>
      </c>
      <c r="D8" s="8"/>
    </row>
    <row r="9">
      <c r="A9" s="8" t="s">
        <v>18</v>
      </c>
      <c r="B9" s="10">
        <v>0.0</v>
      </c>
      <c r="C9" s="10">
        <v>1.0</v>
      </c>
      <c r="D9" s="8"/>
    </row>
    <row r="10">
      <c r="A10" s="8" t="s">
        <v>19</v>
      </c>
      <c r="B10" s="10">
        <v>1.0</v>
      </c>
      <c r="C10" s="10">
        <v>1.0</v>
      </c>
      <c r="D10" s="8"/>
    </row>
    <row r="11">
      <c r="A11" s="8"/>
      <c r="B11" s="8"/>
      <c r="C11" s="8"/>
      <c r="D11" s="8"/>
    </row>
    <row r="12">
      <c r="A12" s="8" t="s">
        <v>20</v>
      </c>
      <c r="B12" s="8" t="s">
        <v>21</v>
      </c>
      <c r="C12" s="8"/>
      <c r="D12" s="8"/>
    </row>
    <row r="13">
      <c r="A13" s="8" t="s">
        <v>16</v>
      </c>
      <c r="B13" s="10">
        <v>1.5</v>
      </c>
      <c r="C13" s="8"/>
      <c r="D13" s="8"/>
    </row>
    <row r="14">
      <c r="A14" s="8" t="s">
        <v>17</v>
      </c>
      <c r="B14" s="10">
        <v>15.0</v>
      </c>
      <c r="C14" s="8"/>
      <c r="D14" s="8"/>
    </row>
    <row r="15">
      <c r="A15" s="8" t="s">
        <v>18</v>
      </c>
      <c r="B15" s="10">
        <v>25.0</v>
      </c>
      <c r="C15" s="8"/>
      <c r="D15" s="8"/>
    </row>
    <row r="16">
      <c r="A16" s="8" t="s">
        <v>19</v>
      </c>
      <c r="B16" s="10">
        <v>1.0</v>
      </c>
      <c r="C16" s="8"/>
      <c r="D16" s="8"/>
    </row>
    <row r="17">
      <c r="A17" s="8"/>
      <c r="B17" s="8"/>
      <c r="C17" s="8"/>
      <c r="D17" s="8"/>
    </row>
    <row r="18">
      <c r="A18" s="8" t="s">
        <v>22</v>
      </c>
      <c r="B18" s="8" t="s">
        <v>21</v>
      </c>
      <c r="C18" s="8"/>
      <c r="D18" s="8"/>
    </row>
    <row r="19">
      <c r="A19" s="8" t="s">
        <v>23</v>
      </c>
      <c r="B19" s="10">
        <v>5000.0</v>
      </c>
      <c r="C19" s="8" t="s">
        <v>24</v>
      </c>
      <c r="D19" s="8"/>
    </row>
    <row r="20">
      <c r="A20" s="8" t="s">
        <v>25</v>
      </c>
      <c r="B20" s="10">
        <v>2000.0</v>
      </c>
      <c r="C20" s="8" t="s">
        <v>24</v>
      </c>
      <c r="D20" s="8"/>
    </row>
    <row r="21">
      <c r="A21" s="8"/>
      <c r="B21" s="8"/>
      <c r="C21" s="8"/>
      <c r="D21" s="8"/>
    </row>
    <row r="22">
      <c r="A22" s="8"/>
      <c r="B22" s="8"/>
      <c r="C22" s="8"/>
      <c r="D22"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26</v>
      </c>
      <c r="C1" s="8" t="s">
        <v>27</v>
      </c>
      <c r="D1" s="8" t="s">
        <v>28</v>
      </c>
      <c r="E1" s="8" t="s">
        <v>29</v>
      </c>
      <c r="F1" s="8" t="s">
        <v>30</v>
      </c>
      <c r="G1" s="8" t="s">
        <v>31</v>
      </c>
      <c r="H1" s="8" t="s">
        <v>32</v>
      </c>
      <c r="I1" s="8" t="s">
        <v>33</v>
      </c>
      <c r="J1" s="8" t="s">
        <v>34</v>
      </c>
      <c r="K1" s="8" t="s">
        <v>35</v>
      </c>
      <c r="L1" s="8" t="s">
        <v>36</v>
      </c>
      <c r="M1" s="8" t="s">
        <v>37</v>
      </c>
    </row>
    <row r="2">
      <c r="A2" s="8" t="s">
        <v>38</v>
      </c>
      <c r="B2" s="8"/>
      <c r="C2" s="8"/>
      <c r="D2" s="8"/>
      <c r="E2" s="8"/>
      <c r="F2" s="8"/>
      <c r="G2" s="8"/>
      <c r="H2" s="8"/>
      <c r="I2" s="8"/>
      <c r="J2" s="8"/>
      <c r="K2" s="8"/>
      <c r="L2" s="8"/>
      <c r="M2" s="8"/>
    </row>
    <row r="3">
      <c r="A3" s="8" t="s">
        <v>39</v>
      </c>
      <c r="B3" s="10">
        <f>Assumptions!B2</f>
        <v>1200</v>
      </c>
      <c r="C3" s="13">
        <f>B3*(1+Assumptions!$C2)</f>
        <v>1260</v>
      </c>
      <c r="D3" s="13">
        <f>C3*(1+Assumptions!$C2)</f>
        <v>1323</v>
      </c>
      <c r="E3" s="13">
        <f>D3*(1+Assumptions!$C2)</f>
        <v>1389.15</v>
      </c>
      <c r="F3" s="13">
        <f>E3*(1+Assumptions!$C2)</f>
        <v>1458.6075</v>
      </c>
      <c r="G3" s="13">
        <f>F3*(1+Assumptions!$C2)</f>
        <v>1531.537875</v>
      </c>
      <c r="H3" s="13">
        <f>G3*(1+Assumptions!$C2)</f>
        <v>1608.114769</v>
      </c>
      <c r="I3" s="13">
        <f>H3*(1+Assumptions!$C2)</f>
        <v>1688.520507</v>
      </c>
      <c r="J3" s="13">
        <f>I3*(1+Assumptions!$C2)</f>
        <v>1772.946533</v>
      </c>
      <c r="K3" s="13">
        <f>J3*(1+Assumptions!$C2)</f>
        <v>1861.593859</v>
      </c>
      <c r="L3" s="13">
        <f>K3*(1+Assumptions!$C2)</f>
        <v>1954.673552</v>
      </c>
      <c r="M3" s="13">
        <f>L3*(1+Assumptions!$C2)</f>
        <v>2052.40723</v>
      </c>
    </row>
    <row r="4">
      <c r="A4" s="8" t="s">
        <v>40</v>
      </c>
      <c r="B4" s="10">
        <f>Assumptions!B3</f>
        <v>600</v>
      </c>
      <c r="C4" s="13">
        <f>B4*(1+Assumptions!$C3)</f>
        <v>648</v>
      </c>
      <c r="D4" s="13">
        <f>C4*(1+Assumptions!$C3)</f>
        <v>699.84</v>
      </c>
      <c r="E4" s="13">
        <f>D4*(1+Assumptions!$C3)</f>
        <v>755.8272</v>
      </c>
      <c r="F4" s="13">
        <f>E4*(1+Assumptions!$C3)</f>
        <v>816.293376</v>
      </c>
      <c r="G4" s="13">
        <f>F4*(1+Assumptions!$C3)</f>
        <v>881.5968461</v>
      </c>
      <c r="H4" s="13">
        <f>G4*(1+Assumptions!$C3)</f>
        <v>952.1245938</v>
      </c>
      <c r="I4" s="13">
        <f>H4*(1+Assumptions!$C3)</f>
        <v>1028.294561</v>
      </c>
      <c r="J4" s="13">
        <f>I4*(1+Assumptions!$C3)</f>
        <v>1110.558126</v>
      </c>
      <c r="K4" s="13">
        <f>J4*(1+Assumptions!$C3)</f>
        <v>1199.402776</v>
      </c>
      <c r="L4" s="13">
        <f>K4*(1+Assumptions!$C3)</f>
        <v>1295.354998</v>
      </c>
      <c r="M4" s="13">
        <f>L4*(1+Assumptions!$C3)</f>
        <v>1398.983398</v>
      </c>
    </row>
    <row r="5">
      <c r="A5" s="8"/>
      <c r="B5" s="8"/>
      <c r="C5" s="8"/>
      <c r="D5" s="8"/>
      <c r="E5" s="8"/>
      <c r="F5" s="8"/>
      <c r="G5" s="8"/>
      <c r="H5" s="8"/>
      <c r="I5" s="8"/>
      <c r="J5" s="8"/>
      <c r="K5" s="8"/>
      <c r="L5" s="8"/>
      <c r="M5" s="8"/>
    </row>
    <row r="6">
      <c r="A6" s="8" t="s">
        <v>41</v>
      </c>
      <c r="B6" s="8"/>
      <c r="C6" s="8"/>
      <c r="D6" s="8"/>
      <c r="E6" s="8"/>
      <c r="F6" s="8"/>
      <c r="G6" s="8"/>
      <c r="H6" s="8"/>
      <c r="I6" s="8"/>
      <c r="J6" s="8"/>
      <c r="K6" s="8"/>
      <c r="L6" s="8"/>
      <c r="M6" s="8"/>
    </row>
    <row r="7">
      <c r="A7" s="8" t="s">
        <v>17</v>
      </c>
      <c r="B7" s="8"/>
      <c r="C7" s="8"/>
      <c r="D7" s="8"/>
      <c r="E7" s="8"/>
      <c r="F7" s="8"/>
      <c r="G7" s="8"/>
      <c r="H7" s="8"/>
      <c r="I7" s="8"/>
      <c r="J7" s="8"/>
      <c r="K7" s="8"/>
      <c r="L7" s="8"/>
      <c r="M7" s="8"/>
    </row>
    <row r="8">
      <c r="A8" s="8" t="s">
        <v>16</v>
      </c>
      <c r="B8" s="13">
        <f>B3*Assumptions!$B7</f>
        <v>1200</v>
      </c>
      <c r="C8" s="13">
        <f>C3*Assumptions!$B7</f>
        <v>1260</v>
      </c>
      <c r="D8" s="13">
        <f>D3*Assumptions!$B7</f>
        <v>1323</v>
      </c>
      <c r="E8" s="13">
        <f>E3*Assumptions!$B7</f>
        <v>1389.15</v>
      </c>
      <c r="F8" s="13">
        <f>F3*Assumptions!$B7</f>
        <v>1458.6075</v>
      </c>
      <c r="G8" s="13">
        <f>G3*Assumptions!$B7</f>
        <v>1531.537875</v>
      </c>
      <c r="H8" s="13">
        <f>H3*Assumptions!$B7</f>
        <v>1608.114769</v>
      </c>
      <c r="I8" s="13">
        <f>I3*Assumptions!$B7</f>
        <v>1688.520507</v>
      </c>
      <c r="J8" s="13">
        <f>J3*Assumptions!$B7</f>
        <v>1772.946533</v>
      </c>
      <c r="K8" s="13">
        <f>K3*Assumptions!$B7</f>
        <v>1861.593859</v>
      </c>
      <c r="L8" s="13">
        <f>L3*Assumptions!$B7</f>
        <v>1954.673552</v>
      </c>
      <c r="M8" s="13">
        <f>M3*Assumptions!$B7</f>
        <v>2052.40723</v>
      </c>
    </row>
    <row r="9">
      <c r="A9" s="8" t="s">
        <v>17</v>
      </c>
      <c r="B9" s="13">
        <f>B3*Assumptions!$B8</f>
        <v>1200</v>
      </c>
      <c r="C9" s="13">
        <f>C3*Assumptions!$B8</f>
        <v>1260</v>
      </c>
      <c r="D9" s="13">
        <f>D3*Assumptions!$B8</f>
        <v>1323</v>
      </c>
      <c r="E9" s="13">
        <f>E3*Assumptions!$B8</f>
        <v>1389.15</v>
      </c>
      <c r="F9" s="13">
        <f>F3*Assumptions!$B8</f>
        <v>1458.6075</v>
      </c>
      <c r="G9" s="13">
        <f>G3*Assumptions!$B8</f>
        <v>1531.537875</v>
      </c>
      <c r="H9" s="13">
        <f>H3*Assumptions!$B8</f>
        <v>1608.114769</v>
      </c>
      <c r="I9" s="13">
        <f>I3*Assumptions!$B8</f>
        <v>1688.520507</v>
      </c>
      <c r="J9" s="13">
        <f>J3*Assumptions!$B8</f>
        <v>1772.946533</v>
      </c>
      <c r="K9" s="13">
        <f>K3*Assumptions!$B8</f>
        <v>1861.593859</v>
      </c>
      <c r="L9" s="13">
        <f>L3*Assumptions!$B8</f>
        <v>1954.673552</v>
      </c>
      <c r="M9" s="13">
        <f>M3*Assumptions!$B8</f>
        <v>2052.40723</v>
      </c>
    </row>
    <row r="10">
      <c r="A10" s="8" t="s">
        <v>18</v>
      </c>
      <c r="B10" s="13">
        <f>B3*Assumptions!$B9</f>
        <v>0</v>
      </c>
      <c r="C10" s="13">
        <f>C3*Assumptions!$B9</f>
        <v>0</v>
      </c>
      <c r="D10" s="13">
        <f>D3*Assumptions!$B9</f>
        <v>0</v>
      </c>
      <c r="E10" s="13">
        <f>E3*Assumptions!$B9</f>
        <v>0</v>
      </c>
      <c r="F10" s="13">
        <f>F3*Assumptions!$B9</f>
        <v>0</v>
      </c>
      <c r="G10" s="13">
        <f>G3*Assumptions!$B9</f>
        <v>0</v>
      </c>
      <c r="H10" s="13">
        <f>H3*Assumptions!$B9</f>
        <v>0</v>
      </c>
      <c r="I10" s="13">
        <f>I3*Assumptions!$B9</f>
        <v>0</v>
      </c>
      <c r="J10" s="13">
        <f>J3*Assumptions!$B9</f>
        <v>0</v>
      </c>
      <c r="K10" s="13">
        <f>K3*Assumptions!$B9</f>
        <v>0</v>
      </c>
      <c r="L10" s="13">
        <f>L3*Assumptions!$B9</f>
        <v>0</v>
      </c>
      <c r="M10" s="13">
        <f>M3*Assumptions!$B9</f>
        <v>0</v>
      </c>
    </row>
    <row r="11">
      <c r="A11" s="8" t="s">
        <v>19</v>
      </c>
      <c r="B11" s="13">
        <f>B3*Assumptions!$B10</f>
        <v>1200</v>
      </c>
      <c r="C11" s="13">
        <f>C3*Assumptions!$B10</f>
        <v>1260</v>
      </c>
      <c r="D11" s="13">
        <f>D3*Assumptions!$B10</f>
        <v>1323</v>
      </c>
      <c r="E11" s="13">
        <f>E3*Assumptions!$B10</f>
        <v>1389.15</v>
      </c>
      <c r="F11" s="13">
        <f>F3*Assumptions!$B10</f>
        <v>1458.6075</v>
      </c>
      <c r="G11" s="13">
        <f>G3*Assumptions!$B10</f>
        <v>1531.537875</v>
      </c>
      <c r="H11" s="13">
        <f>H3*Assumptions!$B10</f>
        <v>1608.114769</v>
      </c>
      <c r="I11" s="13">
        <f>I3*Assumptions!$B10</f>
        <v>1688.520507</v>
      </c>
      <c r="J11" s="13">
        <f>J3*Assumptions!$B10</f>
        <v>1772.946533</v>
      </c>
      <c r="K11" s="13">
        <f>K3*Assumptions!$B10</f>
        <v>1861.593859</v>
      </c>
      <c r="L11" s="13">
        <f>L3*Assumptions!$B10</f>
        <v>1954.673552</v>
      </c>
      <c r="M11" s="13">
        <f>M3*Assumptions!$B10</f>
        <v>2052.40723</v>
      </c>
    </row>
    <row r="12">
      <c r="A12" s="8"/>
      <c r="B12" s="8"/>
      <c r="C12" s="8"/>
      <c r="D12" s="8"/>
      <c r="E12" s="8"/>
      <c r="F12" s="8"/>
      <c r="G12" s="8"/>
      <c r="H12" s="8"/>
      <c r="I12" s="8"/>
      <c r="J12" s="8"/>
      <c r="K12" s="8"/>
      <c r="L12" s="8"/>
      <c r="M12" s="8"/>
    </row>
    <row r="13">
      <c r="A13" s="8" t="s">
        <v>42</v>
      </c>
      <c r="B13" s="8"/>
      <c r="C13" s="8"/>
      <c r="D13" s="8"/>
      <c r="E13" s="8"/>
      <c r="F13" s="8"/>
      <c r="G13" s="8"/>
      <c r="H13" s="8"/>
      <c r="I13" s="8"/>
      <c r="J13" s="8"/>
      <c r="K13" s="8"/>
      <c r="L13" s="8"/>
      <c r="M13" s="8"/>
    </row>
    <row r="14">
      <c r="A14" s="8" t="s">
        <v>16</v>
      </c>
      <c r="B14" s="13">
        <f>B4*Assumptions!$C7</f>
        <v>600</v>
      </c>
      <c r="C14" s="13">
        <f>C4*Assumptions!$C7</f>
        <v>648</v>
      </c>
      <c r="D14" s="13">
        <f>D4*Assumptions!$C7</f>
        <v>699.84</v>
      </c>
      <c r="E14" s="13">
        <f>E4*Assumptions!$C7</f>
        <v>755.8272</v>
      </c>
      <c r="F14" s="13">
        <f>F4*Assumptions!$C7</f>
        <v>816.293376</v>
      </c>
      <c r="G14" s="13">
        <f>G4*Assumptions!$C7</f>
        <v>881.5968461</v>
      </c>
      <c r="H14" s="13">
        <f>H4*Assumptions!$C7</f>
        <v>952.1245938</v>
      </c>
      <c r="I14" s="13">
        <f>I4*Assumptions!$C7</f>
        <v>1028.294561</v>
      </c>
      <c r="J14" s="13">
        <f>J4*Assumptions!$C7</f>
        <v>1110.558126</v>
      </c>
      <c r="K14" s="13">
        <f>K4*Assumptions!$C7</f>
        <v>1199.402776</v>
      </c>
      <c r="L14" s="13">
        <f>L4*Assumptions!$C7</f>
        <v>1295.354998</v>
      </c>
      <c r="M14" s="13">
        <f>M4*Assumptions!$C7</f>
        <v>1398.983398</v>
      </c>
    </row>
    <row r="15">
      <c r="A15" s="8" t="s">
        <v>17</v>
      </c>
      <c r="B15" s="13">
        <f>B4*Assumptions!$C8</f>
        <v>0</v>
      </c>
      <c r="C15" s="13">
        <f>C4*Assumptions!$C8</f>
        <v>0</v>
      </c>
      <c r="D15" s="13">
        <f>D4*Assumptions!$C8</f>
        <v>0</v>
      </c>
      <c r="E15" s="13">
        <f>E4*Assumptions!$C8</f>
        <v>0</v>
      </c>
      <c r="F15" s="13">
        <f>F4*Assumptions!$C8</f>
        <v>0</v>
      </c>
      <c r="G15" s="13">
        <f>G4*Assumptions!$C8</f>
        <v>0</v>
      </c>
      <c r="H15" s="13">
        <f>H4*Assumptions!$C8</f>
        <v>0</v>
      </c>
      <c r="I15" s="13">
        <f>I4*Assumptions!$C8</f>
        <v>0</v>
      </c>
      <c r="J15" s="13">
        <f>J4*Assumptions!$C8</f>
        <v>0</v>
      </c>
      <c r="K15" s="13">
        <f>K4*Assumptions!$C8</f>
        <v>0</v>
      </c>
      <c r="L15" s="13">
        <f>L4*Assumptions!$C8</f>
        <v>0</v>
      </c>
      <c r="M15" s="13">
        <f>M4*Assumptions!$C8</f>
        <v>0</v>
      </c>
    </row>
    <row r="16">
      <c r="A16" s="8" t="s">
        <v>18</v>
      </c>
      <c r="B16" s="13">
        <f>B4*Assumptions!$C9</f>
        <v>600</v>
      </c>
      <c r="C16" s="13">
        <f>C4*Assumptions!$C9</f>
        <v>648</v>
      </c>
      <c r="D16" s="13">
        <f>D4*Assumptions!$C9</f>
        <v>699.84</v>
      </c>
      <c r="E16" s="13">
        <f>E4*Assumptions!$C9</f>
        <v>755.8272</v>
      </c>
      <c r="F16" s="13">
        <f>F4*Assumptions!$C9</f>
        <v>816.293376</v>
      </c>
      <c r="G16" s="13">
        <f>G4*Assumptions!$C9</f>
        <v>881.5968461</v>
      </c>
      <c r="H16" s="13">
        <f>H4*Assumptions!$C9</f>
        <v>952.1245938</v>
      </c>
      <c r="I16" s="13">
        <f>I4*Assumptions!$C9</f>
        <v>1028.294561</v>
      </c>
      <c r="J16" s="13">
        <f>J4*Assumptions!$C9</f>
        <v>1110.558126</v>
      </c>
      <c r="K16" s="13">
        <f>K4*Assumptions!$C9</f>
        <v>1199.402776</v>
      </c>
      <c r="L16" s="13">
        <f>L4*Assumptions!$C9</f>
        <v>1295.354998</v>
      </c>
      <c r="M16" s="13">
        <f>M4*Assumptions!$C9</f>
        <v>1398.983398</v>
      </c>
    </row>
    <row r="17">
      <c r="A17" s="8" t="s">
        <v>19</v>
      </c>
      <c r="B17" s="13">
        <f>B4*Assumptions!$C10</f>
        <v>600</v>
      </c>
      <c r="C17" s="13">
        <f>C4*Assumptions!$C10</f>
        <v>648</v>
      </c>
      <c r="D17" s="13">
        <f>D4*Assumptions!$C10</f>
        <v>699.84</v>
      </c>
      <c r="E17" s="13">
        <f>E4*Assumptions!$C10</f>
        <v>755.8272</v>
      </c>
      <c r="F17" s="13">
        <f>F4*Assumptions!$C10</f>
        <v>816.293376</v>
      </c>
      <c r="G17" s="13">
        <f>G4*Assumptions!$C10</f>
        <v>881.5968461</v>
      </c>
      <c r="H17" s="13">
        <f>H4*Assumptions!$C10</f>
        <v>952.1245938</v>
      </c>
      <c r="I17" s="13">
        <f>I4*Assumptions!$C10</f>
        <v>1028.294561</v>
      </c>
      <c r="J17" s="13">
        <f>J4*Assumptions!$C10</f>
        <v>1110.558126</v>
      </c>
      <c r="K17" s="13">
        <f>K4*Assumptions!$C10</f>
        <v>1199.402776</v>
      </c>
      <c r="L17" s="13">
        <f>L4*Assumptions!$C10</f>
        <v>1295.354998</v>
      </c>
      <c r="M17" s="13">
        <f>M4*Assumptions!$C10</f>
        <v>1398.983398</v>
      </c>
    </row>
    <row r="18">
      <c r="A18" s="8"/>
      <c r="B18" s="8"/>
      <c r="C18" s="8"/>
      <c r="D18" s="8"/>
      <c r="E18" s="8"/>
      <c r="F18" s="8"/>
      <c r="G18" s="8"/>
      <c r="H18" s="8"/>
      <c r="I18" s="8"/>
      <c r="J18" s="8"/>
      <c r="K18" s="8"/>
      <c r="L18" s="8"/>
      <c r="M18" s="8"/>
    </row>
    <row r="19">
      <c r="A19" s="8" t="s">
        <v>43</v>
      </c>
      <c r="B19" s="8"/>
      <c r="C19" s="8"/>
      <c r="D19" s="8"/>
      <c r="E19" s="8"/>
      <c r="F19" s="8"/>
      <c r="G19" s="8"/>
      <c r="H19" s="8"/>
      <c r="I19" s="8"/>
      <c r="J19" s="8"/>
      <c r="K19" s="8"/>
      <c r="L19" s="8"/>
      <c r="M19" s="8"/>
    </row>
    <row r="20">
      <c r="A20" s="8" t="s">
        <v>16</v>
      </c>
      <c r="B20" s="13">
        <f t="shared" ref="B20:M20" si="1">B8+B14</f>
        <v>1800</v>
      </c>
      <c r="C20" s="13">
        <f t="shared" si="1"/>
        <v>1908</v>
      </c>
      <c r="D20" s="13">
        <f t="shared" si="1"/>
        <v>2022.84</v>
      </c>
      <c r="E20" s="13">
        <f t="shared" si="1"/>
        <v>2144.9772</v>
      </c>
      <c r="F20" s="13">
        <f t="shared" si="1"/>
        <v>2274.900876</v>
      </c>
      <c r="G20" s="13">
        <f t="shared" si="1"/>
        <v>2413.134721</v>
      </c>
      <c r="H20" s="13">
        <f t="shared" si="1"/>
        <v>2560.239363</v>
      </c>
      <c r="I20" s="13">
        <f t="shared" si="1"/>
        <v>2716.815068</v>
      </c>
      <c r="J20" s="13">
        <f t="shared" si="1"/>
        <v>2883.504659</v>
      </c>
      <c r="K20" s="13">
        <f t="shared" si="1"/>
        <v>3060.996635</v>
      </c>
      <c r="L20" s="13">
        <f t="shared" si="1"/>
        <v>3250.02855</v>
      </c>
      <c r="M20" s="13">
        <f t="shared" si="1"/>
        <v>3451.390628</v>
      </c>
    </row>
    <row r="21">
      <c r="A21" s="8" t="s">
        <v>17</v>
      </c>
      <c r="B21" s="13">
        <f t="shared" ref="B21:M21" si="2">B9+B15</f>
        <v>1200</v>
      </c>
      <c r="C21" s="13">
        <f t="shared" si="2"/>
        <v>1260</v>
      </c>
      <c r="D21" s="13">
        <f t="shared" si="2"/>
        <v>1323</v>
      </c>
      <c r="E21" s="13">
        <f t="shared" si="2"/>
        <v>1389.15</v>
      </c>
      <c r="F21" s="13">
        <f t="shared" si="2"/>
        <v>1458.6075</v>
      </c>
      <c r="G21" s="13">
        <f t="shared" si="2"/>
        <v>1531.537875</v>
      </c>
      <c r="H21" s="13">
        <f t="shared" si="2"/>
        <v>1608.114769</v>
      </c>
      <c r="I21" s="13">
        <f t="shared" si="2"/>
        <v>1688.520507</v>
      </c>
      <c r="J21" s="13">
        <f t="shared" si="2"/>
        <v>1772.946533</v>
      </c>
      <c r="K21" s="13">
        <f t="shared" si="2"/>
        <v>1861.593859</v>
      </c>
      <c r="L21" s="13">
        <f t="shared" si="2"/>
        <v>1954.673552</v>
      </c>
      <c r="M21" s="13">
        <f t="shared" si="2"/>
        <v>2052.40723</v>
      </c>
    </row>
    <row r="22">
      <c r="A22" s="8" t="s">
        <v>18</v>
      </c>
      <c r="B22" s="13">
        <f t="shared" ref="B22:M22" si="3">B10+B16</f>
        <v>600</v>
      </c>
      <c r="C22" s="13">
        <f t="shared" si="3"/>
        <v>648</v>
      </c>
      <c r="D22" s="13">
        <f t="shared" si="3"/>
        <v>699.84</v>
      </c>
      <c r="E22" s="13">
        <f t="shared" si="3"/>
        <v>755.8272</v>
      </c>
      <c r="F22" s="13">
        <f t="shared" si="3"/>
        <v>816.293376</v>
      </c>
      <c r="G22" s="13">
        <f t="shared" si="3"/>
        <v>881.5968461</v>
      </c>
      <c r="H22" s="13">
        <f t="shared" si="3"/>
        <v>952.1245938</v>
      </c>
      <c r="I22" s="13">
        <f t="shared" si="3"/>
        <v>1028.294561</v>
      </c>
      <c r="J22" s="13">
        <f t="shared" si="3"/>
        <v>1110.558126</v>
      </c>
      <c r="K22" s="13">
        <f t="shared" si="3"/>
        <v>1199.402776</v>
      </c>
      <c r="L22" s="13">
        <f t="shared" si="3"/>
        <v>1295.354998</v>
      </c>
      <c r="M22" s="13">
        <f t="shared" si="3"/>
        <v>1398.983398</v>
      </c>
    </row>
    <row r="23">
      <c r="A23" s="8" t="s">
        <v>19</v>
      </c>
      <c r="B23" s="13">
        <f t="shared" ref="B23:M23" si="4">B11+B17</f>
        <v>1800</v>
      </c>
      <c r="C23" s="13">
        <f t="shared" si="4"/>
        <v>1908</v>
      </c>
      <c r="D23" s="13">
        <f t="shared" si="4"/>
        <v>2022.84</v>
      </c>
      <c r="E23" s="13">
        <f t="shared" si="4"/>
        <v>2144.9772</v>
      </c>
      <c r="F23" s="13">
        <f t="shared" si="4"/>
        <v>2274.900876</v>
      </c>
      <c r="G23" s="13">
        <f t="shared" si="4"/>
        <v>2413.134721</v>
      </c>
      <c r="H23" s="13">
        <f t="shared" si="4"/>
        <v>2560.239363</v>
      </c>
      <c r="I23" s="13">
        <f t="shared" si="4"/>
        <v>2716.815068</v>
      </c>
      <c r="J23" s="13">
        <f t="shared" si="4"/>
        <v>2883.504659</v>
      </c>
      <c r="K23" s="13">
        <f t="shared" si="4"/>
        <v>3060.996635</v>
      </c>
      <c r="L23" s="13">
        <f t="shared" si="4"/>
        <v>3250.02855</v>
      </c>
      <c r="M23" s="13">
        <f t="shared" si="4"/>
        <v>3451.390628</v>
      </c>
    </row>
    <row r="24">
      <c r="A24" s="8"/>
      <c r="B24" s="8"/>
      <c r="C24" s="8"/>
      <c r="D24" s="8"/>
      <c r="E24" s="8"/>
      <c r="F24" s="8"/>
      <c r="G24" s="8"/>
      <c r="H24" s="8"/>
      <c r="I24" s="8"/>
      <c r="J24" s="8"/>
      <c r="K24" s="8"/>
      <c r="L24" s="8"/>
      <c r="M24" s="8"/>
    </row>
    <row r="25">
      <c r="A25" s="8"/>
      <c r="B25" s="8"/>
      <c r="C25" s="8"/>
      <c r="D25" s="8"/>
      <c r="E25" s="8"/>
      <c r="F25" s="8"/>
      <c r="G25" s="8"/>
      <c r="H25" s="8"/>
      <c r="I25" s="8"/>
      <c r="J25" s="8"/>
      <c r="K25" s="8"/>
      <c r="L25" s="8"/>
      <c r="M25"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26</v>
      </c>
      <c r="C1" s="8" t="s">
        <v>27</v>
      </c>
      <c r="D1" s="8" t="s">
        <v>28</v>
      </c>
      <c r="E1" s="8" t="s">
        <v>29</v>
      </c>
      <c r="F1" s="8" t="s">
        <v>30</v>
      </c>
      <c r="G1" s="8" t="s">
        <v>31</v>
      </c>
      <c r="H1" s="8" t="s">
        <v>32</v>
      </c>
      <c r="I1" s="8" t="s">
        <v>33</v>
      </c>
      <c r="J1" s="8" t="s">
        <v>34</v>
      </c>
      <c r="K1" s="8" t="s">
        <v>35</v>
      </c>
      <c r="L1" s="8" t="s">
        <v>36</v>
      </c>
      <c r="M1" s="8" t="s">
        <v>37</v>
      </c>
    </row>
    <row r="2">
      <c r="A2" s="8" t="s">
        <v>44</v>
      </c>
      <c r="B2" s="14"/>
      <c r="C2" s="14"/>
      <c r="D2" s="14"/>
      <c r="E2" s="14"/>
      <c r="F2" s="14"/>
      <c r="G2" s="14"/>
      <c r="H2" s="14"/>
      <c r="I2" s="14"/>
      <c r="J2" s="14"/>
      <c r="K2" s="14"/>
      <c r="L2" s="14"/>
      <c r="M2" s="14"/>
    </row>
    <row r="3">
      <c r="A3" s="8" t="s">
        <v>45</v>
      </c>
      <c r="B3" s="15">
        <f>'Calcs-1'!B3*Assumptions!$D2</f>
        <v>36000</v>
      </c>
      <c r="C3" s="15">
        <f>'Calcs-1'!C3*Assumptions!$D2</f>
        <v>37800</v>
      </c>
      <c r="D3" s="15">
        <f>'Calcs-1'!D3*Assumptions!$D2</f>
        <v>39690</v>
      </c>
      <c r="E3" s="15">
        <f>'Calcs-1'!E3*Assumptions!$D2</f>
        <v>41674.5</v>
      </c>
      <c r="F3" s="15">
        <f>'Calcs-1'!F3*Assumptions!$D2</f>
        <v>43758.225</v>
      </c>
      <c r="G3" s="15">
        <f>'Calcs-1'!G3*Assumptions!$D2</f>
        <v>45946.13625</v>
      </c>
      <c r="H3" s="15">
        <f>'Calcs-1'!H3*Assumptions!$D2</f>
        <v>48243.44306</v>
      </c>
      <c r="I3" s="15">
        <f>'Calcs-1'!I3*Assumptions!$D2</f>
        <v>50655.61522</v>
      </c>
      <c r="J3" s="15">
        <f>'Calcs-1'!J3*Assumptions!$D2</f>
        <v>53188.39598</v>
      </c>
      <c r="K3" s="15">
        <f>'Calcs-1'!K3*Assumptions!$D2</f>
        <v>55847.81578</v>
      </c>
      <c r="L3" s="15">
        <f>'Calcs-1'!L3*Assumptions!$D2</f>
        <v>58640.20656</v>
      </c>
      <c r="M3" s="15">
        <f>'Calcs-1'!M3*Assumptions!$D2</f>
        <v>61572.21689</v>
      </c>
    </row>
    <row r="4">
      <c r="A4" s="8" t="s">
        <v>46</v>
      </c>
      <c r="B4" s="15">
        <f>'Calcs-1'!B4*Assumptions!$D3</f>
        <v>30000</v>
      </c>
      <c r="C4" s="15">
        <f>'Calcs-1'!C4*Assumptions!$D3</f>
        <v>32400</v>
      </c>
      <c r="D4" s="15">
        <f>'Calcs-1'!D4*Assumptions!$D3</f>
        <v>34992</v>
      </c>
      <c r="E4" s="15">
        <f>'Calcs-1'!E4*Assumptions!$D3</f>
        <v>37791.36</v>
      </c>
      <c r="F4" s="15">
        <f>'Calcs-1'!F4*Assumptions!$D3</f>
        <v>40814.6688</v>
      </c>
      <c r="G4" s="15">
        <f>'Calcs-1'!G4*Assumptions!$D3</f>
        <v>44079.8423</v>
      </c>
      <c r="H4" s="15">
        <f>'Calcs-1'!H4*Assumptions!$D3</f>
        <v>47606.22969</v>
      </c>
      <c r="I4" s="15">
        <f>'Calcs-1'!I4*Assumptions!$D3</f>
        <v>51414.72806</v>
      </c>
      <c r="J4" s="15">
        <f>'Calcs-1'!J4*Assumptions!$D3</f>
        <v>55527.90631</v>
      </c>
      <c r="K4" s="15">
        <f>'Calcs-1'!K4*Assumptions!$D3</f>
        <v>59970.13881</v>
      </c>
      <c r="L4" s="15">
        <f>'Calcs-1'!L4*Assumptions!$D3</f>
        <v>64767.74992</v>
      </c>
      <c r="M4" s="15">
        <f>'Calcs-1'!M4*Assumptions!$D3</f>
        <v>69949.16991</v>
      </c>
    </row>
    <row r="5">
      <c r="A5" s="8" t="s">
        <v>47</v>
      </c>
      <c r="B5" s="15">
        <f t="shared" ref="B5:M5" si="1">SUM(B3:B4)</f>
        <v>66000</v>
      </c>
      <c r="C5" s="15">
        <f t="shared" si="1"/>
        <v>70200</v>
      </c>
      <c r="D5" s="15">
        <f t="shared" si="1"/>
        <v>74682</v>
      </c>
      <c r="E5" s="15">
        <f t="shared" si="1"/>
        <v>79465.86</v>
      </c>
      <c r="F5" s="15">
        <f t="shared" si="1"/>
        <v>84572.8938</v>
      </c>
      <c r="G5" s="15">
        <f t="shared" si="1"/>
        <v>90025.97855</v>
      </c>
      <c r="H5" s="15">
        <f t="shared" si="1"/>
        <v>95849.67275</v>
      </c>
      <c r="I5" s="15">
        <f t="shared" si="1"/>
        <v>102070.3433</v>
      </c>
      <c r="J5" s="15">
        <f t="shared" si="1"/>
        <v>108716.3023</v>
      </c>
      <c r="K5" s="15">
        <f t="shared" si="1"/>
        <v>115817.9546</v>
      </c>
      <c r="L5" s="15">
        <f t="shared" si="1"/>
        <v>123407.9565</v>
      </c>
      <c r="M5" s="15">
        <f t="shared" si="1"/>
        <v>131521.3868</v>
      </c>
    </row>
    <row r="6">
      <c r="A6" s="8"/>
      <c r="B6" s="8"/>
      <c r="C6" s="8"/>
      <c r="D6" s="8"/>
      <c r="E6" s="8"/>
      <c r="F6" s="8"/>
      <c r="G6" s="8"/>
      <c r="H6" s="8"/>
      <c r="I6" s="8"/>
      <c r="J6" s="8"/>
      <c r="K6" s="8"/>
      <c r="L6" s="8"/>
      <c r="M6" s="8"/>
    </row>
    <row r="7">
      <c r="A7" s="8" t="s">
        <v>48</v>
      </c>
      <c r="B7" s="8"/>
      <c r="C7" s="8"/>
      <c r="D7" s="8"/>
      <c r="E7" s="8"/>
      <c r="F7" s="8"/>
      <c r="G7" s="8"/>
      <c r="H7" s="8"/>
      <c r="I7" s="8"/>
      <c r="J7" s="8"/>
      <c r="K7" s="8"/>
      <c r="L7" s="8"/>
      <c r="M7" s="8"/>
    </row>
    <row r="8">
      <c r="A8" s="8" t="s">
        <v>16</v>
      </c>
      <c r="B8" s="15">
        <f>'Calcs-1'!B20*Assumptions!$B13</f>
        <v>2700</v>
      </c>
      <c r="C8" s="15">
        <f>'Calcs-1'!C20*Assumptions!$B13</f>
        <v>2862</v>
      </c>
      <c r="D8" s="15">
        <f>'Calcs-1'!D20*Assumptions!$B13</f>
        <v>3034.26</v>
      </c>
      <c r="E8" s="15">
        <f>'Calcs-1'!E20*Assumptions!$B13</f>
        <v>3217.4658</v>
      </c>
      <c r="F8" s="15">
        <f>'Calcs-1'!F20*Assumptions!$B13</f>
        <v>3412.351314</v>
      </c>
      <c r="G8" s="15">
        <f>'Calcs-1'!G20*Assumptions!$B13</f>
        <v>3619.702082</v>
      </c>
      <c r="H8" s="15">
        <f>'Calcs-1'!H20*Assumptions!$B13</f>
        <v>3840.359044</v>
      </c>
      <c r="I8" s="15">
        <f>'Calcs-1'!I20*Assumptions!$B13</f>
        <v>4075.222603</v>
      </c>
      <c r="J8" s="15">
        <f>'Calcs-1'!J20*Assumptions!$B13</f>
        <v>4325.256988</v>
      </c>
      <c r="K8" s="15">
        <f>'Calcs-1'!K20*Assumptions!$B13</f>
        <v>4591.494953</v>
      </c>
      <c r="L8" s="15">
        <f>'Calcs-1'!L20*Assumptions!$B13</f>
        <v>4875.042826</v>
      </c>
      <c r="M8" s="15">
        <f>'Calcs-1'!M20*Assumptions!$B13</f>
        <v>5177.085942</v>
      </c>
    </row>
    <row r="9">
      <c r="A9" s="8" t="s">
        <v>17</v>
      </c>
      <c r="B9" s="15">
        <f>'Calcs-1'!B21*Assumptions!$B14</f>
        <v>18000</v>
      </c>
      <c r="C9" s="15">
        <f>'Calcs-1'!C21*Assumptions!$B14</f>
        <v>18900</v>
      </c>
      <c r="D9" s="15">
        <f>'Calcs-1'!D21*Assumptions!$B14</f>
        <v>19845</v>
      </c>
      <c r="E9" s="15">
        <f>'Calcs-1'!E21*Assumptions!$B14</f>
        <v>20837.25</v>
      </c>
      <c r="F9" s="15">
        <f>'Calcs-1'!F21*Assumptions!$B14</f>
        <v>21879.1125</v>
      </c>
      <c r="G9" s="15">
        <f>'Calcs-1'!G21*Assumptions!$B14</f>
        <v>22973.06813</v>
      </c>
      <c r="H9" s="15">
        <f>'Calcs-1'!H21*Assumptions!$B14</f>
        <v>24121.72153</v>
      </c>
      <c r="I9" s="15">
        <f>'Calcs-1'!I21*Assumptions!$B14</f>
        <v>25327.80761</v>
      </c>
      <c r="J9" s="15">
        <f>'Calcs-1'!J21*Assumptions!$B14</f>
        <v>26594.19799</v>
      </c>
      <c r="K9" s="15">
        <f>'Calcs-1'!K21*Assumptions!$B14</f>
        <v>27923.90789</v>
      </c>
      <c r="L9" s="15">
        <f>'Calcs-1'!L21*Assumptions!$B14</f>
        <v>29320.10328</v>
      </c>
      <c r="M9" s="15">
        <f>'Calcs-1'!M21*Assumptions!$B14</f>
        <v>30786.10845</v>
      </c>
    </row>
    <row r="10">
      <c r="A10" s="8" t="s">
        <v>18</v>
      </c>
      <c r="B10" s="15">
        <f>'Calcs-1'!B22*Assumptions!$B15</f>
        <v>15000</v>
      </c>
      <c r="C10" s="15">
        <f>'Calcs-1'!C22*Assumptions!$B15</f>
        <v>16200</v>
      </c>
      <c r="D10" s="15">
        <f>'Calcs-1'!D22*Assumptions!$B15</f>
        <v>17496</v>
      </c>
      <c r="E10" s="15">
        <f>'Calcs-1'!E22*Assumptions!$B15</f>
        <v>18895.68</v>
      </c>
      <c r="F10" s="15">
        <f>'Calcs-1'!F22*Assumptions!$B15</f>
        <v>20407.3344</v>
      </c>
      <c r="G10" s="15">
        <f>'Calcs-1'!G22*Assumptions!$B15</f>
        <v>22039.92115</v>
      </c>
      <c r="H10" s="15">
        <f>'Calcs-1'!H22*Assumptions!$B15</f>
        <v>23803.11484</v>
      </c>
      <c r="I10" s="15">
        <f>'Calcs-1'!I22*Assumptions!$B15</f>
        <v>25707.36403</v>
      </c>
      <c r="J10" s="15">
        <f>'Calcs-1'!J22*Assumptions!$B15</f>
        <v>27763.95315</v>
      </c>
      <c r="K10" s="15">
        <f>'Calcs-1'!K22*Assumptions!$B15</f>
        <v>29985.06941</v>
      </c>
      <c r="L10" s="15">
        <f>'Calcs-1'!L22*Assumptions!$B15</f>
        <v>32383.87496</v>
      </c>
      <c r="M10" s="15">
        <f>'Calcs-1'!M22*Assumptions!$B15</f>
        <v>34974.58496</v>
      </c>
    </row>
    <row r="11">
      <c r="A11" s="8" t="s">
        <v>19</v>
      </c>
      <c r="B11" s="15">
        <f>'Calcs-1'!B23*Assumptions!$B16</f>
        <v>1800</v>
      </c>
      <c r="C11" s="15">
        <f>'Calcs-1'!C23*Assumptions!$B16</f>
        <v>1908</v>
      </c>
      <c r="D11" s="15">
        <f>'Calcs-1'!D23*Assumptions!$B16</f>
        <v>2022.84</v>
      </c>
      <c r="E11" s="15">
        <f>'Calcs-1'!E23*Assumptions!$B16</f>
        <v>2144.9772</v>
      </c>
      <c r="F11" s="15">
        <f>'Calcs-1'!F23*Assumptions!$B16</f>
        <v>2274.900876</v>
      </c>
      <c r="G11" s="15">
        <f>'Calcs-1'!G23*Assumptions!$B16</f>
        <v>2413.134721</v>
      </c>
      <c r="H11" s="15">
        <f>'Calcs-1'!H23*Assumptions!$B16</f>
        <v>2560.239363</v>
      </c>
      <c r="I11" s="15">
        <f>'Calcs-1'!I23*Assumptions!$B16</f>
        <v>2716.815068</v>
      </c>
      <c r="J11" s="15">
        <f>'Calcs-1'!J23*Assumptions!$B16</f>
        <v>2883.504659</v>
      </c>
      <c r="K11" s="15">
        <f>'Calcs-1'!K23*Assumptions!$B16</f>
        <v>3060.996635</v>
      </c>
      <c r="L11" s="15">
        <f>'Calcs-1'!L23*Assumptions!$B16</f>
        <v>3250.02855</v>
      </c>
      <c r="M11" s="15">
        <f>'Calcs-1'!M23*Assumptions!$B16</f>
        <v>3451.390628</v>
      </c>
    </row>
    <row r="12">
      <c r="A12" s="8" t="s">
        <v>49</v>
      </c>
      <c r="B12" s="15">
        <f t="shared" ref="B12:M12" si="2">SUM(B8:B11)</f>
        <v>37500</v>
      </c>
      <c r="C12" s="15">
        <f t="shared" si="2"/>
        <v>39870</v>
      </c>
      <c r="D12" s="15">
        <f t="shared" si="2"/>
        <v>42398.1</v>
      </c>
      <c r="E12" s="15">
        <f t="shared" si="2"/>
        <v>45095.373</v>
      </c>
      <c r="F12" s="15">
        <f t="shared" si="2"/>
        <v>47973.69909</v>
      </c>
      <c r="G12" s="15">
        <f t="shared" si="2"/>
        <v>51045.82608</v>
      </c>
      <c r="H12" s="15">
        <f t="shared" si="2"/>
        <v>54325.43478</v>
      </c>
      <c r="I12" s="15">
        <f t="shared" si="2"/>
        <v>57827.20931</v>
      </c>
      <c r="J12" s="15">
        <f t="shared" si="2"/>
        <v>61566.91279</v>
      </c>
      <c r="K12" s="15">
        <f t="shared" si="2"/>
        <v>65561.46888</v>
      </c>
      <c r="L12" s="15">
        <f t="shared" si="2"/>
        <v>69829.04962</v>
      </c>
      <c r="M12" s="15">
        <f t="shared" si="2"/>
        <v>74389.16997</v>
      </c>
    </row>
    <row r="13">
      <c r="A13" s="8"/>
      <c r="B13" s="14"/>
      <c r="C13" s="14"/>
      <c r="D13" s="14"/>
      <c r="E13" s="14"/>
      <c r="F13" s="14"/>
      <c r="G13" s="14"/>
      <c r="H13" s="14"/>
      <c r="I13" s="14"/>
      <c r="J13" s="14"/>
      <c r="K13" s="14"/>
      <c r="L13" s="14"/>
      <c r="M13" s="14"/>
    </row>
    <row r="14">
      <c r="A14" s="8" t="s">
        <v>50</v>
      </c>
      <c r="B14" s="14"/>
      <c r="C14" s="14"/>
      <c r="D14" s="14"/>
      <c r="E14" s="14"/>
      <c r="F14" s="14"/>
      <c r="G14" s="14"/>
      <c r="H14" s="14"/>
      <c r="I14" s="14"/>
      <c r="J14" s="14"/>
      <c r="K14" s="14"/>
      <c r="L14" s="14"/>
      <c r="M14" s="14"/>
    </row>
    <row r="15">
      <c r="A15" s="8" t="s">
        <v>23</v>
      </c>
      <c r="B15" s="15">
        <f>Assumptions!$B19</f>
        <v>5000</v>
      </c>
      <c r="C15" s="15">
        <f>Assumptions!$B19</f>
        <v>5000</v>
      </c>
      <c r="D15" s="15">
        <f>Assumptions!$B19</f>
        <v>5000</v>
      </c>
      <c r="E15" s="15">
        <f>Assumptions!$B19</f>
        <v>5000</v>
      </c>
      <c r="F15" s="15">
        <f>Assumptions!$B19</f>
        <v>5000</v>
      </c>
      <c r="G15" s="15">
        <f>Assumptions!$B19</f>
        <v>5000</v>
      </c>
      <c r="H15" s="15">
        <f>Assumptions!$B19</f>
        <v>5000</v>
      </c>
      <c r="I15" s="15">
        <f>Assumptions!$B19</f>
        <v>5000</v>
      </c>
      <c r="J15" s="15">
        <f>Assumptions!$B19</f>
        <v>5000</v>
      </c>
      <c r="K15" s="15">
        <f>Assumptions!$B19</f>
        <v>5000</v>
      </c>
      <c r="L15" s="15">
        <f>Assumptions!$B19</f>
        <v>5000</v>
      </c>
      <c r="M15" s="15">
        <f>Assumptions!$B19</f>
        <v>5000</v>
      </c>
    </row>
    <row r="16">
      <c r="A16" s="8" t="s">
        <v>51</v>
      </c>
      <c r="B16" s="15">
        <f>Assumptions!$B20</f>
        <v>2000</v>
      </c>
      <c r="C16" s="15">
        <f>Assumptions!$B20</f>
        <v>2000</v>
      </c>
      <c r="D16" s="15">
        <f>Assumptions!$B20</f>
        <v>2000</v>
      </c>
      <c r="E16" s="15">
        <f>Assumptions!$B20</f>
        <v>2000</v>
      </c>
      <c r="F16" s="15">
        <f>Assumptions!$B20</f>
        <v>2000</v>
      </c>
      <c r="G16" s="15">
        <f>Assumptions!$B20</f>
        <v>2000</v>
      </c>
      <c r="H16" s="15">
        <f>Assumptions!$B20</f>
        <v>2000</v>
      </c>
      <c r="I16" s="15">
        <f>Assumptions!$B20</f>
        <v>2000</v>
      </c>
      <c r="J16" s="15">
        <f>Assumptions!$B20</f>
        <v>2000</v>
      </c>
      <c r="K16" s="15">
        <f>Assumptions!$B20</f>
        <v>2000</v>
      </c>
      <c r="L16" s="15">
        <f>Assumptions!$B20</f>
        <v>2000</v>
      </c>
      <c r="M16" s="15">
        <f>Assumptions!$B20</f>
        <v>2000</v>
      </c>
    </row>
    <row r="17">
      <c r="A17" s="8" t="s">
        <v>52</v>
      </c>
      <c r="B17" s="15">
        <f t="shared" ref="B17:M17" si="3">SUM(B15:B16)</f>
        <v>7000</v>
      </c>
      <c r="C17" s="15">
        <f t="shared" si="3"/>
        <v>7000</v>
      </c>
      <c r="D17" s="15">
        <f t="shared" si="3"/>
        <v>7000</v>
      </c>
      <c r="E17" s="15">
        <f t="shared" si="3"/>
        <v>7000</v>
      </c>
      <c r="F17" s="15">
        <f t="shared" si="3"/>
        <v>7000</v>
      </c>
      <c r="G17" s="15">
        <f t="shared" si="3"/>
        <v>7000</v>
      </c>
      <c r="H17" s="15">
        <f t="shared" si="3"/>
        <v>7000</v>
      </c>
      <c r="I17" s="15">
        <f t="shared" si="3"/>
        <v>7000</v>
      </c>
      <c r="J17" s="15">
        <f t="shared" si="3"/>
        <v>7000</v>
      </c>
      <c r="K17" s="15">
        <f t="shared" si="3"/>
        <v>7000</v>
      </c>
      <c r="L17" s="15">
        <f t="shared" si="3"/>
        <v>7000</v>
      </c>
      <c r="M17" s="15">
        <f t="shared" si="3"/>
        <v>7000</v>
      </c>
    </row>
    <row r="18">
      <c r="A18" s="8"/>
      <c r="B18" s="8"/>
      <c r="C18" s="8"/>
      <c r="D18" s="8"/>
      <c r="E18" s="8"/>
      <c r="F18" s="8"/>
      <c r="G18" s="8"/>
      <c r="H18" s="8"/>
      <c r="I18" s="8"/>
      <c r="J18" s="8"/>
      <c r="K18" s="8"/>
      <c r="L18" s="8"/>
      <c r="M18" s="8"/>
    </row>
    <row r="19">
      <c r="A19" s="8" t="s">
        <v>53</v>
      </c>
      <c r="B19" s="15">
        <f t="shared" ref="B19:M19" si="4">B12+B17</f>
        <v>44500</v>
      </c>
      <c r="C19" s="15">
        <f t="shared" si="4"/>
        <v>46870</v>
      </c>
      <c r="D19" s="15">
        <f t="shared" si="4"/>
        <v>49398.1</v>
      </c>
      <c r="E19" s="15">
        <f t="shared" si="4"/>
        <v>52095.373</v>
      </c>
      <c r="F19" s="15">
        <f t="shared" si="4"/>
        <v>54973.69909</v>
      </c>
      <c r="G19" s="15">
        <f t="shared" si="4"/>
        <v>58045.82608</v>
      </c>
      <c r="H19" s="15">
        <f t="shared" si="4"/>
        <v>61325.43478</v>
      </c>
      <c r="I19" s="15">
        <f t="shared" si="4"/>
        <v>64827.20931</v>
      </c>
      <c r="J19" s="15">
        <f t="shared" si="4"/>
        <v>68566.91279</v>
      </c>
      <c r="K19" s="15">
        <f t="shared" si="4"/>
        <v>72561.46888</v>
      </c>
      <c r="L19" s="15">
        <f t="shared" si="4"/>
        <v>76829.04962</v>
      </c>
      <c r="M19" s="15">
        <f t="shared" si="4"/>
        <v>81389.16997</v>
      </c>
    </row>
    <row r="20">
      <c r="A20" s="8"/>
      <c r="B20" s="8"/>
      <c r="C20" s="8"/>
      <c r="D20" s="8"/>
      <c r="E20" s="8"/>
      <c r="F20" s="8"/>
      <c r="G20" s="8"/>
      <c r="H20" s="8"/>
      <c r="I20" s="8"/>
      <c r="J20" s="8"/>
      <c r="K20" s="8"/>
      <c r="L20" s="8"/>
      <c r="M20" s="8"/>
    </row>
    <row r="21">
      <c r="A21" s="8" t="s">
        <v>54</v>
      </c>
      <c r="B21" s="15">
        <f t="shared" ref="B21:M21" si="5">B5-B19</f>
        <v>21500</v>
      </c>
      <c r="C21" s="15">
        <f t="shared" si="5"/>
        <v>23330</v>
      </c>
      <c r="D21" s="15">
        <f t="shared" si="5"/>
        <v>25283.9</v>
      </c>
      <c r="E21" s="15">
        <f t="shared" si="5"/>
        <v>27370.487</v>
      </c>
      <c r="F21" s="15">
        <f t="shared" si="5"/>
        <v>29599.19471</v>
      </c>
      <c r="G21" s="15">
        <f t="shared" si="5"/>
        <v>31980.15247</v>
      </c>
      <c r="H21" s="15">
        <f t="shared" si="5"/>
        <v>34524.23797</v>
      </c>
      <c r="I21" s="15">
        <f t="shared" si="5"/>
        <v>37243.13397</v>
      </c>
      <c r="J21" s="15">
        <f t="shared" si="5"/>
        <v>40149.3895</v>
      </c>
      <c r="K21" s="15">
        <f t="shared" si="5"/>
        <v>43256.48571</v>
      </c>
      <c r="L21" s="15">
        <f t="shared" si="5"/>
        <v>46578.90686</v>
      </c>
      <c r="M21" s="15">
        <f t="shared" si="5"/>
        <v>50132.21683</v>
      </c>
    </row>
    <row r="22">
      <c r="A22" s="8"/>
      <c r="B22" s="8"/>
      <c r="C22" s="8"/>
      <c r="D22" s="8"/>
      <c r="E22" s="8"/>
      <c r="F22" s="8"/>
      <c r="G22" s="8"/>
      <c r="H22" s="8"/>
      <c r="I22" s="8"/>
      <c r="J22" s="8"/>
      <c r="K22" s="8"/>
      <c r="L22" s="8"/>
      <c r="M22" s="8"/>
    </row>
    <row r="23">
      <c r="A23" s="8"/>
      <c r="B23" s="8"/>
      <c r="C23" s="8"/>
      <c r="D23" s="8"/>
      <c r="E23" s="8"/>
      <c r="F23" s="8"/>
      <c r="G23" s="8"/>
      <c r="H23" s="8"/>
      <c r="I23" s="8"/>
      <c r="J23" s="8"/>
      <c r="K23" s="8"/>
      <c r="L23" s="8"/>
      <c r="M23"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26</v>
      </c>
      <c r="C1" s="8" t="s">
        <v>27</v>
      </c>
      <c r="D1" s="8" t="s">
        <v>28</v>
      </c>
      <c r="E1" s="8" t="s">
        <v>29</v>
      </c>
      <c r="F1" s="8" t="s">
        <v>30</v>
      </c>
      <c r="G1" s="8" t="s">
        <v>31</v>
      </c>
      <c r="H1" s="8" t="s">
        <v>32</v>
      </c>
      <c r="I1" s="8" t="s">
        <v>33</v>
      </c>
      <c r="J1" s="8" t="s">
        <v>34</v>
      </c>
      <c r="K1" s="8" t="s">
        <v>35</v>
      </c>
      <c r="L1" s="8" t="s">
        <v>36</v>
      </c>
      <c r="M1" s="8" t="s">
        <v>37</v>
      </c>
    </row>
    <row r="2">
      <c r="A2" s="8" t="s">
        <v>55</v>
      </c>
      <c r="B2" s="8"/>
      <c r="C2" s="8"/>
      <c r="D2" s="8"/>
      <c r="E2" s="8"/>
      <c r="F2" s="8"/>
      <c r="G2" s="8"/>
      <c r="H2" s="8"/>
      <c r="I2" s="8"/>
      <c r="J2" s="8"/>
      <c r="K2" s="8"/>
      <c r="L2" s="8"/>
      <c r="M2" s="8"/>
    </row>
    <row r="3">
      <c r="A3" s="8" t="s">
        <v>16</v>
      </c>
      <c r="B3" s="15">
        <f>'Calcs-1'!B20*Assumptions!$B13</f>
        <v>2700</v>
      </c>
      <c r="C3" s="15">
        <f>'Calcs-1'!C20*Assumptions!$B13</f>
        <v>2862</v>
      </c>
      <c r="D3" s="15">
        <f>'Calcs-1'!D20*Assumptions!$B13</f>
        <v>3034.26</v>
      </c>
      <c r="E3" s="15">
        <f>'Calcs-1'!E20*Assumptions!$B13</f>
        <v>3217.4658</v>
      </c>
      <c r="F3" s="15">
        <f>'Calcs-1'!F20*Assumptions!$B13</f>
        <v>3412.351314</v>
      </c>
      <c r="G3" s="15">
        <f>'Calcs-1'!G20*Assumptions!$B13</f>
        <v>3619.702082</v>
      </c>
      <c r="H3" s="15">
        <f>'Calcs-1'!H20*Assumptions!$B13</f>
        <v>3840.359044</v>
      </c>
      <c r="I3" s="15">
        <f>'Calcs-1'!I20*Assumptions!$B13</f>
        <v>4075.222603</v>
      </c>
      <c r="J3" s="15">
        <f>'Calcs-1'!J20*Assumptions!$B13</f>
        <v>4325.256988</v>
      </c>
      <c r="K3" s="15">
        <f>'Calcs-1'!K20*Assumptions!$B13</f>
        <v>4591.494953</v>
      </c>
      <c r="L3" s="15">
        <f>'Calcs-1'!L20*Assumptions!$B13</f>
        <v>4875.042826</v>
      </c>
      <c r="M3" s="15">
        <f>'Calcs-1'!M20*Assumptions!$B13</f>
        <v>5177.085942</v>
      </c>
    </row>
    <row r="4">
      <c r="A4" s="8" t="s">
        <v>17</v>
      </c>
      <c r="B4" s="15">
        <f>'Calcs-1'!B21*Assumptions!$B14</f>
        <v>18000</v>
      </c>
      <c r="C4" s="15">
        <f>'Calcs-1'!C21*Assumptions!$B14</f>
        <v>18900</v>
      </c>
      <c r="D4" s="15">
        <f>'Calcs-1'!D21*Assumptions!$B14</f>
        <v>19845</v>
      </c>
      <c r="E4" s="15">
        <f>'Calcs-1'!E21*Assumptions!$B14</f>
        <v>20837.25</v>
      </c>
      <c r="F4" s="15">
        <f>'Calcs-1'!F21*Assumptions!$B14</f>
        <v>21879.1125</v>
      </c>
      <c r="G4" s="15">
        <f>'Calcs-1'!G21*Assumptions!$B14</f>
        <v>22973.06813</v>
      </c>
      <c r="H4" s="15">
        <f>'Calcs-1'!H21*Assumptions!$B14</f>
        <v>24121.72153</v>
      </c>
      <c r="I4" s="15">
        <f>'Calcs-1'!I21*Assumptions!$B14</f>
        <v>25327.80761</v>
      </c>
      <c r="J4" s="15">
        <f>'Calcs-1'!J21*Assumptions!$B14</f>
        <v>26594.19799</v>
      </c>
      <c r="K4" s="15">
        <f>'Calcs-1'!K21*Assumptions!$B14</f>
        <v>27923.90789</v>
      </c>
      <c r="L4" s="15">
        <f>'Calcs-1'!L21*Assumptions!$B14</f>
        <v>29320.10328</v>
      </c>
      <c r="M4" s="15">
        <f>'Calcs-1'!M21*Assumptions!$B14</f>
        <v>30786.10845</v>
      </c>
    </row>
    <row r="5">
      <c r="A5" s="8" t="s">
        <v>18</v>
      </c>
      <c r="B5" s="15">
        <f>'Calcs-1'!B22*Assumptions!$B15</f>
        <v>15000</v>
      </c>
      <c r="C5" s="15">
        <f>'Calcs-1'!C22*Assumptions!$B15</f>
        <v>16200</v>
      </c>
      <c r="D5" s="15">
        <f>'Calcs-1'!D22*Assumptions!$B15</f>
        <v>17496</v>
      </c>
      <c r="E5" s="15">
        <f>'Calcs-1'!E22*Assumptions!$B15</f>
        <v>18895.68</v>
      </c>
      <c r="F5" s="15">
        <f>'Calcs-1'!F22*Assumptions!$B15</f>
        <v>20407.3344</v>
      </c>
      <c r="G5" s="15">
        <f>'Calcs-1'!G22*Assumptions!$B15</f>
        <v>22039.92115</v>
      </c>
      <c r="H5" s="15">
        <f>'Calcs-1'!H22*Assumptions!$B15</f>
        <v>23803.11484</v>
      </c>
      <c r="I5" s="15">
        <f>'Calcs-1'!I22*Assumptions!$B15</f>
        <v>25707.36403</v>
      </c>
      <c r="J5" s="15">
        <f>'Calcs-1'!J22*Assumptions!$B15</f>
        <v>27763.95315</v>
      </c>
      <c r="K5" s="15">
        <f>'Calcs-1'!K22*Assumptions!$B15</f>
        <v>29985.06941</v>
      </c>
      <c r="L5" s="15">
        <f>'Calcs-1'!L22*Assumptions!$B15</f>
        <v>32383.87496</v>
      </c>
      <c r="M5" s="15">
        <f>'Calcs-1'!M22*Assumptions!$B15</f>
        <v>34974.58496</v>
      </c>
    </row>
    <row r="6">
      <c r="A6" s="8" t="s">
        <v>19</v>
      </c>
      <c r="B6" s="15">
        <f>'Calcs-1'!B23*Assumptions!$B16</f>
        <v>1800</v>
      </c>
      <c r="C6" s="15">
        <f>'Calcs-1'!C23*Assumptions!$B16</f>
        <v>1908</v>
      </c>
      <c r="D6" s="15">
        <f>'Calcs-1'!D23*Assumptions!$B16</f>
        <v>2022.84</v>
      </c>
      <c r="E6" s="15">
        <f>'Calcs-1'!E23*Assumptions!$B16</f>
        <v>2144.9772</v>
      </c>
      <c r="F6" s="15">
        <f>'Calcs-1'!F23*Assumptions!$B16</f>
        <v>2274.900876</v>
      </c>
      <c r="G6" s="15">
        <f>'Calcs-1'!G23*Assumptions!$B16</f>
        <v>2413.134721</v>
      </c>
      <c r="H6" s="15">
        <f>'Calcs-1'!H23*Assumptions!$B16</f>
        <v>2560.239363</v>
      </c>
      <c r="I6" s="15">
        <f>'Calcs-1'!I23*Assumptions!$B16</f>
        <v>2716.815068</v>
      </c>
      <c r="J6" s="15">
        <f>'Calcs-1'!J23*Assumptions!$B16</f>
        <v>2883.504659</v>
      </c>
      <c r="K6" s="15">
        <f>'Calcs-1'!K23*Assumptions!$B16</f>
        <v>3060.996635</v>
      </c>
      <c r="L6" s="15">
        <f>'Calcs-1'!L23*Assumptions!$B16</f>
        <v>3250.02855</v>
      </c>
      <c r="M6" s="15">
        <f>'Calcs-1'!M23*Assumptions!$B16</f>
        <v>3451.390628</v>
      </c>
    </row>
    <row r="7">
      <c r="A7" s="8" t="s">
        <v>56</v>
      </c>
      <c r="B7" s="15">
        <f t="shared" ref="B7:M7" si="1">SUM(B3:B6)</f>
        <v>37500</v>
      </c>
      <c r="C7" s="15">
        <f t="shared" si="1"/>
        <v>39870</v>
      </c>
      <c r="D7" s="15">
        <f t="shared" si="1"/>
        <v>42398.1</v>
      </c>
      <c r="E7" s="15">
        <f t="shared" si="1"/>
        <v>45095.373</v>
      </c>
      <c r="F7" s="15">
        <f t="shared" si="1"/>
        <v>47973.69909</v>
      </c>
      <c r="G7" s="15">
        <f t="shared" si="1"/>
        <v>51045.82608</v>
      </c>
      <c r="H7" s="15">
        <f t="shared" si="1"/>
        <v>54325.43478</v>
      </c>
      <c r="I7" s="15">
        <f t="shared" si="1"/>
        <v>57827.20931</v>
      </c>
      <c r="J7" s="15">
        <f t="shared" si="1"/>
        <v>61566.91279</v>
      </c>
      <c r="K7" s="15">
        <f t="shared" si="1"/>
        <v>65561.46888</v>
      </c>
      <c r="L7" s="15">
        <f t="shared" si="1"/>
        <v>69829.04962</v>
      </c>
      <c r="M7" s="15">
        <f t="shared" si="1"/>
        <v>74389.16997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26</v>
      </c>
      <c r="C1" s="8" t="s">
        <v>27</v>
      </c>
      <c r="D1" s="8" t="s">
        <v>28</v>
      </c>
      <c r="E1" s="8" t="s">
        <v>29</v>
      </c>
      <c r="F1" s="8" t="s">
        <v>30</v>
      </c>
      <c r="G1" s="8" t="s">
        <v>31</v>
      </c>
      <c r="H1" s="8" t="s">
        <v>32</v>
      </c>
      <c r="I1" s="8" t="s">
        <v>33</v>
      </c>
      <c r="J1" s="8" t="s">
        <v>34</v>
      </c>
      <c r="K1" s="8" t="s">
        <v>35</v>
      </c>
      <c r="L1" s="8" t="s">
        <v>36</v>
      </c>
      <c r="M1" s="8" t="s">
        <v>37</v>
      </c>
    </row>
    <row r="2">
      <c r="A2" s="8" t="s">
        <v>57</v>
      </c>
      <c r="B2" s="8"/>
      <c r="C2" s="8"/>
      <c r="D2" s="8"/>
      <c r="E2" s="8"/>
      <c r="F2" s="8"/>
      <c r="G2" s="8"/>
      <c r="H2" s="8"/>
      <c r="I2" s="8"/>
      <c r="J2" s="8"/>
      <c r="K2" s="8"/>
      <c r="L2" s="8"/>
      <c r="M2" s="8"/>
    </row>
    <row r="3">
      <c r="A3" s="8" t="s">
        <v>58</v>
      </c>
      <c r="B3" s="15">
        <f>'Sales and Costs'!B5</f>
        <v>66000</v>
      </c>
      <c r="C3" s="15">
        <f>'Sales and Costs'!C5</f>
        <v>70200</v>
      </c>
      <c r="D3" s="15">
        <f>'Sales and Costs'!D5</f>
        <v>74682</v>
      </c>
      <c r="E3" s="15">
        <f>'Sales and Costs'!E5</f>
        <v>79465.86</v>
      </c>
      <c r="F3" s="15">
        <f>'Sales and Costs'!F5</f>
        <v>84572.8938</v>
      </c>
      <c r="G3" s="15">
        <f>'Sales and Costs'!G5</f>
        <v>90025.97855</v>
      </c>
      <c r="H3" s="15">
        <f>'Sales and Costs'!H5</f>
        <v>95849.67275</v>
      </c>
      <c r="I3" s="15">
        <f>'Sales and Costs'!I5</f>
        <v>102070.3433</v>
      </c>
      <c r="J3" s="15">
        <f>'Sales and Costs'!J5</f>
        <v>108716.3023</v>
      </c>
      <c r="K3" s="15">
        <f>'Sales and Costs'!K5</f>
        <v>115817.9546</v>
      </c>
      <c r="L3" s="15">
        <f>'Sales and Costs'!L5</f>
        <v>123407.9565</v>
      </c>
      <c r="M3" s="15">
        <f>'Sales and Costs'!M5</f>
        <v>131521.3868</v>
      </c>
    </row>
    <row r="4">
      <c r="A4" s="8"/>
      <c r="B4" s="8"/>
      <c r="C4" s="8"/>
      <c r="D4" s="8"/>
      <c r="E4" s="8"/>
      <c r="F4" s="8"/>
      <c r="G4" s="8"/>
      <c r="H4" s="8"/>
      <c r="I4" s="8"/>
      <c r="J4" s="8"/>
      <c r="K4" s="8"/>
      <c r="L4" s="8"/>
      <c r="M4" s="8"/>
    </row>
    <row r="5">
      <c r="A5" s="8" t="s">
        <v>59</v>
      </c>
      <c r="B5" s="8"/>
      <c r="C5" s="8"/>
      <c r="D5" s="8"/>
      <c r="E5" s="8"/>
      <c r="F5" s="8"/>
      <c r="G5" s="8"/>
      <c r="H5" s="8"/>
      <c r="I5" s="8"/>
      <c r="J5" s="8"/>
      <c r="K5" s="8"/>
      <c r="L5" s="8"/>
      <c r="M5" s="8"/>
    </row>
    <row r="6">
      <c r="A6" s="8" t="s">
        <v>60</v>
      </c>
      <c r="B6" s="15">
        <f>Purchases!B7</f>
        <v>37500</v>
      </c>
      <c r="C6" s="15">
        <f>Purchases!C7</f>
        <v>39870</v>
      </c>
      <c r="D6" s="15">
        <f>Purchases!D7</f>
        <v>42398.1</v>
      </c>
      <c r="E6" s="15">
        <f>Purchases!E7</f>
        <v>45095.373</v>
      </c>
      <c r="F6" s="15">
        <f>Purchases!F7</f>
        <v>47973.69909</v>
      </c>
      <c r="G6" s="15">
        <f>Purchases!G7</f>
        <v>51045.82608</v>
      </c>
      <c r="H6" s="15">
        <f>Purchases!H7</f>
        <v>54325.43478</v>
      </c>
      <c r="I6" s="15">
        <f>Purchases!I7</f>
        <v>57827.20931</v>
      </c>
      <c r="J6" s="15">
        <f>Purchases!J7</f>
        <v>61566.91279</v>
      </c>
      <c r="K6" s="15">
        <f>Purchases!K7</f>
        <v>65561.46888</v>
      </c>
      <c r="L6" s="15">
        <f>Purchases!L7</f>
        <v>69829.04962</v>
      </c>
      <c r="M6" s="15">
        <f>Purchases!M7</f>
        <v>74389.16997</v>
      </c>
    </row>
    <row r="7">
      <c r="A7" s="8" t="s">
        <v>22</v>
      </c>
      <c r="B7" s="15">
        <f>'Sales and Costs'!B17</f>
        <v>7000</v>
      </c>
      <c r="C7" s="15">
        <f>'Sales and Costs'!C17</f>
        <v>7000</v>
      </c>
      <c r="D7" s="15">
        <f>'Sales and Costs'!D17</f>
        <v>7000</v>
      </c>
      <c r="E7" s="15">
        <f>'Sales and Costs'!E17</f>
        <v>7000</v>
      </c>
      <c r="F7" s="15">
        <f>'Sales and Costs'!F17</f>
        <v>7000</v>
      </c>
      <c r="G7" s="15">
        <f>'Sales and Costs'!G17</f>
        <v>7000</v>
      </c>
      <c r="H7" s="15">
        <f>'Sales and Costs'!H17</f>
        <v>7000</v>
      </c>
      <c r="I7" s="15">
        <f>'Sales and Costs'!I17</f>
        <v>7000</v>
      </c>
      <c r="J7" s="15">
        <f>'Sales and Costs'!J17</f>
        <v>7000</v>
      </c>
      <c r="K7" s="15">
        <f>'Sales and Costs'!K17</f>
        <v>7000</v>
      </c>
      <c r="L7" s="15">
        <f>'Sales and Costs'!L17</f>
        <v>7000</v>
      </c>
      <c r="M7" s="15">
        <f>'Sales and Costs'!M17</f>
        <v>7000</v>
      </c>
    </row>
    <row r="8">
      <c r="A8" s="8"/>
      <c r="B8" s="8"/>
      <c r="C8" s="8"/>
      <c r="D8" s="8"/>
      <c r="E8" s="8"/>
      <c r="F8" s="8"/>
      <c r="G8" s="8"/>
      <c r="H8" s="8"/>
      <c r="I8" s="8"/>
      <c r="J8" s="8"/>
      <c r="K8" s="8"/>
      <c r="L8" s="8"/>
      <c r="M8" s="8"/>
    </row>
    <row r="9">
      <c r="A9" s="8" t="s">
        <v>61</v>
      </c>
      <c r="B9" s="15">
        <f t="shared" ref="B9:M9" si="1">B3-B6-B7</f>
        <v>21500</v>
      </c>
      <c r="C9" s="15">
        <f t="shared" si="1"/>
        <v>23330</v>
      </c>
      <c r="D9" s="15">
        <f t="shared" si="1"/>
        <v>25283.9</v>
      </c>
      <c r="E9" s="15">
        <f t="shared" si="1"/>
        <v>27370.487</v>
      </c>
      <c r="F9" s="15">
        <f t="shared" si="1"/>
        <v>29599.19471</v>
      </c>
      <c r="G9" s="15">
        <f t="shared" si="1"/>
        <v>31980.15247</v>
      </c>
      <c r="H9" s="15">
        <f t="shared" si="1"/>
        <v>34524.23797</v>
      </c>
      <c r="I9" s="15">
        <f t="shared" si="1"/>
        <v>37243.13397</v>
      </c>
      <c r="J9" s="15">
        <f t="shared" si="1"/>
        <v>40149.3895</v>
      </c>
      <c r="K9" s="15">
        <f t="shared" si="1"/>
        <v>43256.48571</v>
      </c>
      <c r="L9" s="15">
        <f t="shared" si="1"/>
        <v>46578.90686</v>
      </c>
      <c r="M9" s="15">
        <f t="shared" si="1"/>
        <v>50132.21683</v>
      </c>
    </row>
    <row r="10">
      <c r="A10" s="8"/>
      <c r="B10" s="8"/>
      <c r="C10" s="8"/>
      <c r="D10" s="8"/>
      <c r="E10" s="8"/>
      <c r="F10" s="8"/>
      <c r="G10" s="8"/>
      <c r="H10" s="8"/>
      <c r="I10" s="8"/>
      <c r="J10" s="8"/>
      <c r="K10" s="8"/>
      <c r="L10" s="8"/>
      <c r="M10" s="8"/>
    </row>
    <row r="11">
      <c r="A11" s="8" t="s">
        <v>62</v>
      </c>
      <c r="B11" s="8"/>
      <c r="C11" s="8"/>
      <c r="D11" s="8"/>
      <c r="E11" s="8"/>
      <c r="F11" s="8"/>
      <c r="G11" s="8"/>
      <c r="H11" s="8"/>
      <c r="I11" s="8"/>
      <c r="J11" s="8"/>
      <c r="K11" s="8"/>
      <c r="L11" s="8"/>
      <c r="M11" s="8"/>
    </row>
    <row r="12">
      <c r="A12" s="8" t="s">
        <v>63</v>
      </c>
      <c r="B12" s="10">
        <v>0.0</v>
      </c>
      <c r="C12" s="15">
        <f t="shared" ref="C12:M12" si="2">B14</f>
        <v>21500</v>
      </c>
      <c r="D12" s="15">
        <f t="shared" si="2"/>
        <v>44830</v>
      </c>
      <c r="E12" s="15">
        <f t="shared" si="2"/>
        <v>70113.9</v>
      </c>
      <c r="F12" s="15">
        <f t="shared" si="2"/>
        <v>97484.387</v>
      </c>
      <c r="G12" s="15">
        <f t="shared" si="2"/>
        <v>127083.5817</v>
      </c>
      <c r="H12" s="15">
        <f t="shared" si="2"/>
        <v>159063.7342</v>
      </c>
      <c r="I12" s="15">
        <f t="shared" si="2"/>
        <v>193587.9722</v>
      </c>
      <c r="J12" s="15">
        <f t="shared" si="2"/>
        <v>230831.1061</v>
      </c>
      <c r="K12" s="15">
        <f t="shared" si="2"/>
        <v>270980.4956</v>
      </c>
      <c r="L12" s="15">
        <f t="shared" si="2"/>
        <v>314236.9813</v>
      </c>
      <c r="M12" s="15">
        <f t="shared" si="2"/>
        <v>360815.8882</v>
      </c>
    </row>
    <row r="13">
      <c r="A13" s="8" t="s">
        <v>61</v>
      </c>
      <c r="B13" s="15">
        <f t="shared" ref="B13:M13" si="3">B9</f>
        <v>21500</v>
      </c>
      <c r="C13" s="15">
        <f t="shared" si="3"/>
        <v>23330</v>
      </c>
      <c r="D13" s="15">
        <f t="shared" si="3"/>
        <v>25283.9</v>
      </c>
      <c r="E13" s="15">
        <f t="shared" si="3"/>
        <v>27370.487</v>
      </c>
      <c r="F13" s="15">
        <f t="shared" si="3"/>
        <v>29599.19471</v>
      </c>
      <c r="G13" s="15">
        <f t="shared" si="3"/>
        <v>31980.15247</v>
      </c>
      <c r="H13" s="15">
        <f t="shared" si="3"/>
        <v>34524.23797</v>
      </c>
      <c r="I13" s="15">
        <f t="shared" si="3"/>
        <v>37243.13397</v>
      </c>
      <c r="J13" s="15">
        <f t="shared" si="3"/>
        <v>40149.3895</v>
      </c>
      <c r="K13" s="15">
        <f t="shared" si="3"/>
        <v>43256.48571</v>
      </c>
      <c r="L13" s="15">
        <f t="shared" si="3"/>
        <v>46578.90686</v>
      </c>
      <c r="M13" s="15">
        <f t="shared" si="3"/>
        <v>50132.21683</v>
      </c>
    </row>
    <row r="14">
      <c r="A14" s="8" t="s">
        <v>64</v>
      </c>
      <c r="B14" s="15">
        <f t="shared" ref="B14:M14" si="4">B12+B13</f>
        <v>21500</v>
      </c>
      <c r="C14" s="15">
        <f t="shared" si="4"/>
        <v>44830</v>
      </c>
      <c r="D14" s="15">
        <f t="shared" si="4"/>
        <v>70113.9</v>
      </c>
      <c r="E14" s="15">
        <f t="shared" si="4"/>
        <v>97484.387</v>
      </c>
      <c r="F14" s="15">
        <f t="shared" si="4"/>
        <v>127083.5817</v>
      </c>
      <c r="G14" s="15">
        <f t="shared" si="4"/>
        <v>159063.7342</v>
      </c>
      <c r="H14" s="15">
        <f t="shared" si="4"/>
        <v>193587.9722</v>
      </c>
      <c r="I14" s="15">
        <f t="shared" si="4"/>
        <v>230831.1061</v>
      </c>
      <c r="J14" s="15">
        <f t="shared" si="4"/>
        <v>270980.4956</v>
      </c>
      <c r="K14" s="15">
        <f t="shared" si="4"/>
        <v>314236.9813</v>
      </c>
      <c r="L14" s="15">
        <f t="shared" si="4"/>
        <v>360815.8882</v>
      </c>
      <c r="M14" s="15">
        <f t="shared" si="4"/>
        <v>410948.105</v>
      </c>
    </row>
    <row r="15">
      <c r="A15" s="8"/>
      <c r="B15" s="8"/>
      <c r="C15" s="8"/>
      <c r="D15" s="8"/>
      <c r="E15" s="8"/>
      <c r="F15" s="8"/>
      <c r="G15" s="8"/>
      <c r="H15" s="8"/>
      <c r="I15" s="8"/>
      <c r="J15" s="8"/>
      <c r="K15" s="8"/>
      <c r="L15" s="8"/>
      <c r="M15" s="8"/>
    </row>
    <row r="16">
      <c r="A16" s="8"/>
      <c r="B16" s="8"/>
      <c r="C16" s="8"/>
      <c r="D16" s="8"/>
      <c r="E16" s="8"/>
      <c r="F16" s="8"/>
      <c r="G16" s="8"/>
      <c r="H16" s="8"/>
      <c r="I16" s="8"/>
      <c r="J16" s="8"/>
      <c r="K16" s="8"/>
      <c r="L16" s="8"/>
      <c r="M16"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26</v>
      </c>
      <c r="C1" s="8" t="s">
        <v>27</v>
      </c>
      <c r="D1" s="8" t="s">
        <v>28</v>
      </c>
      <c r="E1" s="8" t="s">
        <v>29</v>
      </c>
      <c r="F1" s="8" t="s">
        <v>30</v>
      </c>
      <c r="G1" s="8" t="s">
        <v>31</v>
      </c>
      <c r="H1" s="8" t="s">
        <v>32</v>
      </c>
      <c r="I1" s="8" t="s">
        <v>33</v>
      </c>
      <c r="J1" s="8" t="s">
        <v>34</v>
      </c>
      <c r="K1" s="8" t="s">
        <v>35</v>
      </c>
      <c r="L1" s="8" t="s">
        <v>36</v>
      </c>
      <c r="M1" s="8" t="s">
        <v>37</v>
      </c>
    </row>
    <row r="2">
      <c r="A2" s="8" t="s">
        <v>65</v>
      </c>
      <c r="B2" s="8"/>
      <c r="C2" s="8"/>
      <c r="D2" s="8"/>
      <c r="E2" s="8"/>
      <c r="F2" s="8"/>
      <c r="G2" s="8"/>
      <c r="H2" s="8"/>
      <c r="I2" s="8"/>
      <c r="J2" s="8"/>
      <c r="K2" s="8"/>
      <c r="L2" s="8"/>
      <c r="M2" s="8"/>
    </row>
    <row r="3">
      <c r="A3" s="8" t="s">
        <v>62</v>
      </c>
      <c r="B3" s="15">
        <f>Cash!B14</f>
        <v>21500</v>
      </c>
      <c r="C3" s="15">
        <f>Cash!C14</f>
        <v>44830</v>
      </c>
      <c r="D3" s="15">
        <f>Cash!D14</f>
        <v>70113.9</v>
      </c>
      <c r="E3" s="15">
        <f>Cash!E14</f>
        <v>97484.387</v>
      </c>
      <c r="F3" s="15">
        <f>Cash!F14</f>
        <v>127083.5817</v>
      </c>
      <c r="G3" s="15">
        <f>Cash!G14</f>
        <v>159063.7342</v>
      </c>
      <c r="H3" s="15">
        <f>Cash!H14</f>
        <v>193587.9722</v>
      </c>
      <c r="I3" s="15">
        <f>Cash!I14</f>
        <v>230831.1061</v>
      </c>
      <c r="J3" s="15">
        <f>Cash!J14</f>
        <v>270980.4956</v>
      </c>
      <c r="K3" s="15">
        <f>Cash!K14</f>
        <v>314236.9813</v>
      </c>
      <c r="L3" s="15">
        <f>Cash!L14</f>
        <v>360815.8882</v>
      </c>
      <c r="M3" s="15">
        <f>Cash!M14</f>
        <v>410948.105</v>
      </c>
    </row>
    <row r="4">
      <c r="A4" s="8"/>
      <c r="B4" s="8"/>
      <c r="C4" s="8"/>
      <c r="D4" s="8"/>
      <c r="E4" s="8"/>
      <c r="F4" s="8"/>
      <c r="G4" s="8"/>
      <c r="H4" s="8"/>
      <c r="I4" s="8"/>
      <c r="J4" s="8"/>
      <c r="K4" s="8"/>
      <c r="L4" s="8"/>
      <c r="M4" s="8"/>
    </row>
    <row r="5">
      <c r="A5" s="8" t="s">
        <v>66</v>
      </c>
      <c r="B5" s="15">
        <f t="shared" ref="B5:M5" si="1">B3</f>
        <v>21500</v>
      </c>
      <c r="C5" s="15">
        <f t="shared" si="1"/>
        <v>44830</v>
      </c>
      <c r="D5" s="15">
        <f t="shared" si="1"/>
        <v>70113.9</v>
      </c>
      <c r="E5" s="15">
        <f t="shared" si="1"/>
        <v>97484.387</v>
      </c>
      <c r="F5" s="15">
        <f t="shared" si="1"/>
        <v>127083.5817</v>
      </c>
      <c r="G5" s="15">
        <f t="shared" si="1"/>
        <v>159063.7342</v>
      </c>
      <c r="H5" s="15">
        <f t="shared" si="1"/>
        <v>193587.9722</v>
      </c>
      <c r="I5" s="15">
        <f t="shared" si="1"/>
        <v>230831.1061</v>
      </c>
      <c r="J5" s="15">
        <f t="shared" si="1"/>
        <v>270980.4956</v>
      </c>
      <c r="K5" s="15">
        <f t="shared" si="1"/>
        <v>314236.9813</v>
      </c>
      <c r="L5" s="15">
        <f t="shared" si="1"/>
        <v>360815.8882</v>
      </c>
      <c r="M5" s="15">
        <f t="shared" si="1"/>
        <v>410948.105</v>
      </c>
    </row>
    <row r="6">
      <c r="A6" s="8"/>
      <c r="B6" s="8"/>
      <c r="C6" s="8"/>
      <c r="D6" s="8"/>
      <c r="E6" s="8"/>
      <c r="F6" s="8"/>
      <c r="G6" s="8"/>
      <c r="H6" s="8"/>
      <c r="I6" s="8"/>
      <c r="J6" s="8"/>
      <c r="K6" s="8"/>
      <c r="L6" s="8"/>
      <c r="M6" s="8"/>
    </row>
    <row r="7">
      <c r="A7" s="8" t="s">
        <v>67</v>
      </c>
      <c r="B7" s="8"/>
      <c r="C7" s="8"/>
      <c r="D7" s="8"/>
      <c r="E7" s="8"/>
      <c r="F7" s="8"/>
      <c r="G7" s="8"/>
      <c r="H7" s="8"/>
      <c r="I7" s="8"/>
      <c r="J7" s="8"/>
      <c r="K7" s="8"/>
      <c r="L7" s="8"/>
      <c r="M7" s="8"/>
    </row>
    <row r="8">
      <c r="A8" s="8"/>
      <c r="B8" s="8"/>
      <c r="C8" s="8"/>
      <c r="D8" s="8"/>
      <c r="E8" s="8"/>
      <c r="F8" s="8"/>
      <c r="G8" s="8"/>
      <c r="H8" s="8"/>
      <c r="I8" s="8"/>
      <c r="J8" s="8"/>
      <c r="K8" s="8"/>
      <c r="L8" s="8"/>
      <c r="M8" s="8"/>
    </row>
    <row r="9">
      <c r="A9" s="8" t="s">
        <v>68</v>
      </c>
      <c r="B9" s="10">
        <v>0.0</v>
      </c>
      <c r="C9" s="10">
        <v>0.0</v>
      </c>
      <c r="D9" s="10">
        <v>0.0</v>
      </c>
      <c r="E9" s="10">
        <v>0.0</v>
      </c>
      <c r="F9" s="10">
        <v>0.0</v>
      </c>
      <c r="G9" s="10">
        <v>0.0</v>
      </c>
      <c r="H9" s="10">
        <v>0.0</v>
      </c>
      <c r="I9" s="10">
        <v>0.0</v>
      </c>
      <c r="J9" s="10">
        <v>0.0</v>
      </c>
      <c r="K9" s="10">
        <v>0.0</v>
      </c>
      <c r="L9" s="10">
        <v>0.0</v>
      </c>
      <c r="M9" s="10">
        <v>0.0</v>
      </c>
    </row>
    <row r="10">
      <c r="A10" s="8"/>
      <c r="B10" s="8"/>
      <c r="C10" s="8"/>
      <c r="D10" s="8"/>
      <c r="E10" s="8"/>
      <c r="F10" s="8"/>
      <c r="G10" s="8"/>
      <c r="H10" s="8"/>
      <c r="I10" s="8"/>
      <c r="J10" s="8"/>
      <c r="K10" s="8"/>
      <c r="L10" s="8"/>
      <c r="M10" s="8"/>
    </row>
    <row r="11">
      <c r="A11" s="8" t="s">
        <v>69</v>
      </c>
      <c r="B11" s="15">
        <f t="shared" ref="B11:M11" si="2">B5-B9</f>
        <v>21500</v>
      </c>
      <c r="C11" s="15">
        <f t="shared" si="2"/>
        <v>44830</v>
      </c>
      <c r="D11" s="15">
        <f t="shared" si="2"/>
        <v>70113.9</v>
      </c>
      <c r="E11" s="15">
        <f t="shared" si="2"/>
        <v>97484.387</v>
      </c>
      <c r="F11" s="15">
        <f t="shared" si="2"/>
        <v>127083.5817</v>
      </c>
      <c r="G11" s="15">
        <f t="shared" si="2"/>
        <v>159063.7342</v>
      </c>
      <c r="H11" s="15">
        <f t="shared" si="2"/>
        <v>193587.9722</v>
      </c>
      <c r="I11" s="15">
        <f t="shared" si="2"/>
        <v>230831.1061</v>
      </c>
      <c r="J11" s="15">
        <f t="shared" si="2"/>
        <v>270980.4956</v>
      </c>
      <c r="K11" s="15">
        <f t="shared" si="2"/>
        <v>314236.9813</v>
      </c>
      <c r="L11" s="15">
        <f t="shared" si="2"/>
        <v>360815.8882</v>
      </c>
      <c r="M11" s="15">
        <f t="shared" si="2"/>
        <v>410948.105</v>
      </c>
    </row>
    <row r="12">
      <c r="A12" s="8"/>
      <c r="B12" s="8"/>
      <c r="C12" s="8"/>
      <c r="D12" s="8"/>
      <c r="E12" s="8"/>
      <c r="F12" s="8"/>
      <c r="G12" s="8"/>
      <c r="H12" s="8"/>
      <c r="I12" s="8"/>
      <c r="J12" s="8"/>
      <c r="K12" s="8"/>
      <c r="L12" s="8"/>
      <c r="M12" s="8"/>
    </row>
    <row r="13">
      <c r="A13" s="8" t="s">
        <v>70</v>
      </c>
      <c r="B13" s="10">
        <v>0.0</v>
      </c>
      <c r="C13" s="15">
        <f t="shared" ref="C13:M13" si="3">B15</f>
        <v>21500</v>
      </c>
      <c r="D13" s="15">
        <f t="shared" si="3"/>
        <v>44830</v>
      </c>
      <c r="E13" s="15">
        <f t="shared" si="3"/>
        <v>70113.9</v>
      </c>
      <c r="F13" s="15">
        <f t="shared" si="3"/>
        <v>97484.387</v>
      </c>
      <c r="G13" s="15">
        <f t="shared" si="3"/>
        <v>127083.5817</v>
      </c>
      <c r="H13" s="15">
        <f t="shared" si="3"/>
        <v>159063.7342</v>
      </c>
      <c r="I13" s="15">
        <f t="shared" si="3"/>
        <v>193587.9722</v>
      </c>
      <c r="J13" s="15">
        <f t="shared" si="3"/>
        <v>230831.1061</v>
      </c>
      <c r="K13" s="15">
        <f t="shared" si="3"/>
        <v>270980.4956</v>
      </c>
      <c r="L13" s="15">
        <f t="shared" si="3"/>
        <v>314236.9813</v>
      </c>
      <c r="M13" s="15">
        <f t="shared" si="3"/>
        <v>360815.8882</v>
      </c>
    </row>
    <row r="14">
      <c r="A14" s="8" t="s">
        <v>71</v>
      </c>
      <c r="B14" s="15">
        <f>'Sales and Costs'!B21</f>
        <v>21500</v>
      </c>
      <c r="C14" s="15">
        <f>'Sales and Costs'!C21</f>
        <v>23330</v>
      </c>
      <c r="D14" s="15">
        <f>'Sales and Costs'!D21</f>
        <v>25283.9</v>
      </c>
      <c r="E14" s="15">
        <f>'Sales and Costs'!E21</f>
        <v>27370.487</v>
      </c>
      <c r="F14" s="15">
        <f>'Sales and Costs'!F21</f>
        <v>29599.19471</v>
      </c>
      <c r="G14" s="15">
        <f>'Sales and Costs'!G21</f>
        <v>31980.15247</v>
      </c>
      <c r="H14" s="15">
        <f>'Sales and Costs'!H21</f>
        <v>34524.23797</v>
      </c>
      <c r="I14" s="15">
        <f>'Sales and Costs'!I21</f>
        <v>37243.13397</v>
      </c>
      <c r="J14" s="15">
        <f>'Sales and Costs'!J21</f>
        <v>40149.3895</v>
      </c>
      <c r="K14" s="15">
        <f>'Sales and Costs'!K21</f>
        <v>43256.48571</v>
      </c>
      <c r="L14" s="15">
        <f>'Sales and Costs'!L21</f>
        <v>46578.90686</v>
      </c>
      <c r="M14" s="15">
        <f>'Sales and Costs'!M21</f>
        <v>50132.21683</v>
      </c>
    </row>
    <row r="15">
      <c r="A15" s="8" t="s">
        <v>72</v>
      </c>
      <c r="B15" s="15">
        <f t="shared" ref="B15:M15" si="4">B13+B14</f>
        <v>21500</v>
      </c>
      <c r="C15" s="15">
        <f t="shared" si="4"/>
        <v>44830</v>
      </c>
      <c r="D15" s="15">
        <f t="shared" si="4"/>
        <v>70113.9</v>
      </c>
      <c r="E15" s="15">
        <f t="shared" si="4"/>
        <v>97484.387</v>
      </c>
      <c r="F15" s="15">
        <f t="shared" si="4"/>
        <v>127083.5817</v>
      </c>
      <c r="G15" s="15">
        <f t="shared" si="4"/>
        <v>159063.7342</v>
      </c>
      <c r="H15" s="15">
        <f t="shared" si="4"/>
        <v>193587.9722</v>
      </c>
      <c r="I15" s="15">
        <f t="shared" si="4"/>
        <v>230831.1061</v>
      </c>
      <c r="J15" s="15">
        <f t="shared" si="4"/>
        <v>270980.4956</v>
      </c>
      <c r="K15" s="15">
        <f t="shared" si="4"/>
        <v>314236.9813</v>
      </c>
      <c r="L15" s="15">
        <f t="shared" si="4"/>
        <v>360815.8882</v>
      </c>
      <c r="M15" s="15">
        <f t="shared" si="4"/>
        <v>410948.105</v>
      </c>
    </row>
    <row r="16">
      <c r="A16" s="8"/>
      <c r="B16" s="8"/>
      <c r="C16" s="8"/>
      <c r="D16" s="8"/>
      <c r="E16" s="8"/>
      <c r="F16" s="8"/>
      <c r="G16" s="8"/>
      <c r="H16" s="8"/>
      <c r="I16" s="8"/>
      <c r="J16" s="8"/>
      <c r="K16" s="8"/>
      <c r="L16" s="8"/>
      <c r="M16" s="8"/>
    </row>
    <row r="17">
      <c r="A17" s="8" t="s">
        <v>73</v>
      </c>
      <c r="B17" s="15">
        <f t="shared" ref="B17:M17" si="5">B11-B15</f>
        <v>0</v>
      </c>
      <c r="C17" s="15">
        <f t="shared" si="5"/>
        <v>0</v>
      </c>
      <c r="D17" s="15">
        <f t="shared" si="5"/>
        <v>0</v>
      </c>
      <c r="E17" s="15">
        <f t="shared" si="5"/>
        <v>0</v>
      </c>
      <c r="F17" s="15">
        <f t="shared" si="5"/>
        <v>0</v>
      </c>
      <c r="G17" s="15">
        <f t="shared" si="5"/>
        <v>0</v>
      </c>
      <c r="H17" s="15">
        <f t="shared" si="5"/>
        <v>0</v>
      </c>
      <c r="I17" s="15">
        <f t="shared" si="5"/>
        <v>0</v>
      </c>
      <c r="J17" s="15">
        <f t="shared" si="5"/>
        <v>0</v>
      </c>
      <c r="K17" s="15">
        <f t="shared" si="5"/>
        <v>0</v>
      </c>
      <c r="L17" s="15">
        <f t="shared" si="5"/>
        <v>0</v>
      </c>
      <c r="M17" s="15">
        <f t="shared" si="5"/>
        <v>0</v>
      </c>
    </row>
    <row r="18">
      <c r="A18" s="8"/>
      <c r="B18" s="8"/>
      <c r="C18" s="8"/>
      <c r="D18" s="8"/>
      <c r="E18" s="8"/>
      <c r="F18" s="8"/>
      <c r="G18" s="8"/>
      <c r="H18" s="8"/>
      <c r="I18" s="8"/>
      <c r="J18" s="8"/>
      <c r="K18" s="8"/>
      <c r="L18" s="8"/>
      <c r="M18" s="8"/>
    </row>
    <row r="19">
      <c r="A19" s="8"/>
      <c r="B19" s="8"/>
      <c r="C19" s="8"/>
      <c r="D19" s="8"/>
      <c r="E19" s="8"/>
      <c r="F19" s="8"/>
      <c r="G19" s="8"/>
      <c r="H19" s="8"/>
      <c r="I19" s="8"/>
      <c r="J19" s="8"/>
      <c r="K19" s="8"/>
      <c r="L19" s="8"/>
      <c r="M19" s="8"/>
    </row>
  </sheetData>
  <drawing r:id="rId1"/>
</worksheet>
</file>