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<sst xmlns="http://schemas.openxmlformats.org/spreadsheetml/2006/main" count="146" uniqueCount="71">
  <si>
    <t>Description</t>
  </si>
  <si>
    <t>Bhaiyaji VadaPav sells Vada pav only. The selling price of vada pav is Rs. 40.</t>
  </si>
  <si>
    <t>In the first month, Bhaiyaji VadaPav estimates that it will sell 950 vada pav. It estimates that the sale of vada pav will increase by 5% every month.</t>
  </si>
  <si>
    <t xml:space="preserve">To make a vada pav, it needs 1 batata vada, 1 pav and 1 tomato ketchup.
</t>
  </si>
  <si>
    <t xml:space="preserve">It buys these items for every month. The cost of pav is Rs. 5,batata vada is Rs. 7, and a tomato ketchup Rs. 1. 
</t>
  </si>
  <si>
    <t>Other costs of Bhaiyaji VadaPav stall are-</t>
  </si>
  <si>
    <t>Stall rent - Rs. 10000 per month</t>
  </si>
  <si>
    <t>Electricity bill - Rs. 2500 per month</t>
  </si>
  <si>
    <t xml:space="preserve">Make a model for Bhaiyaji VadaPav for 12 months </t>
  </si>
  <si>
    <t>In the 3rd month, Bhaiyaji VadaPav introduces a new product, Big Vada Pav, which it sells for Rs. 60. It estimates that it will sell 200 big vada pav in the first month. After that the sale will grow by 6% every month.
1 big vada pav requires 1 pav, 2 batata vada and 1 tomato ketchup.
Update the model with the new data. </t>
  </si>
  <si>
    <t>Units sold</t>
  </si>
  <si>
    <t>Increment</t>
  </si>
  <si>
    <t>Selling Price</t>
  </si>
  <si>
    <t>Vadapav</t>
  </si>
  <si>
    <t>Big Vada Pav</t>
  </si>
  <si>
    <t>3rd month</t>
  </si>
  <si>
    <t>batata vada</t>
  </si>
  <si>
    <t>Pav</t>
  </si>
  <si>
    <t>Tomato ketchup</t>
  </si>
  <si>
    <t xml:space="preserve">Cost Price </t>
  </si>
  <si>
    <t>in Rs</t>
  </si>
  <si>
    <t>Other Costs</t>
  </si>
  <si>
    <t>Stall Rent</t>
  </si>
  <si>
    <t>per month</t>
  </si>
  <si>
    <t>Electricity bill</t>
  </si>
  <si>
    <t>M1</t>
  </si>
  <si>
    <t>M2</t>
  </si>
  <si>
    <t>M3</t>
  </si>
  <si>
    <t>M4</t>
  </si>
  <si>
    <t>M5</t>
  </si>
  <si>
    <t>M6</t>
  </si>
  <si>
    <t>M7</t>
  </si>
  <si>
    <t>M8</t>
  </si>
  <si>
    <t>M9</t>
  </si>
  <si>
    <t>M10</t>
  </si>
  <si>
    <t>M11</t>
  </si>
  <si>
    <t>M12</t>
  </si>
  <si>
    <t>Sales (Qty)</t>
  </si>
  <si>
    <t>VadaPav</t>
  </si>
  <si>
    <t>Big VadaPav</t>
  </si>
  <si>
    <t>Requirements (Qty)</t>
  </si>
  <si>
    <t>Total Requirements (Qty)</t>
  </si>
  <si>
    <t>Sales (in Rs)</t>
  </si>
  <si>
    <t>Vada Pav</t>
  </si>
  <si>
    <t>Total Sales</t>
  </si>
  <si>
    <t xml:space="preserve">Cost of goods sold </t>
  </si>
  <si>
    <t>Total Costs of goods sold</t>
  </si>
  <si>
    <t>other costs</t>
  </si>
  <si>
    <t>Total other costs</t>
  </si>
  <si>
    <t>Total Costs</t>
  </si>
  <si>
    <t>Profit</t>
  </si>
  <si>
    <t>Purchases (in Rs)</t>
  </si>
  <si>
    <t>Total Purchases</t>
  </si>
  <si>
    <t>Cash inflow</t>
  </si>
  <si>
    <t>Cash received from Sales</t>
  </si>
  <si>
    <t>Cash outflow</t>
  </si>
  <si>
    <t>Cash paid for purchases</t>
  </si>
  <si>
    <t>Other costs</t>
  </si>
  <si>
    <t>Net cash for the month</t>
  </si>
  <si>
    <t>Cash in hand</t>
  </si>
  <si>
    <t>Opening Cash</t>
  </si>
  <si>
    <t>Closing cash</t>
  </si>
  <si>
    <t>Assets</t>
  </si>
  <si>
    <t>Total Assets (TA)</t>
  </si>
  <si>
    <t>Liabilities</t>
  </si>
  <si>
    <t>Total Liabilities (TL)</t>
  </si>
  <si>
    <t>Difference 1 (TA-TL)</t>
  </si>
  <si>
    <t>Opening Profit</t>
  </si>
  <si>
    <t>Profit for the month</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</si>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</sst>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font>
    <font>
      <color theme="1"/>
      <name val="Arial"/>
    </font>
    <font>
      <sz val="18.0"/>
      <color theme="1"/>
      <name val="Arial"/>
    </font>
    <font>
      <sz val="14.0"/>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2" fontId="5" numFmtId="0" xfId="0" applyAlignment="1" applyFill="1" applyFont="1">
      <alignment horizontal="left" readingOrder="0"/>
    </xf>
    <xf borderId="0" fillId="0" fontId="2" numFmtId="0" xfId="0" applyAlignment="1" applyFont="1">
      <alignment horizontal="right" vertical="bottom"/>
    </xf>
    <xf borderId="0" fillId="0" fontId="2" numFmtId="9" xfId="0" applyAlignment="1" applyFont="1" applyNumberFormat="1">
      <alignment horizontal="right"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2" numFmtId="3" xfId="0" applyAlignment="1" applyFont="1" applyNumberFormat="1">
      <alignment horizontal="right" vertical="bottom"/>
    </xf>
    <xf borderId="0" fillId="0" fontId="2"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13"/>
    <col customWidth="1" min="2" max="8" width="102.25"/>
  </cols>
  <sheetData>
    <row r="1">
      <c r="A1" s="1" t="s">
        <v>0</v>
      </c>
      <c r="B1" s="2"/>
      <c r="C1" s="2"/>
      <c r="D1" s="2"/>
      <c r="E1" s="2"/>
      <c r="F1" s="2"/>
      <c r="G1" s="2"/>
      <c r="H1" s="2"/>
      <c r="I1" s="2"/>
      <c r="J1" s="2"/>
      <c r="K1" s="2"/>
      <c r="L1" s="2"/>
      <c r="M1" s="2"/>
      <c r="N1" s="2"/>
      <c r="O1" s="2"/>
      <c r="P1" s="2"/>
      <c r="Q1" s="2"/>
      <c r="R1" s="2"/>
      <c r="S1" s="2"/>
      <c r="T1" s="2"/>
      <c r="U1" s="2"/>
      <c r="V1" s="2"/>
      <c r="W1" s="2"/>
      <c r="X1" s="2"/>
      <c r="Y1" s="2"/>
      <c r="Z1" s="2"/>
    </row>
    <row r="2" ht="25.5" hidden="1" customHeight="1">
      <c r="A2" s="3" t="s">
        <v>1</v>
      </c>
      <c r="B2" s="2"/>
      <c r="C2" s="2"/>
      <c r="D2" s="2"/>
      <c r="E2" s="2"/>
      <c r="F2" s="2"/>
      <c r="G2" s="2"/>
      <c r="H2" s="2"/>
      <c r="I2" s="2"/>
      <c r="J2" s="2"/>
      <c r="K2" s="2"/>
      <c r="L2" s="2"/>
      <c r="M2" s="2"/>
      <c r="N2" s="2"/>
      <c r="O2" s="2"/>
      <c r="P2" s="2"/>
      <c r="Q2" s="2"/>
      <c r="R2" s="2"/>
      <c r="S2" s="2"/>
      <c r="T2" s="2"/>
      <c r="U2" s="2"/>
      <c r="V2" s="2"/>
      <c r="W2" s="2"/>
      <c r="X2" s="2"/>
      <c r="Y2" s="2"/>
      <c r="Z2" s="2"/>
    </row>
    <row r="3" hidden="1">
      <c r="A3" s="4" t="s">
        <v>2</v>
      </c>
      <c r="B3" s="2"/>
      <c r="C3" s="2"/>
      <c r="D3" s="2"/>
      <c r="E3" s="2"/>
      <c r="F3" s="2"/>
      <c r="G3" s="2"/>
      <c r="H3" s="2"/>
      <c r="I3" s="2"/>
      <c r="J3" s="2"/>
      <c r="K3" s="2"/>
      <c r="L3" s="2"/>
      <c r="M3" s="2"/>
      <c r="N3" s="2"/>
      <c r="O3" s="2"/>
      <c r="P3" s="2"/>
      <c r="Q3" s="2"/>
      <c r="R3" s="2"/>
      <c r="S3" s="2"/>
      <c r="T3" s="2"/>
      <c r="U3" s="2"/>
      <c r="V3" s="2"/>
      <c r="W3" s="2"/>
      <c r="X3" s="2"/>
      <c r="Y3" s="2"/>
      <c r="Z3" s="2"/>
    </row>
    <row r="4" ht="36.0" hidden="1" customHeight="1">
      <c r="A4" s="3" t="s">
        <v>3</v>
      </c>
      <c r="B4" s="2"/>
      <c r="C4" s="2"/>
      <c r="D4" s="2"/>
      <c r="E4" s="2"/>
      <c r="F4" s="2"/>
      <c r="G4" s="2"/>
      <c r="H4" s="2"/>
      <c r="I4" s="2"/>
      <c r="J4" s="2"/>
      <c r="K4" s="2"/>
      <c r="L4" s="2"/>
      <c r="M4" s="2"/>
      <c r="N4" s="2"/>
      <c r="O4" s="2"/>
      <c r="P4" s="2"/>
      <c r="Q4" s="2"/>
      <c r="R4" s="2"/>
      <c r="S4" s="2"/>
      <c r="T4" s="2"/>
      <c r="U4" s="2"/>
      <c r="V4" s="2"/>
      <c r="W4" s="2"/>
      <c r="X4" s="2"/>
      <c r="Y4" s="2"/>
      <c r="Z4" s="2"/>
    </row>
    <row r="5" ht="48.75" hidden="1" customHeight="1">
      <c r="A5" s="4" t="s">
        <v>4</v>
      </c>
      <c r="B5" s="2"/>
      <c r="C5" s="2"/>
      <c r="D5" s="2"/>
      <c r="E5" s="2"/>
      <c r="F5" s="2"/>
      <c r="G5" s="2"/>
      <c r="H5" s="2"/>
      <c r="I5" s="2"/>
      <c r="J5" s="2"/>
      <c r="K5" s="2"/>
      <c r="L5" s="2"/>
      <c r="M5" s="2"/>
      <c r="N5" s="2"/>
      <c r="O5" s="2"/>
      <c r="P5" s="2"/>
      <c r="Q5" s="2"/>
      <c r="R5" s="2"/>
      <c r="S5" s="2"/>
      <c r="T5" s="2"/>
      <c r="U5" s="2"/>
      <c r="V5" s="2"/>
      <c r="W5" s="2"/>
      <c r="X5" s="2"/>
      <c r="Y5" s="2"/>
      <c r="Z5" s="2"/>
    </row>
    <row r="6" hidden="1">
      <c r="A6" s="3" t="s">
        <v>5</v>
      </c>
      <c r="B6" s="2"/>
      <c r="C6" s="2"/>
      <c r="D6" s="2"/>
      <c r="E6" s="2"/>
      <c r="F6" s="2"/>
      <c r="G6" s="2"/>
      <c r="H6" s="2"/>
      <c r="I6" s="2"/>
      <c r="J6" s="2"/>
      <c r="K6" s="2"/>
      <c r="L6" s="2"/>
      <c r="M6" s="2"/>
      <c r="N6" s="2"/>
      <c r="O6" s="2"/>
      <c r="P6" s="2"/>
      <c r="Q6" s="2"/>
      <c r="R6" s="2"/>
      <c r="S6" s="2"/>
      <c r="T6" s="2"/>
      <c r="U6" s="2"/>
      <c r="V6" s="2"/>
      <c r="W6" s="2"/>
      <c r="X6" s="2"/>
      <c r="Y6" s="2"/>
      <c r="Z6" s="2"/>
    </row>
    <row r="7" hidden="1">
      <c r="A7" s="3" t="s">
        <v>6</v>
      </c>
      <c r="B7" s="2"/>
      <c r="C7" s="2"/>
      <c r="D7" s="2"/>
      <c r="E7" s="2"/>
      <c r="F7" s="2"/>
      <c r="G7" s="2"/>
      <c r="H7" s="2"/>
      <c r="I7" s="2"/>
      <c r="J7" s="2"/>
      <c r="K7" s="2"/>
      <c r="L7" s="2"/>
      <c r="M7" s="2"/>
      <c r="N7" s="2"/>
      <c r="O7" s="2"/>
      <c r="P7" s="2"/>
      <c r="Q7" s="2"/>
      <c r="R7" s="2"/>
      <c r="S7" s="2"/>
      <c r="T7" s="2"/>
      <c r="U7" s="2"/>
      <c r="V7" s="2"/>
      <c r="W7" s="2"/>
      <c r="X7" s="2"/>
      <c r="Y7" s="2"/>
      <c r="Z7" s="2"/>
    </row>
    <row r="8" hidden="1">
      <c r="A8" s="3" t="s">
        <v>7</v>
      </c>
      <c r="B8" s="2"/>
      <c r="C8" s="2"/>
      <c r="D8" s="2"/>
      <c r="E8" s="2"/>
      <c r="F8" s="2"/>
      <c r="G8" s="2"/>
      <c r="H8" s="2"/>
      <c r="I8" s="2"/>
      <c r="J8" s="2"/>
      <c r="K8" s="2"/>
      <c r="L8" s="2"/>
      <c r="M8" s="2"/>
      <c r="N8" s="2"/>
      <c r="O8" s="2"/>
      <c r="P8" s="2"/>
      <c r="Q8" s="2"/>
      <c r="R8" s="2"/>
      <c r="S8" s="2"/>
      <c r="T8" s="2"/>
      <c r="U8" s="2"/>
      <c r="V8" s="2"/>
      <c r="W8" s="2"/>
      <c r="X8" s="2"/>
      <c r="Y8" s="2"/>
      <c r="Z8" s="2"/>
    </row>
    <row r="9" hidden="1">
      <c r="A9" s="3" t="s">
        <v>8</v>
      </c>
      <c r="B9" s="2"/>
      <c r="C9" s="2"/>
      <c r="D9" s="2"/>
      <c r="E9" s="2"/>
      <c r="F9" s="2"/>
      <c r="G9" s="2"/>
      <c r="H9" s="2"/>
      <c r="I9" s="2"/>
      <c r="J9" s="2"/>
      <c r="K9" s="2"/>
      <c r="L9" s="2"/>
      <c r="M9" s="2"/>
      <c r="N9" s="2"/>
      <c r="O9" s="2"/>
      <c r="P9" s="2"/>
      <c r="Q9" s="2"/>
      <c r="R9" s="2"/>
      <c r="S9" s="2"/>
      <c r="T9" s="2"/>
      <c r="U9" s="2"/>
      <c r="V9" s="2"/>
      <c r="W9" s="2"/>
      <c r="X9" s="2"/>
      <c r="Y9" s="2"/>
      <c r="Z9" s="2"/>
    </row>
    <row r="10">
      <c r="A10" s="5"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6"/>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10</v>
      </c>
      <c r="C1" s="2" t="s">
        <v>11</v>
      </c>
      <c r="D1" s="2" t="s">
        <v>12</v>
      </c>
      <c r="E1" s="2"/>
    </row>
    <row r="2">
      <c r="A2" s="2" t="s">
        <v>13</v>
      </c>
      <c r="B2" s="7">
        <v>950.0</v>
      </c>
      <c r="C2" s="8">
        <v>0.05</v>
      </c>
      <c r="D2" s="7">
        <v>40.0</v>
      </c>
      <c r="E2" s="2"/>
    </row>
    <row r="3">
      <c r="A3" s="2" t="s">
        <v>14</v>
      </c>
      <c r="B3" s="7">
        <v>200.0</v>
      </c>
      <c r="C3" s="8">
        <v>0.06</v>
      </c>
      <c r="D3" s="7">
        <v>60.0</v>
      </c>
      <c r="E3" s="2" t="s">
        <v>15</v>
      </c>
    </row>
    <row r="4">
      <c r="A4" s="2"/>
      <c r="B4" s="2"/>
      <c r="C4" s="2"/>
      <c r="D4" s="2"/>
      <c r="E4" s="2"/>
    </row>
    <row r="5">
      <c r="A5" s="2"/>
      <c r="B5" s="2"/>
      <c r="C5" s="2"/>
      <c r="D5" s="2"/>
      <c r="E5" s="2"/>
    </row>
    <row r="6">
      <c r="A6" s="2" t="s">
        <v>16</v>
      </c>
      <c r="B6" s="7">
        <v>1.0</v>
      </c>
      <c r="C6" s="7">
        <v>2.0</v>
      </c>
      <c r="D6" s="2"/>
      <c r="E6" s="2"/>
    </row>
    <row r="7">
      <c r="A7" s="2" t="s">
        <v>17</v>
      </c>
      <c r="B7" s="7">
        <v>1.0</v>
      </c>
      <c r="C7" s="7">
        <v>1.0</v>
      </c>
      <c r="D7" s="2"/>
      <c r="E7" s="2"/>
    </row>
    <row r="8">
      <c r="A8" s="2" t="s">
        <v>18</v>
      </c>
      <c r="B8" s="7">
        <v>1.0</v>
      </c>
      <c r="C8" s="7">
        <v>1.0</v>
      </c>
      <c r="D8" s="2"/>
      <c r="E8" s="2"/>
    </row>
    <row r="9">
      <c r="A9" s="2"/>
      <c r="B9" s="2"/>
      <c r="C9" s="2"/>
      <c r="D9" s="2"/>
      <c r="E9" s="2"/>
    </row>
    <row r="10">
      <c r="A10" s="2" t="s">
        <v>19</v>
      </c>
      <c r="B10" s="2" t="s">
        <v>20</v>
      </c>
      <c r="C10" s="2"/>
      <c r="D10" s="2"/>
      <c r="E10" s="2"/>
    </row>
    <row r="11">
      <c r="A11" s="2" t="s">
        <v>16</v>
      </c>
      <c r="B11" s="7">
        <v>5.0</v>
      </c>
      <c r="C11" s="2"/>
      <c r="D11" s="2"/>
      <c r="E11" s="2"/>
    </row>
    <row r="12">
      <c r="A12" s="2" t="s">
        <v>17</v>
      </c>
      <c r="B12" s="7">
        <v>7.0</v>
      </c>
      <c r="C12" s="2"/>
      <c r="D12" s="2"/>
      <c r="E12" s="2"/>
    </row>
    <row r="13">
      <c r="A13" s="2" t="s">
        <v>18</v>
      </c>
      <c r="B13" s="7">
        <v>1.0</v>
      </c>
      <c r="C13" s="2"/>
      <c r="D13" s="2"/>
      <c r="E13" s="2"/>
    </row>
    <row r="14">
      <c r="A14" s="2"/>
      <c r="B14" s="2"/>
      <c r="C14" s="2"/>
      <c r="D14" s="2"/>
      <c r="E14" s="2"/>
    </row>
    <row r="15">
      <c r="A15" s="2" t="s">
        <v>21</v>
      </c>
      <c r="B15" s="2" t="s">
        <v>20</v>
      </c>
      <c r="C15" s="2"/>
      <c r="D15" s="2"/>
      <c r="E15" s="2"/>
    </row>
    <row r="16">
      <c r="A16" s="2" t="s">
        <v>22</v>
      </c>
      <c r="B16" s="7">
        <v>10000.0</v>
      </c>
      <c r="C16" s="2" t="s">
        <v>23</v>
      </c>
      <c r="D16" s="2"/>
      <c r="E16" s="2"/>
    </row>
    <row r="17">
      <c r="A17" s="2" t="s">
        <v>24</v>
      </c>
      <c r="B17" s="7">
        <v>2500.0</v>
      </c>
      <c r="C17" s="2" t="s">
        <v>23</v>
      </c>
      <c r="D17" s="2"/>
      <c r="E17" s="2"/>
    </row>
    <row r="18">
      <c r="A18" s="2"/>
      <c r="B18" s="2"/>
      <c r="C18" s="2"/>
      <c r="D18" s="2"/>
      <c r="E18" s="2"/>
    </row>
    <row r="19">
      <c r="A19" s="2"/>
      <c r="B19" s="2"/>
      <c r="C19" s="2"/>
      <c r="D19" s="2"/>
      <c r="E19"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25</v>
      </c>
      <c r="C1" s="2" t="s">
        <v>26</v>
      </c>
      <c r="D1" s="2" t="s">
        <v>27</v>
      </c>
      <c r="E1" s="2" t="s">
        <v>28</v>
      </c>
      <c r="F1" s="2" t="s">
        <v>29</v>
      </c>
      <c r="G1" s="2" t="s">
        <v>30</v>
      </c>
      <c r="H1" s="2" t="s">
        <v>31</v>
      </c>
      <c r="I1" s="2" t="s">
        <v>32</v>
      </c>
      <c r="J1" s="2" t="s">
        <v>33</v>
      </c>
      <c r="K1" s="2" t="s">
        <v>34</v>
      </c>
      <c r="L1" s="2" t="s">
        <v>35</v>
      </c>
      <c r="M1" s="2" t="s">
        <v>36</v>
      </c>
    </row>
    <row r="2">
      <c r="A2" s="2" t="s">
        <v>37</v>
      </c>
      <c r="B2" s="2"/>
      <c r="C2" s="2"/>
      <c r="D2" s="2"/>
      <c r="E2" s="2"/>
      <c r="F2" s="2"/>
      <c r="G2" s="2"/>
      <c r="H2" s="2"/>
      <c r="I2" s="2"/>
      <c r="J2" s="2"/>
      <c r="K2" s="2"/>
      <c r="L2" s="2"/>
      <c r="M2" s="2"/>
    </row>
    <row r="3">
      <c r="A3" s="2" t="s">
        <v>38</v>
      </c>
      <c r="B3" s="7">
        <f>Assumptions!$B2</f>
        <v>950</v>
      </c>
      <c r="C3" s="9">
        <f>B3*(1+Assumptions!$C2)</f>
        <v>997.5</v>
      </c>
      <c r="D3" s="9">
        <f>C3*(1+Assumptions!$C2)</f>
        <v>1047.375</v>
      </c>
      <c r="E3" s="9">
        <f>D3*(1+Assumptions!$C2)</f>
        <v>1099.74375</v>
      </c>
      <c r="F3" s="9">
        <f>E3*(1+Assumptions!$C2)</f>
        <v>1154.730938</v>
      </c>
      <c r="G3" s="9">
        <f>F3*(1+Assumptions!$C2)</f>
        <v>1212.467484</v>
      </c>
      <c r="H3" s="9">
        <f>G3*(1+Assumptions!$C2)</f>
        <v>1273.090859</v>
      </c>
      <c r="I3" s="9">
        <f>H3*(1+Assumptions!$C2)</f>
        <v>1336.745402</v>
      </c>
      <c r="J3" s="9">
        <f>I3*(1+Assumptions!$C2)</f>
        <v>1403.582672</v>
      </c>
      <c r="K3" s="9">
        <f>J3*(1+Assumptions!$C2)</f>
        <v>1473.761805</v>
      </c>
      <c r="L3" s="9">
        <f>K3*(1+Assumptions!$C2)</f>
        <v>1547.449895</v>
      </c>
      <c r="M3" s="9">
        <f>L3*(1+Assumptions!$C2)</f>
        <v>1624.82239</v>
      </c>
    </row>
    <row r="4">
      <c r="A4" s="2" t="s">
        <v>39</v>
      </c>
      <c r="B4" s="7">
        <v>0.0</v>
      </c>
      <c r="C4" s="7">
        <v>0.0</v>
      </c>
      <c r="D4" s="7">
        <f>Assumptions!B3</f>
        <v>200</v>
      </c>
      <c r="E4" s="9">
        <f>D4*(1+Assumptions!$C3)</f>
        <v>212</v>
      </c>
      <c r="F4" s="9">
        <f>E4*(1+Assumptions!$C3)</f>
        <v>224.72</v>
      </c>
      <c r="G4" s="9">
        <f>F4*(1+Assumptions!$C3)</f>
        <v>238.2032</v>
      </c>
      <c r="H4" s="9">
        <f>G4*(1+Assumptions!$C3)</f>
        <v>252.495392</v>
      </c>
      <c r="I4" s="9">
        <f>H4*(1+Assumptions!$C3)</f>
        <v>267.6451155</v>
      </c>
      <c r="J4" s="9">
        <f>I4*(1+Assumptions!$C3)</f>
        <v>283.7038225</v>
      </c>
      <c r="K4" s="9">
        <f>J4*(1+Assumptions!$C3)</f>
        <v>300.7260518</v>
      </c>
      <c r="L4" s="9">
        <f>K4*(1+Assumptions!$C3)</f>
        <v>318.7696149</v>
      </c>
      <c r="M4" s="9">
        <f>L4*(1+Assumptions!$C3)</f>
        <v>337.8957918</v>
      </c>
    </row>
    <row r="5">
      <c r="A5" s="2"/>
      <c r="B5" s="2"/>
      <c r="C5" s="2"/>
      <c r="D5" s="2"/>
      <c r="E5" s="2"/>
      <c r="F5" s="2"/>
      <c r="G5" s="2"/>
      <c r="H5" s="2"/>
      <c r="I5" s="2"/>
      <c r="J5" s="2"/>
      <c r="K5" s="2"/>
      <c r="L5" s="2"/>
      <c r="M5" s="2"/>
    </row>
    <row r="6">
      <c r="A6" s="2" t="s">
        <v>40</v>
      </c>
      <c r="B6" s="2"/>
      <c r="C6" s="2"/>
      <c r="D6" s="2"/>
      <c r="E6" s="2"/>
      <c r="F6" s="2"/>
      <c r="G6" s="2"/>
      <c r="H6" s="2"/>
      <c r="I6" s="2"/>
      <c r="J6" s="2"/>
      <c r="K6" s="2"/>
      <c r="L6" s="2"/>
      <c r="M6" s="2"/>
    </row>
    <row r="7">
      <c r="A7" s="2" t="s">
        <v>38</v>
      </c>
      <c r="B7" s="10"/>
      <c r="C7" s="10"/>
      <c r="D7" s="10"/>
      <c r="E7" s="10"/>
      <c r="F7" s="10"/>
      <c r="G7" s="10"/>
      <c r="H7" s="10"/>
      <c r="I7" s="10"/>
      <c r="J7" s="10"/>
      <c r="K7" s="10"/>
      <c r="L7" s="10"/>
      <c r="M7" s="10"/>
    </row>
    <row r="8">
      <c r="A8" s="2" t="s">
        <v>16</v>
      </c>
      <c r="B8" s="9">
        <f>B3*Assumptions!$B6</f>
        <v>950</v>
      </c>
      <c r="C8" s="9">
        <f>C3*Assumptions!$B6</f>
        <v>997.5</v>
      </c>
      <c r="D8" s="9">
        <f>D3*Assumptions!$B6</f>
        <v>1047.375</v>
      </c>
      <c r="E8" s="9">
        <f>E3*Assumptions!$B6</f>
        <v>1099.74375</v>
      </c>
      <c r="F8" s="9">
        <f>F3*Assumptions!$B6</f>
        <v>1154.730938</v>
      </c>
      <c r="G8" s="9">
        <f>G3*Assumptions!$B6</f>
        <v>1212.467484</v>
      </c>
      <c r="H8" s="9">
        <f>H3*Assumptions!$B6</f>
        <v>1273.090859</v>
      </c>
      <c r="I8" s="9">
        <f>I3*Assumptions!$B6</f>
        <v>1336.745402</v>
      </c>
      <c r="J8" s="9">
        <f>J3*Assumptions!$B6</f>
        <v>1403.582672</v>
      </c>
      <c r="K8" s="9">
        <f>K3*Assumptions!$B6</f>
        <v>1473.761805</v>
      </c>
      <c r="L8" s="9">
        <f>L3*Assumptions!$B6</f>
        <v>1547.449895</v>
      </c>
      <c r="M8" s="9">
        <f>M3*Assumptions!$B6</f>
        <v>1624.82239</v>
      </c>
    </row>
    <row r="9">
      <c r="A9" s="2" t="s">
        <v>17</v>
      </c>
      <c r="B9" s="9">
        <f>B3*Assumptions!$B7</f>
        <v>950</v>
      </c>
      <c r="C9" s="9">
        <f>C3*Assumptions!$B7</f>
        <v>997.5</v>
      </c>
      <c r="D9" s="9">
        <f>D3*Assumptions!$B7</f>
        <v>1047.375</v>
      </c>
      <c r="E9" s="9">
        <f>E3*Assumptions!$B7</f>
        <v>1099.74375</v>
      </c>
      <c r="F9" s="9">
        <f>F3*Assumptions!$B7</f>
        <v>1154.730938</v>
      </c>
      <c r="G9" s="9">
        <f>G3*Assumptions!$B7</f>
        <v>1212.467484</v>
      </c>
      <c r="H9" s="9">
        <f>H3*Assumptions!$B7</f>
        <v>1273.090859</v>
      </c>
      <c r="I9" s="9">
        <f>I3*Assumptions!$B7</f>
        <v>1336.745402</v>
      </c>
      <c r="J9" s="9">
        <f>J3*Assumptions!$B7</f>
        <v>1403.582672</v>
      </c>
      <c r="K9" s="9">
        <f>K3*Assumptions!$B7</f>
        <v>1473.761805</v>
      </c>
      <c r="L9" s="9">
        <f>L3*Assumptions!$B7</f>
        <v>1547.449895</v>
      </c>
      <c r="M9" s="9">
        <f>M3*Assumptions!$B7</f>
        <v>1624.82239</v>
      </c>
    </row>
    <row r="10">
      <c r="A10" s="2" t="s">
        <v>18</v>
      </c>
      <c r="B10" s="9">
        <f>B3*Assumptions!$B8</f>
        <v>950</v>
      </c>
      <c r="C10" s="9">
        <f>C3*Assumptions!$B8</f>
        <v>997.5</v>
      </c>
      <c r="D10" s="9">
        <f>D3*Assumptions!$B8</f>
        <v>1047.375</v>
      </c>
      <c r="E10" s="9">
        <f>E3*Assumptions!$B8</f>
        <v>1099.74375</v>
      </c>
      <c r="F10" s="9">
        <f>F3*Assumptions!$B8</f>
        <v>1154.730938</v>
      </c>
      <c r="G10" s="9">
        <f>G3*Assumptions!$B8</f>
        <v>1212.467484</v>
      </c>
      <c r="H10" s="9">
        <f>H3*Assumptions!$B8</f>
        <v>1273.090859</v>
      </c>
      <c r="I10" s="9">
        <f>I3*Assumptions!$B8</f>
        <v>1336.745402</v>
      </c>
      <c r="J10" s="9">
        <f>J3*Assumptions!$B8</f>
        <v>1403.582672</v>
      </c>
      <c r="K10" s="9">
        <f>K3*Assumptions!$B8</f>
        <v>1473.761805</v>
      </c>
      <c r="L10" s="9">
        <f>L3*Assumptions!$B8</f>
        <v>1547.449895</v>
      </c>
      <c r="M10" s="9">
        <f>M3*Assumptions!$B8</f>
        <v>1624.82239</v>
      </c>
    </row>
    <row r="11">
      <c r="A11" s="2"/>
      <c r="B11" s="2"/>
      <c r="C11" s="2"/>
      <c r="D11" s="2"/>
      <c r="E11" s="2"/>
      <c r="F11" s="2"/>
      <c r="G11" s="2"/>
      <c r="H11" s="2"/>
      <c r="I11" s="2"/>
      <c r="J11" s="2"/>
      <c r="K11" s="2"/>
      <c r="L11" s="2"/>
      <c r="M11" s="2"/>
    </row>
    <row r="12">
      <c r="A12" s="2" t="s">
        <v>14</v>
      </c>
      <c r="B12" s="10"/>
      <c r="C12" s="10"/>
      <c r="D12" s="10"/>
      <c r="E12" s="10"/>
      <c r="F12" s="10"/>
      <c r="G12" s="10"/>
      <c r="H12" s="10"/>
      <c r="I12" s="10"/>
      <c r="J12" s="10"/>
      <c r="K12" s="10"/>
      <c r="L12" s="10"/>
      <c r="M12" s="10"/>
    </row>
    <row r="13">
      <c r="A13" s="2" t="s">
        <v>16</v>
      </c>
      <c r="B13" s="9">
        <f>B4*Assumptions!$C6</f>
        <v>0</v>
      </c>
      <c r="C13" s="9">
        <f>C4*Assumptions!$C6</f>
        <v>0</v>
      </c>
      <c r="D13" s="9">
        <f>D4*Assumptions!$C6</f>
        <v>400</v>
      </c>
      <c r="E13" s="9">
        <f>E4*Assumptions!$C6</f>
        <v>424</v>
      </c>
      <c r="F13" s="9">
        <f>F4*Assumptions!$C6</f>
        <v>449.44</v>
      </c>
      <c r="G13" s="9">
        <f>G4*Assumptions!$C6</f>
        <v>476.4064</v>
      </c>
      <c r="H13" s="9">
        <f>H4*Assumptions!$C6</f>
        <v>504.990784</v>
      </c>
      <c r="I13" s="9">
        <f>I4*Assumptions!$C6</f>
        <v>535.290231</v>
      </c>
      <c r="J13" s="9">
        <f>J4*Assumptions!$C6</f>
        <v>567.4076449</v>
      </c>
      <c r="K13" s="9">
        <f>K4*Assumptions!$C6</f>
        <v>601.4521036</v>
      </c>
      <c r="L13" s="9">
        <f>L4*Assumptions!$C6</f>
        <v>637.5392298</v>
      </c>
      <c r="M13" s="9">
        <f>M4*Assumptions!$C6</f>
        <v>675.7915836</v>
      </c>
    </row>
    <row r="14">
      <c r="A14" s="2" t="s">
        <v>17</v>
      </c>
      <c r="B14" s="9">
        <f>B4*Assumptions!$C7</f>
        <v>0</v>
      </c>
      <c r="C14" s="9">
        <f>C4*Assumptions!$C7</f>
        <v>0</v>
      </c>
      <c r="D14" s="9">
        <f>D4*Assumptions!$C7</f>
        <v>200</v>
      </c>
      <c r="E14" s="9">
        <f>E4*Assumptions!$C7</f>
        <v>212</v>
      </c>
      <c r="F14" s="9">
        <f>F4*Assumptions!$C7</f>
        <v>224.72</v>
      </c>
      <c r="G14" s="9">
        <f>G4*Assumptions!$C7</f>
        <v>238.2032</v>
      </c>
      <c r="H14" s="9">
        <f>H4*Assumptions!$C7</f>
        <v>252.495392</v>
      </c>
      <c r="I14" s="9">
        <f>I4*Assumptions!$C7</f>
        <v>267.6451155</v>
      </c>
      <c r="J14" s="9">
        <f>J4*Assumptions!$C7</f>
        <v>283.7038225</v>
      </c>
      <c r="K14" s="9">
        <f>K4*Assumptions!$C7</f>
        <v>300.7260518</v>
      </c>
      <c r="L14" s="9">
        <f>L4*Assumptions!$C7</f>
        <v>318.7696149</v>
      </c>
      <c r="M14" s="9">
        <f>M4*Assumptions!$C7</f>
        <v>337.8957918</v>
      </c>
    </row>
    <row r="15">
      <c r="A15" s="2" t="s">
        <v>18</v>
      </c>
      <c r="B15" s="9">
        <f>B4*Assumptions!$C8</f>
        <v>0</v>
      </c>
      <c r="C15" s="9">
        <f>C4*Assumptions!$C8</f>
        <v>0</v>
      </c>
      <c r="D15" s="9">
        <f>D4*Assumptions!$C8</f>
        <v>200</v>
      </c>
      <c r="E15" s="9">
        <f>E4*Assumptions!$C8</f>
        <v>212</v>
      </c>
      <c r="F15" s="9">
        <f>F4*Assumptions!$C8</f>
        <v>224.72</v>
      </c>
      <c r="G15" s="9">
        <f>G4*Assumptions!$C8</f>
        <v>238.2032</v>
      </c>
      <c r="H15" s="9">
        <f>H4*Assumptions!$C8</f>
        <v>252.495392</v>
      </c>
      <c r="I15" s="9">
        <f>I4*Assumptions!$C8</f>
        <v>267.6451155</v>
      </c>
      <c r="J15" s="9">
        <f>J4*Assumptions!$C8</f>
        <v>283.7038225</v>
      </c>
      <c r="K15" s="9">
        <f>K4*Assumptions!$C8</f>
        <v>300.7260518</v>
      </c>
      <c r="L15" s="9">
        <f>L4*Assumptions!$C8</f>
        <v>318.7696149</v>
      </c>
      <c r="M15" s="9">
        <f>M4*Assumptions!$C8</f>
        <v>337.8957918</v>
      </c>
    </row>
    <row r="16">
      <c r="A16" s="2"/>
      <c r="B16" s="2"/>
      <c r="C16" s="2"/>
      <c r="D16" s="2"/>
      <c r="E16" s="2"/>
      <c r="F16" s="2"/>
      <c r="G16" s="2"/>
      <c r="H16" s="2"/>
      <c r="I16" s="2"/>
      <c r="J16" s="2"/>
      <c r="K16" s="2"/>
      <c r="L16" s="2"/>
      <c r="M16" s="2"/>
    </row>
    <row r="17">
      <c r="A17" s="2" t="s">
        <v>41</v>
      </c>
      <c r="B17" s="2"/>
      <c r="C17" s="2"/>
      <c r="D17" s="2"/>
      <c r="E17" s="2"/>
      <c r="F17" s="2"/>
      <c r="G17" s="2"/>
      <c r="H17" s="2"/>
      <c r="I17" s="2"/>
      <c r="J17" s="2"/>
      <c r="K17" s="2"/>
      <c r="L17" s="2"/>
      <c r="M17" s="2"/>
    </row>
    <row r="18">
      <c r="A18" s="2" t="s">
        <v>16</v>
      </c>
      <c r="B18" s="9">
        <f t="shared" ref="B18:M18" si="1">B8+B13</f>
        <v>950</v>
      </c>
      <c r="C18" s="9">
        <f t="shared" si="1"/>
        <v>997.5</v>
      </c>
      <c r="D18" s="9">
        <f t="shared" si="1"/>
        <v>1447.375</v>
      </c>
      <c r="E18" s="9">
        <f t="shared" si="1"/>
        <v>1523.74375</v>
      </c>
      <c r="F18" s="9">
        <f t="shared" si="1"/>
        <v>1604.170938</v>
      </c>
      <c r="G18" s="9">
        <f t="shared" si="1"/>
        <v>1688.873884</v>
      </c>
      <c r="H18" s="9">
        <f t="shared" si="1"/>
        <v>1778.081643</v>
      </c>
      <c r="I18" s="9">
        <f t="shared" si="1"/>
        <v>1872.035633</v>
      </c>
      <c r="J18" s="9">
        <f t="shared" si="1"/>
        <v>1970.990317</v>
      </c>
      <c r="K18" s="9">
        <f t="shared" si="1"/>
        <v>2075.213909</v>
      </c>
      <c r="L18" s="9">
        <f t="shared" si="1"/>
        <v>2184.989125</v>
      </c>
      <c r="M18" s="9">
        <f t="shared" si="1"/>
        <v>2300.613974</v>
      </c>
    </row>
    <row r="19">
      <c r="A19" s="2" t="s">
        <v>17</v>
      </c>
      <c r="B19" s="9">
        <f t="shared" ref="B19:M19" si="2">B9+B14</f>
        <v>950</v>
      </c>
      <c r="C19" s="9">
        <f t="shared" si="2"/>
        <v>997.5</v>
      </c>
      <c r="D19" s="9">
        <f t="shared" si="2"/>
        <v>1247.375</v>
      </c>
      <c r="E19" s="9">
        <f t="shared" si="2"/>
        <v>1311.74375</v>
      </c>
      <c r="F19" s="9">
        <f t="shared" si="2"/>
        <v>1379.450938</v>
      </c>
      <c r="G19" s="9">
        <f t="shared" si="2"/>
        <v>1450.670684</v>
      </c>
      <c r="H19" s="9">
        <f t="shared" si="2"/>
        <v>1525.586251</v>
      </c>
      <c r="I19" s="9">
        <f t="shared" si="2"/>
        <v>1604.390517</v>
      </c>
      <c r="J19" s="9">
        <f t="shared" si="2"/>
        <v>1687.286494</v>
      </c>
      <c r="K19" s="9">
        <f t="shared" si="2"/>
        <v>1774.487857</v>
      </c>
      <c r="L19" s="9">
        <f t="shared" si="2"/>
        <v>1866.21951</v>
      </c>
      <c r="M19" s="9">
        <f t="shared" si="2"/>
        <v>1962.718182</v>
      </c>
    </row>
    <row r="20">
      <c r="A20" s="2" t="s">
        <v>18</v>
      </c>
      <c r="B20" s="9">
        <f t="shared" ref="B20:M20" si="3">B10+B15</f>
        <v>950</v>
      </c>
      <c r="C20" s="9">
        <f t="shared" si="3"/>
        <v>997.5</v>
      </c>
      <c r="D20" s="9">
        <f t="shared" si="3"/>
        <v>1247.375</v>
      </c>
      <c r="E20" s="9">
        <f t="shared" si="3"/>
        <v>1311.74375</v>
      </c>
      <c r="F20" s="9">
        <f t="shared" si="3"/>
        <v>1379.450938</v>
      </c>
      <c r="G20" s="9">
        <f t="shared" si="3"/>
        <v>1450.670684</v>
      </c>
      <c r="H20" s="9">
        <f t="shared" si="3"/>
        <v>1525.586251</v>
      </c>
      <c r="I20" s="9">
        <f t="shared" si="3"/>
        <v>1604.390517</v>
      </c>
      <c r="J20" s="9">
        <f t="shared" si="3"/>
        <v>1687.286494</v>
      </c>
      <c r="K20" s="9">
        <f t="shared" si="3"/>
        <v>1774.487857</v>
      </c>
      <c r="L20" s="9">
        <f t="shared" si="3"/>
        <v>1866.21951</v>
      </c>
      <c r="M20" s="9">
        <f t="shared" si="3"/>
        <v>1962.718182</v>
      </c>
    </row>
    <row r="21">
      <c r="A21" s="2"/>
      <c r="B21" s="2"/>
      <c r="C21" s="2"/>
      <c r="D21" s="2"/>
      <c r="E21" s="2"/>
      <c r="F21" s="2"/>
      <c r="G21" s="2"/>
      <c r="H21" s="2"/>
      <c r="I21" s="2"/>
      <c r="J21" s="2"/>
      <c r="K21" s="2"/>
      <c r="L21" s="2"/>
      <c r="M21" s="2"/>
    </row>
    <row r="22">
      <c r="A22" s="2"/>
      <c r="B22" s="2"/>
      <c r="C22" s="2"/>
      <c r="D22" s="2"/>
      <c r="E22" s="2"/>
      <c r="F22" s="2"/>
      <c r="G22" s="2"/>
      <c r="H22" s="2"/>
      <c r="I22" s="2"/>
      <c r="J22" s="2"/>
      <c r="K22" s="2"/>
      <c r="L22" s="2"/>
      <c r="M2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25</v>
      </c>
      <c r="C1" s="2" t="s">
        <v>26</v>
      </c>
      <c r="D1" s="2" t="s">
        <v>27</v>
      </c>
      <c r="E1" s="2" t="s">
        <v>28</v>
      </c>
      <c r="F1" s="2" t="s">
        <v>29</v>
      </c>
      <c r="G1" s="2" t="s">
        <v>30</v>
      </c>
      <c r="H1" s="2" t="s">
        <v>31</v>
      </c>
      <c r="I1" s="2" t="s">
        <v>32</v>
      </c>
      <c r="J1" s="2" t="s">
        <v>33</v>
      </c>
      <c r="K1" s="2" t="s">
        <v>34</v>
      </c>
      <c r="L1" s="2" t="s">
        <v>35</v>
      </c>
      <c r="M1" s="2" t="s">
        <v>36</v>
      </c>
    </row>
    <row r="2">
      <c r="A2" s="2" t="s">
        <v>42</v>
      </c>
      <c r="B2" s="2"/>
      <c r="C2" s="2"/>
      <c r="D2" s="2"/>
      <c r="E2" s="2"/>
      <c r="F2" s="2"/>
      <c r="G2" s="2"/>
      <c r="H2" s="2"/>
      <c r="I2" s="2"/>
      <c r="J2" s="2"/>
      <c r="K2" s="2"/>
      <c r="L2" s="2"/>
      <c r="M2" s="2"/>
    </row>
    <row r="3">
      <c r="A3" s="2" t="s">
        <v>43</v>
      </c>
      <c r="B3" s="11">
        <f>'Calcs-1'!B3*Assumptions!$D2</f>
        <v>38000</v>
      </c>
      <c r="C3" s="11">
        <f>'Calcs-1'!C3*Assumptions!$D2</f>
        <v>39900</v>
      </c>
      <c r="D3" s="11">
        <f>'Calcs-1'!D3*Assumptions!$D2</f>
        <v>41895</v>
      </c>
      <c r="E3" s="11">
        <f>'Calcs-1'!E3*Assumptions!$D2</f>
        <v>43989.75</v>
      </c>
      <c r="F3" s="11">
        <f>'Calcs-1'!F3*Assumptions!$D2</f>
        <v>46189.2375</v>
      </c>
      <c r="G3" s="11">
        <f>'Calcs-1'!G3*Assumptions!$D2</f>
        <v>48498.69938</v>
      </c>
      <c r="H3" s="11">
        <f>'Calcs-1'!H3*Assumptions!$D2</f>
        <v>50923.63434</v>
      </c>
      <c r="I3" s="11">
        <f>'Calcs-1'!I3*Assumptions!$D2</f>
        <v>53469.81606</v>
      </c>
      <c r="J3" s="11">
        <f>'Calcs-1'!J3*Assumptions!$D2</f>
        <v>56143.30686</v>
      </c>
      <c r="K3" s="11">
        <f>'Calcs-1'!K3*Assumptions!$D2</f>
        <v>58950.47221</v>
      </c>
      <c r="L3" s="11">
        <f>'Calcs-1'!L3*Assumptions!$D2</f>
        <v>61897.99582</v>
      </c>
      <c r="M3" s="11">
        <f>'Calcs-1'!M3*Assumptions!$D2</f>
        <v>64992.89561</v>
      </c>
    </row>
    <row r="4">
      <c r="A4" s="2" t="s">
        <v>14</v>
      </c>
      <c r="B4" s="11">
        <f>'Calcs-1'!B4*Assumptions!$D3</f>
        <v>0</v>
      </c>
      <c r="C4" s="11">
        <f>'Calcs-1'!C4*Assumptions!$D3</f>
        <v>0</v>
      </c>
      <c r="D4" s="11">
        <f>'Calcs-1'!D4*Assumptions!$D3</f>
        <v>12000</v>
      </c>
      <c r="E4" s="11">
        <f>'Calcs-1'!E4*Assumptions!$D3</f>
        <v>12720</v>
      </c>
      <c r="F4" s="11">
        <f>'Calcs-1'!F4*Assumptions!$D3</f>
        <v>13483.2</v>
      </c>
      <c r="G4" s="11">
        <f>'Calcs-1'!G4*Assumptions!$D3</f>
        <v>14292.192</v>
      </c>
      <c r="H4" s="11">
        <f>'Calcs-1'!H4*Assumptions!$D3</f>
        <v>15149.72352</v>
      </c>
      <c r="I4" s="11">
        <f>'Calcs-1'!I4*Assumptions!$D3</f>
        <v>16058.70693</v>
      </c>
      <c r="J4" s="11">
        <f>'Calcs-1'!J4*Assumptions!$D3</f>
        <v>17022.22935</v>
      </c>
      <c r="K4" s="11">
        <f>'Calcs-1'!K4*Assumptions!$D3</f>
        <v>18043.56311</v>
      </c>
      <c r="L4" s="11">
        <f>'Calcs-1'!L4*Assumptions!$D3</f>
        <v>19126.17689</v>
      </c>
      <c r="M4" s="11">
        <f>'Calcs-1'!M4*Assumptions!$D3</f>
        <v>20273.74751</v>
      </c>
    </row>
    <row r="5">
      <c r="A5" s="2" t="s">
        <v>44</v>
      </c>
      <c r="B5" s="11">
        <f t="shared" ref="B5:M5" si="1">SUM(B3:B4)</f>
        <v>38000</v>
      </c>
      <c r="C5" s="11">
        <f t="shared" si="1"/>
        <v>39900</v>
      </c>
      <c r="D5" s="11">
        <f t="shared" si="1"/>
        <v>53895</v>
      </c>
      <c r="E5" s="11">
        <f t="shared" si="1"/>
        <v>56709.75</v>
      </c>
      <c r="F5" s="11">
        <f t="shared" si="1"/>
        <v>59672.4375</v>
      </c>
      <c r="G5" s="11">
        <f t="shared" si="1"/>
        <v>62790.89138</v>
      </c>
      <c r="H5" s="11">
        <f t="shared" si="1"/>
        <v>66073.35786</v>
      </c>
      <c r="I5" s="11">
        <f t="shared" si="1"/>
        <v>69528.52299</v>
      </c>
      <c r="J5" s="11">
        <f t="shared" si="1"/>
        <v>73165.53621</v>
      </c>
      <c r="K5" s="11">
        <f t="shared" si="1"/>
        <v>76994.03532</v>
      </c>
      <c r="L5" s="11">
        <f t="shared" si="1"/>
        <v>81024.17271</v>
      </c>
      <c r="M5" s="11">
        <f t="shared" si="1"/>
        <v>85266.64312</v>
      </c>
    </row>
    <row r="6">
      <c r="A6" s="2"/>
      <c r="B6" s="2"/>
      <c r="C6" s="2"/>
      <c r="D6" s="2"/>
      <c r="E6" s="2"/>
      <c r="F6" s="2"/>
      <c r="G6" s="2"/>
      <c r="H6" s="2"/>
      <c r="I6" s="2"/>
      <c r="J6" s="2"/>
      <c r="K6" s="2"/>
      <c r="L6" s="2"/>
      <c r="M6" s="2"/>
    </row>
    <row r="7">
      <c r="A7" s="2" t="s">
        <v>45</v>
      </c>
      <c r="B7" s="12"/>
      <c r="C7" s="12"/>
      <c r="D7" s="12"/>
      <c r="E7" s="12"/>
      <c r="F7" s="12"/>
      <c r="G7" s="12"/>
      <c r="H7" s="12"/>
      <c r="I7" s="12"/>
      <c r="J7" s="12"/>
      <c r="K7" s="12"/>
      <c r="L7" s="12"/>
      <c r="M7" s="12"/>
    </row>
    <row r="8">
      <c r="A8" s="2" t="s">
        <v>16</v>
      </c>
      <c r="B8" s="11">
        <f>'Calcs-1'!B18*Assumptions!$B11</f>
        <v>4750</v>
      </c>
      <c r="C8" s="11">
        <f>'Calcs-1'!C18*Assumptions!$B11</f>
        <v>4987.5</v>
      </c>
      <c r="D8" s="11">
        <f>'Calcs-1'!D18*Assumptions!$B11</f>
        <v>7236.875</v>
      </c>
      <c r="E8" s="11">
        <f>'Calcs-1'!E18*Assumptions!$B11</f>
        <v>7618.71875</v>
      </c>
      <c r="F8" s="11">
        <f>'Calcs-1'!F18*Assumptions!$B11</f>
        <v>8020.854688</v>
      </c>
      <c r="G8" s="11">
        <f>'Calcs-1'!G18*Assumptions!$B11</f>
        <v>8444.369422</v>
      </c>
      <c r="H8" s="11">
        <f>'Calcs-1'!H18*Assumptions!$B11</f>
        <v>8890.408213</v>
      </c>
      <c r="I8" s="11">
        <f>'Calcs-1'!I18*Assumptions!$B11</f>
        <v>9360.178163</v>
      </c>
      <c r="J8" s="11">
        <f>'Calcs-1'!J18*Assumptions!$B11</f>
        <v>9854.951583</v>
      </c>
      <c r="K8" s="11">
        <f>'Calcs-1'!K18*Assumptions!$B11</f>
        <v>10376.06954</v>
      </c>
      <c r="L8" s="11">
        <f>'Calcs-1'!L18*Assumptions!$B11</f>
        <v>10924.94563</v>
      </c>
      <c r="M8" s="11">
        <f>'Calcs-1'!M18*Assumptions!$B11</f>
        <v>11503.06987</v>
      </c>
    </row>
    <row r="9">
      <c r="A9" s="2" t="s">
        <v>17</v>
      </c>
      <c r="B9" s="11">
        <f>'Calcs-1'!B19*Assumptions!$B12</f>
        <v>6650</v>
      </c>
      <c r="C9" s="11">
        <f>'Calcs-1'!C19*Assumptions!$B12</f>
        <v>6982.5</v>
      </c>
      <c r="D9" s="11">
        <f>'Calcs-1'!D19*Assumptions!$B12</f>
        <v>8731.625</v>
      </c>
      <c r="E9" s="11">
        <f>'Calcs-1'!E19*Assumptions!$B12</f>
        <v>9182.20625</v>
      </c>
      <c r="F9" s="11">
        <f>'Calcs-1'!F19*Assumptions!$B12</f>
        <v>9656.156563</v>
      </c>
      <c r="G9" s="11">
        <f>'Calcs-1'!G19*Assumptions!$B12</f>
        <v>10154.69479</v>
      </c>
      <c r="H9" s="11">
        <f>'Calcs-1'!H19*Assumptions!$B12</f>
        <v>10679.10375</v>
      </c>
      <c r="I9" s="11">
        <f>'Calcs-1'!I19*Assumptions!$B12</f>
        <v>11230.73362</v>
      </c>
      <c r="J9" s="11">
        <f>'Calcs-1'!J19*Assumptions!$B12</f>
        <v>11811.00546</v>
      </c>
      <c r="K9" s="11">
        <f>'Calcs-1'!K19*Assumptions!$B12</f>
        <v>12421.415</v>
      </c>
      <c r="L9" s="11">
        <f>'Calcs-1'!L19*Assumptions!$B12</f>
        <v>13063.53657</v>
      </c>
      <c r="M9" s="11">
        <f>'Calcs-1'!M19*Assumptions!$B12</f>
        <v>13739.02727</v>
      </c>
    </row>
    <row r="10">
      <c r="A10" s="2" t="s">
        <v>18</v>
      </c>
      <c r="B10" s="11">
        <f>'Calcs-1'!B20*Assumptions!$B13</f>
        <v>950</v>
      </c>
      <c r="C10" s="11">
        <f>'Calcs-1'!C20*Assumptions!$B13</f>
        <v>997.5</v>
      </c>
      <c r="D10" s="11">
        <f>'Calcs-1'!D20*Assumptions!$B13</f>
        <v>1247.375</v>
      </c>
      <c r="E10" s="11">
        <f>'Calcs-1'!E20*Assumptions!$B13</f>
        <v>1311.74375</v>
      </c>
      <c r="F10" s="11">
        <f>'Calcs-1'!F20*Assumptions!$B13</f>
        <v>1379.450938</v>
      </c>
      <c r="G10" s="11">
        <f>'Calcs-1'!G20*Assumptions!$B13</f>
        <v>1450.670684</v>
      </c>
      <c r="H10" s="11">
        <f>'Calcs-1'!H20*Assumptions!$B13</f>
        <v>1525.586251</v>
      </c>
      <c r="I10" s="11">
        <f>'Calcs-1'!I20*Assumptions!$B13</f>
        <v>1604.390517</v>
      </c>
      <c r="J10" s="11">
        <f>'Calcs-1'!J20*Assumptions!$B13</f>
        <v>1687.286494</v>
      </c>
      <c r="K10" s="11">
        <f>'Calcs-1'!K20*Assumptions!$B13</f>
        <v>1774.487857</v>
      </c>
      <c r="L10" s="11">
        <f>'Calcs-1'!L20*Assumptions!$B13</f>
        <v>1866.21951</v>
      </c>
      <c r="M10" s="11">
        <f>'Calcs-1'!M20*Assumptions!$B13</f>
        <v>1962.718182</v>
      </c>
    </row>
    <row r="11">
      <c r="A11" s="2" t="s">
        <v>46</v>
      </c>
      <c r="B11" s="11">
        <f t="shared" ref="B11:M11" si="2">SUM(B8:B10)</f>
        <v>12350</v>
      </c>
      <c r="C11" s="11">
        <f t="shared" si="2"/>
        <v>12967.5</v>
      </c>
      <c r="D11" s="11">
        <f t="shared" si="2"/>
        <v>17215.875</v>
      </c>
      <c r="E11" s="11">
        <f t="shared" si="2"/>
        <v>18112.66875</v>
      </c>
      <c r="F11" s="11">
        <f t="shared" si="2"/>
        <v>19056.46219</v>
      </c>
      <c r="G11" s="11">
        <f t="shared" si="2"/>
        <v>20049.7349</v>
      </c>
      <c r="H11" s="11">
        <f t="shared" si="2"/>
        <v>21095.09822</v>
      </c>
      <c r="I11" s="11">
        <f t="shared" si="2"/>
        <v>22195.3023</v>
      </c>
      <c r="J11" s="11">
        <f t="shared" si="2"/>
        <v>23353.24353</v>
      </c>
      <c r="K11" s="11">
        <f t="shared" si="2"/>
        <v>24571.9724</v>
      </c>
      <c r="L11" s="11">
        <f t="shared" si="2"/>
        <v>25854.70171</v>
      </c>
      <c r="M11" s="11">
        <f t="shared" si="2"/>
        <v>27204.81533</v>
      </c>
    </row>
    <row r="12">
      <c r="A12" s="2"/>
      <c r="B12" s="12"/>
      <c r="C12" s="12"/>
      <c r="D12" s="12"/>
      <c r="E12" s="12"/>
      <c r="F12" s="12"/>
      <c r="G12" s="12"/>
      <c r="H12" s="12"/>
      <c r="I12" s="12"/>
      <c r="J12" s="12"/>
      <c r="K12" s="12"/>
      <c r="L12" s="12"/>
      <c r="M12" s="12"/>
    </row>
    <row r="13">
      <c r="A13" s="2" t="s">
        <v>47</v>
      </c>
      <c r="B13" s="12"/>
      <c r="C13" s="12"/>
      <c r="D13" s="12"/>
      <c r="E13" s="12"/>
      <c r="F13" s="12"/>
      <c r="G13" s="12"/>
      <c r="H13" s="12"/>
      <c r="I13" s="12"/>
      <c r="J13" s="12"/>
      <c r="K13" s="12"/>
      <c r="L13" s="12"/>
      <c r="M13" s="12"/>
    </row>
    <row r="14">
      <c r="A14" s="2" t="s">
        <v>22</v>
      </c>
      <c r="B14" s="11">
        <f>Assumptions!$B16</f>
        <v>10000</v>
      </c>
      <c r="C14" s="11">
        <f>Assumptions!$B16</f>
        <v>10000</v>
      </c>
      <c r="D14" s="11">
        <f>Assumptions!$B16</f>
        <v>10000</v>
      </c>
      <c r="E14" s="11">
        <f>Assumptions!$B16</f>
        <v>10000</v>
      </c>
      <c r="F14" s="11">
        <f>Assumptions!$B16</f>
        <v>10000</v>
      </c>
      <c r="G14" s="11">
        <f>Assumptions!$B16</f>
        <v>10000</v>
      </c>
      <c r="H14" s="11">
        <f>Assumptions!$B16</f>
        <v>10000</v>
      </c>
      <c r="I14" s="11">
        <f>Assumptions!$B16</f>
        <v>10000</v>
      </c>
      <c r="J14" s="11">
        <f>Assumptions!$B16</f>
        <v>10000</v>
      </c>
      <c r="K14" s="11">
        <f>Assumptions!$B16</f>
        <v>10000</v>
      </c>
      <c r="L14" s="11">
        <f>Assumptions!$B16</f>
        <v>10000</v>
      </c>
      <c r="M14" s="11">
        <f>Assumptions!$B16</f>
        <v>10000</v>
      </c>
    </row>
    <row r="15">
      <c r="A15" s="2" t="s">
        <v>24</v>
      </c>
      <c r="B15" s="11">
        <f>Assumptions!$B17</f>
        <v>2500</v>
      </c>
      <c r="C15" s="11">
        <f>Assumptions!$B17</f>
        <v>2500</v>
      </c>
      <c r="D15" s="11">
        <f>Assumptions!$B17</f>
        <v>2500</v>
      </c>
      <c r="E15" s="11">
        <f>Assumptions!$B17</f>
        <v>2500</v>
      </c>
      <c r="F15" s="11">
        <f>Assumptions!$B17</f>
        <v>2500</v>
      </c>
      <c r="G15" s="11">
        <f>Assumptions!$B17</f>
        <v>2500</v>
      </c>
      <c r="H15" s="11">
        <f>Assumptions!$B17</f>
        <v>2500</v>
      </c>
      <c r="I15" s="11">
        <f>Assumptions!$B17</f>
        <v>2500</v>
      </c>
      <c r="J15" s="11">
        <f>Assumptions!$B17</f>
        <v>2500</v>
      </c>
      <c r="K15" s="11">
        <f>Assumptions!$B17</f>
        <v>2500</v>
      </c>
      <c r="L15" s="11">
        <f>Assumptions!$B17</f>
        <v>2500</v>
      </c>
      <c r="M15" s="11">
        <f>Assumptions!$B17</f>
        <v>2500</v>
      </c>
    </row>
    <row r="16">
      <c r="A16" s="2" t="s">
        <v>48</v>
      </c>
      <c r="B16" s="11">
        <f t="shared" ref="B16:M16" si="3">SUM(B14:B15)</f>
        <v>12500</v>
      </c>
      <c r="C16" s="11">
        <f t="shared" si="3"/>
        <v>12500</v>
      </c>
      <c r="D16" s="11">
        <f t="shared" si="3"/>
        <v>12500</v>
      </c>
      <c r="E16" s="11">
        <f t="shared" si="3"/>
        <v>12500</v>
      </c>
      <c r="F16" s="11">
        <f t="shared" si="3"/>
        <v>12500</v>
      </c>
      <c r="G16" s="11">
        <f t="shared" si="3"/>
        <v>12500</v>
      </c>
      <c r="H16" s="11">
        <f t="shared" si="3"/>
        <v>12500</v>
      </c>
      <c r="I16" s="11">
        <f t="shared" si="3"/>
        <v>12500</v>
      </c>
      <c r="J16" s="11">
        <f t="shared" si="3"/>
        <v>12500</v>
      </c>
      <c r="K16" s="11">
        <f t="shared" si="3"/>
        <v>12500</v>
      </c>
      <c r="L16" s="11">
        <f t="shared" si="3"/>
        <v>12500</v>
      </c>
      <c r="M16" s="11">
        <f t="shared" si="3"/>
        <v>12500</v>
      </c>
    </row>
    <row r="17">
      <c r="A17" s="2"/>
      <c r="B17" s="12"/>
      <c r="C17" s="12"/>
      <c r="D17" s="12"/>
      <c r="E17" s="12"/>
      <c r="F17" s="12"/>
      <c r="G17" s="12"/>
      <c r="H17" s="12"/>
      <c r="I17" s="12"/>
      <c r="J17" s="12"/>
      <c r="K17" s="12"/>
      <c r="L17" s="12"/>
      <c r="M17" s="12"/>
    </row>
    <row r="18">
      <c r="A18" s="2" t="s">
        <v>49</v>
      </c>
      <c r="B18" s="11">
        <f t="shared" ref="B18:M18" si="4">B11+B16</f>
        <v>24850</v>
      </c>
      <c r="C18" s="11">
        <f t="shared" si="4"/>
        <v>25467.5</v>
      </c>
      <c r="D18" s="11">
        <f t="shared" si="4"/>
        <v>29715.875</v>
      </c>
      <c r="E18" s="11">
        <f t="shared" si="4"/>
        <v>30612.66875</v>
      </c>
      <c r="F18" s="11">
        <f t="shared" si="4"/>
        <v>31556.46219</v>
      </c>
      <c r="G18" s="11">
        <f t="shared" si="4"/>
        <v>32549.7349</v>
      </c>
      <c r="H18" s="11">
        <f t="shared" si="4"/>
        <v>33595.09822</v>
      </c>
      <c r="I18" s="11">
        <f t="shared" si="4"/>
        <v>34695.3023</v>
      </c>
      <c r="J18" s="11">
        <f t="shared" si="4"/>
        <v>35853.24353</v>
      </c>
      <c r="K18" s="11">
        <f t="shared" si="4"/>
        <v>37071.9724</v>
      </c>
      <c r="L18" s="11">
        <f t="shared" si="4"/>
        <v>38354.70171</v>
      </c>
      <c r="M18" s="11">
        <f t="shared" si="4"/>
        <v>39704.81533</v>
      </c>
    </row>
    <row r="19">
      <c r="A19" s="2"/>
      <c r="B19" s="12"/>
      <c r="C19" s="12"/>
      <c r="D19" s="12"/>
      <c r="E19" s="12"/>
      <c r="F19" s="12"/>
      <c r="G19" s="12"/>
      <c r="H19" s="12"/>
      <c r="I19" s="12"/>
      <c r="J19" s="12"/>
      <c r="K19" s="12"/>
      <c r="L19" s="12"/>
      <c r="M19" s="12"/>
    </row>
    <row r="20">
      <c r="A20" s="2" t="s">
        <v>50</v>
      </c>
      <c r="B20" s="11">
        <f t="shared" ref="B20:M20" si="5">B5-B18</f>
        <v>13150</v>
      </c>
      <c r="C20" s="11">
        <f t="shared" si="5"/>
        <v>14432.5</v>
      </c>
      <c r="D20" s="11">
        <f t="shared" si="5"/>
        <v>24179.125</v>
      </c>
      <c r="E20" s="11">
        <f t="shared" si="5"/>
        <v>26097.08125</v>
      </c>
      <c r="F20" s="11">
        <f t="shared" si="5"/>
        <v>28115.97531</v>
      </c>
      <c r="G20" s="11">
        <f t="shared" si="5"/>
        <v>30241.15648</v>
      </c>
      <c r="H20" s="11">
        <f t="shared" si="5"/>
        <v>32478.25965</v>
      </c>
      <c r="I20" s="11">
        <f t="shared" si="5"/>
        <v>34833.22069</v>
      </c>
      <c r="J20" s="11">
        <f t="shared" si="5"/>
        <v>37312.29268</v>
      </c>
      <c r="K20" s="11">
        <f t="shared" si="5"/>
        <v>39922.06292</v>
      </c>
      <c r="L20" s="11">
        <f t="shared" si="5"/>
        <v>42669.471</v>
      </c>
      <c r="M20" s="11">
        <f t="shared" si="5"/>
        <v>45561.82779</v>
      </c>
    </row>
    <row r="21">
      <c r="A21" s="2"/>
      <c r="B21" s="2"/>
      <c r="C21" s="2"/>
      <c r="D21" s="2"/>
      <c r="E21" s="2"/>
      <c r="F21" s="2"/>
      <c r="G21" s="2"/>
      <c r="H21" s="2"/>
      <c r="I21" s="2"/>
      <c r="J21" s="2"/>
      <c r="K21" s="2"/>
      <c r="L21" s="2"/>
      <c r="M21" s="2"/>
    </row>
    <row r="22">
      <c r="A22" s="2"/>
      <c r="B22" s="2"/>
      <c r="C22" s="2"/>
      <c r="D22" s="2"/>
      <c r="E22" s="2"/>
      <c r="F22" s="2"/>
      <c r="G22" s="2"/>
      <c r="H22" s="2"/>
      <c r="I22" s="2"/>
      <c r="J22" s="2"/>
      <c r="K22" s="2"/>
      <c r="L22" s="2"/>
      <c r="M22"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25</v>
      </c>
      <c r="C1" s="2" t="s">
        <v>26</v>
      </c>
      <c r="D1" s="2" t="s">
        <v>27</v>
      </c>
      <c r="E1" s="2" t="s">
        <v>28</v>
      </c>
      <c r="F1" s="2" t="s">
        <v>29</v>
      </c>
      <c r="G1" s="2" t="s">
        <v>30</v>
      </c>
      <c r="H1" s="2" t="s">
        <v>31</v>
      </c>
      <c r="I1" s="2" t="s">
        <v>32</v>
      </c>
      <c r="J1" s="2" t="s">
        <v>33</v>
      </c>
      <c r="K1" s="2" t="s">
        <v>34</v>
      </c>
      <c r="L1" s="2" t="s">
        <v>35</v>
      </c>
      <c r="M1" s="2" t="s">
        <v>36</v>
      </c>
    </row>
    <row r="2">
      <c r="A2" s="2" t="s">
        <v>51</v>
      </c>
      <c r="B2" s="2"/>
      <c r="C2" s="2"/>
      <c r="D2" s="2"/>
      <c r="E2" s="2"/>
      <c r="F2" s="2"/>
      <c r="G2" s="2"/>
      <c r="H2" s="2"/>
      <c r="I2" s="2"/>
      <c r="J2" s="2"/>
      <c r="K2" s="2"/>
      <c r="L2" s="2"/>
      <c r="M2" s="2"/>
    </row>
    <row r="3">
      <c r="A3" s="2" t="s">
        <v>16</v>
      </c>
      <c r="B3" s="11">
        <f>'Calcs-1'!B18*Assumptions!$B11</f>
        <v>4750</v>
      </c>
      <c r="C3" s="11">
        <f>'Calcs-1'!C18*Assumptions!$B11</f>
        <v>4987.5</v>
      </c>
      <c r="D3" s="11">
        <f>'Calcs-1'!D18*Assumptions!$B11</f>
        <v>7236.875</v>
      </c>
      <c r="E3" s="11">
        <f>'Calcs-1'!E18*Assumptions!$B11</f>
        <v>7618.71875</v>
      </c>
      <c r="F3" s="11">
        <f>'Calcs-1'!F18*Assumptions!$B11</f>
        <v>8020.854688</v>
      </c>
      <c r="G3" s="11">
        <f>'Calcs-1'!G18*Assumptions!$B11</f>
        <v>8444.369422</v>
      </c>
      <c r="H3" s="11">
        <f>'Calcs-1'!H18*Assumptions!$B11</f>
        <v>8890.408213</v>
      </c>
      <c r="I3" s="11">
        <f>'Calcs-1'!I18*Assumptions!$B11</f>
        <v>9360.178163</v>
      </c>
      <c r="J3" s="11">
        <f>'Calcs-1'!J18*Assumptions!$B11</f>
        <v>9854.951583</v>
      </c>
      <c r="K3" s="11">
        <f>'Calcs-1'!K18*Assumptions!$B11</f>
        <v>10376.06954</v>
      </c>
      <c r="L3" s="11">
        <f>'Calcs-1'!L18*Assumptions!$B11</f>
        <v>10924.94563</v>
      </c>
      <c r="M3" s="11">
        <f>'Calcs-1'!M18*Assumptions!$B11</f>
        <v>11503.06987</v>
      </c>
    </row>
    <row r="4">
      <c r="A4" s="2" t="s">
        <v>17</v>
      </c>
      <c r="B4" s="11">
        <f>'Calcs-1'!B19*Assumptions!$B12</f>
        <v>6650</v>
      </c>
      <c r="C4" s="11">
        <f>'Calcs-1'!C19*Assumptions!$B12</f>
        <v>6982.5</v>
      </c>
      <c r="D4" s="11">
        <f>'Calcs-1'!D19*Assumptions!$B12</f>
        <v>8731.625</v>
      </c>
      <c r="E4" s="11">
        <f>'Calcs-1'!E19*Assumptions!$B12</f>
        <v>9182.20625</v>
      </c>
      <c r="F4" s="11">
        <f>'Calcs-1'!F19*Assumptions!$B12</f>
        <v>9656.156563</v>
      </c>
      <c r="G4" s="11">
        <f>'Calcs-1'!G19*Assumptions!$B12</f>
        <v>10154.69479</v>
      </c>
      <c r="H4" s="11">
        <f>'Calcs-1'!H19*Assumptions!$B12</f>
        <v>10679.10375</v>
      </c>
      <c r="I4" s="11">
        <f>'Calcs-1'!I19*Assumptions!$B12</f>
        <v>11230.73362</v>
      </c>
      <c r="J4" s="11">
        <f>'Calcs-1'!J19*Assumptions!$B12</f>
        <v>11811.00546</v>
      </c>
      <c r="K4" s="11">
        <f>'Calcs-1'!K19*Assumptions!$B12</f>
        <v>12421.415</v>
      </c>
      <c r="L4" s="11">
        <f>'Calcs-1'!L19*Assumptions!$B12</f>
        <v>13063.53657</v>
      </c>
      <c r="M4" s="11">
        <f>'Calcs-1'!M19*Assumptions!$B12</f>
        <v>13739.02727</v>
      </c>
    </row>
    <row r="5">
      <c r="A5" s="2" t="s">
        <v>18</v>
      </c>
      <c r="B5" s="11">
        <f>'Calcs-1'!B20*Assumptions!$B13</f>
        <v>950</v>
      </c>
      <c r="C5" s="11">
        <f>'Calcs-1'!C20*Assumptions!$B13</f>
        <v>997.5</v>
      </c>
      <c r="D5" s="11">
        <f>'Calcs-1'!D20*Assumptions!$B13</f>
        <v>1247.375</v>
      </c>
      <c r="E5" s="11">
        <f>'Calcs-1'!E20*Assumptions!$B13</f>
        <v>1311.74375</v>
      </c>
      <c r="F5" s="11">
        <f>'Calcs-1'!F20*Assumptions!$B13</f>
        <v>1379.450938</v>
      </c>
      <c r="G5" s="11">
        <f>'Calcs-1'!G20*Assumptions!$B13</f>
        <v>1450.670684</v>
      </c>
      <c r="H5" s="11">
        <f>'Calcs-1'!H20*Assumptions!$B13</f>
        <v>1525.586251</v>
      </c>
      <c r="I5" s="11">
        <f>'Calcs-1'!I20*Assumptions!$B13</f>
        <v>1604.390517</v>
      </c>
      <c r="J5" s="11">
        <f>'Calcs-1'!J20*Assumptions!$B13</f>
        <v>1687.286494</v>
      </c>
      <c r="K5" s="11">
        <f>'Calcs-1'!K20*Assumptions!$B13</f>
        <v>1774.487857</v>
      </c>
      <c r="L5" s="11">
        <f>'Calcs-1'!L20*Assumptions!$B13</f>
        <v>1866.21951</v>
      </c>
      <c r="M5" s="11">
        <f>'Calcs-1'!M20*Assumptions!$B13</f>
        <v>1962.718182</v>
      </c>
    </row>
    <row r="6">
      <c r="A6" s="2" t="s">
        <v>52</v>
      </c>
      <c r="B6" s="11">
        <f t="shared" ref="B6:M6" si="1">SUM(B3:B5)</f>
        <v>12350</v>
      </c>
      <c r="C6" s="11">
        <f t="shared" si="1"/>
        <v>12967.5</v>
      </c>
      <c r="D6" s="11">
        <f t="shared" si="1"/>
        <v>17215.875</v>
      </c>
      <c r="E6" s="11">
        <f t="shared" si="1"/>
        <v>18112.66875</v>
      </c>
      <c r="F6" s="11">
        <f t="shared" si="1"/>
        <v>19056.46219</v>
      </c>
      <c r="G6" s="11">
        <f t="shared" si="1"/>
        <v>20049.7349</v>
      </c>
      <c r="H6" s="11">
        <f t="shared" si="1"/>
        <v>21095.09822</v>
      </c>
      <c r="I6" s="11">
        <f t="shared" si="1"/>
        <v>22195.3023</v>
      </c>
      <c r="J6" s="11">
        <f t="shared" si="1"/>
        <v>23353.24353</v>
      </c>
      <c r="K6" s="11">
        <f t="shared" si="1"/>
        <v>24571.9724</v>
      </c>
      <c r="L6" s="11">
        <f t="shared" si="1"/>
        <v>25854.70171</v>
      </c>
      <c r="M6" s="11">
        <f t="shared" si="1"/>
        <v>27204.81533</v>
      </c>
    </row>
    <row r="7">
      <c r="A7" s="2"/>
      <c r="B7" s="2"/>
      <c r="C7" s="2"/>
      <c r="D7" s="2"/>
      <c r="E7" s="2"/>
      <c r="F7" s="2"/>
      <c r="G7" s="2"/>
      <c r="H7" s="2"/>
      <c r="I7" s="2"/>
      <c r="J7" s="2"/>
      <c r="K7" s="2"/>
      <c r="L7" s="2"/>
      <c r="M7"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25</v>
      </c>
      <c r="C1" s="2" t="s">
        <v>26</v>
      </c>
      <c r="D1" s="2" t="s">
        <v>27</v>
      </c>
      <c r="E1" s="2" t="s">
        <v>28</v>
      </c>
      <c r="F1" s="2" t="s">
        <v>29</v>
      </c>
      <c r="G1" s="2" t="s">
        <v>30</v>
      </c>
      <c r="H1" s="2" t="s">
        <v>31</v>
      </c>
      <c r="I1" s="2" t="s">
        <v>32</v>
      </c>
      <c r="J1" s="2" t="s">
        <v>33</v>
      </c>
      <c r="K1" s="2" t="s">
        <v>34</v>
      </c>
      <c r="L1" s="2" t="s">
        <v>35</v>
      </c>
      <c r="M1" s="2" t="s">
        <v>36</v>
      </c>
    </row>
    <row r="2">
      <c r="A2" s="2" t="s">
        <v>53</v>
      </c>
      <c r="B2" s="2"/>
      <c r="C2" s="2"/>
      <c r="D2" s="2"/>
      <c r="E2" s="2"/>
      <c r="F2" s="2"/>
      <c r="G2" s="2"/>
      <c r="H2" s="2"/>
      <c r="I2" s="2"/>
      <c r="J2" s="2"/>
      <c r="K2" s="2"/>
      <c r="L2" s="2"/>
      <c r="M2" s="2"/>
    </row>
    <row r="3">
      <c r="A3" s="2" t="s">
        <v>54</v>
      </c>
      <c r="B3" s="11">
        <f>'Sales and Costs'!B5</f>
        <v>38000</v>
      </c>
      <c r="C3" s="11">
        <f>'Sales and Costs'!C5</f>
        <v>39900</v>
      </c>
      <c r="D3" s="11">
        <f>'Sales and Costs'!D5</f>
        <v>53895</v>
      </c>
      <c r="E3" s="11">
        <f>'Sales and Costs'!E5</f>
        <v>56709.75</v>
      </c>
      <c r="F3" s="11">
        <f>'Sales and Costs'!F5</f>
        <v>59672.4375</v>
      </c>
      <c r="G3" s="11">
        <f>'Sales and Costs'!G5</f>
        <v>62790.89138</v>
      </c>
      <c r="H3" s="11">
        <f>'Sales and Costs'!H5</f>
        <v>66073.35786</v>
      </c>
      <c r="I3" s="11">
        <f>'Sales and Costs'!I5</f>
        <v>69528.52299</v>
      </c>
      <c r="J3" s="11">
        <f>'Sales and Costs'!J5</f>
        <v>73165.53621</v>
      </c>
      <c r="K3" s="11">
        <f>'Sales and Costs'!K5</f>
        <v>76994.03532</v>
      </c>
      <c r="L3" s="11">
        <f>'Sales and Costs'!L5</f>
        <v>81024.17271</v>
      </c>
      <c r="M3" s="11">
        <f>'Sales and Costs'!M5</f>
        <v>85266.64312</v>
      </c>
    </row>
    <row r="4">
      <c r="A4" s="2"/>
      <c r="B4" s="2"/>
      <c r="C4" s="2"/>
      <c r="D4" s="2"/>
      <c r="E4" s="2"/>
      <c r="F4" s="2"/>
      <c r="G4" s="2"/>
      <c r="H4" s="2"/>
      <c r="I4" s="2"/>
      <c r="J4" s="2"/>
      <c r="K4" s="2"/>
      <c r="L4" s="2"/>
      <c r="M4" s="2"/>
    </row>
    <row r="5">
      <c r="A5" s="2" t="s">
        <v>55</v>
      </c>
      <c r="B5" s="2"/>
      <c r="C5" s="2"/>
      <c r="D5" s="2"/>
      <c r="E5" s="2"/>
      <c r="F5" s="2"/>
      <c r="G5" s="2"/>
      <c r="H5" s="2"/>
      <c r="I5" s="2"/>
      <c r="J5" s="2"/>
      <c r="K5" s="2"/>
      <c r="L5" s="2"/>
      <c r="M5" s="2"/>
    </row>
    <row r="6">
      <c r="A6" s="2" t="s">
        <v>56</v>
      </c>
      <c r="B6" s="11">
        <f>Purchases!B6</f>
        <v>12350</v>
      </c>
      <c r="C6" s="11">
        <f>Purchases!C6</f>
        <v>12967.5</v>
      </c>
      <c r="D6" s="11">
        <f>Purchases!D6</f>
        <v>17215.875</v>
      </c>
      <c r="E6" s="11">
        <f>Purchases!E6</f>
        <v>18112.66875</v>
      </c>
      <c r="F6" s="11">
        <f>Purchases!F6</f>
        <v>19056.46219</v>
      </c>
      <c r="G6" s="11">
        <f>Purchases!G6</f>
        <v>20049.7349</v>
      </c>
      <c r="H6" s="11">
        <f>Purchases!H6</f>
        <v>21095.09822</v>
      </c>
      <c r="I6" s="11">
        <f>Purchases!I6</f>
        <v>22195.3023</v>
      </c>
      <c r="J6" s="11">
        <f>Purchases!J6</f>
        <v>23353.24353</v>
      </c>
      <c r="K6" s="11">
        <f>Purchases!K6</f>
        <v>24571.9724</v>
      </c>
      <c r="L6" s="11">
        <f>Purchases!L6</f>
        <v>25854.70171</v>
      </c>
      <c r="M6" s="11">
        <f>Purchases!M6</f>
        <v>27204.81533</v>
      </c>
    </row>
    <row r="7">
      <c r="A7" s="2" t="s">
        <v>57</v>
      </c>
      <c r="B7" s="11">
        <f>'Sales and Costs'!B16</f>
        <v>12500</v>
      </c>
      <c r="C7" s="11">
        <f>'Sales and Costs'!C16</f>
        <v>12500</v>
      </c>
      <c r="D7" s="11">
        <f>'Sales and Costs'!D16</f>
        <v>12500</v>
      </c>
      <c r="E7" s="11">
        <f>'Sales and Costs'!E16</f>
        <v>12500</v>
      </c>
      <c r="F7" s="11">
        <f>'Sales and Costs'!F16</f>
        <v>12500</v>
      </c>
      <c r="G7" s="11">
        <f>'Sales and Costs'!G16</f>
        <v>12500</v>
      </c>
      <c r="H7" s="11">
        <f>'Sales and Costs'!H16</f>
        <v>12500</v>
      </c>
      <c r="I7" s="11">
        <f>'Sales and Costs'!I16</f>
        <v>12500</v>
      </c>
      <c r="J7" s="11">
        <f>'Sales and Costs'!J16</f>
        <v>12500</v>
      </c>
      <c r="K7" s="11">
        <f>'Sales and Costs'!K16</f>
        <v>12500</v>
      </c>
      <c r="L7" s="11">
        <f>'Sales and Costs'!L16</f>
        <v>12500</v>
      </c>
      <c r="M7" s="11">
        <f>'Sales and Costs'!M16</f>
        <v>12500</v>
      </c>
    </row>
    <row r="8">
      <c r="A8" s="2"/>
      <c r="B8" s="2"/>
      <c r="C8" s="2"/>
      <c r="D8" s="2"/>
      <c r="E8" s="2"/>
      <c r="F8" s="2"/>
      <c r="G8" s="2"/>
      <c r="H8" s="2"/>
      <c r="I8" s="2"/>
      <c r="J8" s="2"/>
      <c r="K8" s="2"/>
      <c r="L8" s="2"/>
      <c r="M8" s="2"/>
    </row>
    <row r="9">
      <c r="A9" s="2" t="s">
        <v>58</v>
      </c>
      <c r="B9" s="11">
        <f t="shared" ref="B9:M9" si="1">B3-B6-B7</f>
        <v>13150</v>
      </c>
      <c r="C9" s="11">
        <f t="shared" si="1"/>
        <v>14432.5</v>
      </c>
      <c r="D9" s="11">
        <f t="shared" si="1"/>
        <v>24179.125</v>
      </c>
      <c r="E9" s="11">
        <f t="shared" si="1"/>
        <v>26097.08125</v>
      </c>
      <c r="F9" s="11">
        <f t="shared" si="1"/>
        <v>28115.97531</v>
      </c>
      <c r="G9" s="11">
        <f t="shared" si="1"/>
        <v>30241.15648</v>
      </c>
      <c r="H9" s="11">
        <f t="shared" si="1"/>
        <v>32478.25965</v>
      </c>
      <c r="I9" s="11">
        <f t="shared" si="1"/>
        <v>34833.22069</v>
      </c>
      <c r="J9" s="11">
        <f t="shared" si="1"/>
        <v>37312.29268</v>
      </c>
      <c r="K9" s="11">
        <f t="shared" si="1"/>
        <v>39922.06292</v>
      </c>
      <c r="L9" s="11">
        <f t="shared" si="1"/>
        <v>42669.471</v>
      </c>
      <c r="M9" s="11">
        <f t="shared" si="1"/>
        <v>45561.82779</v>
      </c>
    </row>
    <row r="10">
      <c r="A10" s="2"/>
      <c r="B10" s="2"/>
      <c r="C10" s="2"/>
      <c r="D10" s="2"/>
      <c r="E10" s="2"/>
      <c r="F10" s="2"/>
      <c r="G10" s="2"/>
      <c r="H10" s="2"/>
      <c r="I10" s="2"/>
      <c r="J10" s="2"/>
      <c r="K10" s="2"/>
      <c r="L10" s="2"/>
      <c r="M10" s="2"/>
    </row>
    <row r="11">
      <c r="A11" s="2" t="s">
        <v>59</v>
      </c>
      <c r="B11" s="2"/>
      <c r="C11" s="2"/>
      <c r="D11" s="2"/>
      <c r="E11" s="2"/>
      <c r="F11" s="2"/>
      <c r="G11" s="2"/>
      <c r="H11" s="2"/>
      <c r="I11" s="2"/>
      <c r="J11" s="2"/>
      <c r="K11" s="2"/>
      <c r="L11" s="2"/>
      <c r="M11" s="2"/>
    </row>
    <row r="12">
      <c r="A12" s="2" t="s">
        <v>60</v>
      </c>
      <c r="B12" s="7">
        <v>0.0</v>
      </c>
      <c r="C12" s="11">
        <f t="shared" ref="C12:M12" si="2">B14</f>
        <v>13150</v>
      </c>
      <c r="D12" s="11">
        <f t="shared" si="2"/>
        <v>27582.5</v>
      </c>
      <c r="E12" s="11">
        <f t="shared" si="2"/>
        <v>51761.625</v>
      </c>
      <c r="F12" s="11">
        <f t="shared" si="2"/>
        <v>77858.70625</v>
      </c>
      <c r="G12" s="11">
        <f t="shared" si="2"/>
        <v>105974.6816</v>
      </c>
      <c r="H12" s="11">
        <f t="shared" si="2"/>
        <v>136215.838</v>
      </c>
      <c r="I12" s="11">
        <f t="shared" si="2"/>
        <v>168694.0977</v>
      </c>
      <c r="J12" s="11">
        <f t="shared" si="2"/>
        <v>203527.3184</v>
      </c>
      <c r="K12" s="11">
        <f t="shared" si="2"/>
        <v>240839.6111</v>
      </c>
      <c r="L12" s="11">
        <f t="shared" si="2"/>
        <v>280761.674</v>
      </c>
      <c r="M12" s="11">
        <f t="shared" si="2"/>
        <v>323431.145</v>
      </c>
    </row>
    <row r="13">
      <c r="A13" s="2" t="s">
        <v>58</v>
      </c>
      <c r="B13" s="11">
        <f t="shared" ref="B13:M13" si="3">B9</f>
        <v>13150</v>
      </c>
      <c r="C13" s="11">
        <f t="shared" si="3"/>
        <v>14432.5</v>
      </c>
      <c r="D13" s="11">
        <f t="shared" si="3"/>
        <v>24179.125</v>
      </c>
      <c r="E13" s="11">
        <f t="shared" si="3"/>
        <v>26097.08125</v>
      </c>
      <c r="F13" s="11">
        <f t="shared" si="3"/>
        <v>28115.97531</v>
      </c>
      <c r="G13" s="11">
        <f t="shared" si="3"/>
        <v>30241.15648</v>
      </c>
      <c r="H13" s="11">
        <f t="shared" si="3"/>
        <v>32478.25965</v>
      </c>
      <c r="I13" s="11">
        <f t="shared" si="3"/>
        <v>34833.22069</v>
      </c>
      <c r="J13" s="11">
        <f t="shared" si="3"/>
        <v>37312.29268</v>
      </c>
      <c r="K13" s="11">
        <f t="shared" si="3"/>
        <v>39922.06292</v>
      </c>
      <c r="L13" s="11">
        <f t="shared" si="3"/>
        <v>42669.471</v>
      </c>
      <c r="M13" s="11">
        <f t="shared" si="3"/>
        <v>45561.82779</v>
      </c>
    </row>
    <row r="14">
      <c r="A14" s="2" t="s">
        <v>61</v>
      </c>
      <c r="B14" s="11">
        <f t="shared" ref="B14:M14" si="4">B12+B13</f>
        <v>13150</v>
      </c>
      <c r="C14" s="11">
        <f t="shared" si="4"/>
        <v>27582.5</v>
      </c>
      <c r="D14" s="11">
        <f t="shared" si="4"/>
        <v>51761.625</v>
      </c>
      <c r="E14" s="11">
        <f t="shared" si="4"/>
        <v>77858.70625</v>
      </c>
      <c r="F14" s="11">
        <f t="shared" si="4"/>
        <v>105974.6816</v>
      </c>
      <c r="G14" s="11">
        <f t="shared" si="4"/>
        <v>136215.838</v>
      </c>
      <c r="H14" s="11">
        <f t="shared" si="4"/>
        <v>168694.0977</v>
      </c>
      <c r="I14" s="11">
        <f t="shared" si="4"/>
        <v>203527.3184</v>
      </c>
      <c r="J14" s="11">
        <f t="shared" si="4"/>
        <v>240839.6111</v>
      </c>
      <c r="K14" s="11">
        <f t="shared" si="4"/>
        <v>280761.674</v>
      </c>
      <c r="L14" s="11">
        <f t="shared" si="4"/>
        <v>323431.145</v>
      </c>
      <c r="M14" s="11">
        <f t="shared" si="4"/>
        <v>368992.9728</v>
      </c>
    </row>
    <row r="15">
      <c r="A15" s="2"/>
      <c r="B15" s="2"/>
      <c r="C15" s="2"/>
      <c r="D15" s="2"/>
      <c r="E15" s="2"/>
      <c r="F15" s="2"/>
      <c r="G15" s="2"/>
      <c r="H15" s="2"/>
      <c r="I15" s="2"/>
      <c r="J15" s="2"/>
      <c r="K15" s="2"/>
      <c r="L15" s="2"/>
      <c r="M15" s="2"/>
    </row>
    <row r="16">
      <c r="A16" s="2"/>
      <c r="B16" s="2"/>
      <c r="C16" s="2"/>
      <c r="D16" s="2"/>
      <c r="E16" s="2"/>
      <c r="F16" s="2"/>
      <c r="G16" s="2"/>
      <c r="H16" s="2"/>
      <c r="I16" s="2"/>
      <c r="J16" s="2"/>
      <c r="K16" s="2"/>
      <c r="L16" s="2"/>
      <c r="M16"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25</v>
      </c>
      <c r="C1" s="2" t="s">
        <v>26</v>
      </c>
      <c r="D1" s="2" t="s">
        <v>27</v>
      </c>
      <c r="E1" s="2" t="s">
        <v>28</v>
      </c>
      <c r="F1" s="2" t="s">
        <v>29</v>
      </c>
      <c r="G1" s="2" t="s">
        <v>30</v>
      </c>
      <c r="H1" s="2" t="s">
        <v>31</v>
      </c>
      <c r="I1" s="2" t="s">
        <v>32</v>
      </c>
      <c r="J1" s="2" t="s">
        <v>33</v>
      </c>
      <c r="K1" s="2" t="s">
        <v>34</v>
      </c>
      <c r="L1" s="2" t="s">
        <v>35</v>
      </c>
      <c r="M1" s="2" t="s">
        <v>36</v>
      </c>
    </row>
    <row r="2">
      <c r="A2" s="2" t="s">
        <v>62</v>
      </c>
      <c r="B2" s="2"/>
      <c r="C2" s="2"/>
      <c r="D2" s="2"/>
      <c r="E2" s="2"/>
      <c r="F2" s="2"/>
      <c r="G2" s="2"/>
      <c r="H2" s="2"/>
      <c r="I2" s="2"/>
      <c r="J2" s="2"/>
      <c r="K2" s="2"/>
      <c r="L2" s="2"/>
      <c r="M2" s="2"/>
    </row>
    <row r="3">
      <c r="A3" s="2" t="s">
        <v>59</v>
      </c>
      <c r="B3" s="11">
        <f>Cash!B14</f>
        <v>13150</v>
      </c>
      <c r="C3" s="11">
        <f>Cash!C14</f>
        <v>27582.5</v>
      </c>
      <c r="D3" s="11">
        <f>Cash!D14</f>
        <v>51761.625</v>
      </c>
      <c r="E3" s="11">
        <f>Cash!E14</f>
        <v>77858.70625</v>
      </c>
      <c r="F3" s="11">
        <f>Cash!F14</f>
        <v>105974.6816</v>
      </c>
      <c r="G3" s="11">
        <f>Cash!G14</f>
        <v>136215.838</v>
      </c>
      <c r="H3" s="11">
        <f>Cash!H14</f>
        <v>168694.0977</v>
      </c>
      <c r="I3" s="11">
        <f>Cash!I14</f>
        <v>203527.3184</v>
      </c>
      <c r="J3" s="11">
        <f>Cash!J14</f>
        <v>240839.6111</v>
      </c>
      <c r="K3" s="11">
        <f>Cash!K14</f>
        <v>280761.674</v>
      </c>
      <c r="L3" s="11">
        <f>Cash!L14</f>
        <v>323431.145</v>
      </c>
      <c r="M3" s="11">
        <f>Cash!M14</f>
        <v>368992.9728</v>
      </c>
    </row>
    <row r="4">
      <c r="A4" s="2"/>
      <c r="B4" s="2"/>
      <c r="C4" s="2"/>
      <c r="D4" s="2"/>
      <c r="E4" s="2"/>
      <c r="F4" s="2"/>
      <c r="G4" s="2"/>
      <c r="H4" s="2"/>
      <c r="I4" s="2"/>
      <c r="J4" s="2"/>
      <c r="K4" s="2"/>
      <c r="L4" s="2"/>
      <c r="M4" s="2"/>
    </row>
    <row r="5">
      <c r="A5" s="2" t="s">
        <v>63</v>
      </c>
      <c r="B5" s="11">
        <f t="shared" ref="B5:M5" si="1">B3</f>
        <v>13150</v>
      </c>
      <c r="C5" s="11">
        <f t="shared" si="1"/>
        <v>27582.5</v>
      </c>
      <c r="D5" s="11">
        <f t="shared" si="1"/>
        <v>51761.625</v>
      </c>
      <c r="E5" s="11">
        <f t="shared" si="1"/>
        <v>77858.70625</v>
      </c>
      <c r="F5" s="11">
        <f t="shared" si="1"/>
        <v>105974.6816</v>
      </c>
      <c r="G5" s="11">
        <f t="shared" si="1"/>
        <v>136215.838</v>
      </c>
      <c r="H5" s="11">
        <f t="shared" si="1"/>
        <v>168694.0977</v>
      </c>
      <c r="I5" s="11">
        <f t="shared" si="1"/>
        <v>203527.3184</v>
      </c>
      <c r="J5" s="11">
        <f t="shared" si="1"/>
        <v>240839.6111</v>
      </c>
      <c r="K5" s="11">
        <f t="shared" si="1"/>
        <v>280761.674</v>
      </c>
      <c r="L5" s="11">
        <f t="shared" si="1"/>
        <v>323431.145</v>
      </c>
      <c r="M5" s="11">
        <f t="shared" si="1"/>
        <v>368992.9728</v>
      </c>
    </row>
    <row r="6">
      <c r="A6" s="2"/>
      <c r="B6" s="2"/>
      <c r="C6" s="2"/>
      <c r="D6" s="2"/>
      <c r="E6" s="2"/>
      <c r="F6" s="2"/>
      <c r="G6" s="2"/>
      <c r="H6" s="2"/>
      <c r="I6" s="2"/>
      <c r="J6" s="2"/>
      <c r="K6" s="2"/>
      <c r="L6" s="2"/>
      <c r="M6" s="2"/>
    </row>
    <row r="7">
      <c r="A7" s="2" t="s">
        <v>64</v>
      </c>
      <c r="B7" s="2"/>
      <c r="C7" s="2"/>
      <c r="D7" s="2"/>
      <c r="E7" s="2"/>
      <c r="F7" s="2"/>
      <c r="G7" s="2"/>
      <c r="H7" s="2"/>
      <c r="I7" s="2"/>
      <c r="J7" s="2"/>
      <c r="K7" s="2"/>
      <c r="L7" s="2"/>
      <c r="M7" s="2"/>
    </row>
    <row r="8">
      <c r="A8" s="2"/>
      <c r="B8" s="2"/>
      <c r="C8" s="2"/>
      <c r="D8" s="2"/>
      <c r="E8" s="2"/>
      <c r="F8" s="2"/>
      <c r="G8" s="2"/>
      <c r="H8" s="2"/>
      <c r="I8" s="2"/>
      <c r="J8" s="2"/>
      <c r="K8" s="2"/>
      <c r="L8" s="2"/>
      <c r="M8" s="2"/>
    </row>
    <row r="9">
      <c r="A9" s="2" t="s">
        <v>65</v>
      </c>
      <c r="B9" s="7">
        <v>0.0</v>
      </c>
      <c r="C9" s="7">
        <v>0.0</v>
      </c>
      <c r="D9" s="7">
        <v>0.0</v>
      </c>
      <c r="E9" s="7">
        <v>0.0</v>
      </c>
      <c r="F9" s="7">
        <v>0.0</v>
      </c>
      <c r="G9" s="7">
        <v>0.0</v>
      </c>
      <c r="H9" s="7">
        <v>0.0</v>
      </c>
      <c r="I9" s="7">
        <v>0.0</v>
      </c>
      <c r="J9" s="7">
        <v>0.0</v>
      </c>
      <c r="K9" s="7">
        <v>0.0</v>
      </c>
      <c r="L9" s="7">
        <v>0.0</v>
      </c>
      <c r="M9" s="7">
        <v>0.0</v>
      </c>
    </row>
    <row r="10">
      <c r="A10" s="2"/>
      <c r="B10" s="2"/>
      <c r="C10" s="2"/>
      <c r="D10" s="2"/>
      <c r="E10" s="2"/>
      <c r="F10" s="2"/>
      <c r="G10" s="2"/>
      <c r="H10" s="2"/>
      <c r="I10" s="2"/>
      <c r="J10" s="2"/>
      <c r="K10" s="2"/>
      <c r="L10" s="2"/>
      <c r="M10" s="2"/>
    </row>
    <row r="11">
      <c r="A11" s="2" t="s">
        <v>66</v>
      </c>
      <c r="B11" s="11">
        <f t="shared" ref="B11:M11" si="2">B5-B9</f>
        <v>13150</v>
      </c>
      <c r="C11" s="11">
        <f t="shared" si="2"/>
        <v>27582.5</v>
      </c>
      <c r="D11" s="11">
        <f t="shared" si="2"/>
        <v>51761.625</v>
      </c>
      <c r="E11" s="11">
        <f t="shared" si="2"/>
        <v>77858.70625</v>
      </c>
      <c r="F11" s="11">
        <f t="shared" si="2"/>
        <v>105974.6816</v>
      </c>
      <c r="G11" s="11">
        <f t="shared" si="2"/>
        <v>136215.838</v>
      </c>
      <c r="H11" s="11">
        <f t="shared" si="2"/>
        <v>168694.0977</v>
      </c>
      <c r="I11" s="11">
        <f t="shared" si="2"/>
        <v>203527.3184</v>
      </c>
      <c r="J11" s="11">
        <f t="shared" si="2"/>
        <v>240839.6111</v>
      </c>
      <c r="K11" s="11">
        <f t="shared" si="2"/>
        <v>280761.674</v>
      </c>
      <c r="L11" s="11">
        <f t="shared" si="2"/>
        <v>323431.145</v>
      </c>
      <c r="M11" s="11">
        <f t="shared" si="2"/>
        <v>368992.9728</v>
      </c>
    </row>
    <row r="12">
      <c r="A12" s="2"/>
      <c r="B12" s="2"/>
      <c r="C12" s="2"/>
      <c r="D12" s="2"/>
      <c r="E12" s="2"/>
      <c r="F12" s="2"/>
      <c r="G12" s="2"/>
      <c r="H12" s="2"/>
      <c r="I12" s="2"/>
      <c r="J12" s="2"/>
      <c r="K12" s="2"/>
      <c r="L12" s="2"/>
      <c r="M12" s="2"/>
    </row>
    <row r="13">
      <c r="A13" s="2" t="s">
        <v>67</v>
      </c>
      <c r="B13" s="7">
        <v>0.0</v>
      </c>
      <c r="C13" s="11">
        <f t="shared" ref="C13:M13" si="3">B15</f>
        <v>13150</v>
      </c>
      <c r="D13" s="11">
        <f t="shared" si="3"/>
        <v>27582.5</v>
      </c>
      <c r="E13" s="11">
        <f t="shared" si="3"/>
        <v>51761.625</v>
      </c>
      <c r="F13" s="11">
        <f t="shared" si="3"/>
        <v>77858.70625</v>
      </c>
      <c r="G13" s="11">
        <f t="shared" si="3"/>
        <v>105974.6816</v>
      </c>
      <c r="H13" s="11">
        <f t="shared" si="3"/>
        <v>136215.838</v>
      </c>
      <c r="I13" s="11">
        <f t="shared" si="3"/>
        <v>168694.0977</v>
      </c>
      <c r="J13" s="11">
        <f t="shared" si="3"/>
        <v>203527.3184</v>
      </c>
      <c r="K13" s="11">
        <f t="shared" si="3"/>
        <v>240839.6111</v>
      </c>
      <c r="L13" s="11">
        <f t="shared" si="3"/>
        <v>280761.674</v>
      </c>
      <c r="M13" s="11">
        <f t="shared" si="3"/>
        <v>323431.145</v>
      </c>
    </row>
    <row r="14">
      <c r="A14" s="2" t="s">
        <v>68</v>
      </c>
      <c r="B14" s="11">
        <f>'Sales and Costs'!B20</f>
        <v>13150</v>
      </c>
      <c r="C14" s="11">
        <f>'Sales and Costs'!C20</f>
        <v>14432.5</v>
      </c>
      <c r="D14" s="11">
        <f>'Sales and Costs'!D20</f>
        <v>24179.125</v>
      </c>
      <c r="E14" s="11">
        <f>'Sales and Costs'!E20</f>
        <v>26097.08125</v>
      </c>
      <c r="F14" s="11">
        <f>'Sales and Costs'!F20</f>
        <v>28115.97531</v>
      </c>
      <c r="G14" s="11">
        <f>'Sales and Costs'!G20</f>
        <v>30241.15648</v>
      </c>
      <c r="H14" s="11">
        <f>'Sales and Costs'!H20</f>
        <v>32478.25965</v>
      </c>
      <c r="I14" s="11">
        <f>'Sales and Costs'!I20</f>
        <v>34833.22069</v>
      </c>
      <c r="J14" s="11">
        <f>'Sales and Costs'!J20</f>
        <v>37312.29268</v>
      </c>
      <c r="K14" s="11">
        <f>'Sales and Costs'!K20</f>
        <v>39922.06292</v>
      </c>
      <c r="L14" s="11">
        <f>'Sales and Costs'!L20</f>
        <v>42669.471</v>
      </c>
      <c r="M14" s="11">
        <f>'Sales and Costs'!M20</f>
        <v>45561.82779</v>
      </c>
    </row>
    <row r="15">
      <c r="A15" s="2" t="s">
        <v>69</v>
      </c>
      <c r="B15" s="11">
        <f t="shared" ref="B15:M15" si="4">B13+B14</f>
        <v>13150</v>
      </c>
      <c r="C15" s="11">
        <f t="shared" si="4"/>
        <v>27582.5</v>
      </c>
      <c r="D15" s="11">
        <f t="shared" si="4"/>
        <v>51761.625</v>
      </c>
      <c r="E15" s="11">
        <f t="shared" si="4"/>
        <v>77858.70625</v>
      </c>
      <c r="F15" s="11">
        <f t="shared" si="4"/>
        <v>105974.6816</v>
      </c>
      <c r="G15" s="11">
        <f t="shared" si="4"/>
        <v>136215.838</v>
      </c>
      <c r="H15" s="11">
        <f t="shared" si="4"/>
        <v>168694.0977</v>
      </c>
      <c r="I15" s="11">
        <f t="shared" si="4"/>
        <v>203527.3184</v>
      </c>
      <c r="J15" s="11">
        <f t="shared" si="4"/>
        <v>240839.6111</v>
      </c>
      <c r="K15" s="11">
        <f t="shared" si="4"/>
        <v>280761.674</v>
      </c>
      <c r="L15" s="11">
        <f t="shared" si="4"/>
        <v>323431.145</v>
      </c>
      <c r="M15" s="11">
        <f t="shared" si="4"/>
        <v>368992.9728</v>
      </c>
    </row>
    <row r="16">
      <c r="A16" s="2"/>
      <c r="B16" s="2"/>
      <c r="C16" s="2"/>
      <c r="D16" s="2"/>
      <c r="E16" s="2"/>
      <c r="F16" s="2"/>
      <c r="G16" s="2"/>
      <c r="H16" s="2"/>
      <c r="I16" s="2"/>
      <c r="J16" s="2"/>
      <c r="K16" s="2"/>
      <c r="L16" s="2"/>
      <c r="M16" s="2"/>
    </row>
    <row r="17">
      <c r="A17" s="2" t="s">
        <v>70</v>
      </c>
      <c r="B17" s="11">
        <f t="shared" ref="B17:M17" si="5">B11-B15</f>
        <v>0</v>
      </c>
      <c r="C17" s="11">
        <f t="shared" si="5"/>
        <v>0</v>
      </c>
      <c r="D17" s="11">
        <f t="shared" si="5"/>
        <v>0</v>
      </c>
      <c r="E17" s="11">
        <f t="shared" si="5"/>
        <v>0</v>
      </c>
      <c r="F17" s="11">
        <f t="shared" si="5"/>
        <v>0</v>
      </c>
      <c r="G17" s="11">
        <f t="shared" si="5"/>
        <v>0</v>
      </c>
      <c r="H17" s="11">
        <f t="shared" si="5"/>
        <v>0</v>
      </c>
      <c r="I17" s="11">
        <f t="shared" si="5"/>
        <v>0</v>
      </c>
      <c r="J17" s="11">
        <f t="shared" si="5"/>
        <v>0</v>
      </c>
      <c r="K17" s="11">
        <f t="shared" si="5"/>
        <v>0</v>
      </c>
      <c r="L17" s="11">
        <f t="shared" si="5"/>
        <v>0</v>
      </c>
      <c r="M17" s="11">
        <f t="shared" si="5"/>
        <v>0</v>
      </c>
    </row>
    <row r="18">
      <c r="A18" s="2"/>
      <c r="B18" s="2"/>
      <c r="C18" s="2"/>
      <c r="D18" s="2"/>
      <c r="E18" s="2"/>
      <c r="F18" s="2"/>
      <c r="G18" s="2"/>
      <c r="H18" s="2"/>
      <c r="I18" s="2"/>
      <c r="J18" s="2"/>
      <c r="K18" s="2"/>
      <c r="L18" s="2"/>
      <c r="M18" s="2"/>
    </row>
    <row r="19">
      <c r="A19" s="2"/>
      <c r="B19" s="2"/>
      <c r="C19" s="2"/>
      <c r="D19" s="2"/>
      <c r="E19" s="2"/>
      <c r="F19" s="2"/>
      <c r="G19" s="2"/>
      <c r="H19" s="2"/>
      <c r="I19" s="2"/>
      <c r="J19" s="2"/>
      <c r="K19" s="2"/>
      <c r="L19" s="2"/>
      <c r="M19" s="2"/>
    </row>
  </sheetData>
  <drawing r:id="rId1"/>
</worksheet>
</file>