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ash" sheetId="6" r:id="rId9"/>
    <sheet state="visible" name="Balances" sheetId="7" r:id="rId10"/>
  </sheets>
  <definedNames/>
  <calcPr/>
</workbook>
</file>

<file path=xl/sharedStrings.xml><?xml version="1.0" encoding="utf-8"?>
<sst xmlns="http://schemas.openxmlformats.org/spreadsheetml/2006/main" count="179" uniqueCount="90">
  <si>
    <t>Description</t>
  </si>
  <si>
    <t>Creamy bliss ice cream stall that offers two varieties of ice cream cones: Vanilla Cone and Kesar Pista Cone.The selling price of vanilla cone is Rs. 30 and that of kesar pista cone is Rs. 50.</t>
  </si>
  <si>
    <t xml:space="preserve">In the first month, Creamy Bliss estimates that it will sell 1200 vanilla cone and 600 kesar pista cone. It estimates that the sale of vanilla cone will increase by 5% every month. It also estimates that the sale of kesar pista cone will increase by 8% every month.  </t>
  </si>
  <si>
    <t xml:space="preserve">To make one vanilla ice cream cone, it needs a wafer cone, one scoop of vanilla ice cream and a cherry. 
For the kesar pista ice cream cone, it needs a wafer cone, one scoop of kesar pista ice cream and a cherry.  </t>
  </si>
  <si>
    <t>It buys these items every month. The cost price of one wafer cone is Rs.1.5, one scoop of vanilla ice cream is Rs.15, one scoop of kesar pista ice cream is Rs.25 and one piece of cherry is Re.1.</t>
  </si>
  <si>
    <t>The other cost that Creamy Bliss has are-</t>
  </si>
  <si>
    <t>Stall rent - Rs. 5000 per month</t>
  </si>
  <si>
    <t>Electricity bill - Rs. 2000 per month</t>
  </si>
  <si>
    <t>Make a model for Creamy Bliss for 12 months. Assume all sales and purchases are in cash.</t>
  </si>
  <si>
    <t>In the 3rd month, Creamy Bliss introduces Double Scoop Vanilla Ice cream which they sell for Rs. 50. It estimates that it will sell 200 double scoop vanilla ice cream in the first month, after that the sale will grow by 6% every month.</t>
  </si>
  <si>
    <t>1 double scoop vanilla ice cream requires 1 wafer cone, 2 scoop vanilla ice cream and 1 cherry.</t>
  </si>
  <si>
    <t>In the 6th month Creamy Bliss introduces Double Scoop Kesar Pista Ice cream which it sells for Rs. 80.</t>
  </si>
  <si>
    <t>It estimates that it will sell 120 double scoop kesar pista ice cream in the first month, after that the sale will grow by 5% every month.</t>
  </si>
  <si>
    <t>1 double scoop kesar pista ice cream requires 1 wafer cone, 2 scoop kesar pista ice cream and 1 cherry.</t>
  </si>
  <si>
    <t>Update the model for the new data.</t>
  </si>
  <si>
    <t>Units sold</t>
  </si>
  <si>
    <t>Increment</t>
  </si>
  <si>
    <t>Selling Price</t>
  </si>
  <si>
    <t>Vannilla Cones</t>
  </si>
  <si>
    <t>Kesar Pista Cones</t>
  </si>
  <si>
    <t>Double Scoop Vanilla Icecream</t>
  </si>
  <si>
    <t>3rd month</t>
  </si>
  <si>
    <t>Double Scoop Kesar Pista Icecream</t>
  </si>
  <si>
    <t>6th month</t>
  </si>
  <si>
    <t>1 vanilla cone</t>
  </si>
  <si>
    <t>1 kesar pista cone</t>
  </si>
  <si>
    <t>Double scoop vannila</t>
  </si>
  <si>
    <t>Double scoop Kesar Pista</t>
  </si>
  <si>
    <t>Wafer cone</t>
  </si>
  <si>
    <t>Vanilla icecream</t>
  </si>
  <si>
    <t>Kesar pista icecream</t>
  </si>
  <si>
    <t>Cherry</t>
  </si>
  <si>
    <t>Cost Price</t>
  </si>
  <si>
    <t>in Rs</t>
  </si>
  <si>
    <t>Other costs</t>
  </si>
  <si>
    <t>Stall Rent</t>
  </si>
  <si>
    <t>per month</t>
  </si>
  <si>
    <t>Electricity bill</t>
  </si>
  <si>
    <t>M1</t>
  </si>
  <si>
    <t>M2</t>
  </si>
  <si>
    <t>M3</t>
  </si>
  <si>
    <t>M4</t>
  </si>
  <si>
    <t>M5</t>
  </si>
  <si>
    <t>M6</t>
  </si>
  <si>
    <t>M7</t>
  </si>
  <si>
    <t>M8</t>
  </si>
  <si>
    <t>M9</t>
  </si>
  <si>
    <t>M10</t>
  </si>
  <si>
    <t>M11</t>
  </si>
  <si>
    <t>M12</t>
  </si>
  <si>
    <t>Sales (Qty)</t>
  </si>
  <si>
    <t>Vanilla Icecreams</t>
  </si>
  <si>
    <t>Kesar pista icecreams</t>
  </si>
  <si>
    <t>Double Vanilla Icecreams</t>
  </si>
  <si>
    <t>Double Kesar pista icecreams</t>
  </si>
  <si>
    <t>Requirements (Qty)</t>
  </si>
  <si>
    <t>Kesar Pista icecream</t>
  </si>
  <si>
    <t>Total Requirements (Qty)</t>
  </si>
  <si>
    <t>Sales (in Rs)</t>
  </si>
  <si>
    <t>Vanilla Icecream</t>
  </si>
  <si>
    <t>Kesar Pista Icecream</t>
  </si>
  <si>
    <t>Double Vanilla Icecream</t>
  </si>
  <si>
    <t>Double Kesar Pista Icecream</t>
  </si>
  <si>
    <t>Total Sales</t>
  </si>
  <si>
    <t>Costs of goods sold (in Rs)</t>
  </si>
  <si>
    <t>Total Costs of goods sold</t>
  </si>
  <si>
    <t>Othe costs</t>
  </si>
  <si>
    <t>Electricity Bill</t>
  </si>
  <si>
    <t>Total Other costs</t>
  </si>
  <si>
    <t>Total Costs</t>
  </si>
  <si>
    <t>Profit</t>
  </si>
  <si>
    <t>Purchases (in Rs)</t>
  </si>
  <si>
    <t>Total Purchases</t>
  </si>
  <si>
    <t>Cash inflow</t>
  </si>
  <si>
    <t>Cash received from Sales</t>
  </si>
  <si>
    <t>Cash outflow</t>
  </si>
  <si>
    <t>Cash paid for purchases</t>
  </si>
  <si>
    <t>Net cash for the month</t>
  </si>
  <si>
    <t>Cash in hand</t>
  </si>
  <si>
    <t>Opening Cash</t>
  </si>
  <si>
    <t>Closing cash</t>
  </si>
  <si>
    <t>Assets</t>
  </si>
  <si>
    <t>Total Assets (TA)</t>
  </si>
  <si>
    <t>Liabilities</t>
  </si>
  <si>
    <t>Total Liabilities (TL)</t>
  </si>
  <si>
    <t>Difference 1 (TA-TL)</t>
  </si>
  <si>
    <t>Opening Profit</t>
  </si>
  <si>
    <t>Profit for the month</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</si>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</sst>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8.0"/>
      <color theme="1"/>
      <name val="Arial"/>
    </font>
    <font>
      <sz val="18.0"/>
      <color theme="1"/>
      <name val="Arial"/>
    </font>
    <font>
      <sz val="14.0"/>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vertical="bottom"/>
    </xf>
    <xf borderId="0" fillId="0" fontId="3" numFmtId="0" xfId="0" applyAlignment="1" applyFont="1">
      <alignment shrinkToFit="0" vertical="bottom" wrapText="1"/>
    </xf>
    <xf borderId="0" fillId="0" fontId="4" numFmtId="0" xfId="0" applyAlignment="1" applyFont="1">
      <alignment vertical="bottom"/>
    </xf>
    <xf borderId="0" fillId="0" fontId="3" numFmtId="0" xfId="0" applyAlignment="1" applyFont="1">
      <alignment shrinkToFit="0" vertical="bottom" wrapText="1"/>
    </xf>
    <xf borderId="0" fillId="0" fontId="4" numFmtId="0" xfId="0" applyAlignment="1" applyFont="1">
      <alignment vertical="bottom"/>
    </xf>
    <xf borderId="0" fillId="0" fontId="4" numFmtId="0" xfId="0" applyAlignment="1" applyFont="1">
      <alignment horizontal="right" vertical="bottom"/>
    </xf>
    <xf borderId="0" fillId="0" fontId="4" numFmtId="9" xfId="0" applyAlignment="1" applyFont="1" applyNumberFormat="1">
      <alignment horizontal="right" vertical="bottom"/>
    </xf>
    <xf borderId="0" fillId="0" fontId="4" numFmtId="1" xfId="0" applyAlignment="1" applyFont="1" applyNumberFormat="1">
      <alignment horizontal="right" vertical="bottom"/>
    </xf>
    <xf borderId="0" fillId="0" fontId="4" numFmtId="1" xfId="0" applyAlignment="1" applyFont="1" applyNumberFormat="1">
      <alignment vertical="bottom"/>
    </xf>
    <xf borderId="0" fillId="0" fontId="4" numFmtId="3" xfId="0" applyAlignment="1" applyFont="1" applyNumberFormat="1">
      <alignment vertical="bottom"/>
    </xf>
    <xf borderId="0" fillId="0" fontId="4" numFmtId="3"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0"/>
  </cols>
  <sheetData>
    <row r="1">
      <c r="A1" s="1" t="s">
        <v>0</v>
      </c>
      <c r="B1" s="2"/>
      <c r="C1" s="2"/>
      <c r="D1" s="2"/>
      <c r="E1" s="2"/>
      <c r="F1" s="2"/>
      <c r="G1" s="2"/>
      <c r="H1" s="2"/>
      <c r="I1" s="2"/>
      <c r="J1" s="2"/>
      <c r="K1" s="2"/>
      <c r="L1" s="2"/>
      <c r="M1" s="2"/>
      <c r="N1" s="2"/>
      <c r="O1" s="2"/>
      <c r="P1" s="2"/>
      <c r="Q1" s="2"/>
      <c r="R1" s="2"/>
      <c r="S1" s="2"/>
      <c r="T1" s="2"/>
      <c r="U1" s="2"/>
      <c r="V1" s="2"/>
      <c r="W1" s="2"/>
      <c r="X1" s="2"/>
      <c r="Y1" s="2"/>
      <c r="Z1" s="2"/>
    </row>
    <row r="2" hidden="1">
      <c r="A2" s="3" t="s">
        <v>1</v>
      </c>
      <c r="B2" s="2"/>
      <c r="C2" s="2"/>
      <c r="D2" s="2"/>
      <c r="E2" s="2"/>
      <c r="F2" s="2"/>
      <c r="G2" s="2"/>
      <c r="H2" s="2"/>
      <c r="I2" s="2"/>
      <c r="J2" s="2"/>
      <c r="K2" s="2"/>
      <c r="L2" s="2"/>
      <c r="M2" s="2"/>
      <c r="N2" s="2"/>
      <c r="O2" s="2"/>
      <c r="P2" s="2"/>
      <c r="Q2" s="2"/>
      <c r="R2" s="2"/>
      <c r="S2" s="2"/>
      <c r="T2" s="2"/>
      <c r="U2" s="2"/>
      <c r="V2" s="2"/>
      <c r="W2" s="2"/>
      <c r="X2" s="2"/>
      <c r="Y2" s="2"/>
      <c r="Z2" s="2"/>
    </row>
    <row r="3" hidden="1">
      <c r="A3" s="4" t="s">
        <v>2</v>
      </c>
      <c r="B3" s="2"/>
      <c r="C3" s="2"/>
      <c r="D3" s="2"/>
      <c r="E3" s="2"/>
      <c r="F3" s="2"/>
      <c r="G3" s="2"/>
      <c r="H3" s="2"/>
      <c r="I3" s="2"/>
      <c r="J3" s="2"/>
      <c r="K3" s="2"/>
      <c r="L3" s="2"/>
      <c r="M3" s="2"/>
      <c r="N3" s="2"/>
      <c r="O3" s="2"/>
      <c r="P3" s="2"/>
      <c r="Q3" s="2"/>
      <c r="R3" s="2"/>
      <c r="S3" s="2"/>
      <c r="T3" s="2"/>
      <c r="U3" s="2"/>
      <c r="V3" s="2"/>
      <c r="W3" s="2"/>
      <c r="X3" s="2"/>
      <c r="Y3" s="2"/>
      <c r="Z3" s="2"/>
    </row>
    <row r="4" hidden="1">
      <c r="A4" s="5" t="s">
        <v>3</v>
      </c>
      <c r="B4" s="2"/>
      <c r="C4" s="2"/>
      <c r="D4" s="2"/>
      <c r="E4" s="2"/>
      <c r="F4" s="2"/>
      <c r="G4" s="2"/>
      <c r="H4" s="2"/>
      <c r="I4" s="2"/>
      <c r="J4" s="2"/>
      <c r="K4" s="2"/>
      <c r="L4" s="2"/>
      <c r="M4" s="2"/>
      <c r="N4" s="2"/>
      <c r="O4" s="2"/>
      <c r="P4" s="2"/>
      <c r="Q4" s="2"/>
      <c r="R4" s="2"/>
      <c r="S4" s="2"/>
      <c r="T4" s="2"/>
      <c r="U4" s="2"/>
      <c r="V4" s="2"/>
      <c r="W4" s="2"/>
      <c r="X4" s="2"/>
      <c r="Y4" s="2"/>
      <c r="Z4" s="2"/>
    </row>
    <row r="5" hidden="1">
      <c r="A5" s="4" t="s">
        <v>4</v>
      </c>
      <c r="B5" s="2"/>
      <c r="C5" s="2"/>
      <c r="D5" s="2"/>
      <c r="E5" s="2"/>
      <c r="F5" s="2"/>
      <c r="G5" s="2"/>
      <c r="H5" s="2"/>
      <c r="I5" s="2"/>
      <c r="J5" s="2"/>
      <c r="K5" s="2"/>
      <c r="L5" s="2"/>
      <c r="M5" s="2"/>
      <c r="N5" s="2"/>
      <c r="O5" s="2"/>
      <c r="P5" s="2"/>
      <c r="Q5" s="2"/>
      <c r="R5" s="2"/>
      <c r="S5" s="2"/>
      <c r="T5" s="2"/>
      <c r="U5" s="2"/>
      <c r="V5" s="2"/>
      <c r="W5" s="2"/>
      <c r="X5" s="2"/>
      <c r="Y5" s="2"/>
      <c r="Z5" s="2"/>
    </row>
    <row r="6" hidden="1">
      <c r="A6" s="6" t="s">
        <v>5</v>
      </c>
      <c r="B6" s="2"/>
      <c r="C6" s="2"/>
      <c r="D6" s="2"/>
      <c r="E6" s="2"/>
      <c r="F6" s="2"/>
      <c r="G6" s="2"/>
      <c r="H6" s="2"/>
      <c r="I6" s="2"/>
      <c r="J6" s="2"/>
      <c r="K6" s="2"/>
      <c r="L6" s="2"/>
      <c r="M6" s="2"/>
      <c r="N6" s="2"/>
      <c r="O6" s="2"/>
      <c r="P6" s="2"/>
      <c r="Q6" s="2"/>
      <c r="R6" s="2"/>
      <c r="S6" s="2"/>
      <c r="T6" s="2"/>
      <c r="U6" s="2"/>
      <c r="V6" s="2"/>
      <c r="W6" s="2"/>
      <c r="X6" s="2"/>
      <c r="Y6" s="2"/>
      <c r="Z6" s="2"/>
    </row>
    <row r="7" hidden="1">
      <c r="A7" s="7" t="s">
        <v>6</v>
      </c>
      <c r="B7" s="2"/>
      <c r="C7" s="2"/>
      <c r="D7" s="2"/>
      <c r="E7" s="2"/>
      <c r="F7" s="2"/>
      <c r="G7" s="2"/>
      <c r="H7" s="2"/>
      <c r="I7" s="2"/>
      <c r="J7" s="2"/>
      <c r="K7" s="2"/>
      <c r="L7" s="2"/>
      <c r="M7" s="2"/>
      <c r="N7" s="2"/>
      <c r="O7" s="2"/>
      <c r="P7" s="2"/>
      <c r="Q7" s="2"/>
      <c r="R7" s="2"/>
      <c r="S7" s="2"/>
      <c r="T7" s="2"/>
      <c r="U7" s="2"/>
      <c r="V7" s="2"/>
      <c r="W7" s="2"/>
      <c r="X7" s="2"/>
      <c r="Y7" s="2"/>
      <c r="Z7" s="2"/>
    </row>
    <row r="8" hidden="1">
      <c r="A8" s="6" t="s">
        <v>7</v>
      </c>
      <c r="B8" s="2"/>
      <c r="C8" s="2"/>
      <c r="D8" s="2"/>
      <c r="E8" s="2"/>
      <c r="F8" s="2"/>
      <c r="G8" s="2"/>
      <c r="H8" s="2"/>
      <c r="I8" s="2"/>
      <c r="J8" s="2"/>
      <c r="K8" s="2"/>
      <c r="L8" s="2"/>
      <c r="M8" s="2"/>
      <c r="N8" s="2"/>
      <c r="O8" s="2"/>
      <c r="P8" s="2"/>
      <c r="Q8" s="2"/>
      <c r="R8" s="2"/>
      <c r="S8" s="2"/>
      <c r="T8" s="2"/>
      <c r="U8" s="2"/>
      <c r="V8" s="2"/>
      <c r="W8" s="2"/>
      <c r="X8" s="2"/>
      <c r="Y8" s="2"/>
      <c r="Z8" s="2"/>
    </row>
    <row r="9" hidden="1">
      <c r="A9" s="4" t="s">
        <v>8</v>
      </c>
      <c r="B9" s="2"/>
      <c r="C9" s="2"/>
      <c r="D9" s="2"/>
      <c r="E9" s="2"/>
      <c r="F9" s="2"/>
      <c r="G9" s="2"/>
      <c r="H9" s="2"/>
      <c r="I9" s="2"/>
      <c r="J9" s="2"/>
      <c r="K9" s="2"/>
      <c r="L9" s="2"/>
      <c r="M9" s="2"/>
      <c r="N9" s="2"/>
      <c r="O9" s="2"/>
      <c r="P9" s="2"/>
      <c r="Q9" s="2"/>
      <c r="R9" s="2"/>
      <c r="S9" s="2"/>
      <c r="T9" s="2"/>
      <c r="U9" s="2"/>
      <c r="V9" s="2"/>
      <c r="W9" s="2"/>
      <c r="X9" s="2"/>
      <c r="Y9" s="2"/>
      <c r="Z9" s="2"/>
    </row>
    <row r="10">
      <c r="A10" s="8" t="s">
        <v>9</v>
      </c>
      <c r="B10" s="2"/>
      <c r="C10" s="2"/>
      <c r="D10" s="2"/>
      <c r="E10" s="2"/>
      <c r="F10" s="2"/>
      <c r="G10" s="2"/>
      <c r="H10" s="2"/>
      <c r="I10" s="2"/>
      <c r="J10" s="2"/>
      <c r="K10" s="2"/>
      <c r="L10" s="2"/>
      <c r="M10" s="2"/>
      <c r="N10" s="2"/>
      <c r="O10" s="2"/>
      <c r="P10" s="2"/>
      <c r="Q10" s="2"/>
      <c r="R10" s="2"/>
      <c r="S10" s="2"/>
      <c r="T10" s="2"/>
      <c r="U10" s="2"/>
      <c r="V10" s="2"/>
      <c r="W10" s="2"/>
      <c r="X10" s="2"/>
      <c r="Y10" s="2"/>
      <c r="Z10" s="2"/>
    </row>
    <row r="11">
      <c r="A11" s="9"/>
      <c r="B11" s="2"/>
      <c r="C11" s="2"/>
      <c r="D11" s="2"/>
      <c r="E11" s="2"/>
      <c r="F11" s="2"/>
      <c r="G11" s="2"/>
      <c r="H11" s="2"/>
      <c r="I11" s="2"/>
      <c r="J11" s="2"/>
      <c r="K11" s="2"/>
      <c r="L11" s="2"/>
      <c r="M11" s="2"/>
      <c r="N11" s="2"/>
      <c r="O11" s="2"/>
      <c r="P11" s="2"/>
      <c r="Q11" s="2"/>
      <c r="R11" s="2"/>
      <c r="S11" s="2"/>
      <c r="T11" s="2"/>
      <c r="U11" s="2"/>
      <c r="V11" s="2"/>
      <c r="W11" s="2"/>
      <c r="X11" s="2"/>
      <c r="Y11" s="2"/>
      <c r="Z11" s="2"/>
    </row>
    <row r="12">
      <c r="A12" s="10" t="s">
        <v>10</v>
      </c>
      <c r="B12" s="2"/>
      <c r="C12" s="2"/>
      <c r="D12" s="2"/>
      <c r="E12" s="2"/>
      <c r="F12" s="2"/>
      <c r="G12" s="2"/>
      <c r="H12" s="2"/>
      <c r="I12" s="2"/>
      <c r="J12" s="2"/>
      <c r="K12" s="2"/>
      <c r="L12" s="2"/>
      <c r="M12" s="2"/>
      <c r="N12" s="2"/>
      <c r="O12" s="2"/>
      <c r="P12" s="2"/>
      <c r="Q12" s="2"/>
      <c r="R12" s="2"/>
      <c r="S12" s="2"/>
      <c r="T12" s="2"/>
      <c r="U12" s="2"/>
      <c r="V12" s="2"/>
      <c r="W12" s="2"/>
      <c r="X12" s="2"/>
      <c r="Y12" s="2"/>
      <c r="Z12" s="2"/>
    </row>
    <row r="13">
      <c r="A13" s="9"/>
      <c r="B13" s="2"/>
      <c r="C13" s="2"/>
      <c r="D13" s="2"/>
      <c r="E13" s="2"/>
      <c r="F13" s="2"/>
      <c r="G13" s="2"/>
      <c r="H13" s="2"/>
      <c r="I13" s="2"/>
      <c r="J13" s="2"/>
      <c r="K13" s="2"/>
      <c r="L13" s="2"/>
      <c r="M13" s="2"/>
      <c r="N13" s="2"/>
      <c r="O13" s="2"/>
      <c r="P13" s="2"/>
      <c r="Q13" s="2"/>
      <c r="R13" s="2"/>
      <c r="S13" s="2"/>
      <c r="T13" s="2"/>
      <c r="U13" s="2"/>
      <c r="V13" s="2"/>
      <c r="W13" s="2"/>
      <c r="X13" s="2"/>
      <c r="Y13" s="2"/>
      <c r="Z13" s="2"/>
    </row>
    <row r="14">
      <c r="A14" s="8" t="s">
        <v>11</v>
      </c>
      <c r="B14" s="2"/>
      <c r="C14" s="2"/>
      <c r="D14" s="2"/>
      <c r="E14" s="2"/>
      <c r="F14" s="2"/>
      <c r="G14" s="2"/>
      <c r="H14" s="2"/>
      <c r="I14" s="2"/>
      <c r="J14" s="2"/>
      <c r="K14" s="2"/>
      <c r="L14" s="2"/>
      <c r="M14" s="2"/>
      <c r="N14" s="2"/>
      <c r="O14" s="2"/>
      <c r="P14" s="2"/>
      <c r="Q14" s="2"/>
      <c r="R14" s="2"/>
      <c r="S14" s="2"/>
      <c r="T14" s="2"/>
      <c r="U14" s="2"/>
      <c r="V14" s="2"/>
      <c r="W14" s="2"/>
      <c r="X14" s="2"/>
      <c r="Y14" s="2"/>
      <c r="Z14" s="2"/>
    </row>
    <row r="15">
      <c r="A15" s="9"/>
      <c r="B15" s="2"/>
      <c r="C15" s="2"/>
      <c r="D15" s="2"/>
      <c r="E15" s="2"/>
      <c r="F15" s="2"/>
      <c r="G15" s="2"/>
      <c r="H15" s="2"/>
      <c r="I15" s="2"/>
      <c r="J15" s="2"/>
      <c r="K15" s="2"/>
      <c r="L15" s="2"/>
      <c r="M15" s="2"/>
      <c r="N15" s="2"/>
      <c r="O15" s="2"/>
      <c r="P15" s="2"/>
      <c r="Q15" s="2"/>
      <c r="R15" s="2"/>
      <c r="S15" s="2"/>
      <c r="T15" s="2"/>
      <c r="U15" s="2"/>
      <c r="V15" s="2"/>
      <c r="W15" s="2"/>
      <c r="X15" s="2"/>
      <c r="Y15" s="2"/>
      <c r="Z15" s="2"/>
    </row>
    <row r="16">
      <c r="A16" s="8" t="s">
        <v>12</v>
      </c>
      <c r="B16" s="2"/>
      <c r="C16" s="2"/>
      <c r="D16" s="2"/>
      <c r="E16" s="2"/>
      <c r="F16" s="2"/>
      <c r="G16" s="2"/>
      <c r="H16" s="2"/>
      <c r="I16" s="2"/>
      <c r="J16" s="2"/>
      <c r="K16" s="2"/>
      <c r="L16" s="2"/>
      <c r="M16" s="2"/>
      <c r="N16" s="2"/>
      <c r="O16" s="2"/>
      <c r="P16" s="2"/>
      <c r="Q16" s="2"/>
      <c r="R16" s="2"/>
      <c r="S16" s="2"/>
      <c r="T16" s="2"/>
      <c r="U16" s="2"/>
      <c r="V16" s="2"/>
      <c r="W16" s="2"/>
      <c r="X16" s="2"/>
      <c r="Y16" s="2"/>
      <c r="Z16" s="2"/>
    </row>
    <row r="17">
      <c r="A17" s="11"/>
      <c r="B17" s="2"/>
      <c r="C17" s="2"/>
      <c r="D17" s="2"/>
      <c r="E17" s="2"/>
      <c r="F17" s="2"/>
      <c r="G17" s="2"/>
      <c r="H17" s="2"/>
      <c r="I17" s="2"/>
      <c r="J17" s="2"/>
      <c r="K17" s="2"/>
      <c r="L17" s="2"/>
      <c r="M17" s="2"/>
      <c r="N17" s="2"/>
      <c r="O17" s="2"/>
      <c r="P17" s="2"/>
      <c r="Q17" s="2"/>
      <c r="R17" s="2"/>
      <c r="S17" s="2"/>
      <c r="T17" s="2"/>
      <c r="U17" s="2"/>
      <c r="V17" s="2"/>
      <c r="W17" s="2"/>
      <c r="X17" s="2"/>
      <c r="Y17" s="2"/>
      <c r="Z17" s="2"/>
    </row>
    <row r="18">
      <c r="A18" s="8" t="s">
        <v>13</v>
      </c>
      <c r="B18" s="2"/>
      <c r="C18" s="2"/>
      <c r="D18" s="2"/>
      <c r="E18" s="2"/>
      <c r="F18" s="2"/>
      <c r="G18" s="2"/>
      <c r="H18" s="2"/>
      <c r="I18" s="2"/>
      <c r="J18" s="2"/>
      <c r="K18" s="2"/>
      <c r="L18" s="2"/>
      <c r="M18" s="2"/>
      <c r="N18" s="2"/>
      <c r="O18" s="2"/>
      <c r="P18" s="2"/>
      <c r="Q18" s="2"/>
      <c r="R18" s="2"/>
      <c r="S18" s="2"/>
      <c r="T18" s="2"/>
      <c r="U18" s="2"/>
      <c r="V18" s="2"/>
      <c r="W18" s="2"/>
      <c r="X18" s="2"/>
      <c r="Y18" s="2"/>
      <c r="Z18" s="2"/>
    </row>
    <row r="19">
      <c r="A19" s="11"/>
      <c r="B19" s="2"/>
      <c r="C19" s="2"/>
      <c r="D19" s="2"/>
      <c r="E19" s="2"/>
      <c r="F19" s="2"/>
      <c r="G19" s="2"/>
      <c r="H19" s="2"/>
      <c r="I19" s="2"/>
      <c r="J19" s="2"/>
      <c r="K19" s="2"/>
      <c r="L19" s="2"/>
      <c r="M19" s="2"/>
      <c r="N19" s="2"/>
      <c r="O19" s="2"/>
      <c r="P19" s="2"/>
      <c r="Q19" s="2"/>
      <c r="R19" s="2"/>
      <c r="S19" s="2"/>
      <c r="T19" s="2"/>
      <c r="U19" s="2"/>
      <c r="V19" s="2"/>
      <c r="W19" s="2"/>
      <c r="X19" s="2"/>
      <c r="Y19" s="2"/>
      <c r="Z19" s="2"/>
    </row>
    <row r="20">
      <c r="A20" s="8" t="s">
        <v>14</v>
      </c>
      <c r="B20" s="2"/>
      <c r="C20" s="2"/>
      <c r="D20" s="2"/>
      <c r="E20" s="2"/>
      <c r="F20" s="2"/>
      <c r="G20" s="2"/>
      <c r="H20" s="2"/>
      <c r="I20" s="2"/>
      <c r="J20" s="2"/>
      <c r="K20" s="2"/>
      <c r="L20" s="2"/>
      <c r="M20" s="2"/>
      <c r="N20" s="2"/>
      <c r="O20" s="2"/>
      <c r="P20" s="2"/>
      <c r="Q20" s="2"/>
      <c r="R20" s="2"/>
      <c r="S20" s="2"/>
      <c r="T20" s="2"/>
      <c r="U20" s="2"/>
      <c r="V20" s="2"/>
      <c r="W20" s="2"/>
      <c r="X20" s="2"/>
      <c r="Y20" s="2"/>
      <c r="Z20" s="2"/>
    </row>
    <row r="21">
      <c r="A21" s="11"/>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c r="B1" s="11" t="s">
        <v>15</v>
      </c>
      <c r="C1" s="11" t="s">
        <v>16</v>
      </c>
      <c r="D1" s="11" t="s">
        <v>17</v>
      </c>
      <c r="E1" s="11"/>
    </row>
    <row r="2">
      <c r="A2" s="11" t="s">
        <v>18</v>
      </c>
      <c r="B2" s="12">
        <v>1200.0</v>
      </c>
      <c r="C2" s="13">
        <v>0.05</v>
      </c>
      <c r="D2" s="12">
        <v>30.0</v>
      </c>
      <c r="E2" s="11"/>
    </row>
    <row r="3">
      <c r="A3" s="11" t="s">
        <v>19</v>
      </c>
      <c r="B3" s="12">
        <v>600.0</v>
      </c>
      <c r="C3" s="13">
        <v>0.08</v>
      </c>
      <c r="D3" s="12">
        <v>50.0</v>
      </c>
      <c r="E3" s="11"/>
    </row>
    <row r="4">
      <c r="A4" s="11" t="s">
        <v>20</v>
      </c>
      <c r="B4" s="12">
        <v>200.0</v>
      </c>
      <c r="C4" s="13">
        <v>0.06</v>
      </c>
      <c r="D4" s="12">
        <v>50.0</v>
      </c>
      <c r="E4" s="11" t="s">
        <v>21</v>
      </c>
    </row>
    <row r="5">
      <c r="A5" s="11" t="s">
        <v>22</v>
      </c>
      <c r="B5" s="12">
        <v>120.0</v>
      </c>
      <c r="C5" s="13">
        <v>0.05</v>
      </c>
      <c r="D5" s="12">
        <v>80.0</v>
      </c>
      <c r="E5" s="11" t="s">
        <v>23</v>
      </c>
    </row>
    <row r="6">
      <c r="A6" s="11"/>
      <c r="B6" s="11" t="s">
        <v>24</v>
      </c>
      <c r="C6" s="11" t="s">
        <v>25</v>
      </c>
      <c r="D6" s="11" t="s">
        <v>26</v>
      </c>
      <c r="E6" s="11" t="s">
        <v>27</v>
      </c>
    </row>
    <row r="7">
      <c r="A7" s="11" t="s">
        <v>28</v>
      </c>
      <c r="B7" s="12">
        <v>1.0</v>
      </c>
      <c r="C7" s="12">
        <v>1.0</v>
      </c>
      <c r="D7" s="12">
        <v>1.0</v>
      </c>
      <c r="E7" s="12">
        <v>1.0</v>
      </c>
    </row>
    <row r="8">
      <c r="A8" s="11" t="s">
        <v>29</v>
      </c>
      <c r="B8" s="12">
        <v>1.0</v>
      </c>
      <c r="C8" s="12">
        <v>0.0</v>
      </c>
      <c r="D8" s="12">
        <v>2.0</v>
      </c>
      <c r="E8" s="12">
        <v>0.0</v>
      </c>
    </row>
    <row r="9">
      <c r="A9" s="11" t="s">
        <v>30</v>
      </c>
      <c r="B9" s="12">
        <v>0.0</v>
      </c>
      <c r="C9" s="12">
        <v>1.0</v>
      </c>
      <c r="D9" s="12">
        <v>0.0</v>
      </c>
      <c r="E9" s="12">
        <v>2.0</v>
      </c>
    </row>
    <row r="10">
      <c r="A10" s="11" t="s">
        <v>31</v>
      </c>
      <c r="B10" s="12">
        <v>1.0</v>
      </c>
      <c r="C10" s="12">
        <v>1.0</v>
      </c>
      <c r="D10" s="12">
        <v>1.0</v>
      </c>
      <c r="E10" s="12">
        <v>1.0</v>
      </c>
    </row>
    <row r="11">
      <c r="A11" s="11"/>
      <c r="B11" s="11"/>
      <c r="C11" s="11"/>
      <c r="D11" s="11"/>
      <c r="E11" s="11"/>
    </row>
    <row r="12">
      <c r="A12" s="11" t="s">
        <v>32</v>
      </c>
      <c r="B12" s="11" t="s">
        <v>33</v>
      </c>
      <c r="C12" s="11"/>
      <c r="D12" s="11"/>
      <c r="E12" s="11"/>
    </row>
    <row r="13">
      <c r="A13" s="11" t="s">
        <v>28</v>
      </c>
      <c r="B13" s="12">
        <v>1.5</v>
      </c>
      <c r="C13" s="11"/>
      <c r="D13" s="11"/>
      <c r="E13" s="11"/>
    </row>
    <row r="14">
      <c r="A14" s="11" t="s">
        <v>29</v>
      </c>
      <c r="B14" s="12">
        <v>15.0</v>
      </c>
      <c r="C14" s="11"/>
      <c r="D14" s="11"/>
      <c r="E14" s="11"/>
    </row>
    <row r="15">
      <c r="A15" s="11" t="s">
        <v>30</v>
      </c>
      <c r="B15" s="12">
        <v>25.0</v>
      </c>
      <c r="C15" s="11"/>
      <c r="D15" s="11"/>
      <c r="E15" s="11"/>
    </row>
    <row r="16">
      <c r="A16" s="11" t="s">
        <v>31</v>
      </c>
      <c r="B16" s="12">
        <v>1.0</v>
      </c>
      <c r="C16" s="11"/>
      <c r="D16" s="11"/>
      <c r="E16" s="11"/>
    </row>
    <row r="17">
      <c r="A17" s="11"/>
      <c r="B17" s="11"/>
      <c r="C17" s="11"/>
      <c r="D17" s="11"/>
      <c r="E17" s="11"/>
    </row>
    <row r="18">
      <c r="A18" s="11" t="s">
        <v>34</v>
      </c>
      <c r="B18" s="11" t="s">
        <v>33</v>
      </c>
      <c r="C18" s="11"/>
      <c r="D18" s="11"/>
      <c r="E18" s="11"/>
    </row>
    <row r="19">
      <c r="A19" s="11" t="s">
        <v>35</v>
      </c>
      <c r="B19" s="12">
        <v>5000.0</v>
      </c>
      <c r="C19" s="11" t="s">
        <v>36</v>
      </c>
      <c r="D19" s="11"/>
      <c r="E19" s="11"/>
    </row>
    <row r="20">
      <c r="A20" s="11" t="s">
        <v>37</v>
      </c>
      <c r="B20" s="12">
        <v>2000.0</v>
      </c>
      <c r="C20" s="11" t="s">
        <v>36</v>
      </c>
      <c r="D20" s="11"/>
      <c r="E20" s="11"/>
    </row>
    <row r="21">
      <c r="A21" s="11"/>
      <c r="B21" s="11"/>
      <c r="C21" s="11"/>
      <c r="D21" s="11"/>
      <c r="E21" s="11"/>
    </row>
    <row r="22">
      <c r="A22" s="11"/>
      <c r="B22" s="11"/>
      <c r="C22" s="11"/>
      <c r="D22" s="11"/>
      <c r="E22"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c r="B1" s="11" t="s">
        <v>38</v>
      </c>
      <c r="C1" s="11" t="s">
        <v>39</v>
      </c>
      <c r="D1" s="11" t="s">
        <v>40</v>
      </c>
      <c r="E1" s="11" t="s">
        <v>41</v>
      </c>
      <c r="F1" s="11" t="s">
        <v>42</v>
      </c>
      <c r="G1" s="11" t="s">
        <v>43</v>
      </c>
      <c r="H1" s="11" t="s">
        <v>44</v>
      </c>
      <c r="I1" s="11" t="s">
        <v>45</v>
      </c>
      <c r="J1" s="11" t="s">
        <v>46</v>
      </c>
      <c r="K1" s="11" t="s">
        <v>47</v>
      </c>
      <c r="L1" s="11" t="s">
        <v>48</v>
      </c>
      <c r="M1" s="11" t="s">
        <v>49</v>
      </c>
    </row>
    <row r="2">
      <c r="A2" s="11" t="s">
        <v>50</v>
      </c>
      <c r="B2" s="11"/>
      <c r="C2" s="11"/>
      <c r="D2" s="11"/>
      <c r="E2" s="11"/>
      <c r="F2" s="11"/>
      <c r="G2" s="11"/>
      <c r="H2" s="11"/>
      <c r="I2" s="11"/>
      <c r="J2" s="11"/>
      <c r="K2" s="11"/>
      <c r="L2" s="11"/>
      <c r="M2" s="11"/>
    </row>
    <row r="3">
      <c r="A3" s="11" t="s">
        <v>51</v>
      </c>
      <c r="B3" s="12">
        <f>Assumptions!B2</f>
        <v>1200</v>
      </c>
      <c r="C3" s="14">
        <f>B3*(1+Assumptions!$C2)</f>
        <v>1260</v>
      </c>
      <c r="D3" s="14">
        <f>C3*(1+Assumptions!$C2)</f>
        <v>1323</v>
      </c>
      <c r="E3" s="14">
        <f>D3*(1+Assumptions!$C2)</f>
        <v>1389.15</v>
      </c>
      <c r="F3" s="14">
        <f>E3*(1+Assumptions!$C2)</f>
        <v>1458.6075</v>
      </c>
      <c r="G3" s="14">
        <f>F3*(1+Assumptions!$C2)</f>
        <v>1531.537875</v>
      </c>
      <c r="H3" s="14">
        <f>G3*(1+Assumptions!$C2)</f>
        <v>1608.114769</v>
      </c>
      <c r="I3" s="14">
        <f>H3*(1+Assumptions!$C2)</f>
        <v>1688.520507</v>
      </c>
      <c r="J3" s="14">
        <f>I3*(1+Assumptions!$C2)</f>
        <v>1772.946533</v>
      </c>
      <c r="K3" s="14">
        <f>J3*(1+Assumptions!$C2)</f>
        <v>1861.593859</v>
      </c>
      <c r="L3" s="14">
        <f>K3*(1+Assumptions!$C2)</f>
        <v>1954.673552</v>
      </c>
      <c r="M3" s="14">
        <f>L3*(1+Assumptions!$C2)</f>
        <v>2052.40723</v>
      </c>
    </row>
    <row r="4">
      <c r="A4" s="11" t="s">
        <v>52</v>
      </c>
      <c r="B4" s="12">
        <f>Assumptions!B3</f>
        <v>600</v>
      </c>
      <c r="C4" s="14">
        <f>B4*(1+Assumptions!$C3)</f>
        <v>648</v>
      </c>
      <c r="D4" s="14">
        <f>C4*(1+Assumptions!$C3)</f>
        <v>699.84</v>
      </c>
      <c r="E4" s="14">
        <f>D4*(1+Assumptions!$C3)</f>
        <v>755.8272</v>
      </c>
      <c r="F4" s="14">
        <f>E4*(1+Assumptions!$C3)</f>
        <v>816.293376</v>
      </c>
      <c r="G4" s="14">
        <f>F4*(1+Assumptions!$C3)</f>
        <v>881.5968461</v>
      </c>
      <c r="H4" s="14">
        <f>G4*(1+Assumptions!$C3)</f>
        <v>952.1245938</v>
      </c>
      <c r="I4" s="14">
        <f>H4*(1+Assumptions!$C3)</f>
        <v>1028.294561</v>
      </c>
      <c r="J4" s="14">
        <f>I4*(1+Assumptions!$C3)</f>
        <v>1110.558126</v>
      </c>
      <c r="K4" s="14">
        <f>J4*(1+Assumptions!$C3)</f>
        <v>1199.402776</v>
      </c>
      <c r="L4" s="14">
        <f>K4*(1+Assumptions!$C3)</f>
        <v>1295.354998</v>
      </c>
      <c r="M4" s="14">
        <f>L4*(1+Assumptions!$C3)</f>
        <v>1398.983398</v>
      </c>
    </row>
    <row r="5">
      <c r="A5" s="11" t="s">
        <v>53</v>
      </c>
      <c r="B5" s="12">
        <v>0.0</v>
      </c>
      <c r="C5" s="12">
        <v>0.0</v>
      </c>
      <c r="D5" s="12">
        <f>Assumptions!B4</f>
        <v>200</v>
      </c>
      <c r="E5" s="14">
        <f>D5*(1+Assumptions!$C4)</f>
        <v>212</v>
      </c>
      <c r="F5" s="14">
        <f>E5*(1+Assumptions!$C4)</f>
        <v>224.72</v>
      </c>
      <c r="G5" s="14">
        <f>F5*(1+Assumptions!$C4)</f>
        <v>238.2032</v>
      </c>
      <c r="H5" s="14">
        <f>G5*(1+Assumptions!$C4)</f>
        <v>252.495392</v>
      </c>
      <c r="I5" s="14">
        <f>H5*(1+Assumptions!$C4)</f>
        <v>267.6451155</v>
      </c>
      <c r="J5" s="14">
        <f>I5*(1+Assumptions!$C4)</f>
        <v>283.7038225</v>
      </c>
      <c r="K5" s="14">
        <f>J5*(1+Assumptions!$C4)</f>
        <v>300.7260518</v>
      </c>
      <c r="L5" s="14">
        <f>K5*(1+Assumptions!$C4)</f>
        <v>318.7696149</v>
      </c>
      <c r="M5" s="14">
        <f>L5*(1+Assumptions!$C4)</f>
        <v>337.8957918</v>
      </c>
    </row>
    <row r="6">
      <c r="A6" s="11" t="s">
        <v>54</v>
      </c>
      <c r="B6" s="12">
        <v>0.0</v>
      </c>
      <c r="C6" s="12">
        <v>0.0</v>
      </c>
      <c r="D6" s="12">
        <v>0.0</v>
      </c>
      <c r="E6" s="12">
        <v>0.0</v>
      </c>
      <c r="F6" s="12">
        <v>0.0</v>
      </c>
      <c r="G6" s="12">
        <f>Assumptions!B5</f>
        <v>120</v>
      </c>
      <c r="H6" s="14">
        <f>G6*(1+Assumptions!$C5)</f>
        <v>126</v>
      </c>
      <c r="I6" s="14">
        <f>H6*(1+Assumptions!$C5)</f>
        <v>132.3</v>
      </c>
      <c r="J6" s="14">
        <f>I6*(1+Assumptions!$C5)</f>
        <v>138.915</v>
      </c>
      <c r="K6" s="14">
        <f>J6*(1+Assumptions!$C5)</f>
        <v>145.86075</v>
      </c>
      <c r="L6" s="14">
        <f>K6*(1+Assumptions!$C5)</f>
        <v>153.1537875</v>
      </c>
      <c r="M6" s="14">
        <f>L6*(1+Assumptions!$C5)</f>
        <v>160.8114769</v>
      </c>
    </row>
    <row r="7">
      <c r="A7" s="11"/>
      <c r="B7" s="11"/>
      <c r="C7" s="11"/>
      <c r="D7" s="11"/>
      <c r="E7" s="11"/>
      <c r="F7" s="11"/>
      <c r="G7" s="11"/>
      <c r="H7" s="11"/>
      <c r="I7" s="11"/>
      <c r="J7" s="11"/>
      <c r="K7" s="11"/>
      <c r="L7" s="11"/>
      <c r="M7" s="11"/>
    </row>
    <row r="8">
      <c r="A8" s="11" t="s">
        <v>55</v>
      </c>
      <c r="B8" s="15"/>
      <c r="C8" s="15"/>
      <c r="D8" s="15"/>
      <c r="E8" s="15"/>
      <c r="F8" s="15"/>
      <c r="G8" s="15"/>
      <c r="H8" s="15"/>
      <c r="I8" s="15"/>
      <c r="J8" s="15"/>
      <c r="K8" s="15"/>
      <c r="L8" s="15"/>
      <c r="M8" s="15"/>
    </row>
    <row r="9">
      <c r="A9" s="11" t="s">
        <v>29</v>
      </c>
      <c r="B9" s="15"/>
      <c r="C9" s="15"/>
      <c r="D9" s="15"/>
      <c r="E9" s="15"/>
      <c r="F9" s="15"/>
      <c r="G9" s="15"/>
      <c r="H9" s="15"/>
      <c r="I9" s="15"/>
      <c r="J9" s="15"/>
      <c r="K9" s="15"/>
      <c r="L9" s="15"/>
      <c r="M9" s="15"/>
    </row>
    <row r="10">
      <c r="A10" s="11" t="s">
        <v>28</v>
      </c>
      <c r="B10" s="14">
        <f>B3*Assumptions!$B7</f>
        <v>1200</v>
      </c>
      <c r="C10" s="14">
        <f>C3*Assumptions!$B7</f>
        <v>1260</v>
      </c>
      <c r="D10" s="14">
        <f>D3*Assumptions!$B7</f>
        <v>1323</v>
      </c>
      <c r="E10" s="14">
        <f>E3*Assumptions!$B7</f>
        <v>1389.15</v>
      </c>
      <c r="F10" s="14">
        <f>F3*Assumptions!$B7</f>
        <v>1458.6075</v>
      </c>
      <c r="G10" s="14">
        <f>G3*Assumptions!$B7</f>
        <v>1531.537875</v>
      </c>
      <c r="H10" s="14">
        <f>H3*Assumptions!$B7</f>
        <v>1608.114769</v>
      </c>
      <c r="I10" s="14">
        <f>I3*Assumptions!$B7</f>
        <v>1688.520507</v>
      </c>
      <c r="J10" s="14">
        <f>J3*Assumptions!$B7</f>
        <v>1772.946533</v>
      </c>
      <c r="K10" s="14">
        <f>K3*Assumptions!$B7</f>
        <v>1861.593859</v>
      </c>
      <c r="L10" s="14">
        <f>L3*Assumptions!$B7</f>
        <v>1954.673552</v>
      </c>
      <c r="M10" s="14">
        <f>M3*Assumptions!$B7</f>
        <v>2052.40723</v>
      </c>
    </row>
    <row r="11">
      <c r="A11" s="11" t="s">
        <v>29</v>
      </c>
      <c r="B11" s="14">
        <f>B3*Assumptions!$B8</f>
        <v>1200</v>
      </c>
      <c r="C11" s="14">
        <f>C3*Assumptions!$B8</f>
        <v>1260</v>
      </c>
      <c r="D11" s="14">
        <f>D3*Assumptions!$B8</f>
        <v>1323</v>
      </c>
      <c r="E11" s="14">
        <f>E3*Assumptions!$B8</f>
        <v>1389.15</v>
      </c>
      <c r="F11" s="14">
        <f>F3*Assumptions!$B8</f>
        <v>1458.6075</v>
      </c>
      <c r="G11" s="14">
        <f>G3*Assumptions!$B8</f>
        <v>1531.537875</v>
      </c>
      <c r="H11" s="14">
        <f>H3*Assumptions!$B8</f>
        <v>1608.114769</v>
      </c>
      <c r="I11" s="14">
        <f>I3*Assumptions!$B8</f>
        <v>1688.520507</v>
      </c>
      <c r="J11" s="14">
        <f>J3*Assumptions!$B8</f>
        <v>1772.946533</v>
      </c>
      <c r="K11" s="14">
        <f>K3*Assumptions!$B8</f>
        <v>1861.593859</v>
      </c>
      <c r="L11" s="14">
        <f>L3*Assumptions!$B8</f>
        <v>1954.673552</v>
      </c>
      <c r="M11" s="14">
        <f>M3*Assumptions!$B8</f>
        <v>2052.40723</v>
      </c>
    </row>
    <row r="12">
      <c r="A12" s="11" t="s">
        <v>30</v>
      </c>
      <c r="B12" s="14">
        <f>B3*Assumptions!$B9</f>
        <v>0</v>
      </c>
      <c r="C12" s="14">
        <f>C3*Assumptions!$B9</f>
        <v>0</v>
      </c>
      <c r="D12" s="14">
        <f>D3*Assumptions!$B9</f>
        <v>0</v>
      </c>
      <c r="E12" s="14">
        <f>E3*Assumptions!$B9</f>
        <v>0</v>
      </c>
      <c r="F12" s="14">
        <f>F3*Assumptions!$B9</f>
        <v>0</v>
      </c>
      <c r="G12" s="14">
        <f>G3*Assumptions!$B9</f>
        <v>0</v>
      </c>
      <c r="H12" s="14">
        <f>H3*Assumptions!$B9</f>
        <v>0</v>
      </c>
      <c r="I12" s="14">
        <f>I3*Assumptions!$B9</f>
        <v>0</v>
      </c>
      <c r="J12" s="14">
        <f>J3*Assumptions!$B9</f>
        <v>0</v>
      </c>
      <c r="K12" s="14">
        <f>K3*Assumptions!$B9</f>
        <v>0</v>
      </c>
      <c r="L12" s="14">
        <f>L3*Assumptions!$B9</f>
        <v>0</v>
      </c>
      <c r="M12" s="14">
        <f>M3*Assumptions!$B9</f>
        <v>0</v>
      </c>
    </row>
    <row r="13">
      <c r="A13" s="11" t="s">
        <v>31</v>
      </c>
      <c r="B13" s="14">
        <f>B3*Assumptions!$B10</f>
        <v>1200</v>
      </c>
      <c r="C13" s="14">
        <f>C3*Assumptions!$B10</f>
        <v>1260</v>
      </c>
      <c r="D13" s="14">
        <f>D3*Assumptions!$B10</f>
        <v>1323</v>
      </c>
      <c r="E13" s="14">
        <f>E3*Assumptions!$B10</f>
        <v>1389.15</v>
      </c>
      <c r="F13" s="14">
        <f>F3*Assumptions!$B10</f>
        <v>1458.6075</v>
      </c>
      <c r="G13" s="14">
        <f>G3*Assumptions!$B10</f>
        <v>1531.537875</v>
      </c>
      <c r="H13" s="14">
        <f>H3*Assumptions!$B10</f>
        <v>1608.114769</v>
      </c>
      <c r="I13" s="14">
        <f>I3*Assumptions!$B10</f>
        <v>1688.520507</v>
      </c>
      <c r="J13" s="14">
        <f>J3*Assumptions!$B10</f>
        <v>1772.946533</v>
      </c>
      <c r="K13" s="14">
        <f>K3*Assumptions!$B10</f>
        <v>1861.593859</v>
      </c>
      <c r="L13" s="14">
        <f>L3*Assumptions!$B10</f>
        <v>1954.673552</v>
      </c>
      <c r="M13" s="14">
        <f>M3*Assumptions!$B10</f>
        <v>2052.40723</v>
      </c>
    </row>
    <row r="14">
      <c r="A14" s="11"/>
      <c r="B14" s="15"/>
      <c r="C14" s="15"/>
      <c r="D14" s="15"/>
      <c r="E14" s="15"/>
      <c r="F14" s="15"/>
      <c r="G14" s="15"/>
      <c r="H14" s="15"/>
      <c r="I14" s="15"/>
      <c r="J14" s="15"/>
      <c r="K14" s="15"/>
      <c r="L14" s="15"/>
      <c r="M14" s="15"/>
    </row>
    <row r="15">
      <c r="A15" s="11" t="s">
        <v>56</v>
      </c>
      <c r="B15" s="15"/>
      <c r="C15" s="15"/>
      <c r="D15" s="15"/>
      <c r="E15" s="15"/>
      <c r="F15" s="15"/>
      <c r="G15" s="15"/>
      <c r="H15" s="15"/>
      <c r="I15" s="15"/>
      <c r="J15" s="15"/>
      <c r="K15" s="15"/>
      <c r="L15" s="15"/>
      <c r="M15" s="15"/>
    </row>
    <row r="16">
      <c r="A16" s="11" t="s">
        <v>28</v>
      </c>
      <c r="B16" s="14">
        <f>B4*Assumptions!$C7</f>
        <v>600</v>
      </c>
      <c r="C16" s="14">
        <f>C4*Assumptions!$C7</f>
        <v>648</v>
      </c>
      <c r="D16" s="14">
        <f>D4*Assumptions!$C7</f>
        <v>699.84</v>
      </c>
      <c r="E16" s="14">
        <f>E4*Assumptions!$C7</f>
        <v>755.8272</v>
      </c>
      <c r="F16" s="14">
        <f>F4*Assumptions!$C7</f>
        <v>816.293376</v>
      </c>
      <c r="G16" s="14">
        <f>G4*Assumptions!$C7</f>
        <v>881.5968461</v>
      </c>
      <c r="H16" s="14">
        <f>H4*Assumptions!$C7</f>
        <v>952.1245938</v>
      </c>
      <c r="I16" s="14">
        <f>I4*Assumptions!$C7</f>
        <v>1028.294561</v>
      </c>
      <c r="J16" s="14">
        <f>J4*Assumptions!$C7</f>
        <v>1110.558126</v>
      </c>
      <c r="K16" s="14">
        <f>K4*Assumptions!$C7</f>
        <v>1199.402776</v>
      </c>
      <c r="L16" s="14">
        <f>L4*Assumptions!$C7</f>
        <v>1295.354998</v>
      </c>
      <c r="M16" s="14">
        <f>M4*Assumptions!$C7</f>
        <v>1398.983398</v>
      </c>
    </row>
    <row r="17">
      <c r="A17" s="11" t="s">
        <v>29</v>
      </c>
      <c r="B17" s="14">
        <f>B4*Assumptions!$C8</f>
        <v>0</v>
      </c>
      <c r="C17" s="14">
        <f>C4*Assumptions!$C8</f>
        <v>0</v>
      </c>
      <c r="D17" s="14">
        <f>D4*Assumptions!$C8</f>
        <v>0</v>
      </c>
      <c r="E17" s="14">
        <f>E4*Assumptions!$C8</f>
        <v>0</v>
      </c>
      <c r="F17" s="14">
        <f>F4*Assumptions!$C8</f>
        <v>0</v>
      </c>
      <c r="G17" s="14">
        <f>G4*Assumptions!$C8</f>
        <v>0</v>
      </c>
      <c r="H17" s="14">
        <f>H4*Assumptions!$C8</f>
        <v>0</v>
      </c>
      <c r="I17" s="14">
        <f>I4*Assumptions!$C8</f>
        <v>0</v>
      </c>
      <c r="J17" s="14">
        <f>J4*Assumptions!$C8</f>
        <v>0</v>
      </c>
      <c r="K17" s="14">
        <f>K4*Assumptions!$C8</f>
        <v>0</v>
      </c>
      <c r="L17" s="14">
        <f>L4*Assumptions!$C8</f>
        <v>0</v>
      </c>
      <c r="M17" s="14">
        <f>M4*Assumptions!$C8</f>
        <v>0</v>
      </c>
    </row>
    <row r="18">
      <c r="A18" s="11" t="s">
        <v>30</v>
      </c>
      <c r="B18" s="14">
        <f>B4*Assumptions!$C9</f>
        <v>600</v>
      </c>
      <c r="C18" s="14">
        <f>C4*Assumptions!$C9</f>
        <v>648</v>
      </c>
      <c r="D18" s="14">
        <f>D4*Assumptions!$C9</f>
        <v>699.84</v>
      </c>
      <c r="E18" s="14">
        <f>E4*Assumptions!$C9</f>
        <v>755.8272</v>
      </c>
      <c r="F18" s="14">
        <f>F4*Assumptions!$C9</f>
        <v>816.293376</v>
      </c>
      <c r="G18" s="14">
        <f>G4*Assumptions!$C9</f>
        <v>881.5968461</v>
      </c>
      <c r="H18" s="14">
        <f>H4*Assumptions!$C9</f>
        <v>952.1245938</v>
      </c>
      <c r="I18" s="14">
        <f>I4*Assumptions!$C9</f>
        <v>1028.294561</v>
      </c>
      <c r="J18" s="14">
        <f>J4*Assumptions!$C9</f>
        <v>1110.558126</v>
      </c>
      <c r="K18" s="14">
        <f>K4*Assumptions!$C9</f>
        <v>1199.402776</v>
      </c>
      <c r="L18" s="14">
        <f>L4*Assumptions!$C9</f>
        <v>1295.354998</v>
      </c>
      <c r="M18" s="14">
        <f>M4*Assumptions!$C9</f>
        <v>1398.983398</v>
      </c>
    </row>
    <row r="19">
      <c r="A19" s="11" t="s">
        <v>31</v>
      </c>
      <c r="B19" s="14">
        <f>B4*Assumptions!$C10</f>
        <v>600</v>
      </c>
      <c r="C19" s="14">
        <f>C4*Assumptions!$C10</f>
        <v>648</v>
      </c>
      <c r="D19" s="14">
        <f>D4*Assumptions!$C10</f>
        <v>699.84</v>
      </c>
      <c r="E19" s="14">
        <f>E4*Assumptions!$C10</f>
        <v>755.8272</v>
      </c>
      <c r="F19" s="14">
        <f>F4*Assumptions!$C10</f>
        <v>816.293376</v>
      </c>
      <c r="G19" s="14">
        <f>G4*Assumptions!$C10</f>
        <v>881.5968461</v>
      </c>
      <c r="H19" s="14">
        <f>H4*Assumptions!$C10</f>
        <v>952.1245938</v>
      </c>
      <c r="I19" s="14">
        <f>I4*Assumptions!$C10</f>
        <v>1028.294561</v>
      </c>
      <c r="J19" s="14">
        <f>J4*Assumptions!$C10</f>
        <v>1110.558126</v>
      </c>
      <c r="K19" s="14">
        <f>K4*Assumptions!$C10</f>
        <v>1199.402776</v>
      </c>
      <c r="L19" s="14">
        <f>L4*Assumptions!$C10</f>
        <v>1295.354998</v>
      </c>
      <c r="M19" s="14">
        <f>M4*Assumptions!$C10</f>
        <v>1398.983398</v>
      </c>
    </row>
    <row r="20">
      <c r="A20" s="11"/>
      <c r="B20" s="15"/>
      <c r="C20" s="15"/>
      <c r="D20" s="15"/>
      <c r="E20" s="15"/>
      <c r="F20" s="15"/>
      <c r="G20" s="15"/>
      <c r="H20" s="15"/>
      <c r="I20" s="15"/>
      <c r="J20" s="15"/>
      <c r="K20" s="15"/>
      <c r="L20" s="15"/>
      <c r="M20" s="15"/>
    </row>
    <row r="21">
      <c r="A21" s="11" t="s">
        <v>29</v>
      </c>
      <c r="B21" s="15"/>
      <c r="C21" s="15"/>
      <c r="D21" s="15"/>
      <c r="E21" s="15"/>
      <c r="F21" s="15"/>
      <c r="G21" s="15"/>
      <c r="H21" s="15"/>
      <c r="I21" s="15"/>
      <c r="J21" s="15"/>
      <c r="K21" s="15"/>
      <c r="L21" s="15"/>
      <c r="M21" s="15"/>
    </row>
    <row r="22">
      <c r="A22" s="11" t="s">
        <v>28</v>
      </c>
      <c r="B22" s="14">
        <f>B5*Assumptions!$D7</f>
        <v>0</v>
      </c>
      <c r="C22" s="14">
        <f>C5*Assumptions!$D7</f>
        <v>0</v>
      </c>
      <c r="D22" s="14">
        <f>D5*Assumptions!$D7</f>
        <v>200</v>
      </c>
      <c r="E22" s="14">
        <f>E5*Assumptions!$D7</f>
        <v>212</v>
      </c>
      <c r="F22" s="14">
        <f>F5*Assumptions!$D7</f>
        <v>224.72</v>
      </c>
      <c r="G22" s="14">
        <f>G5*Assumptions!$D7</f>
        <v>238.2032</v>
      </c>
      <c r="H22" s="14">
        <f>H5*Assumptions!$D7</f>
        <v>252.495392</v>
      </c>
      <c r="I22" s="14">
        <f>I5*Assumptions!$D7</f>
        <v>267.6451155</v>
      </c>
      <c r="J22" s="14">
        <f>J5*Assumptions!$D7</f>
        <v>283.7038225</v>
      </c>
      <c r="K22" s="14">
        <f>K5*Assumptions!$D7</f>
        <v>300.7260518</v>
      </c>
      <c r="L22" s="14">
        <f>L5*Assumptions!$D7</f>
        <v>318.7696149</v>
      </c>
      <c r="M22" s="14">
        <f>M5*Assumptions!$D7</f>
        <v>337.8957918</v>
      </c>
    </row>
    <row r="23">
      <c r="A23" s="11" t="s">
        <v>29</v>
      </c>
      <c r="B23" s="14">
        <f>B5*Assumptions!$D8</f>
        <v>0</v>
      </c>
      <c r="C23" s="14">
        <f>C5*Assumptions!$D8</f>
        <v>0</v>
      </c>
      <c r="D23" s="14">
        <f>D5*Assumptions!$D8</f>
        <v>400</v>
      </c>
      <c r="E23" s="14">
        <f>E5*Assumptions!$D8</f>
        <v>424</v>
      </c>
      <c r="F23" s="14">
        <f>F5*Assumptions!$D8</f>
        <v>449.44</v>
      </c>
      <c r="G23" s="14">
        <f>G5*Assumptions!$D8</f>
        <v>476.4064</v>
      </c>
      <c r="H23" s="14">
        <f>H5*Assumptions!$D8</f>
        <v>504.990784</v>
      </c>
      <c r="I23" s="14">
        <f>I5*Assumptions!$D8</f>
        <v>535.290231</v>
      </c>
      <c r="J23" s="14">
        <f>J5*Assumptions!$D8</f>
        <v>567.4076449</v>
      </c>
      <c r="K23" s="14">
        <f>K5*Assumptions!$D8</f>
        <v>601.4521036</v>
      </c>
      <c r="L23" s="14">
        <f>L5*Assumptions!$D8</f>
        <v>637.5392298</v>
      </c>
      <c r="M23" s="14">
        <f>M5*Assumptions!$D8</f>
        <v>675.7915836</v>
      </c>
    </row>
    <row r="24">
      <c r="A24" s="11" t="s">
        <v>30</v>
      </c>
      <c r="B24" s="14">
        <f>B5*Assumptions!$D9</f>
        <v>0</v>
      </c>
      <c r="C24" s="14">
        <f>C5*Assumptions!$D9</f>
        <v>0</v>
      </c>
      <c r="D24" s="14">
        <f>D5*Assumptions!$D9</f>
        <v>0</v>
      </c>
      <c r="E24" s="14">
        <f>E5*Assumptions!$D9</f>
        <v>0</v>
      </c>
      <c r="F24" s="14">
        <f>F5*Assumptions!$D9</f>
        <v>0</v>
      </c>
      <c r="G24" s="14">
        <f>G5*Assumptions!$D9</f>
        <v>0</v>
      </c>
      <c r="H24" s="14">
        <f>H5*Assumptions!$D9</f>
        <v>0</v>
      </c>
      <c r="I24" s="14">
        <f>I5*Assumptions!$D9</f>
        <v>0</v>
      </c>
      <c r="J24" s="14">
        <f>J5*Assumptions!$D9</f>
        <v>0</v>
      </c>
      <c r="K24" s="14">
        <f>K5*Assumptions!$D9</f>
        <v>0</v>
      </c>
      <c r="L24" s="14">
        <f>L5*Assumptions!$D9</f>
        <v>0</v>
      </c>
      <c r="M24" s="14">
        <f>M5*Assumptions!$D9</f>
        <v>0</v>
      </c>
    </row>
    <row r="25">
      <c r="A25" s="11" t="s">
        <v>31</v>
      </c>
      <c r="B25" s="14">
        <f>B5*Assumptions!$D10</f>
        <v>0</v>
      </c>
      <c r="C25" s="14">
        <f>C5*Assumptions!$D10</f>
        <v>0</v>
      </c>
      <c r="D25" s="14">
        <f>D5*Assumptions!$D10</f>
        <v>200</v>
      </c>
      <c r="E25" s="14">
        <f>E5*Assumptions!$D10</f>
        <v>212</v>
      </c>
      <c r="F25" s="14">
        <f>F5*Assumptions!$D10</f>
        <v>224.72</v>
      </c>
      <c r="G25" s="14">
        <f>G5*Assumptions!$D10</f>
        <v>238.2032</v>
      </c>
      <c r="H25" s="14">
        <f>H5*Assumptions!$D10</f>
        <v>252.495392</v>
      </c>
      <c r="I25" s="14">
        <f>I5*Assumptions!$D10</f>
        <v>267.6451155</v>
      </c>
      <c r="J25" s="14">
        <f>J5*Assumptions!$D10</f>
        <v>283.7038225</v>
      </c>
      <c r="K25" s="14">
        <f>K5*Assumptions!$D10</f>
        <v>300.7260518</v>
      </c>
      <c r="L25" s="14">
        <f>L5*Assumptions!$D10</f>
        <v>318.7696149</v>
      </c>
      <c r="M25" s="14">
        <f>M5*Assumptions!$D10</f>
        <v>337.8957918</v>
      </c>
    </row>
    <row r="26">
      <c r="A26" s="11"/>
      <c r="B26" s="15"/>
      <c r="C26" s="15"/>
      <c r="D26" s="15"/>
      <c r="E26" s="15"/>
      <c r="F26" s="15"/>
      <c r="G26" s="15"/>
      <c r="H26" s="15"/>
      <c r="I26" s="15"/>
      <c r="J26" s="15"/>
      <c r="K26" s="15"/>
      <c r="L26" s="15"/>
      <c r="M26" s="15"/>
    </row>
    <row r="27">
      <c r="A27" s="11" t="s">
        <v>29</v>
      </c>
      <c r="B27" s="15"/>
      <c r="C27" s="15"/>
      <c r="D27" s="15"/>
      <c r="E27" s="15"/>
      <c r="F27" s="15"/>
      <c r="G27" s="15"/>
      <c r="H27" s="15"/>
      <c r="I27" s="15"/>
      <c r="J27" s="15"/>
      <c r="K27" s="15"/>
      <c r="L27" s="15"/>
      <c r="M27" s="15"/>
    </row>
    <row r="28">
      <c r="A28" s="11" t="s">
        <v>28</v>
      </c>
      <c r="B28" s="14">
        <f>B6*Assumptions!$E7</f>
        <v>0</v>
      </c>
      <c r="C28" s="14">
        <f>C6*Assumptions!$E7</f>
        <v>0</v>
      </c>
      <c r="D28" s="14">
        <f>D6*Assumptions!$E7</f>
        <v>0</v>
      </c>
      <c r="E28" s="14">
        <f>E6*Assumptions!$E7</f>
        <v>0</v>
      </c>
      <c r="F28" s="14">
        <f>F6*Assumptions!$E7</f>
        <v>0</v>
      </c>
      <c r="G28" s="14">
        <f>G6*Assumptions!$E7</f>
        <v>120</v>
      </c>
      <c r="H28" s="14">
        <f>H6*Assumptions!$E7</f>
        <v>126</v>
      </c>
      <c r="I28" s="14">
        <f>I6*Assumptions!$E7</f>
        <v>132.3</v>
      </c>
      <c r="J28" s="14">
        <f>J6*Assumptions!$E7</f>
        <v>138.915</v>
      </c>
      <c r="K28" s="14">
        <f>K6*Assumptions!$E7</f>
        <v>145.86075</v>
      </c>
      <c r="L28" s="14">
        <f>L6*Assumptions!$E7</f>
        <v>153.1537875</v>
      </c>
      <c r="M28" s="14">
        <f>M6*Assumptions!$E7</f>
        <v>160.8114769</v>
      </c>
    </row>
    <row r="29">
      <c r="A29" s="11" t="s">
        <v>29</v>
      </c>
      <c r="B29" s="14">
        <f>B6*Assumptions!$E8</f>
        <v>0</v>
      </c>
      <c r="C29" s="14">
        <f>C6*Assumptions!$E8</f>
        <v>0</v>
      </c>
      <c r="D29" s="14">
        <f>D6*Assumptions!$E8</f>
        <v>0</v>
      </c>
      <c r="E29" s="14">
        <f>E6*Assumptions!$E8</f>
        <v>0</v>
      </c>
      <c r="F29" s="14">
        <f>F6*Assumptions!$E8</f>
        <v>0</v>
      </c>
      <c r="G29" s="14">
        <f>G6*Assumptions!$E8</f>
        <v>0</v>
      </c>
      <c r="H29" s="14">
        <f>H6*Assumptions!$E8</f>
        <v>0</v>
      </c>
      <c r="I29" s="14">
        <f>I6*Assumptions!$E8</f>
        <v>0</v>
      </c>
      <c r="J29" s="14">
        <f>J6*Assumptions!$E8</f>
        <v>0</v>
      </c>
      <c r="K29" s="14">
        <f>K6*Assumptions!$E8</f>
        <v>0</v>
      </c>
      <c r="L29" s="14">
        <f>L6*Assumptions!$E8</f>
        <v>0</v>
      </c>
      <c r="M29" s="14">
        <f>M6*Assumptions!$E8</f>
        <v>0</v>
      </c>
    </row>
    <row r="30">
      <c r="A30" s="11" t="s">
        <v>30</v>
      </c>
      <c r="B30" s="14">
        <f>B6*Assumptions!$E9</f>
        <v>0</v>
      </c>
      <c r="C30" s="14">
        <f>C6*Assumptions!$E9</f>
        <v>0</v>
      </c>
      <c r="D30" s="14">
        <f>D6*Assumptions!$E9</f>
        <v>0</v>
      </c>
      <c r="E30" s="14">
        <f>E6*Assumptions!$E9</f>
        <v>0</v>
      </c>
      <c r="F30" s="14">
        <f>F6*Assumptions!$E9</f>
        <v>0</v>
      </c>
      <c r="G30" s="14">
        <f>G6*Assumptions!$E9</f>
        <v>240</v>
      </c>
      <c r="H30" s="14">
        <f>H6*Assumptions!$E9</f>
        <v>252</v>
      </c>
      <c r="I30" s="14">
        <f>I6*Assumptions!$E9</f>
        <v>264.6</v>
      </c>
      <c r="J30" s="14">
        <f>J6*Assumptions!$E9</f>
        <v>277.83</v>
      </c>
      <c r="K30" s="14">
        <f>K6*Assumptions!$E9</f>
        <v>291.7215</v>
      </c>
      <c r="L30" s="14">
        <f>L6*Assumptions!$E9</f>
        <v>306.307575</v>
      </c>
      <c r="M30" s="14">
        <f>M6*Assumptions!$E9</f>
        <v>321.6229538</v>
      </c>
    </row>
    <row r="31">
      <c r="A31" s="11" t="s">
        <v>31</v>
      </c>
      <c r="B31" s="14">
        <f>B6*Assumptions!$E10</f>
        <v>0</v>
      </c>
      <c r="C31" s="14">
        <f>C6*Assumptions!$E10</f>
        <v>0</v>
      </c>
      <c r="D31" s="14">
        <f>D6*Assumptions!$E10</f>
        <v>0</v>
      </c>
      <c r="E31" s="14">
        <f>E6*Assumptions!$E10</f>
        <v>0</v>
      </c>
      <c r="F31" s="14">
        <f>F6*Assumptions!$E10</f>
        <v>0</v>
      </c>
      <c r="G31" s="14">
        <f>G6*Assumptions!$E10</f>
        <v>120</v>
      </c>
      <c r="H31" s="14">
        <f>H6*Assumptions!$E10</f>
        <v>126</v>
      </c>
      <c r="I31" s="14">
        <f>I6*Assumptions!$E10</f>
        <v>132.3</v>
      </c>
      <c r="J31" s="14">
        <f>J6*Assumptions!$E10</f>
        <v>138.915</v>
      </c>
      <c r="K31" s="14">
        <f>K6*Assumptions!$E10</f>
        <v>145.86075</v>
      </c>
      <c r="L31" s="14">
        <f>L6*Assumptions!$E10</f>
        <v>153.1537875</v>
      </c>
      <c r="M31" s="14">
        <f>M6*Assumptions!$E10</f>
        <v>160.8114769</v>
      </c>
    </row>
    <row r="32">
      <c r="A32" s="11"/>
      <c r="B32" s="11"/>
      <c r="C32" s="11"/>
      <c r="D32" s="11"/>
      <c r="E32" s="11"/>
      <c r="F32" s="11"/>
      <c r="G32" s="11"/>
      <c r="H32" s="11"/>
      <c r="I32" s="11"/>
      <c r="J32" s="11"/>
      <c r="K32" s="11"/>
      <c r="L32" s="11"/>
      <c r="M32" s="11"/>
    </row>
    <row r="33">
      <c r="A33" s="11" t="s">
        <v>57</v>
      </c>
      <c r="B33" s="11"/>
      <c r="C33" s="11"/>
      <c r="D33" s="11"/>
      <c r="E33" s="11"/>
      <c r="F33" s="11"/>
      <c r="G33" s="11"/>
      <c r="H33" s="11"/>
      <c r="I33" s="11"/>
      <c r="J33" s="11"/>
      <c r="K33" s="11"/>
      <c r="L33" s="11"/>
      <c r="M33" s="11"/>
    </row>
    <row r="34">
      <c r="A34" s="11" t="s">
        <v>28</v>
      </c>
      <c r="B34" s="14">
        <f t="shared" ref="B34:M34" si="1">B10+B16+B22+B28</f>
        <v>1800</v>
      </c>
      <c r="C34" s="14">
        <f t="shared" si="1"/>
        <v>1908</v>
      </c>
      <c r="D34" s="14">
        <f t="shared" si="1"/>
        <v>2222.84</v>
      </c>
      <c r="E34" s="14">
        <f t="shared" si="1"/>
        <v>2356.9772</v>
      </c>
      <c r="F34" s="14">
        <f t="shared" si="1"/>
        <v>2499.620876</v>
      </c>
      <c r="G34" s="14">
        <f t="shared" si="1"/>
        <v>2771.337921</v>
      </c>
      <c r="H34" s="14">
        <f t="shared" si="1"/>
        <v>2938.734755</v>
      </c>
      <c r="I34" s="14">
        <f t="shared" si="1"/>
        <v>3116.760184</v>
      </c>
      <c r="J34" s="14">
        <f t="shared" si="1"/>
        <v>3306.123481</v>
      </c>
      <c r="K34" s="14">
        <f t="shared" si="1"/>
        <v>3507.583437</v>
      </c>
      <c r="L34" s="14">
        <f t="shared" si="1"/>
        <v>3721.951953</v>
      </c>
      <c r="M34" s="14">
        <f t="shared" si="1"/>
        <v>3950.097897</v>
      </c>
    </row>
    <row r="35">
      <c r="A35" s="11" t="s">
        <v>29</v>
      </c>
      <c r="B35" s="14">
        <f t="shared" ref="B35:M35" si="2">B11+B17+B23+B29</f>
        <v>1200</v>
      </c>
      <c r="C35" s="14">
        <f t="shared" si="2"/>
        <v>1260</v>
      </c>
      <c r="D35" s="14">
        <f t="shared" si="2"/>
        <v>1723</v>
      </c>
      <c r="E35" s="14">
        <f t="shared" si="2"/>
        <v>1813.15</v>
      </c>
      <c r="F35" s="14">
        <f t="shared" si="2"/>
        <v>1908.0475</v>
      </c>
      <c r="G35" s="14">
        <f t="shared" si="2"/>
        <v>2007.944275</v>
      </c>
      <c r="H35" s="14">
        <f t="shared" si="2"/>
        <v>2113.105553</v>
      </c>
      <c r="I35" s="14">
        <f t="shared" si="2"/>
        <v>2223.810738</v>
      </c>
      <c r="J35" s="14">
        <f t="shared" si="2"/>
        <v>2340.354177</v>
      </c>
      <c r="K35" s="14">
        <f t="shared" si="2"/>
        <v>2463.045963</v>
      </c>
      <c r="L35" s="14">
        <f t="shared" si="2"/>
        <v>2592.212782</v>
      </c>
      <c r="M35" s="14">
        <f t="shared" si="2"/>
        <v>2728.198813</v>
      </c>
    </row>
    <row r="36">
      <c r="A36" s="11" t="s">
        <v>30</v>
      </c>
      <c r="B36" s="14">
        <f t="shared" ref="B36:M36" si="3">B12+B18+B24+B30</f>
        <v>600</v>
      </c>
      <c r="C36" s="14">
        <f t="shared" si="3"/>
        <v>648</v>
      </c>
      <c r="D36" s="14">
        <f t="shared" si="3"/>
        <v>699.84</v>
      </c>
      <c r="E36" s="14">
        <f t="shared" si="3"/>
        <v>755.8272</v>
      </c>
      <c r="F36" s="14">
        <f t="shared" si="3"/>
        <v>816.293376</v>
      </c>
      <c r="G36" s="14">
        <f t="shared" si="3"/>
        <v>1121.596846</v>
      </c>
      <c r="H36" s="14">
        <f t="shared" si="3"/>
        <v>1204.124594</v>
      </c>
      <c r="I36" s="14">
        <f t="shared" si="3"/>
        <v>1292.894561</v>
      </c>
      <c r="J36" s="14">
        <f t="shared" si="3"/>
        <v>1388.388126</v>
      </c>
      <c r="K36" s="14">
        <f t="shared" si="3"/>
        <v>1491.124276</v>
      </c>
      <c r="L36" s="14">
        <f t="shared" si="3"/>
        <v>1601.662573</v>
      </c>
      <c r="M36" s="14">
        <f t="shared" si="3"/>
        <v>1720.606352</v>
      </c>
    </row>
    <row r="37">
      <c r="A37" s="11" t="s">
        <v>31</v>
      </c>
      <c r="B37" s="14">
        <f t="shared" ref="B37:M37" si="4">B13+B19+B25+B31</f>
        <v>1800</v>
      </c>
      <c r="C37" s="14">
        <f t="shared" si="4"/>
        <v>1908</v>
      </c>
      <c r="D37" s="14">
        <f t="shared" si="4"/>
        <v>2222.84</v>
      </c>
      <c r="E37" s="14">
        <f t="shared" si="4"/>
        <v>2356.9772</v>
      </c>
      <c r="F37" s="14">
        <f t="shared" si="4"/>
        <v>2499.620876</v>
      </c>
      <c r="G37" s="14">
        <f t="shared" si="4"/>
        <v>2771.337921</v>
      </c>
      <c r="H37" s="14">
        <f t="shared" si="4"/>
        <v>2938.734755</v>
      </c>
      <c r="I37" s="14">
        <f t="shared" si="4"/>
        <v>3116.760184</v>
      </c>
      <c r="J37" s="14">
        <f t="shared" si="4"/>
        <v>3306.123481</v>
      </c>
      <c r="K37" s="14">
        <f t="shared" si="4"/>
        <v>3507.583437</v>
      </c>
      <c r="L37" s="14">
        <f t="shared" si="4"/>
        <v>3721.951953</v>
      </c>
      <c r="M37" s="14">
        <f t="shared" si="4"/>
        <v>3950.097897</v>
      </c>
    </row>
    <row r="38">
      <c r="A38" s="11"/>
      <c r="B38" s="11"/>
      <c r="C38" s="11"/>
      <c r="D38" s="11"/>
      <c r="E38" s="11"/>
      <c r="F38" s="11"/>
      <c r="G38" s="11"/>
      <c r="H38" s="11"/>
      <c r="I38" s="11"/>
      <c r="J38" s="11"/>
      <c r="K38" s="11"/>
      <c r="L38" s="11"/>
      <c r="M38" s="11"/>
    </row>
    <row r="39">
      <c r="A39" s="11"/>
      <c r="B39" s="11"/>
      <c r="C39" s="11"/>
      <c r="D39" s="11"/>
      <c r="E39" s="11"/>
      <c r="F39" s="11"/>
      <c r="G39" s="11"/>
      <c r="H39" s="11"/>
      <c r="I39" s="11"/>
      <c r="J39" s="11"/>
      <c r="K39" s="11"/>
      <c r="L39" s="11"/>
      <c r="M39" s="11"/>
    </row>
    <row r="40">
      <c r="A40" s="11"/>
      <c r="B40" s="11"/>
      <c r="C40" s="11"/>
      <c r="D40" s="11"/>
      <c r="E40" s="11"/>
      <c r="F40" s="11"/>
      <c r="G40" s="11"/>
      <c r="H40" s="11"/>
      <c r="I40" s="11"/>
      <c r="J40" s="11"/>
      <c r="K40" s="11"/>
      <c r="L40" s="11"/>
      <c r="M40" s="11"/>
    </row>
    <row r="41">
      <c r="A41" s="11"/>
      <c r="B41" s="11"/>
      <c r="C41" s="11"/>
      <c r="D41" s="11"/>
      <c r="E41" s="11"/>
      <c r="F41" s="11"/>
      <c r="G41" s="11"/>
      <c r="H41" s="11"/>
      <c r="I41" s="11"/>
      <c r="J41" s="11"/>
      <c r="K41" s="11"/>
      <c r="L41" s="11"/>
      <c r="M41" s="11"/>
    </row>
    <row r="42">
      <c r="A42" s="11"/>
      <c r="B42" s="11"/>
      <c r="C42" s="11"/>
      <c r="D42" s="11"/>
      <c r="E42" s="11"/>
      <c r="F42" s="11"/>
      <c r="G42" s="11"/>
      <c r="H42" s="11"/>
      <c r="I42" s="11"/>
      <c r="J42" s="11"/>
      <c r="K42" s="11"/>
      <c r="L42" s="11"/>
      <c r="M42" s="11"/>
    </row>
    <row r="43">
      <c r="A43" s="11"/>
      <c r="B43" s="11"/>
      <c r="C43" s="11"/>
      <c r="D43" s="11"/>
      <c r="E43" s="11"/>
      <c r="F43" s="11"/>
      <c r="G43" s="11"/>
      <c r="H43" s="11"/>
      <c r="I43" s="11"/>
      <c r="J43" s="11"/>
      <c r="K43" s="11"/>
      <c r="L43" s="11"/>
      <c r="M43"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c r="B1" s="11" t="s">
        <v>38</v>
      </c>
      <c r="C1" s="11" t="s">
        <v>39</v>
      </c>
      <c r="D1" s="11" t="s">
        <v>40</v>
      </c>
      <c r="E1" s="11" t="s">
        <v>41</v>
      </c>
      <c r="F1" s="11" t="s">
        <v>42</v>
      </c>
      <c r="G1" s="11" t="s">
        <v>43</v>
      </c>
      <c r="H1" s="11" t="s">
        <v>44</v>
      </c>
      <c r="I1" s="11" t="s">
        <v>45</v>
      </c>
      <c r="J1" s="11" t="s">
        <v>46</v>
      </c>
      <c r="K1" s="11" t="s">
        <v>47</v>
      </c>
      <c r="L1" s="11" t="s">
        <v>48</v>
      </c>
      <c r="M1" s="11" t="s">
        <v>49</v>
      </c>
    </row>
    <row r="2">
      <c r="A2" s="11" t="s">
        <v>58</v>
      </c>
      <c r="B2" s="16"/>
      <c r="C2" s="16"/>
      <c r="D2" s="16"/>
      <c r="E2" s="16"/>
      <c r="F2" s="16"/>
      <c r="G2" s="16"/>
      <c r="H2" s="16"/>
      <c r="I2" s="16"/>
      <c r="J2" s="16"/>
      <c r="K2" s="16"/>
      <c r="L2" s="16"/>
      <c r="M2" s="16"/>
    </row>
    <row r="3">
      <c r="A3" s="11" t="s">
        <v>59</v>
      </c>
      <c r="B3" s="17">
        <f>'Calcs-1'!B3*Assumptions!$D2</f>
        <v>36000</v>
      </c>
      <c r="C3" s="17">
        <f>'Calcs-1'!C3*Assumptions!$D2</f>
        <v>37800</v>
      </c>
      <c r="D3" s="17">
        <f>'Calcs-1'!D3*Assumptions!$D2</f>
        <v>39690</v>
      </c>
      <c r="E3" s="17">
        <f>'Calcs-1'!E3*Assumptions!$D2</f>
        <v>41674.5</v>
      </c>
      <c r="F3" s="17">
        <f>'Calcs-1'!F3*Assumptions!$D2</f>
        <v>43758.225</v>
      </c>
      <c r="G3" s="17">
        <f>'Calcs-1'!G3*Assumptions!$D2</f>
        <v>45946.13625</v>
      </c>
      <c r="H3" s="17">
        <f>'Calcs-1'!H3*Assumptions!$D2</f>
        <v>48243.44306</v>
      </c>
      <c r="I3" s="17">
        <f>'Calcs-1'!I3*Assumptions!$D2</f>
        <v>50655.61522</v>
      </c>
      <c r="J3" s="17">
        <f>'Calcs-1'!J3*Assumptions!$D2</f>
        <v>53188.39598</v>
      </c>
      <c r="K3" s="17">
        <f>'Calcs-1'!K3*Assumptions!$D2</f>
        <v>55847.81578</v>
      </c>
      <c r="L3" s="17">
        <f>'Calcs-1'!L3*Assumptions!$D2</f>
        <v>58640.20656</v>
      </c>
      <c r="M3" s="17">
        <f>'Calcs-1'!M3*Assumptions!$D2</f>
        <v>61572.21689</v>
      </c>
    </row>
    <row r="4">
      <c r="A4" s="11" t="s">
        <v>60</v>
      </c>
      <c r="B4" s="17">
        <f>'Calcs-1'!B4*Assumptions!$D3</f>
        <v>30000</v>
      </c>
      <c r="C4" s="17">
        <f>'Calcs-1'!C4*Assumptions!$D3</f>
        <v>32400</v>
      </c>
      <c r="D4" s="17">
        <f>'Calcs-1'!D4*Assumptions!$D3</f>
        <v>34992</v>
      </c>
      <c r="E4" s="17">
        <f>'Calcs-1'!E4*Assumptions!$D3</f>
        <v>37791.36</v>
      </c>
      <c r="F4" s="17">
        <f>'Calcs-1'!F4*Assumptions!$D3</f>
        <v>40814.6688</v>
      </c>
      <c r="G4" s="17">
        <f>'Calcs-1'!G4*Assumptions!$D3</f>
        <v>44079.8423</v>
      </c>
      <c r="H4" s="17">
        <f>'Calcs-1'!H4*Assumptions!$D3</f>
        <v>47606.22969</v>
      </c>
      <c r="I4" s="17">
        <f>'Calcs-1'!I4*Assumptions!$D3</f>
        <v>51414.72806</v>
      </c>
      <c r="J4" s="17">
        <f>'Calcs-1'!J4*Assumptions!$D3</f>
        <v>55527.90631</v>
      </c>
      <c r="K4" s="17">
        <f>'Calcs-1'!K4*Assumptions!$D3</f>
        <v>59970.13881</v>
      </c>
      <c r="L4" s="17">
        <f>'Calcs-1'!L4*Assumptions!$D3</f>
        <v>64767.74992</v>
      </c>
      <c r="M4" s="17">
        <f>'Calcs-1'!M4*Assumptions!$D3</f>
        <v>69949.16991</v>
      </c>
    </row>
    <row r="5">
      <c r="A5" s="11" t="s">
        <v>61</v>
      </c>
      <c r="B5" s="17">
        <f>'Calcs-1'!B5*Assumptions!$D4</f>
        <v>0</v>
      </c>
      <c r="C5" s="17">
        <f>'Calcs-1'!C5*Assumptions!$D4</f>
        <v>0</v>
      </c>
      <c r="D5" s="17">
        <f>'Calcs-1'!D5*Assumptions!$D4</f>
        <v>10000</v>
      </c>
      <c r="E5" s="17">
        <f>'Calcs-1'!E5*Assumptions!$D4</f>
        <v>10600</v>
      </c>
      <c r="F5" s="17">
        <f>'Calcs-1'!F5*Assumptions!$D4</f>
        <v>11236</v>
      </c>
      <c r="G5" s="17">
        <f>'Calcs-1'!G5*Assumptions!$D4</f>
        <v>11910.16</v>
      </c>
      <c r="H5" s="17">
        <f>'Calcs-1'!H5*Assumptions!$D4</f>
        <v>12624.7696</v>
      </c>
      <c r="I5" s="17">
        <f>'Calcs-1'!I5*Assumptions!$D4</f>
        <v>13382.25578</v>
      </c>
      <c r="J5" s="17">
        <f>'Calcs-1'!J5*Assumptions!$D4</f>
        <v>14185.19112</v>
      </c>
      <c r="K5" s="17">
        <f>'Calcs-1'!K5*Assumptions!$D4</f>
        <v>15036.30259</v>
      </c>
      <c r="L5" s="17">
        <f>'Calcs-1'!L5*Assumptions!$D4</f>
        <v>15938.48075</v>
      </c>
      <c r="M5" s="17">
        <f>'Calcs-1'!M5*Assumptions!$D4</f>
        <v>16894.78959</v>
      </c>
    </row>
    <row r="6">
      <c r="A6" s="11" t="s">
        <v>62</v>
      </c>
      <c r="B6" s="17">
        <f>'Calcs-1'!B6*Assumptions!$D5</f>
        <v>0</v>
      </c>
      <c r="C6" s="17">
        <f>'Calcs-1'!C6*Assumptions!$D5</f>
        <v>0</v>
      </c>
      <c r="D6" s="17">
        <f>'Calcs-1'!D6*Assumptions!$D5</f>
        <v>0</v>
      </c>
      <c r="E6" s="17">
        <f>'Calcs-1'!E6*Assumptions!$D5</f>
        <v>0</v>
      </c>
      <c r="F6" s="17">
        <f>'Calcs-1'!F6*Assumptions!$D5</f>
        <v>0</v>
      </c>
      <c r="G6" s="17">
        <f>'Calcs-1'!G6*Assumptions!$D5</f>
        <v>9600</v>
      </c>
      <c r="H6" s="17">
        <f>'Calcs-1'!H6*Assumptions!$D5</f>
        <v>10080</v>
      </c>
      <c r="I6" s="17">
        <f>'Calcs-1'!I6*Assumptions!$D5</f>
        <v>10584</v>
      </c>
      <c r="J6" s="17">
        <f>'Calcs-1'!J6*Assumptions!$D5</f>
        <v>11113.2</v>
      </c>
      <c r="K6" s="17">
        <f>'Calcs-1'!K6*Assumptions!$D5</f>
        <v>11668.86</v>
      </c>
      <c r="L6" s="17">
        <f>'Calcs-1'!L6*Assumptions!$D5</f>
        <v>12252.303</v>
      </c>
      <c r="M6" s="17">
        <f>'Calcs-1'!M6*Assumptions!$D5</f>
        <v>12864.91815</v>
      </c>
    </row>
    <row r="7">
      <c r="A7" s="11" t="s">
        <v>63</v>
      </c>
      <c r="B7" s="17">
        <f t="shared" ref="B7:M7" si="1">SUM(B3:B6)</f>
        <v>66000</v>
      </c>
      <c r="C7" s="17">
        <f t="shared" si="1"/>
        <v>70200</v>
      </c>
      <c r="D7" s="17">
        <f t="shared" si="1"/>
        <v>84682</v>
      </c>
      <c r="E7" s="17">
        <f t="shared" si="1"/>
        <v>90065.86</v>
      </c>
      <c r="F7" s="17">
        <f t="shared" si="1"/>
        <v>95808.8938</v>
      </c>
      <c r="G7" s="17">
        <f t="shared" si="1"/>
        <v>111536.1386</v>
      </c>
      <c r="H7" s="17">
        <f t="shared" si="1"/>
        <v>118554.4424</v>
      </c>
      <c r="I7" s="17">
        <f t="shared" si="1"/>
        <v>126036.5991</v>
      </c>
      <c r="J7" s="17">
        <f t="shared" si="1"/>
        <v>134014.6934</v>
      </c>
      <c r="K7" s="17">
        <f t="shared" si="1"/>
        <v>142523.1172</v>
      </c>
      <c r="L7" s="17">
        <f t="shared" si="1"/>
        <v>151598.7402</v>
      </c>
      <c r="M7" s="17">
        <f t="shared" si="1"/>
        <v>161281.0945</v>
      </c>
    </row>
    <row r="8">
      <c r="A8" s="11"/>
      <c r="B8" s="16"/>
      <c r="C8" s="16"/>
      <c r="D8" s="16"/>
      <c r="E8" s="16"/>
      <c r="F8" s="16"/>
      <c r="G8" s="16"/>
      <c r="H8" s="16"/>
      <c r="I8" s="16"/>
      <c r="J8" s="16"/>
      <c r="K8" s="16"/>
      <c r="L8" s="16"/>
      <c r="M8" s="16"/>
    </row>
    <row r="9">
      <c r="A9" s="11" t="s">
        <v>64</v>
      </c>
      <c r="B9" s="16"/>
      <c r="C9" s="16"/>
      <c r="D9" s="16"/>
      <c r="E9" s="16"/>
      <c r="F9" s="16"/>
      <c r="G9" s="16"/>
      <c r="H9" s="16"/>
      <c r="I9" s="16"/>
      <c r="J9" s="16"/>
      <c r="K9" s="16"/>
      <c r="L9" s="16"/>
      <c r="M9" s="16"/>
    </row>
    <row r="10">
      <c r="A10" s="11" t="s">
        <v>28</v>
      </c>
      <c r="B10" s="17">
        <f>'Calcs-1'!B34*Assumptions!$B13</f>
        <v>2700</v>
      </c>
      <c r="C10" s="17">
        <f>'Calcs-1'!C34*Assumptions!$B13</f>
        <v>2862</v>
      </c>
      <c r="D10" s="17">
        <f>'Calcs-1'!D34*Assumptions!$B13</f>
        <v>3334.26</v>
      </c>
      <c r="E10" s="17">
        <f>'Calcs-1'!E34*Assumptions!$B13</f>
        <v>3535.4658</v>
      </c>
      <c r="F10" s="17">
        <f>'Calcs-1'!F34*Assumptions!$B13</f>
        <v>3749.431314</v>
      </c>
      <c r="G10" s="17">
        <f>'Calcs-1'!G34*Assumptions!$B13</f>
        <v>4157.006882</v>
      </c>
      <c r="H10" s="17">
        <f>'Calcs-1'!H34*Assumptions!$B13</f>
        <v>4408.102132</v>
      </c>
      <c r="I10" s="17">
        <f>'Calcs-1'!I34*Assumptions!$B13</f>
        <v>4675.140276</v>
      </c>
      <c r="J10" s="17">
        <f>'Calcs-1'!J34*Assumptions!$B13</f>
        <v>4959.185222</v>
      </c>
      <c r="K10" s="17">
        <f>'Calcs-1'!K34*Assumptions!$B13</f>
        <v>5261.375156</v>
      </c>
      <c r="L10" s="17">
        <f>'Calcs-1'!L34*Assumptions!$B13</f>
        <v>5582.927929</v>
      </c>
      <c r="M10" s="17">
        <f>'Calcs-1'!M34*Assumptions!$B13</f>
        <v>5925.146845</v>
      </c>
    </row>
    <row r="11">
      <c r="A11" s="11" t="s">
        <v>29</v>
      </c>
      <c r="B11" s="17">
        <f>'Calcs-1'!B35*Assumptions!$B14</f>
        <v>18000</v>
      </c>
      <c r="C11" s="17">
        <f>'Calcs-1'!C35*Assumptions!$B14</f>
        <v>18900</v>
      </c>
      <c r="D11" s="17">
        <f>'Calcs-1'!D35*Assumptions!$B14</f>
        <v>25845</v>
      </c>
      <c r="E11" s="17">
        <f>'Calcs-1'!E35*Assumptions!$B14</f>
        <v>27197.25</v>
      </c>
      <c r="F11" s="17">
        <f>'Calcs-1'!F35*Assumptions!$B14</f>
        <v>28620.7125</v>
      </c>
      <c r="G11" s="17">
        <f>'Calcs-1'!G35*Assumptions!$B14</f>
        <v>30119.16413</v>
      </c>
      <c r="H11" s="17">
        <f>'Calcs-1'!H35*Assumptions!$B14</f>
        <v>31696.58329</v>
      </c>
      <c r="I11" s="17">
        <f>'Calcs-1'!I35*Assumptions!$B14</f>
        <v>33357.16107</v>
      </c>
      <c r="J11" s="17">
        <f>'Calcs-1'!J35*Assumptions!$B14</f>
        <v>35105.31266</v>
      </c>
      <c r="K11" s="17">
        <f>'Calcs-1'!K35*Assumptions!$B14</f>
        <v>36945.68944</v>
      </c>
      <c r="L11" s="17">
        <f>'Calcs-1'!L35*Assumptions!$B14</f>
        <v>38883.19173</v>
      </c>
      <c r="M11" s="17">
        <f>'Calcs-1'!M35*Assumptions!$B14</f>
        <v>40922.9822</v>
      </c>
    </row>
    <row r="12">
      <c r="A12" s="11" t="s">
        <v>30</v>
      </c>
      <c r="B12" s="17">
        <f>'Calcs-1'!B36*Assumptions!$B15</f>
        <v>15000</v>
      </c>
      <c r="C12" s="17">
        <f>'Calcs-1'!C36*Assumptions!$B15</f>
        <v>16200</v>
      </c>
      <c r="D12" s="17">
        <f>'Calcs-1'!D36*Assumptions!$B15</f>
        <v>17496</v>
      </c>
      <c r="E12" s="17">
        <f>'Calcs-1'!E36*Assumptions!$B15</f>
        <v>18895.68</v>
      </c>
      <c r="F12" s="17">
        <f>'Calcs-1'!F36*Assumptions!$B15</f>
        <v>20407.3344</v>
      </c>
      <c r="G12" s="17">
        <f>'Calcs-1'!G36*Assumptions!$B15</f>
        <v>28039.92115</v>
      </c>
      <c r="H12" s="17">
        <f>'Calcs-1'!H36*Assumptions!$B15</f>
        <v>30103.11484</v>
      </c>
      <c r="I12" s="17">
        <f>'Calcs-1'!I36*Assumptions!$B15</f>
        <v>32322.36403</v>
      </c>
      <c r="J12" s="17">
        <f>'Calcs-1'!J36*Assumptions!$B15</f>
        <v>34709.70315</v>
      </c>
      <c r="K12" s="17">
        <f>'Calcs-1'!K36*Assumptions!$B15</f>
        <v>37278.10691</v>
      </c>
      <c r="L12" s="17">
        <f>'Calcs-1'!L36*Assumptions!$B15</f>
        <v>40041.56433</v>
      </c>
      <c r="M12" s="17">
        <f>'Calcs-1'!M36*Assumptions!$B15</f>
        <v>43015.1588</v>
      </c>
    </row>
    <row r="13">
      <c r="A13" s="11" t="s">
        <v>31</v>
      </c>
      <c r="B13" s="17">
        <f>'Calcs-1'!B37*Assumptions!$B16</f>
        <v>1800</v>
      </c>
      <c r="C13" s="17">
        <f>'Calcs-1'!C37*Assumptions!$B16</f>
        <v>1908</v>
      </c>
      <c r="D13" s="17">
        <f>'Calcs-1'!D37*Assumptions!$B16</f>
        <v>2222.84</v>
      </c>
      <c r="E13" s="17">
        <f>'Calcs-1'!E37*Assumptions!$B16</f>
        <v>2356.9772</v>
      </c>
      <c r="F13" s="17">
        <f>'Calcs-1'!F37*Assumptions!$B16</f>
        <v>2499.620876</v>
      </c>
      <c r="G13" s="17">
        <f>'Calcs-1'!G37*Assumptions!$B16</f>
        <v>2771.337921</v>
      </c>
      <c r="H13" s="17">
        <f>'Calcs-1'!H37*Assumptions!$B16</f>
        <v>2938.734755</v>
      </c>
      <c r="I13" s="17">
        <f>'Calcs-1'!I37*Assumptions!$B16</f>
        <v>3116.760184</v>
      </c>
      <c r="J13" s="17">
        <f>'Calcs-1'!J37*Assumptions!$B16</f>
        <v>3306.123481</v>
      </c>
      <c r="K13" s="17">
        <f>'Calcs-1'!K37*Assumptions!$B16</f>
        <v>3507.583437</v>
      </c>
      <c r="L13" s="17">
        <f>'Calcs-1'!L37*Assumptions!$B16</f>
        <v>3721.951953</v>
      </c>
      <c r="M13" s="17">
        <f>'Calcs-1'!M37*Assumptions!$B16</f>
        <v>3950.097897</v>
      </c>
    </row>
    <row r="14">
      <c r="A14" s="11" t="s">
        <v>65</v>
      </c>
      <c r="B14" s="17">
        <f t="shared" ref="B14:M14" si="2">SUM(B10:B13)</f>
        <v>37500</v>
      </c>
      <c r="C14" s="17">
        <f t="shared" si="2"/>
        <v>39870</v>
      </c>
      <c r="D14" s="17">
        <f t="shared" si="2"/>
        <v>48898.1</v>
      </c>
      <c r="E14" s="17">
        <f t="shared" si="2"/>
        <v>51985.373</v>
      </c>
      <c r="F14" s="17">
        <f t="shared" si="2"/>
        <v>55277.09909</v>
      </c>
      <c r="G14" s="17">
        <f t="shared" si="2"/>
        <v>65087.43008</v>
      </c>
      <c r="H14" s="17">
        <f t="shared" si="2"/>
        <v>69146.53502</v>
      </c>
      <c r="I14" s="17">
        <f t="shared" si="2"/>
        <v>73471.42557</v>
      </c>
      <c r="J14" s="17">
        <f t="shared" si="2"/>
        <v>78080.32452</v>
      </c>
      <c r="K14" s="17">
        <f t="shared" si="2"/>
        <v>82992.75494</v>
      </c>
      <c r="L14" s="17">
        <f t="shared" si="2"/>
        <v>88229.63595</v>
      </c>
      <c r="M14" s="17">
        <f t="shared" si="2"/>
        <v>93813.38574</v>
      </c>
    </row>
    <row r="15">
      <c r="A15" s="11"/>
      <c r="B15" s="16"/>
      <c r="C15" s="16"/>
      <c r="D15" s="16"/>
      <c r="E15" s="16"/>
      <c r="F15" s="16"/>
      <c r="G15" s="16"/>
      <c r="H15" s="16"/>
      <c r="I15" s="16"/>
      <c r="J15" s="16"/>
      <c r="K15" s="16"/>
      <c r="L15" s="16"/>
      <c r="M15" s="16"/>
    </row>
    <row r="16">
      <c r="A16" s="11" t="s">
        <v>66</v>
      </c>
      <c r="B16" s="16"/>
      <c r="C16" s="16"/>
      <c r="D16" s="16"/>
      <c r="E16" s="16"/>
      <c r="F16" s="16"/>
      <c r="G16" s="16"/>
      <c r="H16" s="16"/>
      <c r="I16" s="16"/>
      <c r="J16" s="16"/>
      <c r="K16" s="16"/>
      <c r="L16" s="16"/>
      <c r="M16" s="16"/>
    </row>
    <row r="17">
      <c r="A17" s="11" t="s">
        <v>35</v>
      </c>
      <c r="B17" s="17">
        <f>Assumptions!$B19</f>
        <v>5000</v>
      </c>
      <c r="C17" s="17">
        <f>Assumptions!$B19</f>
        <v>5000</v>
      </c>
      <c r="D17" s="17">
        <f>Assumptions!$B19</f>
        <v>5000</v>
      </c>
      <c r="E17" s="17">
        <f>Assumptions!$B19</f>
        <v>5000</v>
      </c>
      <c r="F17" s="17">
        <f>Assumptions!$B19</f>
        <v>5000</v>
      </c>
      <c r="G17" s="17">
        <f>Assumptions!$B19</f>
        <v>5000</v>
      </c>
      <c r="H17" s="17">
        <f>Assumptions!$B19</f>
        <v>5000</v>
      </c>
      <c r="I17" s="17">
        <f>Assumptions!$B19</f>
        <v>5000</v>
      </c>
      <c r="J17" s="17">
        <f>Assumptions!$B19</f>
        <v>5000</v>
      </c>
      <c r="K17" s="17">
        <f>Assumptions!$B19</f>
        <v>5000</v>
      </c>
      <c r="L17" s="17">
        <f>Assumptions!$B19</f>
        <v>5000</v>
      </c>
      <c r="M17" s="17">
        <f>Assumptions!$B19</f>
        <v>5000</v>
      </c>
    </row>
    <row r="18">
      <c r="A18" s="11" t="s">
        <v>67</v>
      </c>
      <c r="B18" s="17">
        <f>Assumptions!$B20</f>
        <v>2000</v>
      </c>
      <c r="C18" s="17">
        <f>Assumptions!$B20</f>
        <v>2000</v>
      </c>
      <c r="D18" s="17">
        <f>Assumptions!$B20</f>
        <v>2000</v>
      </c>
      <c r="E18" s="17">
        <f>Assumptions!$B20</f>
        <v>2000</v>
      </c>
      <c r="F18" s="17">
        <f>Assumptions!$B20</f>
        <v>2000</v>
      </c>
      <c r="G18" s="17">
        <f>Assumptions!$B20</f>
        <v>2000</v>
      </c>
      <c r="H18" s="17">
        <f>Assumptions!$B20</f>
        <v>2000</v>
      </c>
      <c r="I18" s="17">
        <f>Assumptions!$B20</f>
        <v>2000</v>
      </c>
      <c r="J18" s="17">
        <f>Assumptions!$B20</f>
        <v>2000</v>
      </c>
      <c r="K18" s="17">
        <f>Assumptions!$B20</f>
        <v>2000</v>
      </c>
      <c r="L18" s="17">
        <f>Assumptions!$B20</f>
        <v>2000</v>
      </c>
      <c r="M18" s="17">
        <f>Assumptions!$B20</f>
        <v>2000</v>
      </c>
    </row>
    <row r="19">
      <c r="A19" s="11" t="s">
        <v>68</v>
      </c>
      <c r="B19" s="17">
        <f t="shared" ref="B19:M19" si="3">SUM(B17:B18)</f>
        <v>7000</v>
      </c>
      <c r="C19" s="17">
        <f t="shared" si="3"/>
        <v>7000</v>
      </c>
      <c r="D19" s="17">
        <f t="shared" si="3"/>
        <v>7000</v>
      </c>
      <c r="E19" s="17">
        <f t="shared" si="3"/>
        <v>7000</v>
      </c>
      <c r="F19" s="17">
        <f t="shared" si="3"/>
        <v>7000</v>
      </c>
      <c r="G19" s="17">
        <f t="shared" si="3"/>
        <v>7000</v>
      </c>
      <c r="H19" s="17">
        <f t="shared" si="3"/>
        <v>7000</v>
      </c>
      <c r="I19" s="17">
        <f t="shared" si="3"/>
        <v>7000</v>
      </c>
      <c r="J19" s="17">
        <f t="shared" si="3"/>
        <v>7000</v>
      </c>
      <c r="K19" s="17">
        <f t="shared" si="3"/>
        <v>7000</v>
      </c>
      <c r="L19" s="17">
        <f t="shared" si="3"/>
        <v>7000</v>
      </c>
      <c r="M19" s="17">
        <f t="shared" si="3"/>
        <v>7000</v>
      </c>
    </row>
    <row r="20">
      <c r="A20" s="11"/>
      <c r="B20" s="11"/>
      <c r="C20" s="11"/>
      <c r="D20" s="11"/>
      <c r="E20" s="11"/>
      <c r="F20" s="11"/>
      <c r="G20" s="11"/>
      <c r="H20" s="11"/>
      <c r="I20" s="11"/>
      <c r="J20" s="11"/>
      <c r="K20" s="11"/>
      <c r="L20" s="11"/>
      <c r="M20" s="11"/>
    </row>
    <row r="21">
      <c r="A21" s="11" t="s">
        <v>69</v>
      </c>
      <c r="B21" s="17">
        <f t="shared" ref="B21:M21" si="4">B14+B19</f>
        <v>44500</v>
      </c>
      <c r="C21" s="17">
        <f t="shared" si="4"/>
        <v>46870</v>
      </c>
      <c r="D21" s="17">
        <f t="shared" si="4"/>
        <v>55898.1</v>
      </c>
      <c r="E21" s="17">
        <f t="shared" si="4"/>
        <v>58985.373</v>
      </c>
      <c r="F21" s="17">
        <f t="shared" si="4"/>
        <v>62277.09909</v>
      </c>
      <c r="G21" s="17">
        <f t="shared" si="4"/>
        <v>72087.43008</v>
      </c>
      <c r="H21" s="17">
        <f t="shared" si="4"/>
        <v>76146.53502</v>
      </c>
      <c r="I21" s="17">
        <f t="shared" si="4"/>
        <v>80471.42557</v>
      </c>
      <c r="J21" s="17">
        <f t="shared" si="4"/>
        <v>85080.32452</v>
      </c>
      <c r="K21" s="17">
        <f t="shared" si="4"/>
        <v>89992.75494</v>
      </c>
      <c r="L21" s="17">
        <f t="shared" si="4"/>
        <v>95229.63595</v>
      </c>
      <c r="M21" s="17">
        <f t="shared" si="4"/>
        <v>100813.3857</v>
      </c>
    </row>
    <row r="22">
      <c r="A22" s="11"/>
      <c r="B22" s="11"/>
      <c r="C22" s="11"/>
      <c r="D22" s="11"/>
      <c r="E22" s="11"/>
      <c r="F22" s="11"/>
      <c r="G22" s="11"/>
      <c r="H22" s="11"/>
      <c r="I22" s="11"/>
      <c r="J22" s="11"/>
      <c r="K22" s="11"/>
      <c r="L22" s="11"/>
      <c r="M22" s="11"/>
    </row>
    <row r="23">
      <c r="A23" s="11" t="s">
        <v>70</v>
      </c>
      <c r="B23" s="17">
        <f t="shared" ref="B23:M23" si="5">B7-B21</f>
        <v>21500</v>
      </c>
      <c r="C23" s="17">
        <f t="shared" si="5"/>
        <v>23330</v>
      </c>
      <c r="D23" s="17">
        <f t="shared" si="5"/>
        <v>28783.9</v>
      </c>
      <c r="E23" s="17">
        <f t="shared" si="5"/>
        <v>31080.487</v>
      </c>
      <c r="F23" s="17">
        <f t="shared" si="5"/>
        <v>33531.79471</v>
      </c>
      <c r="G23" s="17">
        <f t="shared" si="5"/>
        <v>39448.70847</v>
      </c>
      <c r="H23" s="17">
        <f t="shared" si="5"/>
        <v>42407.90733</v>
      </c>
      <c r="I23" s="17">
        <f t="shared" si="5"/>
        <v>45565.17349</v>
      </c>
      <c r="J23" s="17">
        <f t="shared" si="5"/>
        <v>48934.36889</v>
      </c>
      <c r="K23" s="17">
        <f t="shared" si="5"/>
        <v>52530.36224</v>
      </c>
      <c r="L23" s="17">
        <f t="shared" si="5"/>
        <v>56369.10428</v>
      </c>
      <c r="M23" s="17">
        <f t="shared" si="5"/>
        <v>60467.7088</v>
      </c>
    </row>
    <row r="24">
      <c r="A24" s="11"/>
      <c r="B24" s="11"/>
      <c r="C24" s="11"/>
      <c r="D24" s="11"/>
      <c r="E24" s="11"/>
      <c r="F24" s="11"/>
      <c r="G24" s="11"/>
      <c r="H24" s="11"/>
      <c r="I24" s="11"/>
      <c r="J24" s="11"/>
      <c r="K24" s="11"/>
      <c r="L24" s="11"/>
      <c r="M24" s="11"/>
    </row>
    <row r="25">
      <c r="A25" s="11"/>
      <c r="B25" s="11"/>
      <c r="C25" s="11"/>
      <c r="D25" s="11"/>
      <c r="E25" s="11"/>
      <c r="F25" s="11"/>
      <c r="G25" s="11"/>
      <c r="H25" s="11"/>
      <c r="I25" s="11"/>
      <c r="J25" s="11"/>
      <c r="K25" s="11"/>
      <c r="L25" s="11"/>
      <c r="M25" s="1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c r="B1" s="11" t="s">
        <v>38</v>
      </c>
      <c r="C1" s="11" t="s">
        <v>39</v>
      </c>
      <c r="D1" s="11" t="s">
        <v>40</v>
      </c>
      <c r="E1" s="11" t="s">
        <v>41</v>
      </c>
      <c r="F1" s="11" t="s">
        <v>42</v>
      </c>
      <c r="G1" s="11" t="s">
        <v>43</v>
      </c>
      <c r="H1" s="11" t="s">
        <v>44</v>
      </c>
      <c r="I1" s="11" t="s">
        <v>45</v>
      </c>
      <c r="J1" s="11" t="s">
        <v>46</v>
      </c>
      <c r="K1" s="11" t="s">
        <v>47</v>
      </c>
      <c r="L1" s="11" t="s">
        <v>48</v>
      </c>
      <c r="M1" s="11" t="s">
        <v>49</v>
      </c>
    </row>
    <row r="2">
      <c r="A2" s="11" t="s">
        <v>71</v>
      </c>
      <c r="B2" s="11"/>
      <c r="C2" s="11"/>
      <c r="D2" s="11"/>
      <c r="E2" s="11"/>
      <c r="F2" s="11"/>
      <c r="G2" s="11"/>
      <c r="H2" s="11"/>
      <c r="I2" s="11"/>
      <c r="J2" s="11"/>
      <c r="K2" s="11"/>
      <c r="L2" s="11"/>
      <c r="M2" s="11"/>
    </row>
    <row r="3">
      <c r="A3" s="11" t="s">
        <v>28</v>
      </c>
      <c r="B3" s="17">
        <f>'Calcs-1'!B34*Assumptions!$B13</f>
        <v>2700</v>
      </c>
      <c r="C3" s="17">
        <f>'Calcs-1'!C34*Assumptions!$B13</f>
        <v>2862</v>
      </c>
      <c r="D3" s="17">
        <f>'Calcs-1'!D34*Assumptions!$B13</f>
        <v>3334.26</v>
      </c>
      <c r="E3" s="17">
        <f>'Calcs-1'!E34*Assumptions!$B13</f>
        <v>3535.4658</v>
      </c>
      <c r="F3" s="17">
        <f>'Calcs-1'!F34*Assumptions!$B13</f>
        <v>3749.431314</v>
      </c>
      <c r="G3" s="17">
        <f>'Calcs-1'!G34*Assumptions!$B13</f>
        <v>4157.006882</v>
      </c>
      <c r="H3" s="17">
        <f>'Calcs-1'!H34*Assumptions!$B13</f>
        <v>4408.102132</v>
      </c>
      <c r="I3" s="17">
        <f>'Calcs-1'!I34*Assumptions!$B13</f>
        <v>4675.140276</v>
      </c>
      <c r="J3" s="17">
        <f>'Calcs-1'!J34*Assumptions!$B13</f>
        <v>4959.185222</v>
      </c>
      <c r="K3" s="17">
        <f>'Calcs-1'!K34*Assumptions!$B13</f>
        <v>5261.375156</v>
      </c>
      <c r="L3" s="17">
        <f>'Calcs-1'!L34*Assumptions!$B13</f>
        <v>5582.927929</v>
      </c>
      <c r="M3" s="17">
        <f>'Calcs-1'!M34*Assumptions!$B13</f>
        <v>5925.146845</v>
      </c>
    </row>
    <row r="4">
      <c r="A4" s="11" t="s">
        <v>29</v>
      </c>
      <c r="B4" s="17">
        <f>'Calcs-1'!B35*Assumptions!$B14</f>
        <v>18000</v>
      </c>
      <c r="C4" s="17">
        <f>'Calcs-1'!C35*Assumptions!$B14</f>
        <v>18900</v>
      </c>
      <c r="D4" s="17">
        <f>'Calcs-1'!D35*Assumptions!$B14</f>
        <v>25845</v>
      </c>
      <c r="E4" s="17">
        <f>'Calcs-1'!E35*Assumptions!$B14</f>
        <v>27197.25</v>
      </c>
      <c r="F4" s="17">
        <f>'Calcs-1'!F35*Assumptions!$B14</f>
        <v>28620.7125</v>
      </c>
      <c r="G4" s="17">
        <f>'Calcs-1'!G35*Assumptions!$B14</f>
        <v>30119.16413</v>
      </c>
      <c r="H4" s="17">
        <f>'Calcs-1'!H35*Assumptions!$B14</f>
        <v>31696.58329</v>
      </c>
      <c r="I4" s="17">
        <f>'Calcs-1'!I35*Assumptions!$B14</f>
        <v>33357.16107</v>
      </c>
      <c r="J4" s="17">
        <f>'Calcs-1'!J35*Assumptions!$B14</f>
        <v>35105.31266</v>
      </c>
      <c r="K4" s="17">
        <f>'Calcs-1'!K35*Assumptions!$B14</f>
        <v>36945.68944</v>
      </c>
      <c r="L4" s="17">
        <f>'Calcs-1'!L35*Assumptions!$B14</f>
        <v>38883.19173</v>
      </c>
      <c r="M4" s="17">
        <f>'Calcs-1'!M35*Assumptions!$B14</f>
        <v>40922.9822</v>
      </c>
    </row>
    <row r="5">
      <c r="A5" s="11" t="s">
        <v>30</v>
      </c>
      <c r="B5" s="17">
        <f>'Calcs-1'!B36*Assumptions!$B15</f>
        <v>15000</v>
      </c>
      <c r="C5" s="17">
        <f>'Calcs-1'!C36*Assumptions!$B15</f>
        <v>16200</v>
      </c>
      <c r="D5" s="17">
        <f>'Calcs-1'!D36*Assumptions!$B15</f>
        <v>17496</v>
      </c>
      <c r="E5" s="17">
        <f>'Calcs-1'!E36*Assumptions!$B15</f>
        <v>18895.68</v>
      </c>
      <c r="F5" s="17">
        <f>'Calcs-1'!F36*Assumptions!$B15</f>
        <v>20407.3344</v>
      </c>
      <c r="G5" s="17">
        <f>'Calcs-1'!G36*Assumptions!$B15</f>
        <v>28039.92115</v>
      </c>
      <c r="H5" s="17">
        <f>'Calcs-1'!H36*Assumptions!$B15</f>
        <v>30103.11484</v>
      </c>
      <c r="I5" s="17">
        <f>'Calcs-1'!I36*Assumptions!$B15</f>
        <v>32322.36403</v>
      </c>
      <c r="J5" s="17">
        <f>'Calcs-1'!J36*Assumptions!$B15</f>
        <v>34709.70315</v>
      </c>
      <c r="K5" s="17">
        <f>'Calcs-1'!K36*Assumptions!$B15</f>
        <v>37278.10691</v>
      </c>
      <c r="L5" s="17">
        <f>'Calcs-1'!L36*Assumptions!$B15</f>
        <v>40041.56433</v>
      </c>
      <c r="M5" s="17">
        <f>'Calcs-1'!M36*Assumptions!$B15</f>
        <v>43015.1588</v>
      </c>
    </row>
    <row r="6">
      <c r="A6" s="11" t="s">
        <v>31</v>
      </c>
      <c r="B6" s="17">
        <f>'Calcs-1'!B37*Assumptions!$B16</f>
        <v>1800</v>
      </c>
      <c r="C6" s="17">
        <f>'Calcs-1'!C37*Assumptions!$B16</f>
        <v>1908</v>
      </c>
      <c r="D6" s="17">
        <f>'Calcs-1'!D37*Assumptions!$B16</f>
        <v>2222.84</v>
      </c>
      <c r="E6" s="17">
        <f>'Calcs-1'!E37*Assumptions!$B16</f>
        <v>2356.9772</v>
      </c>
      <c r="F6" s="17">
        <f>'Calcs-1'!F37*Assumptions!$B16</f>
        <v>2499.620876</v>
      </c>
      <c r="G6" s="17">
        <f>'Calcs-1'!G37*Assumptions!$B16</f>
        <v>2771.337921</v>
      </c>
      <c r="H6" s="17">
        <f>'Calcs-1'!H37*Assumptions!$B16</f>
        <v>2938.734755</v>
      </c>
      <c r="I6" s="17">
        <f>'Calcs-1'!I37*Assumptions!$B16</f>
        <v>3116.760184</v>
      </c>
      <c r="J6" s="17">
        <f>'Calcs-1'!J37*Assumptions!$B16</f>
        <v>3306.123481</v>
      </c>
      <c r="K6" s="17">
        <f>'Calcs-1'!K37*Assumptions!$B16</f>
        <v>3507.583437</v>
      </c>
      <c r="L6" s="17">
        <f>'Calcs-1'!L37*Assumptions!$B16</f>
        <v>3721.951953</v>
      </c>
      <c r="M6" s="17">
        <f>'Calcs-1'!M37*Assumptions!$B16</f>
        <v>3950.097897</v>
      </c>
    </row>
    <row r="7">
      <c r="A7" s="11" t="s">
        <v>72</v>
      </c>
      <c r="B7" s="17">
        <f t="shared" ref="B7:M7" si="1">SUM(B3:B6)</f>
        <v>37500</v>
      </c>
      <c r="C7" s="17">
        <f t="shared" si="1"/>
        <v>39870</v>
      </c>
      <c r="D7" s="17">
        <f t="shared" si="1"/>
        <v>48898.1</v>
      </c>
      <c r="E7" s="17">
        <f t="shared" si="1"/>
        <v>51985.373</v>
      </c>
      <c r="F7" s="17">
        <f t="shared" si="1"/>
        <v>55277.09909</v>
      </c>
      <c r="G7" s="17">
        <f t="shared" si="1"/>
        <v>65087.43008</v>
      </c>
      <c r="H7" s="17">
        <f t="shared" si="1"/>
        <v>69146.53502</v>
      </c>
      <c r="I7" s="17">
        <f t="shared" si="1"/>
        <v>73471.42557</v>
      </c>
      <c r="J7" s="17">
        <f t="shared" si="1"/>
        <v>78080.32452</v>
      </c>
      <c r="K7" s="17">
        <f t="shared" si="1"/>
        <v>82992.75494</v>
      </c>
      <c r="L7" s="17">
        <f t="shared" si="1"/>
        <v>88229.63595</v>
      </c>
      <c r="M7" s="17">
        <f t="shared" si="1"/>
        <v>93813.38574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c r="B1" s="11" t="s">
        <v>38</v>
      </c>
      <c r="C1" s="11" t="s">
        <v>39</v>
      </c>
      <c r="D1" s="11" t="s">
        <v>40</v>
      </c>
      <c r="E1" s="11" t="s">
        <v>41</v>
      </c>
      <c r="F1" s="11" t="s">
        <v>42</v>
      </c>
      <c r="G1" s="11" t="s">
        <v>43</v>
      </c>
      <c r="H1" s="11" t="s">
        <v>44</v>
      </c>
      <c r="I1" s="11" t="s">
        <v>45</v>
      </c>
      <c r="J1" s="11" t="s">
        <v>46</v>
      </c>
      <c r="K1" s="11" t="s">
        <v>47</v>
      </c>
      <c r="L1" s="11" t="s">
        <v>48</v>
      </c>
      <c r="M1" s="11" t="s">
        <v>49</v>
      </c>
    </row>
    <row r="2">
      <c r="A2" s="11" t="s">
        <v>73</v>
      </c>
      <c r="B2" s="11"/>
      <c r="C2" s="11"/>
      <c r="D2" s="11"/>
      <c r="E2" s="11"/>
      <c r="F2" s="11"/>
      <c r="G2" s="11"/>
      <c r="H2" s="11"/>
      <c r="I2" s="11"/>
      <c r="J2" s="11"/>
      <c r="K2" s="11"/>
      <c r="L2" s="11"/>
      <c r="M2" s="11"/>
    </row>
    <row r="3">
      <c r="A3" s="11" t="s">
        <v>74</v>
      </c>
      <c r="B3" s="17">
        <f>'Sales and Costs'!B7</f>
        <v>66000</v>
      </c>
      <c r="C3" s="17">
        <f>'Sales and Costs'!C7</f>
        <v>70200</v>
      </c>
      <c r="D3" s="17">
        <f>'Sales and Costs'!D7</f>
        <v>84682</v>
      </c>
      <c r="E3" s="17">
        <f>'Sales and Costs'!E7</f>
        <v>90065.86</v>
      </c>
      <c r="F3" s="17">
        <f>'Sales and Costs'!F7</f>
        <v>95808.8938</v>
      </c>
      <c r="G3" s="17">
        <f>'Sales and Costs'!G7</f>
        <v>111536.1386</v>
      </c>
      <c r="H3" s="17">
        <f>'Sales and Costs'!H7</f>
        <v>118554.4424</v>
      </c>
      <c r="I3" s="17">
        <f>'Sales and Costs'!I7</f>
        <v>126036.5991</v>
      </c>
      <c r="J3" s="17">
        <f>'Sales and Costs'!J7</f>
        <v>134014.6934</v>
      </c>
      <c r="K3" s="17">
        <f>'Sales and Costs'!K7</f>
        <v>142523.1172</v>
      </c>
      <c r="L3" s="17">
        <f>'Sales and Costs'!L7</f>
        <v>151598.7402</v>
      </c>
      <c r="M3" s="17">
        <f>'Sales and Costs'!M7</f>
        <v>161281.0945</v>
      </c>
    </row>
    <row r="4">
      <c r="A4" s="11"/>
      <c r="B4" s="11"/>
      <c r="C4" s="11"/>
      <c r="D4" s="11"/>
      <c r="E4" s="11"/>
      <c r="F4" s="11"/>
      <c r="G4" s="11"/>
      <c r="H4" s="11"/>
      <c r="I4" s="11"/>
      <c r="J4" s="11"/>
      <c r="K4" s="11"/>
      <c r="L4" s="11"/>
      <c r="M4" s="11"/>
    </row>
    <row r="5">
      <c r="A5" s="11" t="s">
        <v>75</v>
      </c>
      <c r="B5" s="11"/>
      <c r="C5" s="11"/>
      <c r="D5" s="11"/>
      <c r="E5" s="11"/>
      <c r="F5" s="11"/>
      <c r="G5" s="11"/>
      <c r="H5" s="11"/>
      <c r="I5" s="11"/>
      <c r="J5" s="11"/>
      <c r="K5" s="11"/>
      <c r="L5" s="11"/>
      <c r="M5" s="11"/>
    </row>
    <row r="6">
      <c r="A6" s="11" t="s">
        <v>76</v>
      </c>
      <c r="B6" s="17">
        <f>Purchases!B7</f>
        <v>37500</v>
      </c>
      <c r="C6" s="17">
        <f>Purchases!C7</f>
        <v>39870</v>
      </c>
      <c r="D6" s="17">
        <f>Purchases!D7</f>
        <v>48898.1</v>
      </c>
      <c r="E6" s="17">
        <f>Purchases!E7</f>
        <v>51985.373</v>
      </c>
      <c r="F6" s="17">
        <f>Purchases!F7</f>
        <v>55277.09909</v>
      </c>
      <c r="G6" s="17">
        <f>Purchases!G7</f>
        <v>65087.43008</v>
      </c>
      <c r="H6" s="17">
        <f>Purchases!H7</f>
        <v>69146.53502</v>
      </c>
      <c r="I6" s="17">
        <f>Purchases!I7</f>
        <v>73471.42557</v>
      </c>
      <c r="J6" s="17">
        <f>Purchases!J7</f>
        <v>78080.32452</v>
      </c>
      <c r="K6" s="17">
        <f>Purchases!K7</f>
        <v>82992.75494</v>
      </c>
      <c r="L6" s="17">
        <f>Purchases!L7</f>
        <v>88229.63595</v>
      </c>
      <c r="M6" s="17">
        <f>Purchases!M7</f>
        <v>93813.38574</v>
      </c>
    </row>
    <row r="7">
      <c r="A7" s="11" t="s">
        <v>34</v>
      </c>
      <c r="B7" s="17">
        <f>'Sales and Costs'!B19</f>
        <v>7000</v>
      </c>
      <c r="C7" s="17">
        <f>'Sales and Costs'!C19</f>
        <v>7000</v>
      </c>
      <c r="D7" s="17">
        <f>'Sales and Costs'!D19</f>
        <v>7000</v>
      </c>
      <c r="E7" s="17">
        <f>'Sales and Costs'!E19</f>
        <v>7000</v>
      </c>
      <c r="F7" s="17">
        <f>'Sales and Costs'!F19</f>
        <v>7000</v>
      </c>
      <c r="G7" s="17">
        <f>'Sales and Costs'!G19</f>
        <v>7000</v>
      </c>
      <c r="H7" s="17">
        <f>'Sales and Costs'!H19</f>
        <v>7000</v>
      </c>
      <c r="I7" s="17">
        <f>'Sales and Costs'!I19</f>
        <v>7000</v>
      </c>
      <c r="J7" s="17">
        <f>'Sales and Costs'!J19</f>
        <v>7000</v>
      </c>
      <c r="K7" s="17">
        <f>'Sales and Costs'!K19</f>
        <v>7000</v>
      </c>
      <c r="L7" s="17">
        <f>'Sales and Costs'!L19</f>
        <v>7000</v>
      </c>
      <c r="M7" s="17">
        <f>'Sales and Costs'!M19</f>
        <v>7000</v>
      </c>
    </row>
    <row r="8">
      <c r="A8" s="11"/>
      <c r="B8" s="11"/>
      <c r="C8" s="11"/>
      <c r="D8" s="11"/>
      <c r="E8" s="11"/>
      <c r="F8" s="11"/>
      <c r="G8" s="11"/>
      <c r="H8" s="11"/>
      <c r="I8" s="11"/>
      <c r="J8" s="11"/>
      <c r="K8" s="11"/>
      <c r="L8" s="11"/>
      <c r="M8" s="11"/>
    </row>
    <row r="9">
      <c r="A9" s="11" t="s">
        <v>77</v>
      </c>
      <c r="B9" s="17">
        <f t="shared" ref="B9:M9" si="1">B3-B6-B7</f>
        <v>21500</v>
      </c>
      <c r="C9" s="17">
        <f t="shared" si="1"/>
        <v>23330</v>
      </c>
      <c r="D9" s="17">
        <f t="shared" si="1"/>
        <v>28783.9</v>
      </c>
      <c r="E9" s="17">
        <f t="shared" si="1"/>
        <v>31080.487</v>
      </c>
      <c r="F9" s="17">
        <f t="shared" si="1"/>
        <v>33531.79471</v>
      </c>
      <c r="G9" s="17">
        <f t="shared" si="1"/>
        <v>39448.70847</v>
      </c>
      <c r="H9" s="17">
        <f t="shared" si="1"/>
        <v>42407.90733</v>
      </c>
      <c r="I9" s="17">
        <f t="shared" si="1"/>
        <v>45565.17349</v>
      </c>
      <c r="J9" s="17">
        <f t="shared" si="1"/>
        <v>48934.36889</v>
      </c>
      <c r="K9" s="17">
        <f t="shared" si="1"/>
        <v>52530.36224</v>
      </c>
      <c r="L9" s="17">
        <f t="shared" si="1"/>
        <v>56369.10428</v>
      </c>
      <c r="M9" s="17">
        <f t="shared" si="1"/>
        <v>60467.7088</v>
      </c>
    </row>
    <row r="10">
      <c r="A10" s="11"/>
      <c r="B10" s="11"/>
      <c r="C10" s="11"/>
      <c r="D10" s="11"/>
      <c r="E10" s="11"/>
      <c r="F10" s="11"/>
      <c r="G10" s="11"/>
      <c r="H10" s="11"/>
      <c r="I10" s="11"/>
      <c r="J10" s="11"/>
      <c r="K10" s="11"/>
      <c r="L10" s="11"/>
      <c r="M10" s="11"/>
    </row>
    <row r="11">
      <c r="A11" s="11" t="s">
        <v>78</v>
      </c>
      <c r="B11" s="11"/>
      <c r="C11" s="11"/>
      <c r="D11" s="11"/>
      <c r="E11" s="11"/>
      <c r="F11" s="11"/>
      <c r="G11" s="11"/>
      <c r="H11" s="11"/>
      <c r="I11" s="11"/>
      <c r="J11" s="11"/>
      <c r="K11" s="11"/>
      <c r="L11" s="11"/>
      <c r="M11" s="11"/>
    </row>
    <row r="12">
      <c r="A12" s="11" t="s">
        <v>79</v>
      </c>
      <c r="B12" s="12">
        <v>0.0</v>
      </c>
      <c r="C12" s="17">
        <f t="shared" ref="C12:M12" si="2">B14</f>
        <v>21500</v>
      </c>
      <c r="D12" s="17">
        <f t="shared" si="2"/>
        <v>44830</v>
      </c>
      <c r="E12" s="17">
        <f t="shared" si="2"/>
        <v>73613.9</v>
      </c>
      <c r="F12" s="17">
        <f t="shared" si="2"/>
        <v>104694.387</v>
      </c>
      <c r="G12" s="17">
        <f t="shared" si="2"/>
        <v>138226.1817</v>
      </c>
      <c r="H12" s="17">
        <f t="shared" si="2"/>
        <v>177674.8902</v>
      </c>
      <c r="I12" s="17">
        <f t="shared" si="2"/>
        <v>220082.7975</v>
      </c>
      <c r="J12" s="17">
        <f t="shared" si="2"/>
        <v>265647.971</v>
      </c>
      <c r="K12" s="17">
        <f t="shared" si="2"/>
        <v>314582.3399</v>
      </c>
      <c r="L12" s="17">
        <f t="shared" si="2"/>
        <v>367112.7021</v>
      </c>
      <c r="M12" s="17">
        <f t="shared" si="2"/>
        <v>423481.8064</v>
      </c>
    </row>
    <row r="13">
      <c r="A13" s="11" t="s">
        <v>77</v>
      </c>
      <c r="B13" s="17">
        <f t="shared" ref="B13:M13" si="3">B9</f>
        <v>21500</v>
      </c>
      <c r="C13" s="17">
        <f t="shared" si="3"/>
        <v>23330</v>
      </c>
      <c r="D13" s="17">
        <f t="shared" si="3"/>
        <v>28783.9</v>
      </c>
      <c r="E13" s="17">
        <f t="shared" si="3"/>
        <v>31080.487</v>
      </c>
      <c r="F13" s="17">
        <f t="shared" si="3"/>
        <v>33531.79471</v>
      </c>
      <c r="G13" s="17">
        <f t="shared" si="3"/>
        <v>39448.70847</v>
      </c>
      <c r="H13" s="17">
        <f t="shared" si="3"/>
        <v>42407.90733</v>
      </c>
      <c r="I13" s="17">
        <f t="shared" si="3"/>
        <v>45565.17349</v>
      </c>
      <c r="J13" s="17">
        <f t="shared" si="3"/>
        <v>48934.36889</v>
      </c>
      <c r="K13" s="17">
        <f t="shared" si="3"/>
        <v>52530.36224</v>
      </c>
      <c r="L13" s="17">
        <f t="shared" si="3"/>
        <v>56369.10428</v>
      </c>
      <c r="M13" s="17">
        <f t="shared" si="3"/>
        <v>60467.7088</v>
      </c>
    </row>
    <row r="14">
      <c r="A14" s="11" t="s">
        <v>80</v>
      </c>
      <c r="B14" s="17">
        <f t="shared" ref="B14:M14" si="4">B12+B13</f>
        <v>21500</v>
      </c>
      <c r="C14" s="17">
        <f t="shared" si="4"/>
        <v>44830</v>
      </c>
      <c r="D14" s="17">
        <f t="shared" si="4"/>
        <v>73613.9</v>
      </c>
      <c r="E14" s="17">
        <f t="shared" si="4"/>
        <v>104694.387</v>
      </c>
      <c r="F14" s="17">
        <f t="shared" si="4"/>
        <v>138226.1817</v>
      </c>
      <c r="G14" s="17">
        <f t="shared" si="4"/>
        <v>177674.8902</v>
      </c>
      <c r="H14" s="17">
        <f t="shared" si="4"/>
        <v>220082.7975</v>
      </c>
      <c r="I14" s="17">
        <f t="shared" si="4"/>
        <v>265647.971</v>
      </c>
      <c r="J14" s="17">
        <f t="shared" si="4"/>
        <v>314582.3399</v>
      </c>
      <c r="K14" s="17">
        <f t="shared" si="4"/>
        <v>367112.7021</v>
      </c>
      <c r="L14" s="17">
        <f t="shared" si="4"/>
        <v>423481.8064</v>
      </c>
      <c r="M14" s="17">
        <f t="shared" si="4"/>
        <v>483949.5152</v>
      </c>
    </row>
    <row r="15">
      <c r="A15" s="11"/>
      <c r="B15" s="11"/>
      <c r="C15" s="11"/>
      <c r="D15" s="11"/>
      <c r="E15" s="11"/>
      <c r="F15" s="11"/>
      <c r="G15" s="11"/>
      <c r="H15" s="11"/>
      <c r="I15" s="11"/>
      <c r="J15" s="11"/>
      <c r="K15" s="11"/>
      <c r="L15" s="11"/>
      <c r="M15" s="11"/>
    </row>
    <row r="16">
      <c r="A16" s="11"/>
      <c r="B16" s="11"/>
      <c r="C16" s="11"/>
      <c r="D16" s="11"/>
      <c r="E16" s="11"/>
      <c r="F16" s="11"/>
      <c r="G16" s="11"/>
      <c r="H16" s="11"/>
      <c r="I16" s="11"/>
      <c r="J16" s="11"/>
      <c r="K16" s="11"/>
      <c r="L16" s="11"/>
      <c r="M16" s="1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c r="B1" s="11" t="s">
        <v>38</v>
      </c>
      <c r="C1" s="11" t="s">
        <v>39</v>
      </c>
      <c r="D1" s="11" t="s">
        <v>40</v>
      </c>
      <c r="E1" s="11" t="s">
        <v>41</v>
      </c>
      <c r="F1" s="11" t="s">
        <v>42</v>
      </c>
      <c r="G1" s="11" t="s">
        <v>43</v>
      </c>
      <c r="H1" s="11" t="s">
        <v>44</v>
      </c>
      <c r="I1" s="11" t="s">
        <v>45</v>
      </c>
      <c r="J1" s="11" t="s">
        <v>46</v>
      </c>
      <c r="K1" s="11" t="s">
        <v>47</v>
      </c>
      <c r="L1" s="11" t="s">
        <v>48</v>
      </c>
      <c r="M1" s="11" t="s">
        <v>49</v>
      </c>
    </row>
    <row r="2">
      <c r="A2" s="11" t="s">
        <v>81</v>
      </c>
      <c r="B2" s="11"/>
      <c r="C2" s="11"/>
      <c r="D2" s="11"/>
      <c r="E2" s="11"/>
      <c r="F2" s="11"/>
      <c r="G2" s="11"/>
      <c r="H2" s="11"/>
      <c r="I2" s="11"/>
      <c r="J2" s="11"/>
      <c r="K2" s="11"/>
      <c r="L2" s="11"/>
      <c r="M2" s="11"/>
    </row>
    <row r="3">
      <c r="A3" s="11" t="s">
        <v>78</v>
      </c>
      <c r="B3" s="17">
        <f>Cash!B14</f>
        <v>21500</v>
      </c>
      <c r="C3" s="17">
        <f>Cash!C14</f>
        <v>44830</v>
      </c>
      <c r="D3" s="17">
        <f>Cash!D14</f>
        <v>73613.9</v>
      </c>
      <c r="E3" s="17">
        <f>Cash!E14</f>
        <v>104694.387</v>
      </c>
      <c r="F3" s="17">
        <f>Cash!F14</f>
        <v>138226.1817</v>
      </c>
      <c r="G3" s="17">
        <f>Cash!G14</f>
        <v>177674.8902</v>
      </c>
      <c r="H3" s="17">
        <f>Cash!H14</f>
        <v>220082.7975</v>
      </c>
      <c r="I3" s="17">
        <f>Cash!I14</f>
        <v>265647.971</v>
      </c>
      <c r="J3" s="17">
        <f>Cash!J14</f>
        <v>314582.3399</v>
      </c>
      <c r="K3" s="17">
        <f>Cash!K14</f>
        <v>367112.7021</v>
      </c>
      <c r="L3" s="17">
        <f>Cash!L14</f>
        <v>423481.8064</v>
      </c>
      <c r="M3" s="17">
        <f>Cash!M14</f>
        <v>483949.5152</v>
      </c>
    </row>
    <row r="4">
      <c r="A4" s="11"/>
      <c r="B4" s="11"/>
      <c r="C4" s="11"/>
      <c r="D4" s="11"/>
      <c r="E4" s="11"/>
      <c r="F4" s="11"/>
      <c r="G4" s="11"/>
      <c r="H4" s="11"/>
      <c r="I4" s="11"/>
      <c r="J4" s="11"/>
      <c r="K4" s="11"/>
      <c r="L4" s="11"/>
      <c r="M4" s="11"/>
    </row>
    <row r="5">
      <c r="A5" s="11" t="s">
        <v>82</v>
      </c>
      <c r="B5" s="17">
        <f t="shared" ref="B5:M5" si="1">B3</f>
        <v>21500</v>
      </c>
      <c r="C5" s="17">
        <f t="shared" si="1"/>
        <v>44830</v>
      </c>
      <c r="D5" s="17">
        <f t="shared" si="1"/>
        <v>73613.9</v>
      </c>
      <c r="E5" s="17">
        <f t="shared" si="1"/>
        <v>104694.387</v>
      </c>
      <c r="F5" s="17">
        <f t="shared" si="1"/>
        <v>138226.1817</v>
      </c>
      <c r="G5" s="17">
        <f t="shared" si="1"/>
        <v>177674.8902</v>
      </c>
      <c r="H5" s="17">
        <f t="shared" si="1"/>
        <v>220082.7975</v>
      </c>
      <c r="I5" s="17">
        <f t="shared" si="1"/>
        <v>265647.971</v>
      </c>
      <c r="J5" s="17">
        <f t="shared" si="1"/>
        <v>314582.3399</v>
      </c>
      <c r="K5" s="17">
        <f t="shared" si="1"/>
        <v>367112.7021</v>
      </c>
      <c r="L5" s="17">
        <f t="shared" si="1"/>
        <v>423481.8064</v>
      </c>
      <c r="M5" s="17">
        <f t="shared" si="1"/>
        <v>483949.5152</v>
      </c>
    </row>
    <row r="6">
      <c r="A6" s="11"/>
      <c r="B6" s="11"/>
      <c r="C6" s="11"/>
      <c r="D6" s="11"/>
      <c r="E6" s="11"/>
      <c r="F6" s="11"/>
      <c r="G6" s="11"/>
      <c r="H6" s="11"/>
      <c r="I6" s="11"/>
      <c r="J6" s="11"/>
      <c r="K6" s="11"/>
      <c r="L6" s="11"/>
      <c r="M6" s="11"/>
    </row>
    <row r="7">
      <c r="A7" s="11" t="s">
        <v>83</v>
      </c>
      <c r="B7" s="11"/>
      <c r="C7" s="11"/>
      <c r="D7" s="11"/>
      <c r="E7" s="11"/>
      <c r="F7" s="11"/>
      <c r="G7" s="11"/>
      <c r="H7" s="11"/>
      <c r="I7" s="11"/>
      <c r="J7" s="11"/>
      <c r="K7" s="11"/>
      <c r="L7" s="11"/>
      <c r="M7" s="11"/>
    </row>
    <row r="8">
      <c r="A8" s="11"/>
      <c r="B8" s="11"/>
      <c r="C8" s="11"/>
      <c r="D8" s="11"/>
      <c r="E8" s="11"/>
      <c r="F8" s="11"/>
      <c r="G8" s="11"/>
      <c r="H8" s="11"/>
      <c r="I8" s="11"/>
      <c r="J8" s="11"/>
      <c r="K8" s="11"/>
      <c r="L8" s="11"/>
      <c r="M8" s="11"/>
    </row>
    <row r="9">
      <c r="A9" s="11" t="s">
        <v>84</v>
      </c>
      <c r="B9" s="12">
        <v>0.0</v>
      </c>
      <c r="C9" s="12">
        <v>0.0</v>
      </c>
      <c r="D9" s="12">
        <v>0.0</v>
      </c>
      <c r="E9" s="12">
        <v>0.0</v>
      </c>
      <c r="F9" s="12">
        <v>0.0</v>
      </c>
      <c r="G9" s="12">
        <v>0.0</v>
      </c>
      <c r="H9" s="12">
        <v>0.0</v>
      </c>
      <c r="I9" s="12">
        <v>0.0</v>
      </c>
      <c r="J9" s="12">
        <v>0.0</v>
      </c>
      <c r="K9" s="12">
        <v>0.0</v>
      </c>
      <c r="L9" s="12">
        <v>0.0</v>
      </c>
      <c r="M9" s="12">
        <v>0.0</v>
      </c>
    </row>
    <row r="10">
      <c r="A10" s="11"/>
      <c r="B10" s="11"/>
      <c r="C10" s="11"/>
      <c r="D10" s="11"/>
      <c r="E10" s="11"/>
      <c r="F10" s="11"/>
      <c r="G10" s="11"/>
      <c r="H10" s="11"/>
      <c r="I10" s="11"/>
      <c r="J10" s="11"/>
      <c r="K10" s="11"/>
      <c r="L10" s="11"/>
      <c r="M10" s="11"/>
    </row>
    <row r="11">
      <c r="A11" s="11" t="s">
        <v>85</v>
      </c>
      <c r="B11" s="17">
        <f t="shared" ref="B11:M11" si="2">B5-B9</f>
        <v>21500</v>
      </c>
      <c r="C11" s="17">
        <f t="shared" si="2"/>
        <v>44830</v>
      </c>
      <c r="D11" s="17">
        <f t="shared" si="2"/>
        <v>73613.9</v>
      </c>
      <c r="E11" s="17">
        <f t="shared" si="2"/>
        <v>104694.387</v>
      </c>
      <c r="F11" s="17">
        <f t="shared" si="2"/>
        <v>138226.1817</v>
      </c>
      <c r="G11" s="17">
        <f t="shared" si="2"/>
        <v>177674.8902</v>
      </c>
      <c r="H11" s="17">
        <f t="shared" si="2"/>
        <v>220082.7975</v>
      </c>
      <c r="I11" s="17">
        <f t="shared" si="2"/>
        <v>265647.971</v>
      </c>
      <c r="J11" s="17">
        <f t="shared" si="2"/>
        <v>314582.3399</v>
      </c>
      <c r="K11" s="17">
        <f t="shared" si="2"/>
        <v>367112.7021</v>
      </c>
      <c r="L11" s="17">
        <f t="shared" si="2"/>
        <v>423481.8064</v>
      </c>
      <c r="M11" s="17">
        <f t="shared" si="2"/>
        <v>483949.5152</v>
      </c>
    </row>
    <row r="12">
      <c r="A12" s="11"/>
      <c r="B12" s="11"/>
      <c r="C12" s="11"/>
      <c r="D12" s="11"/>
      <c r="E12" s="11"/>
      <c r="F12" s="11"/>
      <c r="G12" s="11"/>
      <c r="H12" s="11"/>
      <c r="I12" s="11"/>
      <c r="J12" s="11"/>
      <c r="K12" s="11"/>
      <c r="L12" s="11"/>
      <c r="M12" s="11"/>
    </row>
    <row r="13">
      <c r="A13" s="11" t="s">
        <v>86</v>
      </c>
      <c r="B13" s="12">
        <v>0.0</v>
      </c>
      <c r="C13" s="17">
        <f t="shared" ref="C13:M13" si="3">B15</f>
        <v>21500</v>
      </c>
      <c r="D13" s="17">
        <f t="shared" si="3"/>
        <v>44830</v>
      </c>
      <c r="E13" s="17">
        <f t="shared" si="3"/>
        <v>73613.9</v>
      </c>
      <c r="F13" s="17">
        <f t="shared" si="3"/>
        <v>104694.387</v>
      </c>
      <c r="G13" s="17">
        <f t="shared" si="3"/>
        <v>138226.1817</v>
      </c>
      <c r="H13" s="17">
        <f t="shared" si="3"/>
        <v>177674.8902</v>
      </c>
      <c r="I13" s="17">
        <f t="shared" si="3"/>
        <v>220082.7975</v>
      </c>
      <c r="J13" s="17">
        <f t="shared" si="3"/>
        <v>265647.971</v>
      </c>
      <c r="K13" s="17">
        <f t="shared" si="3"/>
        <v>314582.3399</v>
      </c>
      <c r="L13" s="17">
        <f t="shared" si="3"/>
        <v>367112.7021</v>
      </c>
      <c r="M13" s="17">
        <f t="shared" si="3"/>
        <v>423481.8064</v>
      </c>
    </row>
    <row r="14">
      <c r="A14" s="11" t="s">
        <v>87</v>
      </c>
      <c r="B14" s="17">
        <f>'Sales and Costs'!B23</f>
        <v>21500</v>
      </c>
      <c r="C14" s="17">
        <f>'Sales and Costs'!C23</f>
        <v>23330</v>
      </c>
      <c r="D14" s="17">
        <f>'Sales and Costs'!D23</f>
        <v>28783.9</v>
      </c>
      <c r="E14" s="17">
        <f>'Sales and Costs'!E23</f>
        <v>31080.487</v>
      </c>
      <c r="F14" s="17">
        <f>'Sales and Costs'!F23</f>
        <v>33531.79471</v>
      </c>
      <c r="G14" s="17">
        <f>'Sales and Costs'!G23</f>
        <v>39448.70847</v>
      </c>
      <c r="H14" s="17">
        <f>'Sales and Costs'!H23</f>
        <v>42407.90733</v>
      </c>
      <c r="I14" s="17">
        <f>'Sales and Costs'!I23</f>
        <v>45565.17349</v>
      </c>
      <c r="J14" s="17">
        <f>'Sales and Costs'!J23</f>
        <v>48934.36889</v>
      </c>
      <c r="K14" s="17">
        <f>'Sales and Costs'!K23</f>
        <v>52530.36224</v>
      </c>
      <c r="L14" s="17">
        <f>'Sales and Costs'!L23</f>
        <v>56369.10428</v>
      </c>
      <c r="M14" s="17">
        <f>'Sales and Costs'!M23</f>
        <v>60467.7088</v>
      </c>
    </row>
    <row r="15">
      <c r="A15" s="11" t="s">
        <v>88</v>
      </c>
      <c r="B15" s="17">
        <f t="shared" ref="B15:M15" si="4">B13+B14</f>
        <v>21500</v>
      </c>
      <c r="C15" s="17">
        <f t="shared" si="4"/>
        <v>44830</v>
      </c>
      <c r="D15" s="17">
        <f t="shared" si="4"/>
        <v>73613.9</v>
      </c>
      <c r="E15" s="17">
        <f t="shared" si="4"/>
        <v>104694.387</v>
      </c>
      <c r="F15" s="17">
        <f t="shared" si="4"/>
        <v>138226.1817</v>
      </c>
      <c r="G15" s="17">
        <f t="shared" si="4"/>
        <v>177674.8902</v>
      </c>
      <c r="H15" s="17">
        <f t="shared" si="4"/>
        <v>220082.7975</v>
      </c>
      <c r="I15" s="17">
        <f t="shared" si="4"/>
        <v>265647.971</v>
      </c>
      <c r="J15" s="17">
        <f t="shared" si="4"/>
        <v>314582.3399</v>
      </c>
      <c r="K15" s="17">
        <f t="shared" si="4"/>
        <v>367112.7021</v>
      </c>
      <c r="L15" s="17">
        <f t="shared" si="4"/>
        <v>423481.8064</v>
      </c>
      <c r="M15" s="17">
        <f t="shared" si="4"/>
        <v>483949.5152</v>
      </c>
    </row>
    <row r="16">
      <c r="A16" s="11"/>
      <c r="B16" s="11"/>
      <c r="C16" s="11"/>
      <c r="D16" s="11"/>
      <c r="E16" s="11"/>
      <c r="F16" s="11"/>
      <c r="G16" s="11"/>
      <c r="H16" s="11"/>
      <c r="I16" s="11"/>
      <c r="J16" s="11"/>
      <c r="K16" s="11"/>
      <c r="L16" s="11"/>
      <c r="M16" s="11"/>
    </row>
    <row r="17">
      <c r="A17" s="11" t="s">
        <v>89</v>
      </c>
      <c r="B17" s="17">
        <f t="shared" ref="B17:M17" si="5">B11-B15</f>
        <v>0</v>
      </c>
      <c r="C17" s="17">
        <f t="shared" si="5"/>
        <v>0</v>
      </c>
      <c r="D17" s="17">
        <f t="shared" si="5"/>
        <v>0</v>
      </c>
      <c r="E17" s="17">
        <f t="shared" si="5"/>
        <v>0</v>
      </c>
      <c r="F17" s="17">
        <f t="shared" si="5"/>
        <v>0</v>
      </c>
      <c r="G17" s="17">
        <f t="shared" si="5"/>
        <v>0</v>
      </c>
      <c r="H17" s="17">
        <f t="shared" si="5"/>
        <v>0</v>
      </c>
      <c r="I17" s="17">
        <f t="shared" si="5"/>
        <v>0</v>
      </c>
      <c r="J17" s="17">
        <f t="shared" si="5"/>
        <v>0</v>
      </c>
      <c r="K17" s="17">
        <f t="shared" si="5"/>
        <v>0</v>
      </c>
      <c r="L17" s="17">
        <f t="shared" si="5"/>
        <v>0</v>
      </c>
      <c r="M17" s="17">
        <f t="shared" si="5"/>
        <v>0</v>
      </c>
    </row>
    <row r="18">
      <c r="A18" s="11"/>
      <c r="B18" s="11"/>
      <c r="C18" s="11"/>
      <c r="D18" s="11"/>
      <c r="E18" s="11"/>
      <c r="F18" s="11"/>
      <c r="G18" s="11"/>
      <c r="H18" s="11"/>
      <c r="I18" s="11"/>
      <c r="J18" s="11"/>
      <c r="K18" s="11"/>
      <c r="L18" s="11"/>
      <c r="M18" s="11"/>
    </row>
    <row r="19">
      <c r="A19" s="11"/>
      <c r="B19" s="11"/>
      <c r="C19" s="11"/>
      <c r="D19" s="11"/>
      <c r="E19" s="11"/>
      <c r="F19" s="11"/>
      <c r="G19" s="11"/>
      <c r="H19" s="11"/>
      <c r="I19" s="11"/>
      <c r="J19" s="11"/>
      <c r="K19" s="11"/>
      <c r="L19" s="11"/>
      <c r="M19" s="11"/>
    </row>
  </sheetData>
  <drawing r:id="rId1"/>
</worksheet>
</file>