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<sst xmlns="http://schemas.openxmlformats.org/spreadsheetml/2006/main" count="195" uniqueCount="83">
  <si>
    <t>Description</t>
  </si>
  <si>
    <t>Rolls on Wheels offers three varieties of rolls: Veg Roll, Egg Roll and Chicken Roll.</t>
  </si>
  <si>
    <t>The selling price of veg roll is Rs. 50, egg roll is Rs. 60 and chicken roll is Rs. 70.</t>
  </si>
  <si>
    <t xml:space="preserve">In the first month, Rolls on Wheels estimates that it will sell 700 veg roll,  850 egg roll and 900 chicken roll. It estimates that the sale of veg roll will not change in the next 12 months. It also estimates that the sale of egg roll will increase by 3% every month and chicken roll by 4% every month. </t>
  </si>
  <si>
    <t>To make a veg roll, it needs one roll base, one bowl of vegetables, and one mayonnaise sachet. To make a egg roll it needs one roll base, half bowl vegetables, one egg  and one mayonnaise sachet. To make a chicken roll it needs one roll base, one bowl chicken, half bowl vegetables and one mayonnaise sachet.</t>
  </si>
  <si>
    <t xml:space="preserve">It buys these items for every month, the cost of roll base is Rs. 10, one bowl vegetables is Rs. 6, one egg is Rs. 7,one bowl chicken is Rs. 25 and mayonnaise sachet is Rs. 2.5.
 </t>
  </si>
  <si>
    <t>Other costs of Rolls on Wheels are-</t>
  </si>
  <si>
    <t>Rent - Rs. 10000 per month</t>
  </si>
  <si>
    <t>Electricity bill - Rs. 2000 per month</t>
  </si>
  <si>
    <t>Gas - Rs. 4400 per month</t>
  </si>
  <si>
    <t>Make a model for the Rolls on Wheels for 12 months.</t>
  </si>
  <si>
    <t>In the 3rd month the rolls on wheels introduces Double Egg Roll which they sell for Rs. 70. 
It estimates that it will sell 100 double egg rolls in the first month, after that the sale will grow by 5% every month.
1 double egg roll requires 1 roll base, 1/2 bowl vegetables, 2 eggs and 1 mayonnaise sachet. 
In the 6th month the rolls on wheels introduces Double Chicken Roll which it sells for Rs. 100.
It estimates that it will sell 120 double chicken rolls in the first month, after that the sale will grow by 5% every month.
1 double chicken roll requires 1 roll base, 1/2 bowl vegetables, 2 bowl chicken and 1 mayonnaise sachet. 
Update the model with the new data.</t>
  </si>
  <si>
    <t>Unit solds</t>
  </si>
  <si>
    <t>Increment</t>
  </si>
  <si>
    <t>Selling Price</t>
  </si>
  <si>
    <t>Veg Roll</t>
  </si>
  <si>
    <t>Egg Roll</t>
  </si>
  <si>
    <t>Chicken Roll</t>
  </si>
  <si>
    <t>Double Egg Roll</t>
  </si>
  <si>
    <t>3rd month</t>
  </si>
  <si>
    <t>Double Chicken Roll</t>
  </si>
  <si>
    <t>6th month</t>
  </si>
  <si>
    <t>For 1 veg Roll</t>
  </si>
  <si>
    <t>For 1 Egg roll</t>
  </si>
  <si>
    <t>For 1 chicken Roll</t>
  </si>
  <si>
    <t>Roll Base</t>
  </si>
  <si>
    <t>Vegetable</t>
  </si>
  <si>
    <t>Egg</t>
  </si>
  <si>
    <t xml:space="preserve">Chicken </t>
  </si>
  <si>
    <t>mayonnaise</t>
  </si>
  <si>
    <t>Cost Price</t>
  </si>
  <si>
    <t>in Rs</t>
  </si>
  <si>
    <t>Other Costs</t>
  </si>
  <si>
    <t>in Rs per month</t>
  </si>
  <si>
    <t>Rent</t>
  </si>
  <si>
    <t>Electricity Bill</t>
  </si>
  <si>
    <t>Gas</t>
  </si>
  <si>
    <t>M1</t>
  </si>
  <si>
    <t>M2</t>
  </si>
  <si>
    <t>M3</t>
  </si>
  <si>
    <t>M4</t>
  </si>
  <si>
    <t>M5</t>
  </si>
  <si>
    <t>M6</t>
  </si>
  <si>
    <t>M7</t>
  </si>
  <si>
    <t>M8</t>
  </si>
  <si>
    <t>M9</t>
  </si>
  <si>
    <t>M10</t>
  </si>
  <si>
    <t>M11</t>
  </si>
  <si>
    <t>M12</t>
  </si>
  <si>
    <t>Sales (Qty)</t>
  </si>
  <si>
    <t>veg roll</t>
  </si>
  <si>
    <t>egg roll</t>
  </si>
  <si>
    <t>chicken roll</t>
  </si>
  <si>
    <t>Requirement (Qty)</t>
  </si>
  <si>
    <t>veg Roll</t>
  </si>
  <si>
    <t>Total Requirements (Qty)</t>
  </si>
  <si>
    <t>Sales (in Rs)</t>
  </si>
  <si>
    <t>Total Sales</t>
  </si>
  <si>
    <t xml:space="preserve">Cost of goods sold </t>
  </si>
  <si>
    <t>Total costs of goods sold</t>
  </si>
  <si>
    <t>Total other costs</t>
  </si>
  <si>
    <t>Total Costs</t>
  </si>
  <si>
    <t>Profit</t>
  </si>
  <si>
    <t>Purchases (in Rs)</t>
  </si>
  <si>
    <t>Total Purchases</t>
  </si>
  <si>
    <t>Cash inflow</t>
  </si>
  <si>
    <t>Cash received from Sales</t>
  </si>
  <si>
    <t>Cash outflow</t>
  </si>
  <si>
    <t>Cash paid for purchases</t>
  </si>
  <si>
    <t>Other costs</t>
  </si>
  <si>
    <t>Net cash for the month</t>
  </si>
  <si>
    <t>Cash in hand</t>
  </si>
  <si>
    <t>Opening Cash</t>
  </si>
  <si>
    <t>Closing cash</t>
  </si>
  <si>
    <t>Assets</t>
  </si>
  <si>
    <t>Total Assets (TA)</t>
  </si>
  <si>
    <t>Liabilities</t>
  </si>
  <si>
    <t>Total Liabilities (TL)</t>
  </si>
  <si>
    <t>Difference 1 (TA-TL)</t>
  </si>
  <si>
    <t>Opening Profit</t>
  </si>
  <si>
    <t>Profit for the month</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</si>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</sst>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8.0"/>
      <color theme="1"/>
      <name val="Arial"/>
    </font>
    <font>
      <color theme="1"/>
      <name val="Arial"/>
    </font>
    <font>
      <sz val="18.0"/>
      <color theme="1"/>
      <name val="Arial"/>
    </font>
    <font>
      <sz val="12.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4" numFmtId="0" xfId="0" applyAlignment="1" applyFont="1">
      <alignment readingOrder="0" shrinkToFit="0" vertical="bottom" wrapText="1"/>
    </xf>
    <xf borderId="0" fillId="0" fontId="2" numFmtId="0" xfId="0" applyAlignment="1" applyFont="1">
      <alignment horizontal="right" vertical="bottom"/>
    </xf>
    <xf borderId="0" fillId="0" fontId="2" numFmtId="9" xfId="0" applyAlignment="1" applyFont="1" applyNumberFormat="1">
      <alignment horizontal="right" vertical="bottom"/>
    </xf>
    <xf borderId="0" fillId="0" fontId="2" numFmtId="0" xfId="0" applyAlignment="1" applyFont="1">
      <alignment shrinkToFit="0" vertical="bottom" wrapText="0"/>
    </xf>
    <xf borderId="0" fillId="0" fontId="2" numFmtId="1" xfId="0" applyAlignment="1" applyFont="1" applyNumberFormat="1">
      <alignment horizontal="right" vertical="bottom"/>
    </xf>
    <xf borderId="0" fillId="0" fontId="2" numFmtId="1" xfId="0" applyAlignment="1" applyFont="1" applyNumberFormat="1">
      <alignment vertical="bottom"/>
    </xf>
    <xf borderId="0" fillId="0" fontId="2" numFmtId="3" xfId="0" applyAlignment="1" applyFont="1" applyNumberFormat="1">
      <alignment horizontal="right" vertical="bottom"/>
    </xf>
    <xf borderId="0" fillId="0" fontId="2"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75"/>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2"/>
      <c r="D5" s="2"/>
      <c r="E5" s="2"/>
      <c r="F5" s="2"/>
      <c r="G5" s="2"/>
      <c r="H5" s="2"/>
      <c r="I5" s="2"/>
      <c r="J5" s="2"/>
      <c r="K5" s="2"/>
      <c r="L5" s="2"/>
      <c r="M5" s="2"/>
      <c r="N5" s="2"/>
      <c r="O5" s="2"/>
      <c r="P5" s="2"/>
      <c r="Q5" s="2"/>
      <c r="R5" s="2"/>
      <c r="S5" s="2"/>
      <c r="T5" s="2"/>
      <c r="U5" s="2"/>
      <c r="V5" s="2"/>
      <c r="W5" s="2"/>
      <c r="X5" s="2"/>
      <c r="Y5" s="2"/>
      <c r="Z5" s="2"/>
    </row>
    <row r="6" ht="55.5" hidden="1" customHeight="1">
      <c r="A6" s="4" t="s">
        <v>5</v>
      </c>
      <c r="B6" s="2"/>
      <c r="C6" s="2"/>
      <c r="D6" s="2"/>
      <c r="E6" s="2"/>
      <c r="F6" s="2"/>
      <c r="G6" s="2"/>
      <c r="H6" s="2"/>
      <c r="I6" s="2"/>
      <c r="J6" s="2"/>
      <c r="K6" s="2"/>
      <c r="L6" s="2"/>
      <c r="M6" s="2"/>
      <c r="N6" s="2"/>
      <c r="O6" s="2"/>
      <c r="P6" s="2"/>
      <c r="Q6" s="2"/>
      <c r="R6" s="2"/>
      <c r="S6" s="2"/>
      <c r="T6" s="2"/>
      <c r="U6" s="2"/>
      <c r="V6" s="2"/>
      <c r="W6" s="2"/>
      <c r="X6" s="2"/>
      <c r="Y6" s="2"/>
      <c r="Z6" s="2"/>
    </row>
    <row r="7" hidden="1">
      <c r="A7" s="3" t="s">
        <v>6</v>
      </c>
      <c r="B7" s="2"/>
      <c r="C7" s="2"/>
      <c r="D7" s="2"/>
      <c r="E7" s="2"/>
      <c r="F7" s="2"/>
      <c r="G7" s="2"/>
      <c r="H7" s="2"/>
      <c r="I7" s="2"/>
      <c r="J7" s="2"/>
      <c r="K7" s="2"/>
      <c r="L7" s="2"/>
      <c r="M7" s="2"/>
      <c r="N7" s="2"/>
      <c r="O7" s="2"/>
      <c r="P7" s="2"/>
      <c r="Q7" s="2"/>
      <c r="R7" s="2"/>
      <c r="S7" s="2"/>
      <c r="T7" s="2"/>
      <c r="U7" s="2"/>
      <c r="V7" s="2"/>
      <c r="W7" s="2"/>
      <c r="X7" s="2"/>
      <c r="Y7" s="2"/>
      <c r="Z7" s="2"/>
    </row>
    <row r="8" hidden="1">
      <c r="A8" s="3" t="s">
        <v>7</v>
      </c>
      <c r="B8" s="2"/>
      <c r="C8" s="2"/>
      <c r="D8" s="2"/>
      <c r="E8" s="2"/>
      <c r="F8" s="2"/>
      <c r="G8" s="2"/>
      <c r="H8" s="2"/>
      <c r="I8" s="2"/>
      <c r="J8" s="2"/>
      <c r="K8" s="2"/>
      <c r="L8" s="2"/>
      <c r="M8" s="2"/>
      <c r="N8" s="2"/>
      <c r="O8" s="2"/>
      <c r="P8" s="2"/>
      <c r="Q8" s="2"/>
      <c r="R8" s="2"/>
      <c r="S8" s="2"/>
      <c r="T8" s="2"/>
      <c r="U8" s="2"/>
      <c r="V8" s="2"/>
      <c r="W8" s="2"/>
      <c r="X8" s="2"/>
      <c r="Y8" s="2"/>
      <c r="Z8" s="2"/>
    </row>
    <row r="9" hidden="1">
      <c r="A9" s="5" t="s">
        <v>8</v>
      </c>
      <c r="B9" s="2"/>
      <c r="C9" s="2"/>
      <c r="D9" s="2"/>
      <c r="E9" s="2"/>
      <c r="F9" s="2"/>
      <c r="G9" s="2"/>
      <c r="H9" s="2"/>
      <c r="I9" s="2"/>
      <c r="J9" s="2"/>
      <c r="K9" s="2"/>
      <c r="L9" s="2"/>
      <c r="M9" s="2"/>
      <c r="N9" s="2"/>
      <c r="O9" s="2"/>
      <c r="P9" s="2"/>
      <c r="Q9" s="2"/>
      <c r="R9" s="2"/>
      <c r="S9" s="2"/>
      <c r="T9" s="2"/>
      <c r="U9" s="2"/>
      <c r="V9" s="2"/>
      <c r="W9" s="2"/>
      <c r="X9" s="2"/>
      <c r="Y9" s="2"/>
      <c r="Z9" s="2"/>
    </row>
    <row r="10" hidden="1">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5"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6"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12</v>
      </c>
      <c r="C1" s="2" t="s">
        <v>13</v>
      </c>
      <c r="D1" s="2" t="s">
        <v>14</v>
      </c>
      <c r="E1" s="2"/>
      <c r="F1" s="2"/>
      <c r="G1" s="2"/>
    </row>
    <row r="2">
      <c r="A2" s="2" t="s">
        <v>15</v>
      </c>
      <c r="B2" s="7">
        <v>700.0</v>
      </c>
      <c r="C2" s="8">
        <v>0.0</v>
      </c>
      <c r="D2" s="7">
        <v>50.0</v>
      </c>
      <c r="E2" s="2"/>
      <c r="F2" s="2"/>
      <c r="G2" s="2"/>
    </row>
    <row r="3">
      <c r="A3" s="2" t="s">
        <v>16</v>
      </c>
      <c r="B3" s="7">
        <v>850.0</v>
      </c>
      <c r="C3" s="8">
        <v>0.03</v>
      </c>
      <c r="D3" s="7">
        <v>60.0</v>
      </c>
      <c r="E3" s="2"/>
      <c r="F3" s="2"/>
      <c r="G3" s="2"/>
    </row>
    <row r="4">
      <c r="A4" s="2" t="s">
        <v>17</v>
      </c>
      <c r="B4" s="7">
        <v>900.0</v>
      </c>
      <c r="C4" s="8">
        <v>0.04</v>
      </c>
      <c r="D4" s="7">
        <v>70.0</v>
      </c>
      <c r="E4" s="2"/>
      <c r="F4" s="2"/>
      <c r="G4" s="2"/>
    </row>
    <row r="5">
      <c r="A5" s="2" t="s">
        <v>18</v>
      </c>
      <c r="B5" s="7">
        <v>100.0</v>
      </c>
      <c r="C5" s="8">
        <v>0.05</v>
      </c>
      <c r="D5" s="7">
        <v>70.0</v>
      </c>
      <c r="E5" s="2" t="s">
        <v>19</v>
      </c>
      <c r="F5" s="2"/>
      <c r="G5" s="2"/>
    </row>
    <row r="6">
      <c r="A6" s="2" t="s">
        <v>20</v>
      </c>
      <c r="B6" s="7">
        <v>120.0</v>
      </c>
      <c r="C6" s="8">
        <v>0.05</v>
      </c>
      <c r="D6" s="7">
        <v>100.0</v>
      </c>
      <c r="E6" s="2" t="s">
        <v>21</v>
      </c>
      <c r="F6" s="2"/>
      <c r="G6" s="2"/>
    </row>
    <row r="7">
      <c r="A7" s="2"/>
      <c r="B7" s="2"/>
      <c r="C7" s="2"/>
      <c r="D7" s="2"/>
      <c r="E7" s="2"/>
      <c r="F7" s="2"/>
      <c r="G7" s="2"/>
    </row>
    <row r="8">
      <c r="A8" s="2"/>
      <c r="B8" s="2" t="s">
        <v>22</v>
      </c>
      <c r="C8" s="2" t="s">
        <v>23</v>
      </c>
      <c r="D8" s="2" t="s">
        <v>24</v>
      </c>
      <c r="E8" s="2" t="s">
        <v>18</v>
      </c>
      <c r="F8" s="9" t="s">
        <v>20</v>
      </c>
      <c r="G8" s="2"/>
    </row>
    <row r="9">
      <c r="A9" s="2" t="s">
        <v>25</v>
      </c>
      <c r="B9" s="7">
        <v>1.0</v>
      </c>
      <c r="C9" s="7">
        <v>1.0</v>
      </c>
      <c r="D9" s="7">
        <v>1.0</v>
      </c>
      <c r="E9" s="7">
        <v>1.0</v>
      </c>
      <c r="F9" s="7">
        <v>1.0</v>
      </c>
      <c r="G9" s="2"/>
    </row>
    <row r="10">
      <c r="A10" s="2" t="s">
        <v>26</v>
      </c>
      <c r="B10" s="7">
        <v>1.0</v>
      </c>
      <c r="C10" s="7">
        <v>0.5</v>
      </c>
      <c r="D10" s="7">
        <v>0.5</v>
      </c>
      <c r="E10" s="7">
        <v>0.5</v>
      </c>
      <c r="F10" s="7">
        <v>0.5</v>
      </c>
      <c r="G10" s="2"/>
    </row>
    <row r="11">
      <c r="A11" s="2" t="s">
        <v>27</v>
      </c>
      <c r="B11" s="7">
        <v>0.0</v>
      </c>
      <c r="C11" s="7">
        <v>1.0</v>
      </c>
      <c r="D11" s="7">
        <v>0.0</v>
      </c>
      <c r="E11" s="7">
        <v>2.0</v>
      </c>
      <c r="F11" s="7">
        <v>0.0</v>
      </c>
      <c r="G11" s="2"/>
    </row>
    <row r="12">
      <c r="A12" s="2" t="s">
        <v>28</v>
      </c>
      <c r="B12" s="7">
        <v>0.0</v>
      </c>
      <c r="C12" s="7">
        <v>0.0</v>
      </c>
      <c r="D12" s="7">
        <v>1.0</v>
      </c>
      <c r="E12" s="7">
        <v>0.0</v>
      </c>
      <c r="F12" s="7">
        <v>2.0</v>
      </c>
      <c r="G12" s="2"/>
    </row>
    <row r="13">
      <c r="A13" s="2" t="s">
        <v>29</v>
      </c>
      <c r="B13" s="7">
        <v>1.0</v>
      </c>
      <c r="C13" s="7">
        <v>1.0</v>
      </c>
      <c r="D13" s="7">
        <v>1.0</v>
      </c>
      <c r="E13" s="7">
        <v>1.0</v>
      </c>
      <c r="F13" s="7">
        <v>1.0</v>
      </c>
      <c r="G13" s="2"/>
    </row>
    <row r="14">
      <c r="A14" s="2"/>
      <c r="B14" s="2"/>
      <c r="C14" s="2"/>
      <c r="D14" s="2"/>
      <c r="E14" s="2"/>
      <c r="F14" s="2"/>
      <c r="G14" s="2"/>
    </row>
    <row r="15">
      <c r="A15" s="2" t="s">
        <v>30</v>
      </c>
      <c r="B15" s="2" t="s">
        <v>31</v>
      </c>
      <c r="C15" s="2"/>
      <c r="D15" s="2"/>
      <c r="E15" s="2"/>
      <c r="F15" s="2"/>
      <c r="G15" s="2"/>
    </row>
    <row r="16">
      <c r="A16" s="2" t="s">
        <v>25</v>
      </c>
      <c r="B16" s="7">
        <v>10.0</v>
      </c>
      <c r="C16" s="2"/>
      <c r="D16" s="2"/>
      <c r="E16" s="2"/>
      <c r="F16" s="2"/>
      <c r="G16" s="2"/>
    </row>
    <row r="17">
      <c r="A17" s="2" t="s">
        <v>26</v>
      </c>
      <c r="B17" s="7">
        <v>6.0</v>
      </c>
      <c r="C17" s="2"/>
      <c r="D17" s="2"/>
      <c r="E17" s="2"/>
      <c r="F17" s="2"/>
      <c r="G17" s="2"/>
    </row>
    <row r="18">
      <c r="A18" s="2" t="s">
        <v>27</v>
      </c>
      <c r="B18" s="7">
        <v>7.0</v>
      </c>
      <c r="C18" s="2"/>
      <c r="D18" s="2"/>
      <c r="E18" s="2"/>
      <c r="F18" s="2"/>
      <c r="G18" s="2"/>
    </row>
    <row r="19">
      <c r="A19" s="2" t="s">
        <v>28</v>
      </c>
      <c r="B19" s="7">
        <v>25.0</v>
      </c>
      <c r="C19" s="2"/>
      <c r="D19" s="2"/>
      <c r="E19" s="2"/>
      <c r="F19" s="2"/>
      <c r="G19" s="2"/>
    </row>
    <row r="20">
      <c r="A20" s="2" t="s">
        <v>29</v>
      </c>
      <c r="B20" s="7">
        <v>2.5</v>
      </c>
      <c r="C20" s="2"/>
      <c r="D20" s="2"/>
      <c r="E20" s="2"/>
      <c r="F20" s="2"/>
      <c r="G20" s="2"/>
    </row>
    <row r="21">
      <c r="A21" s="2"/>
      <c r="B21" s="2"/>
      <c r="C21" s="2"/>
      <c r="D21" s="2"/>
      <c r="E21" s="2"/>
      <c r="F21" s="2"/>
      <c r="G21" s="2"/>
    </row>
    <row r="22">
      <c r="A22" s="2" t="s">
        <v>32</v>
      </c>
      <c r="B22" s="2" t="s">
        <v>33</v>
      </c>
      <c r="C22" s="2"/>
      <c r="D22" s="2"/>
      <c r="E22" s="2"/>
      <c r="F22" s="2"/>
      <c r="G22" s="2"/>
    </row>
    <row r="23">
      <c r="A23" s="2" t="s">
        <v>34</v>
      </c>
      <c r="B23" s="7">
        <v>10000.0</v>
      </c>
      <c r="C23" s="2"/>
      <c r="D23" s="2"/>
      <c r="E23" s="2"/>
      <c r="F23" s="2"/>
      <c r="G23" s="2"/>
    </row>
    <row r="24">
      <c r="A24" s="2" t="s">
        <v>35</v>
      </c>
      <c r="B24" s="7">
        <v>2000.0</v>
      </c>
      <c r="C24" s="2"/>
      <c r="D24" s="2"/>
      <c r="E24" s="2"/>
      <c r="F24" s="2"/>
      <c r="G24" s="2"/>
    </row>
    <row r="25">
      <c r="A25" s="2" t="s">
        <v>36</v>
      </c>
      <c r="B25" s="7">
        <v>4400.0</v>
      </c>
      <c r="C25" s="2"/>
      <c r="D25" s="2"/>
      <c r="E25" s="2"/>
      <c r="F25" s="2"/>
      <c r="G25" s="2"/>
    </row>
    <row r="26">
      <c r="A26" s="2"/>
      <c r="B26" s="2"/>
      <c r="C26" s="2"/>
      <c r="D26" s="2"/>
      <c r="E26" s="2"/>
      <c r="F26" s="2"/>
      <c r="G26"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37</v>
      </c>
      <c r="C1" s="2" t="s">
        <v>38</v>
      </c>
      <c r="D1" s="2" t="s">
        <v>39</v>
      </c>
      <c r="E1" s="2" t="s">
        <v>40</v>
      </c>
      <c r="F1" s="2" t="s">
        <v>41</v>
      </c>
      <c r="G1" s="2" t="s">
        <v>42</v>
      </c>
      <c r="H1" s="2" t="s">
        <v>43</v>
      </c>
      <c r="I1" s="2" t="s">
        <v>44</v>
      </c>
      <c r="J1" s="2" t="s">
        <v>45</v>
      </c>
      <c r="K1" s="2" t="s">
        <v>46</v>
      </c>
      <c r="L1" s="2" t="s">
        <v>47</v>
      </c>
      <c r="M1" s="2" t="s">
        <v>48</v>
      </c>
    </row>
    <row r="2">
      <c r="A2" s="2" t="s">
        <v>49</v>
      </c>
      <c r="B2" s="2"/>
      <c r="C2" s="2"/>
      <c r="D2" s="2"/>
      <c r="E2" s="2"/>
      <c r="F2" s="2"/>
      <c r="G2" s="2"/>
      <c r="H2" s="2"/>
      <c r="I2" s="2"/>
      <c r="J2" s="2"/>
      <c r="K2" s="2"/>
      <c r="L2" s="2"/>
      <c r="M2" s="2"/>
    </row>
    <row r="3">
      <c r="A3" s="2" t="s">
        <v>50</v>
      </c>
      <c r="B3" s="7">
        <f>Assumptions!B2</f>
        <v>700</v>
      </c>
      <c r="C3" s="7">
        <f>B3*(1+Assumptions!$C2)</f>
        <v>700</v>
      </c>
      <c r="D3" s="7">
        <f>C3*(1+Assumptions!$C2)</f>
        <v>700</v>
      </c>
      <c r="E3" s="7">
        <f>D3*(1+Assumptions!$C2)</f>
        <v>700</v>
      </c>
      <c r="F3" s="7">
        <f>E3*(1+Assumptions!$C2)</f>
        <v>700</v>
      </c>
      <c r="G3" s="7">
        <f>F3*(1+Assumptions!$C2)</f>
        <v>700</v>
      </c>
      <c r="H3" s="7">
        <f>G3*(1+Assumptions!$C2)</f>
        <v>700</v>
      </c>
      <c r="I3" s="7">
        <f>H3*(1+Assumptions!$C2)</f>
        <v>700</v>
      </c>
      <c r="J3" s="7">
        <f>I3*(1+Assumptions!$C2)</f>
        <v>700</v>
      </c>
      <c r="K3" s="7">
        <f>J3*(1+Assumptions!$C2)</f>
        <v>700</v>
      </c>
      <c r="L3" s="7">
        <f>K3*(1+Assumptions!$C2)</f>
        <v>700</v>
      </c>
      <c r="M3" s="7">
        <f>L3*(1+Assumptions!$C2)</f>
        <v>700</v>
      </c>
    </row>
    <row r="4">
      <c r="A4" s="2" t="s">
        <v>51</v>
      </c>
      <c r="B4" s="7">
        <f>Assumptions!B3</f>
        <v>850</v>
      </c>
      <c r="C4" s="10">
        <f>B4*(1+Assumptions!$C3)</f>
        <v>875.5</v>
      </c>
      <c r="D4" s="10">
        <f>C4*(1+Assumptions!$C3)</f>
        <v>901.765</v>
      </c>
      <c r="E4" s="10">
        <f>D4*(1+Assumptions!$C3)</f>
        <v>928.81795</v>
      </c>
      <c r="F4" s="10">
        <f>E4*(1+Assumptions!$C3)</f>
        <v>956.6824885</v>
      </c>
      <c r="G4" s="10">
        <f>F4*(1+Assumptions!$C3)</f>
        <v>985.3829632</v>
      </c>
      <c r="H4" s="10">
        <f>G4*(1+Assumptions!$C3)</f>
        <v>1014.944452</v>
      </c>
      <c r="I4" s="10">
        <f>H4*(1+Assumptions!$C3)</f>
        <v>1045.392786</v>
      </c>
      <c r="J4" s="10">
        <f>I4*(1+Assumptions!$C3)</f>
        <v>1076.754569</v>
      </c>
      <c r="K4" s="10">
        <f>J4*(1+Assumptions!$C3)</f>
        <v>1109.057206</v>
      </c>
      <c r="L4" s="10">
        <f>K4*(1+Assumptions!$C3)</f>
        <v>1142.328922</v>
      </c>
      <c r="M4" s="10">
        <f>L4*(1+Assumptions!$C3)</f>
        <v>1176.59879</v>
      </c>
    </row>
    <row r="5">
      <c r="A5" s="2" t="s">
        <v>52</v>
      </c>
      <c r="B5" s="7">
        <f>Assumptions!B4</f>
        <v>900</v>
      </c>
      <c r="C5" s="10">
        <f>B5*(1+Assumptions!$C4)</f>
        <v>936</v>
      </c>
      <c r="D5" s="10">
        <f>C5*(1+Assumptions!$C4)</f>
        <v>973.44</v>
      </c>
      <c r="E5" s="10">
        <f>D5*(1+Assumptions!$C4)</f>
        <v>1012.3776</v>
      </c>
      <c r="F5" s="10">
        <f>E5*(1+Assumptions!$C4)</f>
        <v>1052.872704</v>
      </c>
      <c r="G5" s="10">
        <f>F5*(1+Assumptions!$C4)</f>
        <v>1094.987612</v>
      </c>
      <c r="H5" s="10">
        <f>G5*(1+Assumptions!$C4)</f>
        <v>1138.787117</v>
      </c>
      <c r="I5" s="10">
        <f>H5*(1+Assumptions!$C4)</f>
        <v>1184.338601</v>
      </c>
      <c r="J5" s="10">
        <f>I5*(1+Assumptions!$C4)</f>
        <v>1231.712145</v>
      </c>
      <c r="K5" s="10">
        <f>J5*(1+Assumptions!$C4)</f>
        <v>1280.980631</v>
      </c>
      <c r="L5" s="10">
        <f>K5*(1+Assumptions!$C4)</f>
        <v>1332.219856</v>
      </c>
      <c r="M5" s="10">
        <f>L5*(1+Assumptions!$C4)</f>
        <v>1385.508651</v>
      </c>
    </row>
    <row r="6">
      <c r="A6" s="2" t="s">
        <v>18</v>
      </c>
      <c r="B6" s="7">
        <v>0.0</v>
      </c>
      <c r="C6" s="7">
        <v>0.0</v>
      </c>
      <c r="D6" s="7">
        <f>Assumptions!B5</f>
        <v>100</v>
      </c>
      <c r="E6" s="10">
        <f>D6*(1+Assumptions!$C5)</f>
        <v>105</v>
      </c>
      <c r="F6" s="10">
        <f>E6*(1+Assumptions!$C5)</f>
        <v>110.25</v>
      </c>
      <c r="G6" s="10">
        <f>F6*(1+Assumptions!$C5)</f>
        <v>115.7625</v>
      </c>
      <c r="H6" s="10">
        <f>G6*(1+Assumptions!$C5)</f>
        <v>121.550625</v>
      </c>
      <c r="I6" s="10">
        <f>H6*(1+Assumptions!$C5)</f>
        <v>127.6281563</v>
      </c>
      <c r="J6" s="10">
        <f>I6*(1+Assumptions!$C5)</f>
        <v>134.0095641</v>
      </c>
      <c r="K6" s="10">
        <f>J6*(1+Assumptions!$C5)</f>
        <v>140.7100423</v>
      </c>
      <c r="L6" s="10">
        <f>K6*(1+Assumptions!$C5)</f>
        <v>147.7455444</v>
      </c>
      <c r="M6" s="10">
        <f>L6*(1+Assumptions!$C5)</f>
        <v>155.1328216</v>
      </c>
    </row>
    <row r="7">
      <c r="A7" s="2" t="s">
        <v>20</v>
      </c>
      <c r="B7" s="7">
        <v>0.0</v>
      </c>
      <c r="C7" s="7">
        <v>0.0</v>
      </c>
      <c r="D7" s="7">
        <v>0.0</v>
      </c>
      <c r="E7" s="7">
        <v>0.0</v>
      </c>
      <c r="F7" s="7">
        <v>0.0</v>
      </c>
      <c r="G7" s="7">
        <f>Assumptions!B6</f>
        <v>120</v>
      </c>
      <c r="H7" s="10">
        <f>G7*(1+Assumptions!$C6)</f>
        <v>126</v>
      </c>
      <c r="I7" s="10">
        <f>H7*(1+Assumptions!$C6)</f>
        <v>132.3</v>
      </c>
      <c r="J7" s="10">
        <f>I7*(1+Assumptions!$C6)</f>
        <v>138.915</v>
      </c>
      <c r="K7" s="10">
        <f>J7*(1+Assumptions!$C6)</f>
        <v>145.86075</v>
      </c>
      <c r="L7" s="10">
        <f>K7*(1+Assumptions!$C6)</f>
        <v>153.1537875</v>
      </c>
      <c r="M7" s="10">
        <f>L7*(1+Assumptions!$C6)</f>
        <v>160.8114769</v>
      </c>
    </row>
    <row r="8">
      <c r="A8" s="2"/>
      <c r="B8" s="2"/>
      <c r="C8" s="2"/>
      <c r="D8" s="2"/>
      <c r="E8" s="2"/>
      <c r="F8" s="2"/>
      <c r="G8" s="2"/>
      <c r="H8" s="2"/>
      <c r="I8" s="2"/>
      <c r="J8" s="2"/>
      <c r="K8" s="2"/>
      <c r="L8" s="2"/>
      <c r="M8" s="2"/>
    </row>
    <row r="9">
      <c r="A9" s="2" t="s">
        <v>53</v>
      </c>
      <c r="B9" s="2"/>
      <c r="C9" s="2"/>
      <c r="D9" s="2"/>
      <c r="E9" s="2"/>
      <c r="F9" s="2"/>
      <c r="G9" s="2"/>
      <c r="H9" s="2"/>
      <c r="I9" s="2"/>
      <c r="J9" s="2"/>
      <c r="K9" s="2"/>
      <c r="L9" s="2"/>
      <c r="M9" s="2"/>
    </row>
    <row r="10">
      <c r="A10" s="2" t="s">
        <v>54</v>
      </c>
      <c r="B10" s="2"/>
      <c r="C10" s="2"/>
      <c r="D10" s="2"/>
      <c r="E10" s="2"/>
      <c r="F10" s="2"/>
      <c r="G10" s="2"/>
      <c r="H10" s="2"/>
      <c r="I10" s="2"/>
      <c r="J10" s="2"/>
      <c r="K10" s="2"/>
      <c r="L10" s="2"/>
      <c r="M10" s="2"/>
    </row>
    <row r="11">
      <c r="A11" s="2" t="s">
        <v>25</v>
      </c>
      <c r="B11" s="7">
        <f>B3*Assumptions!$B9</f>
        <v>700</v>
      </c>
      <c r="C11" s="7">
        <f>C3*Assumptions!$B9</f>
        <v>700</v>
      </c>
      <c r="D11" s="7">
        <f>D3*Assumptions!$B9</f>
        <v>700</v>
      </c>
      <c r="E11" s="7">
        <f>E3*Assumptions!$B9</f>
        <v>700</v>
      </c>
      <c r="F11" s="7">
        <f>F3*Assumptions!$B9</f>
        <v>700</v>
      </c>
      <c r="G11" s="7">
        <f>G3*Assumptions!$B9</f>
        <v>700</v>
      </c>
      <c r="H11" s="7">
        <f>H3*Assumptions!$B9</f>
        <v>700</v>
      </c>
      <c r="I11" s="7">
        <f>I3*Assumptions!$B9</f>
        <v>700</v>
      </c>
      <c r="J11" s="7">
        <f>J3*Assumptions!$B9</f>
        <v>700</v>
      </c>
      <c r="K11" s="7">
        <f>K3*Assumptions!$B9</f>
        <v>700</v>
      </c>
      <c r="L11" s="7">
        <f>L3*Assumptions!$B9</f>
        <v>700</v>
      </c>
      <c r="M11" s="7">
        <f>M3*Assumptions!$B9</f>
        <v>700</v>
      </c>
    </row>
    <row r="12">
      <c r="A12" s="2" t="s">
        <v>26</v>
      </c>
      <c r="B12" s="7">
        <f>B3*Assumptions!$B10</f>
        <v>700</v>
      </c>
      <c r="C12" s="7">
        <f>C3*Assumptions!$B10</f>
        <v>700</v>
      </c>
      <c r="D12" s="7">
        <f>D3*Assumptions!$B10</f>
        <v>700</v>
      </c>
      <c r="E12" s="7">
        <f>E3*Assumptions!$B10</f>
        <v>700</v>
      </c>
      <c r="F12" s="7">
        <f>F3*Assumptions!$B10</f>
        <v>700</v>
      </c>
      <c r="G12" s="7">
        <f>G3*Assumptions!$B10</f>
        <v>700</v>
      </c>
      <c r="H12" s="7">
        <f>H3*Assumptions!$B10</f>
        <v>700</v>
      </c>
      <c r="I12" s="7">
        <f>I3*Assumptions!$B10</f>
        <v>700</v>
      </c>
      <c r="J12" s="7">
        <f>J3*Assumptions!$B10</f>
        <v>700</v>
      </c>
      <c r="K12" s="7">
        <f>K3*Assumptions!$B10</f>
        <v>700</v>
      </c>
      <c r="L12" s="7">
        <f>L3*Assumptions!$B10</f>
        <v>700</v>
      </c>
      <c r="M12" s="7">
        <f>M3*Assumptions!$B10</f>
        <v>700</v>
      </c>
    </row>
    <row r="13">
      <c r="A13" s="2" t="s">
        <v>27</v>
      </c>
      <c r="B13" s="7">
        <f>B3*Assumptions!$B11</f>
        <v>0</v>
      </c>
      <c r="C13" s="7">
        <f>C3*Assumptions!$B11</f>
        <v>0</v>
      </c>
      <c r="D13" s="7">
        <f>D3*Assumptions!$B11</f>
        <v>0</v>
      </c>
      <c r="E13" s="7">
        <f>E3*Assumptions!$B11</f>
        <v>0</v>
      </c>
      <c r="F13" s="7">
        <f>F3*Assumptions!$B11</f>
        <v>0</v>
      </c>
      <c r="G13" s="7">
        <f>G3*Assumptions!$B11</f>
        <v>0</v>
      </c>
      <c r="H13" s="7">
        <f>H3*Assumptions!$B11</f>
        <v>0</v>
      </c>
      <c r="I13" s="7">
        <f>I3*Assumptions!$B11</f>
        <v>0</v>
      </c>
      <c r="J13" s="7">
        <f>J3*Assumptions!$B11</f>
        <v>0</v>
      </c>
      <c r="K13" s="7">
        <f>K3*Assumptions!$B11</f>
        <v>0</v>
      </c>
      <c r="L13" s="7">
        <f>L3*Assumptions!$B11</f>
        <v>0</v>
      </c>
      <c r="M13" s="7">
        <f>M3*Assumptions!$B11</f>
        <v>0</v>
      </c>
    </row>
    <row r="14">
      <c r="A14" s="2" t="s">
        <v>28</v>
      </c>
      <c r="B14" s="7">
        <f>B3*Assumptions!$B12</f>
        <v>0</v>
      </c>
      <c r="C14" s="7">
        <f>C3*Assumptions!$B12</f>
        <v>0</v>
      </c>
      <c r="D14" s="7">
        <f>D3*Assumptions!$B12</f>
        <v>0</v>
      </c>
      <c r="E14" s="7">
        <f>E3*Assumptions!$B12</f>
        <v>0</v>
      </c>
      <c r="F14" s="7">
        <f>F3*Assumptions!$B12</f>
        <v>0</v>
      </c>
      <c r="G14" s="7">
        <f>G3*Assumptions!$B12</f>
        <v>0</v>
      </c>
      <c r="H14" s="7">
        <f>H3*Assumptions!$B12</f>
        <v>0</v>
      </c>
      <c r="I14" s="7">
        <f>I3*Assumptions!$B12</f>
        <v>0</v>
      </c>
      <c r="J14" s="7">
        <f>J3*Assumptions!$B12</f>
        <v>0</v>
      </c>
      <c r="K14" s="7">
        <f>K3*Assumptions!$B12</f>
        <v>0</v>
      </c>
      <c r="L14" s="7">
        <f>L3*Assumptions!$B12</f>
        <v>0</v>
      </c>
      <c r="M14" s="7">
        <f>M3*Assumptions!$B12</f>
        <v>0</v>
      </c>
    </row>
    <row r="15">
      <c r="A15" s="2" t="s">
        <v>29</v>
      </c>
      <c r="B15" s="7">
        <f>B3*Assumptions!$B13</f>
        <v>700</v>
      </c>
      <c r="C15" s="7">
        <f>C3*Assumptions!$B13</f>
        <v>700</v>
      </c>
      <c r="D15" s="7">
        <f>D3*Assumptions!$B13</f>
        <v>700</v>
      </c>
      <c r="E15" s="7">
        <f>E3*Assumptions!$B13</f>
        <v>700</v>
      </c>
      <c r="F15" s="7">
        <f>F3*Assumptions!$B13</f>
        <v>700</v>
      </c>
      <c r="G15" s="7">
        <f>G3*Assumptions!$B13</f>
        <v>700</v>
      </c>
      <c r="H15" s="7">
        <f>H3*Assumptions!$B13</f>
        <v>700</v>
      </c>
      <c r="I15" s="7">
        <f>I3*Assumptions!$B13</f>
        <v>700</v>
      </c>
      <c r="J15" s="7">
        <f>J3*Assumptions!$B13</f>
        <v>700</v>
      </c>
      <c r="K15" s="7">
        <f>K3*Assumptions!$B13</f>
        <v>700</v>
      </c>
      <c r="L15" s="7">
        <f>L3*Assumptions!$B13</f>
        <v>700</v>
      </c>
      <c r="M15" s="7">
        <f>M3*Assumptions!$B13</f>
        <v>700</v>
      </c>
    </row>
    <row r="16">
      <c r="A16" s="2"/>
      <c r="B16" s="11"/>
      <c r="C16" s="11"/>
      <c r="D16" s="11"/>
      <c r="E16" s="11"/>
      <c r="F16" s="11"/>
      <c r="G16" s="11"/>
      <c r="H16" s="11"/>
      <c r="I16" s="11"/>
      <c r="J16" s="11"/>
      <c r="K16" s="11"/>
      <c r="L16" s="11"/>
      <c r="M16" s="11"/>
    </row>
    <row r="17">
      <c r="A17" s="2" t="s">
        <v>16</v>
      </c>
      <c r="B17" s="11"/>
      <c r="C17" s="11"/>
      <c r="D17" s="11"/>
      <c r="E17" s="11"/>
      <c r="F17" s="11"/>
      <c r="G17" s="11"/>
      <c r="H17" s="11"/>
      <c r="I17" s="11"/>
      <c r="J17" s="11"/>
      <c r="K17" s="11"/>
      <c r="L17" s="11"/>
      <c r="M17" s="11"/>
    </row>
    <row r="18">
      <c r="A18" s="2" t="s">
        <v>25</v>
      </c>
      <c r="B18" s="10">
        <f>B4*Assumptions!$C9</f>
        <v>850</v>
      </c>
      <c r="C18" s="10">
        <f>C4*Assumptions!$C9</f>
        <v>875.5</v>
      </c>
      <c r="D18" s="10">
        <f>D4*Assumptions!$C9</f>
        <v>901.765</v>
      </c>
      <c r="E18" s="10">
        <f>E4*Assumptions!$C9</f>
        <v>928.81795</v>
      </c>
      <c r="F18" s="10">
        <f>F4*Assumptions!$C9</f>
        <v>956.6824885</v>
      </c>
      <c r="G18" s="10">
        <f>G4*Assumptions!$C9</f>
        <v>985.3829632</v>
      </c>
      <c r="H18" s="10">
        <f>H4*Assumptions!$C9</f>
        <v>1014.944452</v>
      </c>
      <c r="I18" s="10">
        <f>I4*Assumptions!$C9</f>
        <v>1045.392786</v>
      </c>
      <c r="J18" s="10">
        <f>J4*Assumptions!$C9</f>
        <v>1076.754569</v>
      </c>
      <c r="K18" s="10">
        <f>K4*Assumptions!$C9</f>
        <v>1109.057206</v>
      </c>
      <c r="L18" s="10">
        <f>L4*Assumptions!$C9</f>
        <v>1142.328922</v>
      </c>
      <c r="M18" s="10">
        <f>M4*Assumptions!$C9</f>
        <v>1176.59879</v>
      </c>
    </row>
    <row r="19">
      <c r="A19" s="2" t="s">
        <v>26</v>
      </c>
      <c r="B19" s="10">
        <f>B4*Assumptions!$C10</f>
        <v>425</v>
      </c>
      <c r="C19" s="10">
        <f>C4*Assumptions!$C10</f>
        <v>437.75</v>
      </c>
      <c r="D19" s="10">
        <f>D4*Assumptions!$C10</f>
        <v>450.8825</v>
      </c>
      <c r="E19" s="10">
        <f>E4*Assumptions!$C10</f>
        <v>464.408975</v>
      </c>
      <c r="F19" s="10">
        <f>F4*Assumptions!$C10</f>
        <v>478.3412443</v>
      </c>
      <c r="G19" s="10">
        <f>G4*Assumptions!$C10</f>
        <v>492.6914816</v>
      </c>
      <c r="H19" s="10">
        <f>H4*Assumptions!$C10</f>
        <v>507.472226</v>
      </c>
      <c r="I19" s="10">
        <f>I4*Assumptions!$C10</f>
        <v>522.6963928</v>
      </c>
      <c r="J19" s="10">
        <f>J4*Assumptions!$C10</f>
        <v>538.3772846</v>
      </c>
      <c r="K19" s="10">
        <f>K4*Assumptions!$C10</f>
        <v>554.5286031</v>
      </c>
      <c r="L19" s="10">
        <f>L4*Assumptions!$C10</f>
        <v>571.1644612</v>
      </c>
      <c r="M19" s="10">
        <f>M4*Assumptions!$C10</f>
        <v>588.2993951</v>
      </c>
    </row>
    <row r="20">
      <c r="A20" s="2" t="s">
        <v>27</v>
      </c>
      <c r="B20" s="10">
        <f>B4*Assumptions!$C11</f>
        <v>850</v>
      </c>
      <c r="C20" s="10">
        <f>C4*Assumptions!$C11</f>
        <v>875.5</v>
      </c>
      <c r="D20" s="10">
        <f>D4*Assumptions!$C11</f>
        <v>901.765</v>
      </c>
      <c r="E20" s="10">
        <f>E4*Assumptions!$C11</f>
        <v>928.81795</v>
      </c>
      <c r="F20" s="10">
        <f>F4*Assumptions!$C11</f>
        <v>956.6824885</v>
      </c>
      <c r="G20" s="10">
        <f>G4*Assumptions!$C11</f>
        <v>985.3829632</v>
      </c>
      <c r="H20" s="10">
        <f>H4*Assumptions!$C11</f>
        <v>1014.944452</v>
      </c>
      <c r="I20" s="10">
        <f>I4*Assumptions!$C11</f>
        <v>1045.392786</v>
      </c>
      <c r="J20" s="10">
        <f>J4*Assumptions!$C11</f>
        <v>1076.754569</v>
      </c>
      <c r="K20" s="10">
        <f>K4*Assumptions!$C11</f>
        <v>1109.057206</v>
      </c>
      <c r="L20" s="10">
        <f>L4*Assumptions!$C11</f>
        <v>1142.328922</v>
      </c>
      <c r="M20" s="10">
        <f>M4*Assumptions!$C11</f>
        <v>1176.59879</v>
      </c>
    </row>
    <row r="21">
      <c r="A21" s="2" t="s">
        <v>28</v>
      </c>
      <c r="B21" s="7">
        <f>B4*Assumptions!$C12</f>
        <v>0</v>
      </c>
      <c r="C21" s="7">
        <f>C4*Assumptions!$C12</f>
        <v>0</v>
      </c>
      <c r="D21" s="7">
        <f>D4*Assumptions!$C12</f>
        <v>0</v>
      </c>
      <c r="E21" s="7">
        <f>E4*Assumptions!$C12</f>
        <v>0</v>
      </c>
      <c r="F21" s="7">
        <f>F4*Assumptions!$C12</f>
        <v>0</v>
      </c>
      <c r="G21" s="7">
        <f>G4*Assumptions!$C12</f>
        <v>0</v>
      </c>
      <c r="H21" s="7">
        <f>H4*Assumptions!$C12</f>
        <v>0</v>
      </c>
      <c r="I21" s="7">
        <f>I4*Assumptions!$C12</f>
        <v>0</v>
      </c>
      <c r="J21" s="7">
        <f>J4*Assumptions!$C12</f>
        <v>0</v>
      </c>
      <c r="K21" s="7">
        <f>K4*Assumptions!$C12</f>
        <v>0</v>
      </c>
      <c r="L21" s="7">
        <f>L4*Assumptions!$C12</f>
        <v>0</v>
      </c>
      <c r="M21" s="7">
        <f>M4*Assumptions!$C12</f>
        <v>0</v>
      </c>
    </row>
    <row r="22">
      <c r="A22" s="2" t="s">
        <v>29</v>
      </c>
      <c r="B22" s="10">
        <f>B4*Assumptions!$C13</f>
        <v>850</v>
      </c>
      <c r="C22" s="10">
        <f>C4*Assumptions!$C13</f>
        <v>875.5</v>
      </c>
      <c r="D22" s="10">
        <f>D4*Assumptions!$C13</f>
        <v>901.765</v>
      </c>
      <c r="E22" s="10">
        <f>E4*Assumptions!$C13</f>
        <v>928.81795</v>
      </c>
      <c r="F22" s="10">
        <f>F4*Assumptions!$C13</f>
        <v>956.6824885</v>
      </c>
      <c r="G22" s="10">
        <f>G4*Assumptions!$C13</f>
        <v>985.3829632</v>
      </c>
      <c r="H22" s="10">
        <f>H4*Assumptions!$C13</f>
        <v>1014.944452</v>
      </c>
      <c r="I22" s="10">
        <f>I4*Assumptions!$C13</f>
        <v>1045.392786</v>
      </c>
      <c r="J22" s="10">
        <f>J4*Assumptions!$C13</f>
        <v>1076.754569</v>
      </c>
      <c r="K22" s="10">
        <f>K4*Assumptions!$C13</f>
        <v>1109.057206</v>
      </c>
      <c r="L22" s="10">
        <f>L4*Assumptions!$C13</f>
        <v>1142.328922</v>
      </c>
      <c r="M22" s="10">
        <f>M4*Assumptions!$C13</f>
        <v>1176.59879</v>
      </c>
    </row>
    <row r="23">
      <c r="A23" s="2"/>
      <c r="B23" s="11"/>
      <c r="C23" s="11"/>
      <c r="D23" s="11"/>
      <c r="E23" s="11"/>
      <c r="F23" s="11"/>
      <c r="G23" s="11"/>
      <c r="H23" s="11"/>
      <c r="I23" s="11"/>
      <c r="J23" s="11"/>
      <c r="K23" s="11"/>
      <c r="L23" s="11"/>
      <c r="M23" s="11"/>
    </row>
    <row r="24">
      <c r="A24" s="2" t="s">
        <v>17</v>
      </c>
      <c r="B24" s="11"/>
      <c r="C24" s="11"/>
      <c r="D24" s="11"/>
      <c r="E24" s="11"/>
      <c r="F24" s="11"/>
      <c r="G24" s="11"/>
      <c r="H24" s="11"/>
      <c r="I24" s="11"/>
      <c r="J24" s="11"/>
      <c r="K24" s="11"/>
      <c r="L24" s="11"/>
      <c r="M24" s="11"/>
    </row>
    <row r="25">
      <c r="A25" s="2" t="s">
        <v>25</v>
      </c>
      <c r="B25" s="10">
        <f>B5*Assumptions!$D9</f>
        <v>900</v>
      </c>
      <c r="C25" s="10">
        <f>C5*Assumptions!$D9</f>
        <v>936</v>
      </c>
      <c r="D25" s="10">
        <f>D5*Assumptions!$D9</f>
        <v>973.44</v>
      </c>
      <c r="E25" s="10">
        <f>E5*Assumptions!$D9</f>
        <v>1012.3776</v>
      </c>
      <c r="F25" s="10">
        <f>F5*Assumptions!$D9</f>
        <v>1052.872704</v>
      </c>
      <c r="G25" s="10">
        <f>G5*Assumptions!$D9</f>
        <v>1094.987612</v>
      </c>
      <c r="H25" s="10">
        <f>H5*Assumptions!$D9</f>
        <v>1138.787117</v>
      </c>
      <c r="I25" s="10">
        <f>I5*Assumptions!$D9</f>
        <v>1184.338601</v>
      </c>
      <c r="J25" s="10">
        <f>J5*Assumptions!$D9</f>
        <v>1231.712145</v>
      </c>
      <c r="K25" s="10">
        <f>K5*Assumptions!$D9</f>
        <v>1280.980631</v>
      </c>
      <c r="L25" s="10">
        <f>L5*Assumptions!$D9</f>
        <v>1332.219856</v>
      </c>
      <c r="M25" s="10">
        <f>M5*Assumptions!$D9</f>
        <v>1385.508651</v>
      </c>
    </row>
    <row r="26">
      <c r="A26" s="2" t="s">
        <v>26</v>
      </c>
      <c r="B26" s="10">
        <f>B5*Assumptions!$D10</f>
        <v>450</v>
      </c>
      <c r="C26" s="10">
        <f>C5*Assumptions!$D10</f>
        <v>468</v>
      </c>
      <c r="D26" s="10">
        <f>D5*Assumptions!$D10</f>
        <v>486.72</v>
      </c>
      <c r="E26" s="10">
        <f>E5*Assumptions!$D10</f>
        <v>506.1888</v>
      </c>
      <c r="F26" s="10">
        <f>F5*Assumptions!$D10</f>
        <v>526.436352</v>
      </c>
      <c r="G26" s="10">
        <f>G5*Assumptions!$D10</f>
        <v>547.4938061</v>
      </c>
      <c r="H26" s="10">
        <f>H5*Assumptions!$D10</f>
        <v>569.3935583</v>
      </c>
      <c r="I26" s="10">
        <f>I5*Assumptions!$D10</f>
        <v>592.1693007</v>
      </c>
      <c r="J26" s="10">
        <f>J5*Assumptions!$D10</f>
        <v>615.8560727</v>
      </c>
      <c r="K26" s="10">
        <f>K5*Assumptions!$D10</f>
        <v>640.4903156</v>
      </c>
      <c r="L26" s="10">
        <f>L5*Assumptions!$D10</f>
        <v>666.1099282</v>
      </c>
      <c r="M26" s="10">
        <f>M5*Assumptions!$D10</f>
        <v>692.7543253</v>
      </c>
    </row>
    <row r="27">
      <c r="A27" s="2" t="s">
        <v>27</v>
      </c>
      <c r="B27" s="10">
        <f>B5*Assumptions!$D11</f>
        <v>0</v>
      </c>
      <c r="C27" s="10">
        <f>C5*Assumptions!$D11</f>
        <v>0</v>
      </c>
      <c r="D27" s="10">
        <f>D5*Assumptions!$D11</f>
        <v>0</v>
      </c>
      <c r="E27" s="10">
        <f>E5*Assumptions!$D11</f>
        <v>0</v>
      </c>
      <c r="F27" s="10">
        <f>F5*Assumptions!$D11</f>
        <v>0</v>
      </c>
      <c r="G27" s="10">
        <f>G5*Assumptions!$D11</f>
        <v>0</v>
      </c>
      <c r="H27" s="10">
        <f>H5*Assumptions!$D11</f>
        <v>0</v>
      </c>
      <c r="I27" s="10">
        <f>I5*Assumptions!$D11</f>
        <v>0</v>
      </c>
      <c r="J27" s="10">
        <f>J5*Assumptions!$D11</f>
        <v>0</v>
      </c>
      <c r="K27" s="10">
        <f>K5*Assumptions!$D11</f>
        <v>0</v>
      </c>
      <c r="L27" s="10">
        <f>L5*Assumptions!$D11</f>
        <v>0</v>
      </c>
      <c r="M27" s="10">
        <f>M5*Assumptions!$D11</f>
        <v>0</v>
      </c>
    </row>
    <row r="28">
      <c r="A28" s="2" t="s">
        <v>28</v>
      </c>
      <c r="B28" s="10">
        <f>B5*Assumptions!$D12</f>
        <v>900</v>
      </c>
      <c r="C28" s="10">
        <f>C5*Assumptions!$D12</f>
        <v>936</v>
      </c>
      <c r="D28" s="10">
        <f>D5*Assumptions!$D12</f>
        <v>973.44</v>
      </c>
      <c r="E28" s="10">
        <f>E5*Assumptions!$D12</f>
        <v>1012.3776</v>
      </c>
      <c r="F28" s="10">
        <f>F5*Assumptions!$D12</f>
        <v>1052.872704</v>
      </c>
      <c r="G28" s="10">
        <f>G5*Assumptions!$D12</f>
        <v>1094.987612</v>
      </c>
      <c r="H28" s="10">
        <f>H5*Assumptions!$D12</f>
        <v>1138.787117</v>
      </c>
      <c r="I28" s="10">
        <f>I5*Assumptions!$D12</f>
        <v>1184.338601</v>
      </c>
      <c r="J28" s="10">
        <f>J5*Assumptions!$D12</f>
        <v>1231.712145</v>
      </c>
      <c r="K28" s="10">
        <f>K5*Assumptions!$D12</f>
        <v>1280.980631</v>
      </c>
      <c r="L28" s="10">
        <f>L5*Assumptions!$D12</f>
        <v>1332.219856</v>
      </c>
      <c r="M28" s="10">
        <f>M5*Assumptions!$D12</f>
        <v>1385.508651</v>
      </c>
    </row>
    <row r="29">
      <c r="A29" s="2" t="s">
        <v>29</v>
      </c>
      <c r="B29" s="10">
        <f>B5*Assumptions!$D13</f>
        <v>900</v>
      </c>
      <c r="C29" s="10">
        <f>C5*Assumptions!$D13</f>
        <v>936</v>
      </c>
      <c r="D29" s="10">
        <f>D5*Assumptions!$D13</f>
        <v>973.44</v>
      </c>
      <c r="E29" s="10">
        <f>E5*Assumptions!$D13</f>
        <v>1012.3776</v>
      </c>
      <c r="F29" s="10">
        <f>F5*Assumptions!$D13</f>
        <v>1052.872704</v>
      </c>
      <c r="G29" s="10">
        <f>G5*Assumptions!$D13</f>
        <v>1094.987612</v>
      </c>
      <c r="H29" s="10">
        <f>H5*Assumptions!$D13</f>
        <v>1138.787117</v>
      </c>
      <c r="I29" s="10">
        <f>I5*Assumptions!$D13</f>
        <v>1184.338601</v>
      </c>
      <c r="J29" s="10">
        <f>J5*Assumptions!$D13</f>
        <v>1231.712145</v>
      </c>
      <c r="K29" s="10">
        <f>K5*Assumptions!$D13</f>
        <v>1280.980631</v>
      </c>
      <c r="L29" s="10">
        <f>L5*Assumptions!$D13</f>
        <v>1332.219856</v>
      </c>
      <c r="M29" s="10">
        <f>M5*Assumptions!$D13</f>
        <v>1385.508651</v>
      </c>
    </row>
    <row r="30">
      <c r="A30" s="2"/>
      <c r="B30" s="11"/>
      <c r="C30" s="11"/>
      <c r="D30" s="11"/>
      <c r="E30" s="11"/>
      <c r="F30" s="11"/>
      <c r="G30" s="11"/>
      <c r="H30" s="11"/>
      <c r="I30" s="11"/>
      <c r="J30" s="11"/>
      <c r="K30" s="11"/>
      <c r="L30" s="11"/>
      <c r="M30" s="11"/>
    </row>
    <row r="31">
      <c r="A31" s="2" t="s">
        <v>18</v>
      </c>
      <c r="B31" s="11"/>
      <c r="C31" s="11"/>
      <c r="D31" s="11"/>
      <c r="E31" s="11"/>
      <c r="F31" s="11"/>
      <c r="G31" s="11"/>
      <c r="H31" s="11"/>
      <c r="I31" s="11"/>
      <c r="J31" s="11"/>
      <c r="K31" s="11"/>
      <c r="L31" s="11"/>
      <c r="M31" s="11"/>
    </row>
    <row r="32">
      <c r="A32" s="2" t="s">
        <v>25</v>
      </c>
      <c r="B32" s="10">
        <f>B6*Assumptions!$E9</f>
        <v>0</v>
      </c>
      <c r="C32" s="10">
        <f>C6*Assumptions!$E9</f>
        <v>0</v>
      </c>
      <c r="D32" s="10">
        <f>D6*Assumptions!$E9</f>
        <v>100</v>
      </c>
      <c r="E32" s="10">
        <f>E6*Assumptions!$E9</f>
        <v>105</v>
      </c>
      <c r="F32" s="10">
        <f>F6*Assumptions!$E9</f>
        <v>110.25</v>
      </c>
      <c r="G32" s="10">
        <f>G6*Assumptions!$E9</f>
        <v>115.7625</v>
      </c>
      <c r="H32" s="10">
        <f>H6*Assumptions!$E9</f>
        <v>121.550625</v>
      </c>
      <c r="I32" s="10">
        <f>I6*Assumptions!$E9</f>
        <v>127.6281563</v>
      </c>
      <c r="J32" s="10">
        <f>J6*Assumptions!$E9</f>
        <v>134.0095641</v>
      </c>
      <c r="K32" s="10">
        <f>K6*Assumptions!$E9</f>
        <v>140.7100423</v>
      </c>
      <c r="L32" s="10">
        <f>L6*Assumptions!$E9</f>
        <v>147.7455444</v>
      </c>
      <c r="M32" s="10">
        <f>M6*Assumptions!$E9</f>
        <v>155.1328216</v>
      </c>
    </row>
    <row r="33">
      <c r="A33" s="2" t="s">
        <v>26</v>
      </c>
      <c r="B33" s="10">
        <f>B6*Assumptions!$E10</f>
        <v>0</v>
      </c>
      <c r="C33" s="10">
        <f>C6*Assumptions!$E10</f>
        <v>0</v>
      </c>
      <c r="D33" s="10">
        <f>D6*Assumptions!$E10</f>
        <v>50</v>
      </c>
      <c r="E33" s="10">
        <f>E6*Assumptions!$E10</f>
        <v>52.5</v>
      </c>
      <c r="F33" s="10">
        <f>F6*Assumptions!$E10</f>
        <v>55.125</v>
      </c>
      <c r="G33" s="10">
        <f>G6*Assumptions!$E10</f>
        <v>57.88125</v>
      </c>
      <c r="H33" s="10">
        <f>H6*Assumptions!$E10</f>
        <v>60.7753125</v>
      </c>
      <c r="I33" s="10">
        <f>I6*Assumptions!$E10</f>
        <v>63.81407813</v>
      </c>
      <c r="J33" s="10">
        <f>J6*Assumptions!$E10</f>
        <v>67.00478203</v>
      </c>
      <c r="K33" s="10">
        <f>K6*Assumptions!$E10</f>
        <v>70.35502113</v>
      </c>
      <c r="L33" s="10">
        <f>L6*Assumptions!$E10</f>
        <v>73.87277219</v>
      </c>
      <c r="M33" s="10">
        <f>M6*Assumptions!$E10</f>
        <v>77.5664108</v>
      </c>
    </row>
    <row r="34">
      <c r="A34" s="2" t="s">
        <v>27</v>
      </c>
      <c r="B34" s="10">
        <f>B6*Assumptions!$E11</f>
        <v>0</v>
      </c>
      <c r="C34" s="10">
        <f>C6*Assumptions!$E11</f>
        <v>0</v>
      </c>
      <c r="D34" s="10">
        <f>D6*Assumptions!$E11</f>
        <v>200</v>
      </c>
      <c r="E34" s="10">
        <f>E6*Assumptions!$E11</f>
        <v>210</v>
      </c>
      <c r="F34" s="10">
        <f>F6*Assumptions!$E11</f>
        <v>220.5</v>
      </c>
      <c r="G34" s="10">
        <f>G6*Assumptions!$E11</f>
        <v>231.525</v>
      </c>
      <c r="H34" s="10">
        <f>H6*Assumptions!$E11</f>
        <v>243.10125</v>
      </c>
      <c r="I34" s="10">
        <f>I6*Assumptions!$E11</f>
        <v>255.2563125</v>
      </c>
      <c r="J34" s="10">
        <f>J6*Assumptions!$E11</f>
        <v>268.0191281</v>
      </c>
      <c r="K34" s="10">
        <f>K6*Assumptions!$E11</f>
        <v>281.4200845</v>
      </c>
      <c r="L34" s="10">
        <f>L6*Assumptions!$E11</f>
        <v>295.4910888</v>
      </c>
      <c r="M34" s="10">
        <f>M6*Assumptions!$E11</f>
        <v>310.2656432</v>
      </c>
    </row>
    <row r="35">
      <c r="A35" s="2" t="s">
        <v>28</v>
      </c>
      <c r="B35" s="10">
        <f>B6*Assumptions!$E12</f>
        <v>0</v>
      </c>
      <c r="C35" s="10">
        <f>C6*Assumptions!$E12</f>
        <v>0</v>
      </c>
      <c r="D35" s="10">
        <f>D6*Assumptions!$E12</f>
        <v>0</v>
      </c>
      <c r="E35" s="10">
        <f>E6*Assumptions!$E12</f>
        <v>0</v>
      </c>
      <c r="F35" s="10">
        <f>F6*Assumptions!$E12</f>
        <v>0</v>
      </c>
      <c r="G35" s="10">
        <f>G6*Assumptions!$E12</f>
        <v>0</v>
      </c>
      <c r="H35" s="10">
        <f>H6*Assumptions!$E12</f>
        <v>0</v>
      </c>
      <c r="I35" s="10">
        <f>I6*Assumptions!$E12</f>
        <v>0</v>
      </c>
      <c r="J35" s="10">
        <f>J6*Assumptions!$E12</f>
        <v>0</v>
      </c>
      <c r="K35" s="10">
        <f>K6*Assumptions!$E12</f>
        <v>0</v>
      </c>
      <c r="L35" s="10">
        <f>L6*Assumptions!$E12</f>
        <v>0</v>
      </c>
      <c r="M35" s="10">
        <f>M6*Assumptions!$E12</f>
        <v>0</v>
      </c>
    </row>
    <row r="36">
      <c r="A36" s="2" t="s">
        <v>29</v>
      </c>
      <c r="B36" s="10">
        <f>B6*Assumptions!$E13</f>
        <v>0</v>
      </c>
      <c r="C36" s="10">
        <f>C6*Assumptions!$E13</f>
        <v>0</v>
      </c>
      <c r="D36" s="10">
        <f>D6*Assumptions!$E13</f>
        <v>100</v>
      </c>
      <c r="E36" s="10">
        <f>E6*Assumptions!$E13</f>
        <v>105</v>
      </c>
      <c r="F36" s="10">
        <f>F6*Assumptions!$E13</f>
        <v>110.25</v>
      </c>
      <c r="G36" s="10">
        <f>G6*Assumptions!$E13</f>
        <v>115.7625</v>
      </c>
      <c r="H36" s="10">
        <f>H6*Assumptions!$E13</f>
        <v>121.550625</v>
      </c>
      <c r="I36" s="10">
        <f>I6*Assumptions!$E13</f>
        <v>127.6281563</v>
      </c>
      <c r="J36" s="10">
        <f>J6*Assumptions!$E13</f>
        <v>134.0095641</v>
      </c>
      <c r="K36" s="10">
        <f>K6*Assumptions!$E13</f>
        <v>140.7100423</v>
      </c>
      <c r="L36" s="10">
        <f>L6*Assumptions!$E13</f>
        <v>147.7455444</v>
      </c>
      <c r="M36" s="10">
        <f>M6*Assumptions!$E13</f>
        <v>155.1328216</v>
      </c>
    </row>
    <row r="37">
      <c r="A37" s="2"/>
      <c r="B37" s="2"/>
      <c r="C37" s="2"/>
      <c r="D37" s="2"/>
      <c r="E37" s="2"/>
      <c r="F37" s="2"/>
      <c r="G37" s="2"/>
      <c r="H37" s="2"/>
      <c r="I37" s="2"/>
      <c r="J37" s="2"/>
      <c r="K37" s="2"/>
      <c r="L37" s="2"/>
      <c r="M37" s="2"/>
    </row>
    <row r="38">
      <c r="A38" s="2" t="s">
        <v>20</v>
      </c>
      <c r="B38" s="2"/>
      <c r="C38" s="2"/>
      <c r="D38" s="2"/>
      <c r="E38" s="2"/>
      <c r="F38" s="2"/>
      <c r="G38" s="2"/>
      <c r="H38" s="2"/>
      <c r="I38" s="2"/>
      <c r="J38" s="2"/>
      <c r="K38" s="2"/>
      <c r="L38" s="2"/>
      <c r="M38" s="2"/>
    </row>
    <row r="39">
      <c r="A39" s="2" t="s">
        <v>25</v>
      </c>
      <c r="B39" s="10">
        <f>B7*Assumptions!$F9</f>
        <v>0</v>
      </c>
      <c r="C39" s="10">
        <f>C7*Assumptions!$F9</f>
        <v>0</v>
      </c>
      <c r="D39" s="10">
        <f>D7*Assumptions!$F9</f>
        <v>0</v>
      </c>
      <c r="E39" s="10">
        <f>E7*Assumptions!$F9</f>
        <v>0</v>
      </c>
      <c r="F39" s="10">
        <f>F7*Assumptions!$F9</f>
        <v>0</v>
      </c>
      <c r="G39" s="10">
        <f>G7*Assumptions!$F9</f>
        <v>120</v>
      </c>
      <c r="H39" s="10">
        <f>H7*Assumptions!$F9</f>
        <v>126</v>
      </c>
      <c r="I39" s="10">
        <f>I7*Assumptions!$F9</f>
        <v>132.3</v>
      </c>
      <c r="J39" s="10">
        <f>J7*Assumptions!$F9</f>
        <v>138.915</v>
      </c>
      <c r="K39" s="10">
        <f>K7*Assumptions!$F9</f>
        <v>145.86075</v>
      </c>
      <c r="L39" s="10">
        <f>L7*Assumptions!$F9</f>
        <v>153.1537875</v>
      </c>
      <c r="M39" s="10">
        <f>M7*Assumptions!$F9</f>
        <v>160.8114769</v>
      </c>
    </row>
    <row r="40">
      <c r="A40" s="2" t="s">
        <v>26</v>
      </c>
      <c r="B40" s="10">
        <f>B7*Assumptions!$F10</f>
        <v>0</v>
      </c>
      <c r="C40" s="10">
        <f>C7*Assumptions!$F10</f>
        <v>0</v>
      </c>
      <c r="D40" s="10">
        <f>D7*Assumptions!$F10</f>
        <v>0</v>
      </c>
      <c r="E40" s="10">
        <f>E7*Assumptions!$F10</f>
        <v>0</v>
      </c>
      <c r="F40" s="10">
        <f>F7*Assumptions!$F10</f>
        <v>0</v>
      </c>
      <c r="G40" s="10">
        <f>G7*Assumptions!$F10</f>
        <v>60</v>
      </c>
      <c r="H40" s="10">
        <f>H7*Assumptions!$F10</f>
        <v>63</v>
      </c>
      <c r="I40" s="10">
        <f>I7*Assumptions!$F10</f>
        <v>66.15</v>
      </c>
      <c r="J40" s="10">
        <f>J7*Assumptions!$F10</f>
        <v>69.4575</v>
      </c>
      <c r="K40" s="10">
        <f>K7*Assumptions!$F10</f>
        <v>72.930375</v>
      </c>
      <c r="L40" s="10">
        <f>L7*Assumptions!$F10</f>
        <v>76.57689375</v>
      </c>
      <c r="M40" s="10">
        <f>M7*Assumptions!$F10</f>
        <v>80.40573844</v>
      </c>
    </row>
    <row r="41">
      <c r="A41" s="2" t="s">
        <v>27</v>
      </c>
      <c r="B41" s="10">
        <f>B7*Assumptions!$F11</f>
        <v>0</v>
      </c>
      <c r="C41" s="10">
        <f>C7*Assumptions!$F11</f>
        <v>0</v>
      </c>
      <c r="D41" s="10">
        <f>D7*Assumptions!$F11</f>
        <v>0</v>
      </c>
      <c r="E41" s="10">
        <f>E7*Assumptions!$F11</f>
        <v>0</v>
      </c>
      <c r="F41" s="10">
        <f>F7*Assumptions!$F11</f>
        <v>0</v>
      </c>
      <c r="G41" s="10">
        <f>G7*Assumptions!$F11</f>
        <v>0</v>
      </c>
      <c r="H41" s="10">
        <f>H7*Assumptions!$F11</f>
        <v>0</v>
      </c>
      <c r="I41" s="10">
        <f>I7*Assumptions!$F11</f>
        <v>0</v>
      </c>
      <c r="J41" s="10">
        <f>J7*Assumptions!$F11</f>
        <v>0</v>
      </c>
      <c r="K41" s="10">
        <f>K7*Assumptions!$F11</f>
        <v>0</v>
      </c>
      <c r="L41" s="10">
        <f>L7*Assumptions!$F11</f>
        <v>0</v>
      </c>
      <c r="M41" s="10">
        <f>M7*Assumptions!$F11</f>
        <v>0</v>
      </c>
    </row>
    <row r="42">
      <c r="A42" s="2" t="s">
        <v>28</v>
      </c>
      <c r="B42" s="10">
        <f>B7*Assumptions!$F12</f>
        <v>0</v>
      </c>
      <c r="C42" s="10">
        <f>C7*Assumptions!$F12</f>
        <v>0</v>
      </c>
      <c r="D42" s="10">
        <f>D7*Assumptions!$F12</f>
        <v>0</v>
      </c>
      <c r="E42" s="10">
        <f>E7*Assumptions!$F12</f>
        <v>0</v>
      </c>
      <c r="F42" s="10">
        <f>F7*Assumptions!$F12</f>
        <v>0</v>
      </c>
      <c r="G42" s="10">
        <f>G7*Assumptions!$F12</f>
        <v>240</v>
      </c>
      <c r="H42" s="10">
        <f>H7*Assumptions!$F12</f>
        <v>252</v>
      </c>
      <c r="I42" s="10">
        <f>I7*Assumptions!$F12</f>
        <v>264.6</v>
      </c>
      <c r="J42" s="10">
        <f>J7*Assumptions!$F12</f>
        <v>277.83</v>
      </c>
      <c r="K42" s="10">
        <f>K7*Assumptions!$F12</f>
        <v>291.7215</v>
      </c>
      <c r="L42" s="10">
        <f>L7*Assumptions!$F12</f>
        <v>306.307575</v>
      </c>
      <c r="M42" s="10">
        <f>M7*Assumptions!$F12</f>
        <v>321.6229538</v>
      </c>
    </row>
    <row r="43">
      <c r="A43" s="2" t="s">
        <v>29</v>
      </c>
      <c r="B43" s="10">
        <f>B7*Assumptions!$F13</f>
        <v>0</v>
      </c>
      <c r="C43" s="10">
        <f>C7*Assumptions!$F13</f>
        <v>0</v>
      </c>
      <c r="D43" s="10">
        <f>D7*Assumptions!$F13</f>
        <v>0</v>
      </c>
      <c r="E43" s="10">
        <f>E7*Assumptions!$F13</f>
        <v>0</v>
      </c>
      <c r="F43" s="10">
        <f>F7*Assumptions!$F13</f>
        <v>0</v>
      </c>
      <c r="G43" s="10">
        <f>G7*Assumptions!$F13</f>
        <v>120</v>
      </c>
      <c r="H43" s="10">
        <f>H7*Assumptions!$F13</f>
        <v>126</v>
      </c>
      <c r="I43" s="10">
        <f>I7*Assumptions!$F13</f>
        <v>132.3</v>
      </c>
      <c r="J43" s="10">
        <f>J7*Assumptions!$F13</f>
        <v>138.915</v>
      </c>
      <c r="K43" s="10">
        <f>K7*Assumptions!$F13</f>
        <v>145.86075</v>
      </c>
      <c r="L43" s="10">
        <f>L7*Assumptions!$F13</f>
        <v>153.1537875</v>
      </c>
      <c r="M43" s="10">
        <f>M7*Assumptions!$F13</f>
        <v>160.8114769</v>
      </c>
    </row>
    <row r="44">
      <c r="A44" s="2"/>
      <c r="B44" s="2"/>
      <c r="C44" s="2"/>
      <c r="D44" s="2"/>
      <c r="E44" s="2"/>
      <c r="F44" s="2"/>
      <c r="G44" s="2"/>
      <c r="H44" s="2"/>
      <c r="I44" s="2"/>
      <c r="J44" s="2"/>
      <c r="K44" s="2"/>
      <c r="L44" s="2"/>
      <c r="M44" s="2"/>
    </row>
    <row r="45">
      <c r="A45" s="9" t="s">
        <v>55</v>
      </c>
      <c r="B45" s="2"/>
      <c r="C45" s="2"/>
      <c r="D45" s="2"/>
      <c r="E45" s="2"/>
      <c r="F45" s="2"/>
      <c r="G45" s="2"/>
      <c r="H45" s="2"/>
      <c r="I45" s="2"/>
      <c r="J45" s="2"/>
      <c r="K45" s="2"/>
      <c r="L45" s="2"/>
      <c r="M45" s="2"/>
    </row>
    <row r="46">
      <c r="A46" s="2" t="s">
        <v>25</v>
      </c>
      <c r="B46" s="10">
        <f t="shared" ref="B46:M46" si="1">B11+B18+B25+B32+B39</f>
        <v>2450</v>
      </c>
      <c r="C46" s="10">
        <f t="shared" si="1"/>
        <v>2511.5</v>
      </c>
      <c r="D46" s="10">
        <f t="shared" si="1"/>
        <v>2675.205</v>
      </c>
      <c r="E46" s="10">
        <f t="shared" si="1"/>
        <v>2746.19555</v>
      </c>
      <c r="F46" s="10">
        <f t="shared" si="1"/>
        <v>2819.805193</v>
      </c>
      <c r="G46" s="10">
        <f t="shared" si="1"/>
        <v>3016.133075</v>
      </c>
      <c r="H46" s="10">
        <f t="shared" si="1"/>
        <v>3101.282194</v>
      </c>
      <c r="I46" s="10">
        <f t="shared" si="1"/>
        <v>3189.659543</v>
      </c>
      <c r="J46" s="10">
        <f t="shared" si="1"/>
        <v>3281.391279</v>
      </c>
      <c r="K46" s="10">
        <f t="shared" si="1"/>
        <v>3376.60863</v>
      </c>
      <c r="L46" s="10">
        <f t="shared" si="1"/>
        <v>3475.448111</v>
      </c>
      <c r="M46" s="10">
        <f t="shared" si="1"/>
        <v>3578.051739</v>
      </c>
    </row>
    <row r="47">
      <c r="A47" s="2" t="s">
        <v>26</v>
      </c>
      <c r="B47" s="10">
        <f t="shared" ref="B47:M47" si="2">B12+B19+B26+B33+B40</f>
        <v>1575</v>
      </c>
      <c r="C47" s="10">
        <f t="shared" si="2"/>
        <v>1605.75</v>
      </c>
      <c r="D47" s="10">
        <f t="shared" si="2"/>
        <v>1687.6025</v>
      </c>
      <c r="E47" s="10">
        <f t="shared" si="2"/>
        <v>1723.097775</v>
      </c>
      <c r="F47" s="10">
        <f t="shared" si="2"/>
        <v>1759.902596</v>
      </c>
      <c r="G47" s="10">
        <f t="shared" si="2"/>
        <v>1858.066538</v>
      </c>
      <c r="H47" s="10">
        <f t="shared" si="2"/>
        <v>1900.641097</v>
      </c>
      <c r="I47" s="10">
        <f t="shared" si="2"/>
        <v>1944.829772</v>
      </c>
      <c r="J47" s="10">
        <f t="shared" si="2"/>
        <v>1990.695639</v>
      </c>
      <c r="K47" s="10">
        <f t="shared" si="2"/>
        <v>2038.304315</v>
      </c>
      <c r="L47" s="10">
        <f t="shared" si="2"/>
        <v>2087.724055</v>
      </c>
      <c r="M47" s="10">
        <f t="shared" si="2"/>
        <v>2139.02587</v>
      </c>
    </row>
    <row r="48">
      <c r="A48" s="2" t="s">
        <v>27</v>
      </c>
      <c r="B48" s="10">
        <f t="shared" ref="B48:M48" si="3">B13+B20+B27+B34+B41</f>
        <v>850</v>
      </c>
      <c r="C48" s="10">
        <f t="shared" si="3"/>
        <v>875.5</v>
      </c>
      <c r="D48" s="10">
        <f t="shared" si="3"/>
        <v>1101.765</v>
      </c>
      <c r="E48" s="10">
        <f t="shared" si="3"/>
        <v>1138.81795</v>
      </c>
      <c r="F48" s="10">
        <f t="shared" si="3"/>
        <v>1177.182489</v>
      </c>
      <c r="G48" s="10">
        <f t="shared" si="3"/>
        <v>1216.907963</v>
      </c>
      <c r="H48" s="10">
        <f t="shared" si="3"/>
        <v>1258.045702</v>
      </c>
      <c r="I48" s="10">
        <f t="shared" si="3"/>
        <v>1300.649098</v>
      </c>
      <c r="J48" s="10">
        <f t="shared" si="3"/>
        <v>1344.773697</v>
      </c>
      <c r="K48" s="10">
        <f t="shared" si="3"/>
        <v>1390.477291</v>
      </c>
      <c r="L48" s="10">
        <f t="shared" si="3"/>
        <v>1437.820011</v>
      </c>
      <c r="M48" s="10">
        <f t="shared" si="3"/>
        <v>1486.864433</v>
      </c>
    </row>
    <row r="49">
      <c r="A49" s="2" t="s">
        <v>28</v>
      </c>
      <c r="B49" s="10">
        <f t="shared" ref="B49:M49" si="4">B14+B21+B28+B35+B42</f>
        <v>900</v>
      </c>
      <c r="C49" s="10">
        <f t="shared" si="4"/>
        <v>936</v>
      </c>
      <c r="D49" s="10">
        <f t="shared" si="4"/>
        <v>973.44</v>
      </c>
      <c r="E49" s="10">
        <f t="shared" si="4"/>
        <v>1012.3776</v>
      </c>
      <c r="F49" s="10">
        <f t="shared" si="4"/>
        <v>1052.872704</v>
      </c>
      <c r="G49" s="10">
        <f t="shared" si="4"/>
        <v>1334.987612</v>
      </c>
      <c r="H49" s="10">
        <f t="shared" si="4"/>
        <v>1390.787117</v>
      </c>
      <c r="I49" s="10">
        <f t="shared" si="4"/>
        <v>1448.938601</v>
      </c>
      <c r="J49" s="10">
        <f t="shared" si="4"/>
        <v>1509.542145</v>
      </c>
      <c r="K49" s="10">
        <f t="shared" si="4"/>
        <v>1572.702131</v>
      </c>
      <c r="L49" s="10">
        <f t="shared" si="4"/>
        <v>1638.527431</v>
      </c>
      <c r="M49" s="10">
        <f t="shared" si="4"/>
        <v>1707.131604</v>
      </c>
    </row>
    <row r="50">
      <c r="A50" s="2" t="s">
        <v>29</v>
      </c>
      <c r="B50" s="10">
        <f t="shared" ref="B50:M50" si="5">B15+B22+B29+B36+B43</f>
        <v>2450</v>
      </c>
      <c r="C50" s="10">
        <f t="shared" si="5"/>
        <v>2511.5</v>
      </c>
      <c r="D50" s="10">
        <f t="shared" si="5"/>
        <v>2675.205</v>
      </c>
      <c r="E50" s="10">
        <f t="shared" si="5"/>
        <v>2746.19555</v>
      </c>
      <c r="F50" s="10">
        <f t="shared" si="5"/>
        <v>2819.805193</v>
      </c>
      <c r="G50" s="10">
        <f t="shared" si="5"/>
        <v>3016.133075</v>
      </c>
      <c r="H50" s="10">
        <f t="shared" si="5"/>
        <v>3101.282194</v>
      </c>
      <c r="I50" s="10">
        <f t="shared" si="5"/>
        <v>3189.659543</v>
      </c>
      <c r="J50" s="10">
        <f t="shared" si="5"/>
        <v>3281.391279</v>
      </c>
      <c r="K50" s="10">
        <f t="shared" si="5"/>
        <v>3376.60863</v>
      </c>
      <c r="L50" s="10">
        <f t="shared" si="5"/>
        <v>3475.448111</v>
      </c>
      <c r="M50" s="10">
        <f t="shared" si="5"/>
        <v>3578.051739</v>
      </c>
    </row>
    <row r="51">
      <c r="A51" s="2"/>
      <c r="B51" s="2"/>
      <c r="C51" s="2"/>
      <c r="D51" s="2"/>
      <c r="E51" s="2"/>
      <c r="F51" s="2"/>
      <c r="G51" s="2"/>
      <c r="H51" s="2"/>
      <c r="I51" s="2"/>
      <c r="J51" s="2"/>
      <c r="K51" s="2"/>
      <c r="L51" s="2"/>
      <c r="M51" s="2"/>
    </row>
    <row r="52">
      <c r="A52" s="2"/>
      <c r="B52" s="2"/>
      <c r="C52" s="2"/>
      <c r="D52" s="2"/>
      <c r="E52" s="2"/>
      <c r="F52" s="2"/>
      <c r="G52" s="2"/>
      <c r="H52" s="2"/>
      <c r="I52" s="2"/>
      <c r="J52" s="2"/>
      <c r="K52" s="2"/>
      <c r="L52" s="2"/>
      <c r="M52" s="2"/>
    </row>
    <row r="53">
      <c r="A53" s="2"/>
      <c r="B53" s="2"/>
      <c r="C53" s="2"/>
      <c r="D53" s="2"/>
      <c r="E53" s="2"/>
      <c r="F53" s="2"/>
      <c r="G53" s="2"/>
      <c r="H53" s="2"/>
      <c r="I53" s="2"/>
      <c r="J53" s="2"/>
      <c r="K53" s="2"/>
      <c r="L53" s="2"/>
      <c r="M53"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37</v>
      </c>
      <c r="C1" s="2" t="s">
        <v>38</v>
      </c>
      <c r="D1" s="2" t="s">
        <v>39</v>
      </c>
      <c r="E1" s="2" t="s">
        <v>40</v>
      </c>
      <c r="F1" s="2" t="s">
        <v>41</v>
      </c>
      <c r="G1" s="2" t="s">
        <v>42</v>
      </c>
      <c r="H1" s="2" t="s">
        <v>43</v>
      </c>
      <c r="I1" s="2" t="s">
        <v>44</v>
      </c>
      <c r="J1" s="2" t="s">
        <v>45</v>
      </c>
      <c r="K1" s="2" t="s">
        <v>46</v>
      </c>
      <c r="L1" s="2" t="s">
        <v>47</v>
      </c>
      <c r="M1" s="2" t="s">
        <v>48</v>
      </c>
    </row>
    <row r="2">
      <c r="A2" s="2" t="s">
        <v>56</v>
      </c>
      <c r="B2" s="2"/>
      <c r="C2" s="2"/>
      <c r="D2" s="2"/>
      <c r="E2" s="2"/>
      <c r="F2" s="2"/>
      <c r="G2" s="2"/>
      <c r="H2" s="2"/>
      <c r="I2" s="2"/>
      <c r="J2" s="2"/>
      <c r="K2" s="2"/>
      <c r="L2" s="2"/>
      <c r="M2" s="2"/>
    </row>
    <row r="3">
      <c r="A3" s="2" t="s">
        <v>15</v>
      </c>
      <c r="B3" s="12">
        <f>'Calcs-1'!B3*Assumptions!$D2</f>
        <v>35000</v>
      </c>
      <c r="C3" s="12">
        <f>'Calcs-1'!C3*Assumptions!$D2</f>
        <v>35000</v>
      </c>
      <c r="D3" s="12">
        <f>'Calcs-1'!D3*Assumptions!$D2</f>
        <v>35000</v>
      </c>
      <c r="E3" s="12">
        <f>'Calcs-1'!E3*Assumptions!$D2</f>
        <v>35000</v>
      </c>
      <c r="F3" s="12">
        <f>'Calcs-1'!F3*Assumptions!$D2</f>
        <v>35000</v>
      </c>
      <c r="G3" s="12">
        <f>'Calcs-1'!G3*Assumptions!$D2</f>
        <v>35000</v>
      </c>
      <c r="H3" s="12">
        <f>'Calcs-1'!H3*Assumptions!$D2</f>
        <v>35000</v>
      </c>
      <c r="I3" s="12">
        <f>'Calcs-1'!I3*Assumptions!$D2</f>
        <v>35000</v>
      </c>
      <c r="J3" s="12">
        <f>'Calcs-1'!J3*Assumptions!$D2</f>
        <v>35000</v>
      </c>
      <c r="K3" s="12">
        <f>'Calcs-1'!K3*Assumptions!$D2</f>
        <v>35000</v>
      </c>
      <c r="L3" s="12">
        <f>'Calcs-1'!L3*Assumptions!$D2</f>
        <v>35000</v>
      </c>
      <c r="M3" s="12">
        <f>'Calcs-1'!M3*Assumptions!$D2</f>
        <v>35000</v>
      </c>
    </row>
    <row r="4">
      <c r="A4" s="2" t="s">
        <v>16</v>
      </c>
      <c r="B4" s="12">
        <f>'Calcs-1'!B4*Assumptions!$D3</f>
        <v>51000</v>
      </c>
      <c r="C4" s="12">
        <f>'Calcs-1'!C4*Assumptions!$D3</f>
        <v>52530</v>
      </c>
      <c r="D4" s="12">
        <f>'Calcs-1'!D4*Assumptions!$D3</f>
        <v>54105.9</v>
      </c>
      <c r="E4" s="12">
        <f>'Calcs-1'!E4*Assumptions!$D3</f>
        <v>55729.077</v>
      </c>
      <c r="F4" s="12">
        <f>'Calcs-1'!F4*Assumptions!$D3</f>
        <v>57400.94931</v>
      </c>
      <c r="G4" s="12">
        <f>'Calcs-1'!G4*Assumptions!$D3</f>
        <v>59122.97779</v>
      </c>
      <c r="H4" s="12">
        <f>'Calcs-1'!H4*Assumptions!$D3</f>
        <v>60896.66712</v>
      </c>
      <c r="I4" s="12">
        <f>'Calcs-1'!I4*Assumptions!$D3</f>
        <v>62723.56714</v>
      </c>
      <c r="J4" s="12">
        <f>'Calcs-1'!J4*Assumptions!$D3</f>
        <v>64605.27415</v>
      </c>
      <c r="K4" s="12">
        <f>'Calcs-1'!K4*Assumptions!$D3</f>
        <v>66543.43238</v>
      </c>
      <c r="L4" s="12">
        <f>'Calcs-1'!L4*Assumptions!$D3</f>
        <v>68539.73535</v>
      </c>
      <c r="M4" s="12">
        <f>'Calcs-1'!M4*Assumptions!$D3</f>
        <v>70595.92741</v>
      </c>
    </row>
    <row r="5">
      <c r="A5" s="2" t="s">
        <v>17</v>
      </c>
      <c r="B5" s="12">
        <f>'Calcs-1'!B5*Assumptions!$D4</f>
        <v>63000</v>
      </c>
      <c r="C5" s="12">
        <f>'Calcs-1'!C5*Assumptions!$D4</f>
        <v>65520</v>
      </c>
      <c r="D5" s="12">
        <f>'Calcs-1'!D5*Assumptions!$D4</f>
        <v>68140.8</v>
      </c>
      <c r="E5" s="12">
        <f>'Calcs-1'!E5*Assumptions!$D4</f>
        <v>70866.432</v>
      </c>
      <c r="F5" s="12">
        <f>'Calcs-1'!F5*Assumptions!$D4</f>
        <v>73701.08928</v>
      </c>
      <c r="G5" s="12">
        <f>'Calcs-1'!G5*Assumptions!$D4</f>
        <v>76649.13285</v>
      </c>
      <c r="H5" s="12">
        <f>'Calcs-1'!H5*Assumptions!$D4</f>
        <v>79715.09817</v>
      </c>
      <c r="I5" s="12">
        <f>'Calcs-1'!I5*Assumptions!$D4</f>
        <v>82903.70209</v>
      </c>
      <c r="J5" s="12">
        <f>'Calcs-1'!J5*Assumptions!$D4</f>
        <v>86219.85018</v>
      </c>
      <c r="K5" s="12">
        <f>'Calcs-1'!K5*Assumptions!$D4</f>
        <v>89668.64418</v>
      </c>
      <c r="L5" s="12">
        <f>'Calcs-1'!L5*Assumptions!$D4</f>
        <v>93255.38995</v>
      </c>
      <c r="M5" s="12">
        <f>'Calcs-1'!M5*Assumptions!$D4</f>
        <v>96985.60555</v>
      </c>
    </row>
    <row r="6">
      <c r="A6" s="2" t="s">
        <v>18</v>
      </c>
      <c r="B6" s="12">
        <f>'Calcs-1'!B6*Assumptions!$D5</f>
        <v>0</v>
      </c>
      <c r="C6" s="12">
        <f>'Calcs-1'!C6*Assumptions!$D5</f>
        <v>0</v>
      </c>
      <c r="D6" s="12">
        <f>'Calcs-1'!D6*Assumptions!$D5</f>
        <v>7000</v>
      </c>
      <c r="E6" s="12">
        <f>'Calcs-1'!E6*Assumptions!$D5</f>
        <v>7350</v>
      </c>
      <c r="F6" s="12">
        <f>'Calcs-1'!F6*Assumptions!$D5</f>
        <v>7717.5</v>
      </c>
      <c r="G6" s="12">
        <f>'Calcs-1'!G6*Assumptions!$D5</f>
        <v>8103.375</v>
      </c>
      <c r="H6" s="12">
        <f>'Calcs-1'!H6*Assumptions!$D5</f>
        <v>8508.54375</v>
      </c>
      <c r="I6" s="12">
        <f>'Calcs-1'!I6*Assumptions!$D5</f>
        <v>8933.970938</v>
      </c>
      <c r="J6" s="12">
        <f>'Calcs-1'!J6*Assumptions!$D5</f>
        <v>9380.669484</v>
      </c>
      <c r="K6" s="12">
        <f>'Calcs-1'!K6*Assumptions!$D5</f>
        <v>9849.702959</v>
      </c>
      <c r="L6" s="12">
        <f>'Calcs-1'!L6*Assumptions!$D5</f>
        <v>10342.18811</v>
      </c>
      <c r="M6" s="12">
        <f>'Calcs-1'!M6*Assumptions!$D5</f>
        <v>10859.29751</v>
      </c>
    </row>
    <row r="7">
      <c r="A7" s="2" t="s">
        <v>20</v>
      </c>
      <c r="B7" s="12">
        <f>'Calcs-1'!B7*Assumptions!$D6</f>
        <v>0</v>
      </c>
      <c r="C7" s="12">
        <f>'Calcs-1'!C7*Assumptions!$D6</f>
        <v>0</v>
      </c>
      <c r="D7" s="12">
        <f>'Calcs-1'!D7*Assumptions!$D6</f>
        <v>0</v>
      </c>
      <c r="E7" s="12">
        <f>'Calcs-1'!E7*Assumptions!$D6</f>
        <v>0</v>
      </c>
      <c r="F7" s="12">
        <f>'Calcs-1'!F7*Assumptions!$D6</f>
        <v>0</v>
      </c>
      <c r="G7" s="12">
        <f>'Calcs-1'!G7*Assumptions!$D6</f>
        <v>12000</v>
      </c>
      <c r="H7" s="12">
        <f>'Calcs-1'!H7*Assumptions!$D6</f>
        <v>12600</v>
      </c>
      <c r="I7" s="12">
        <f>'Calcs-1'!I7*Assumptions!$D6</f>
        <v>13230</v>
      </c>
      <c r="J7" s="12">
        <f>'Calcs-1'!J7*Assumptions!$D6</f>
        <v>13891.5</v>
      </c>
      <c r="K7" s="12">
        <f>'Calcs-1'!K7*Assumptions!$D6</f>
        <v>14586.075</v>
      </c>
      <c r="L7" s="12">
        <f>'Calcs-1'!L7*Assumptions!$D6</f>
        <v>15315.37875</v>
      </c>
      <c r="M7" s="12">
        <f>'Calcs-1'!M7*Assumptions!$D6</f>
        <v>16081.14769</v>
      </c>
    </row>
    <row r="8">
      <c r="A8" s="2" t="s">
        <v>57</v>
      </c>
      <c r="B8" s="12">
        <f t="shared" ref="B8:M8" si="1">SUM(B3:B7)</f>
        <v>149000</v>
      </c>
      <c r="C8" s="12">
        <f t="shared" si="1"/>
        <v>153050</v>
      </c>
      <c r="D8" s="12">
        <f t="shared" si="1"/>
        <v>164246.7</v>
      </c>
      <c r="E8" s="12">
        <f t="shared" si="1"/>
        <v>168945.509</v>
      </c>
      <c r="F8" s="12">
        <f t="shared" si="1"/>
        <v>173819.5386</v>
      </c>
      <c r="G8" s="12">
        <f t="shared" si="1"/>
        <v>190875.4856</v>
      </c>
      <c r="H8" s="12">
        <f t="shared" si="1"/>
        <v>196720.309</v>
      </c>
      <c r="I8" s="12">
        <f t="shared" si="1"/>
        <v>202791.2402</v>
      </c>
      <c r="J8" s="12">
        <f t="shared" si="1"/>
        <v>209097.2938</v>
      </c>
      <c r="K8" s="12">
        <f t="shared" si="1"/>
        <v>215647.8545</v>
      </c>
      <c r="L8" s="12">
        <f t="shared" si="1"/>
        <v>222452.6922</v>
      </c>
      <c r="M8" s="12">
        <f t="shared" si="1"/>
        <v>229521.9782</v>
      </c>
    </row>
    <row r="9">
      <c r="A9" s="2"/>
      <c r="B9" s="13"/>
      <c r="C9" s="13"/>
      <c r="D9" s="13"/>
      <c r="E9" s="13"/>
      <c r="F9" s="13"/>
      <c r="G9" s="13"/>
      <c r="H9" s="13"/>
      <c r="I9" s="13"/>
      <c r="J9" s="13"/>
      <c r="K9" s="13"/>
      <c r="L9" s="13"/>
      <c r="M9" s="13"/>
    </row>
    <row r="10">
      <c r="A10" s="2" t="s">
        <v>58</v>
      </c>
      <c r="B10" s="13"/>
      <c r="C10" s="13"/>
      <c r="D10" s="13"/>
      <c r="E10" s="13"/>
      <c r="F10" s="13"/>
      <c r="G10" s="13"/>
      <c r="H10" s="13"/>
      <c r="I10" s="13"/>
      <c r="J10" s="13"/>
      <c r="K10" s="13"/>
      <c r="L10" s="13"/>
      <c r="M10" s="13"/>
    </row>
    <row r="11">
      <c r="A11" s="2" t="s">
        <v>25</v>
      </c>
      <c r="B11" s="12">
        <f>'Calcs-1'!B46*Assumptions!$B16</f>
        <v>24500</v>
      </c>
      <c r="C11" s="12">
        <f>'Calcs-1'!C46*Assumptions!$B16</f>
        <v>25115</v>
      </c>
      <c r="D11" s="12">
        <f>'Calcs-1'!D46*Assumptions!$B16</f>
        <v>26752.05</v>
      </c>
      <c r="E11" s="12">
        <f>'Calcs-1'!E46*Assumptions!$B16</f>
        <v>27461.9555</v>
      </c>
      <c r="F11" s="12">
        <f>'Calcs-1'!F46*Assumptions!$B16</f>
        <v>28198.05193</v>
      </c>
      <c r="G11" s="12">
        <f>'Calcs-1'!G46*Assumptions!$B16</f>
        <v>30161.33075</v>
      </c>
      <c r="H11" s="12">
        <f>'Calcs-1'!H46*Assumptions!$B16</f>
        <v>31012.82194</v>
      </c>
      <c r="I11" s="12">
        <f>'Calcs-1'!I46*Assumptions!$B16</f>
        <v>31896.59543</v>
      </c>
      <c r="J11" s="12">
        <f>'Calcs-1'!J46*Assumptions!$B16</f>
        <v>32813.91279</v>
      </c>
      <c r="K11" s="12">
        <f>'Calcs-1'!K46*Assumptions!$B16</f>
        <v>33766.0863</v>
      </c>
      <c r="L11" s="12">
        <f>'Calcs-1'!L46*Assumptions!$B16</f>
        <v>34754.48111</v>
      </c>
      <c r="M11" s="12">
        <f>'Calcs-1'!M46*Assumptions!$B16</f>
        <v>35780.51739</v>
      </c>
    </row>
    <row r="12">
      <c r="A12" s="2" t="s">
        <v>26</v>
      </c>
      <c r="B12" s="12">
        <f>'Calcs-1'!B47*Assumptions!$B17</f>
        <v>9450</v>
      </c>
      <c r="C12" s="12">
        <f>'Calcs-1'!C47*Assumptions!$B17</f>
        <v>9634.5</v>
      </c>
      <c r="D12" s="12">
        <f>'Calcs-1'!D47*Assumptions!$B17</f>
        <v>10125.615</v>
      </c>
      <c r="E12" s="12">
        <f>'Calcs-1'!E47*Assumptions!$B17</f>
        <v>10338.58665</v>
      </c>
      <c r="F12" s="12">
        <f>'Calcs-1'!F47*Assumptions!$B17</f>
        <v>10559.41558</v>
      </c>
      <c r="G12" s="12">
        <f>'Calcs-1'!G47*Assumptions!$B17</f>
        <v>11148.39923</v>
      </c>
      <c r="H12" s="12">
        <f>'Calcs-1'!H47*Assumptions!$B17</f>
        <v>11403.84658</v>
      </c>
      <c r="I12" s="12">
        <f>'Calcs-1'!I47*Assumptions!$B17</f>
        <v>11668.97863</v>
      </c>
      <c r="J12" s="12">
        <f>'Calcs-1'!J47*Assumptions!$B17</f>
        <v>11944.17384</v>
      </c>
      <c r="K12" s="12">
        <f>'Calcs-1'!K47*Assumptions!$B17</f>
        <v>12229.82589</v>
      </c>
      <c r="L12" s="12">
        <f>'Calcs-1'!L47*Assumptions!$B17</f>
        <v>12526.34433</v>
      </c>
      <c r="M12" s="12">
        <f>'Calcs-1'!M47*Assumptions!$B17</f>
        <v>12834.15522</v>
      </c>
    </row>
    <row r="13">
      <c r="A13" s="2" t="s">
        <v>27</v>
      </c>
      <c r="B13" s="12">
        <f>'Calcs-1'!B48*Assumptions!$B18</f>
        <v>5950</v>
      </c>
      <c r="C13" s="12">
        <f>'Calcs-1'!C48*Assumptions!$B18</f>
        <v>6128.5</v>
      </c>
      <c r="D13" s="12">
        <f>'Calcs-1'!D48*Assumptions!$B18</f>
        <v>7712.355</v>
      </c>
      <c r="E13" s="12">
        <f>'Calcs-1'!E48*Assumptions!$B18</f>
        <v>7971.72565</v>
      </c>
      <c r="F13" s="12">
        <f>'Calcs-1'!F48*Assumptions!$B18</f>
        <v>8240.27742</v>
      </c>
      <c r="G13" s="12">
        <f>'Calcs-1'!G48*Assumptions!$B18</f>
        <v>8518.355742</v>
      </c>
      <c r="H13" s="12">
        <f>'Calcs-1'!H48*Assumptions!$B18</f>
        <v>8806.319914</v>
      </c>
      <c r="I13" s="12">
        <f>'Calcs-1'!I48*Assumptions!$B18</f>
        <v>9104.543687</v>
      </c>
      <c r="J13" s="12">
        <f>'Calcs-1'!J48*Assumptions!$B18</f>
        <v>9413.415881</v>
      </c>
      <c r="K13" s="12">
        <f>'Calcs-1'!K48*Assumptions!$B18</f>
        <v>9733.341036</v>
      </c>
      <c r="L13" s="12">
        <f>'Calcs-1'!L48*Assumptions!$B18</f>
        <v>10064.74008</v>
      </c>
      <c r="M13" s="12">
        <f>'Calcs-1'!M48*Assumptions!$B18</f>
        <v>10408.05103</v>
      </c>
    </row>
    <row r="14">
      <c r="A14" s="2" t="s">
        <v>28</v>
      </c>
      <c r="B14" s="12">
        <f>'Calcs-1'!B49*Assumptions!$B19</f>
        <v>22500</v>
      </c>
      <c r="C14" s="12">
        <f>'Calcs-1'!C49*Assumptions!$B19</f>
        <v>23400</v>
      </c>
      <c r="D14" s="12">
        <f>'Calcs-1'!D49*Assumptions!$B19</f>
        <v>24336</v>
      </c>
      <c r="E14" s="12">
        <f>'Calcs-1'!E49*Assumptions!$B19</f>
        <v>25309.44</v>
      </c>
      <c r="F14" s="12">
        <f>'Calcs-1'!F49*Assumptions!$B19</f>
        <v>26321.8176</v>
      </c>
      <c r="G14" s="12">
        <f>'Calcs-1'!G49*Assumptions!$B19</f>
        <v>33374.6903</v>
      </c>
      <c r="H14" s="12">
        <f>'Calcs-1'!H49*Assumptions!$B19</f>
        <v>34769.67792</v>
      </c>
      <c r="I14" s="12">
        <f>'Calcs-1'!I49*Assumptions!$B19</f>
        <v>36223.46503</v>
      </c>
      <c r="J14" s="12">
        <f>'Calcs-1'!J49*Assumptions!$B19</f>
        <v>37738.55363</v>
      </c>
      <c r="K14" s="12">
        <f>'Calcs-1'!K49*Assumptions!$B19</f>
        <v>39317.55328</v>
      </c>
      <c r="L14" s="12">
        <f>'Calcs-1'!L49*Assumptions!$B19</f>
        <v>40963.18579</v>
      </c>
      <c r="M14" s="12">
        <f>'Calcs-1'!M49*Assumptions!$B19</f>
        <v>42678.29011</v>
      </c>
    </row>
    <row r="15">
      <c r="A15" s="2" t="s">
        <v>29</v>
      </c>
      <c r="B15" s="12">
        <f>'Calcs-1'!B50*Assumptions!$B20</f>
        <v>6125</v>
      </c>
      <c r="C15" s="12">
        <f>'Calcs-1'!C50*Assumptions!$B20</f>
        <v>6278.75</v>
      </c>
      <c r="D15" s="12">
        <f>'Calcs-1'!D50*Assumptions!$B20</f>
        <v>6688.0125</v>
      </c>
      <c r="E15" s="12">
        <f>'Calcs-1'!E50*Assumptions!$B20</f>
        <v>6865.488875</v>
      </c>
      <c r="F15" s="12">
        <f>'Calcs-1'!F50*Assumptions!$B20</f>
        <v>7049.512981</v>
      </c>
      <c r="G15" s="12">
        <f>'Calcs-1'!G50*Assumptions!$B20</f>
        <v>7540.332688</v>
      </c>
      <c r="H15" s="12">
        <f>'Calcs-1'!H50*Assumptions!$B20</f>
        <v>7753.205484</v>
      </c>
      <c r="I15" s="12">
        <f>'Calcs-1'!I50*Assumptions!$B20</f>
        <v>7974.148858</v>
      </c>
      <c r="J15" s="12">
        <f>'Calcs-1'!J50*Assumptions!$B20</f>
        <v>8203.478197</v>
      </c>
      <c r="K15" s="12">
        <f>'Calcs-1'!K50*Assumptions!$B20</f>
        <v>8441.521574</v>
      </c>
      <c r="L15" s="12">
        <f>'Calcs-1'!L50*Assumptions!$B20</f>
        <v>8688.620277</v>
      </c>
      <c r="M15" s="12">
        <f>'Calcs-1'!M50*Assumptions!$B20</f>
        <v>8945.129348</v>
      </c>
    </row>
    <row r="16">
      <c r="A16" s="2" t="s">
        <v>59</v>
      </c>
      <c r="B16" s="12">
        <f t="shared" ref="B16:M16" si="2">SUM(B11:B15)</f>
        <v>68525</v>
      </c>
      <c r="C16" s="12">
        <f t="shared" si="2"/>
        <v>70556.75</v>
      </c>
      <c r="D16" s="12">
        <f t="shared" si="2"/>
        <v>75614.0325</v>
      </c>
      <c r="E16" s="12">
        <f t="shared" si="2"/>
        <v>77947.19668</v>
      </c>
      <c r="F16" s="12">
        <f t="shared" si="2"/>
        <v>80369.0755</v>
      </c>
      <c r="G16" s="12">
        <f t="shared" si="2"/>
        <v>90743.10871</v>
      </c>
      <c r="H16" s="12">
        <f t="shared" si="2"/>
        <v>93745.87183</v>
      </c>
      <c r="I16" s="12">
        <f t="shared" si="2"/>
        <v>96867.73164</v>
      </c>
      <c r="J16" s="12">
        <f t="shared" si="2"/>
        <v>100113.5343</v>
      </c>
      <c r="K16" s="12">
        <f t="shared" si="2"/>
        <v>103488.3281</v>
      </c>
      <c r="L16" s="12">
        <f t="shared" si="2"/>
        <v>106997.3716</v>
      </c>
      <c r="M16" s="12">
        <f t="shared" si="2"/>
        <v>110646.1431</v>
      </c>
    </row>
    <row r="17">
      <c r="A17" s="2"/>
      <c r="B17" s="13"/>
      <c r="C17" s="13"/>
      <c r="D17" s="13"/>
      <c r="E17" s="13"/>
      <c r="F17" s="13"/>
      <c r="G17" s="13"/>
      <c r="H17" s="13"/>
      <c r="I17" s="13"/>
      <c r="J17" s="13"/>
      <c r="K17" s="13"/>
      <c r="L17" s="13"/>
      <c r="M17" s="13"/>
    </row>
    <row r="18">
      <c r="A18" s="2" t="s">
        <v>32</v>
      </c>
      <c r="B18" s="13"/>
      <c r="C18" s="13"/>
      <c r="D18" s="13"/>
      <c r="E18" s="13"/>
      <c r="F18" s="13"/>
      <c r="G18" s="13"/>
      <c r="H18" s="13"/>
      <c r="I18" s="13"/>
      <c r="J18" s="13"/>
      <c r="K18" s="13"/>
      <c r="L18" s="13"/>
      <c r="M18" s="13"/>
    </row>
    <row r="19">
      <c r="A19" s="2" t="s">
        <v>34</v>
      </c>
      <c r="B19" s="12">
        <f>Assumptions!$B23</f>
        <v>10000</v>
      </c>
      <c r="C19" s="12">
        <f>Assumptions!$B23</f>
        <v>10000</v>
      </c>
      <c r="D19" s="12">
        <f>Assumptions!$B23</f>
        <v>10000</v>
      </c>
      <c r="E19" s="12">
        <f>Assumptions!$B23</f>
        <v>10000</v>
      </c>
      <c r="F19" s="12">
        <f>Assumptions!$B23</f>
        <v>10000</v>
      </c>
      <c r="G19" s="12">
        <f>Assumptions!$B23</f>
        <v>10000</v>
      </c>
      <c r="H19" s="12">
        <f>Assumptions!$B23</f>
        <v>10000</v>
      </c>
      <c r="I19" s="12">
        <f>Assumptions!$B23</f>
        <v>10000</v>
      </c>
      <c r="J19" s="12">
        <f>Assumptions!$B23</f>
        <v>10000</v>
      </c>
      <c r="K19" s="12">
        <f>Assumptions!$B23</f>
        <v>10000</v>
      </c>
      <c r="L19" s="12">
        <f>Assumptions!$B23</f>
        <v>10000</v>
      </c>
      <c r="M19" s="12">
        <f>Assumptions!$B23</f>
        <v>10000</v>
      </c>
    </row>
    <row r="20">
      <c r="A20" s="2" t="s">
        <v>35</v>
      </c>
      <c r="B20" s="12">
        <f>Assumptions!$B24</f>
        <v>2000</v>
      </c>
      <c r="C20" s="12">
        <f>Assumptions!$B24</f>
        <v>2000</v>
      </c>
      <c r="D20" s="12">
        <f>Assumptions!$B24</f>
        <v>2000</v>
      </c>
      <c r="E20" s="12">
        <f>Assumptions!$B24</f>
        <v>2000</v>
      </c>
      <c r="F20" s="12">
        <f>Assumptions!$B24</f>
        <v>2000</v>
      </c>
      <c r="G20" s="12">
        <f>Assumptions!$B24</f>
        <v>2000</v>
      </c>
      <c r="H20" s="12">
        <f>Assumptions!$B24</f>
        <v>2000</v>
      </c>
      <c r="I20" s="12">
        <f>Assumptions!$B24</f>
        <v>2000</v>
      </c>
      <c r="J20" s="12">
        <f>Assumptions!$B24</f>
        <v>2000</v>
      </c>
      <c r="K20" s="12">
        <f>Assumptions!$B24</f>
        <v>2000</v>
      </c>
      <c r="L20" s="12">
        <f>Assumptions!$B24</f>
        <v>2000</v>
      </c>
      <c r="M20" s="12">
        <f>Assumptions!$B24</f>
        <v>2000</v>
      </c>
    </row>
    <row r="21">
      <c r="A21" s="2" t="s">
        <v>36</v>
      </c>
      <c r="B21" s="12">
        <f>Assumptions!$B25</f>
        <v>4400</v>
      </c>
      <c r="C21" s="12">
        <f>Assumptions!$B25</f>
        <v>4400</v>
      </c>
      <c r="D21" s="12">
        <f>Assumptions!$B25</f>
        <v>4400</v>
      </c>
      <c r="E21" s="12">
        <f>Assumptions!$B25</f>
        <v>4400</v>
      </c>
      <c r="F21" s="12">
        <f>Assumptions!$B25</f>
        <v>4400</v>
      </c>
      <c r="G21" s="12">
        <f>Assumptions!$B25</f>
        <v>4400</v>
      </c>
      <c r="H21" s="12">
        <f>Assumptions!$B25</f>
        <v>4400</v>
      </c>
      <c r="I21" s="12">
        <f>Assumptions!$B25</f>
        <v>4400</v>
      </c>
      <c r="J21" s="12">
        <f>Assumptions!$B25</f>
        <v>4400</v>
      </c>
      <c r="K21" s="12">
        <f>Assumptions!$B25</f>
        <v>4400</v>
      </c>
      <c r="L21" s="12">
        <f>Assumptions!$B25</f>
        <v>4400</v>
      </c>
      <c r="M21" s="12">
        <f>Assumptions!$B25</f>
        <v>4400</v>
      </c>
    </row>
    <row r="22">
      <c r="A22" s="2" t="s">
        <v>60</v>
      </c>
      <c r="B22" s="12">
        <f t="shared" ref="B22:M22" si="3">SUM(B19:B21)</f>
        <v>16400</v>
      </c>
      <c r="C22" s="12">
        <f t="shared" si="3"/>
        <v>16400</v>
      </c>
      <c r="D22" s="12">
        <f t="shared" si="3"/>
        <v>16400</v>
      </c>
      <c r="E22" s="12">
        <f t="shared" si="3"/>
        <v>16400</v>
      </c>
      <c r="F22" s="12">
        <f t="shared" si="3"/>
        <v>16400</v>
      </c>
      <c r="G22" s="12">
        <f t="shared" si="3"/>
        <v>16400</v>
      </c>
      <c r="H22" s="12">
        <f t="shared" si="3"/>
        <v>16400</v>
      </c>
      <c r="I22" s="12">
        <f t="shared" si="3"/>
        <v>16400</v>
      </c>
      <c r="J22" s="12">
        <f t="shared" si="3"/>
        <v>16400</v>
      </c>
      <c r="K22" s="12">
        <f t="shared" si="3"/>
        <v>16400</v>
      </c>
      <c r="L22" s="12">
        <f t="shared" si="3"/>
        <v>16400</v>
      </c>
      <c r="M22" s="12">
        <f t="shared" si="3"/>
        <v>16400</v>
      </c>
    </row>
    <row r="23">
      <c r="A23" s="2"/>
      <c r="B23" s="2"/>
      <c r="C23" s="2"/>
      <c r="D23" s="2"/>
      <c r="E23" s="2"/>
      <c r="F23" s="2"/>
      <c r="G23" s="2"/>
      <c r="H23" s="2"/>
      <c r="I23" s="2"/>
      <c r="J23" s="2"/>
      <c r="K23" s="2"/>
      <c r="L23" s="2"/>
      <c r="M23" s="2"/>
    </row>
    <row r="24">
      <c r="A24" s="2" t="s">
        <v>61</v>
      </c>
      <c r="B24" s="12">
        <f t="shared" ref="B24:M24" si="4">B16+B22</f>
        <v>84925</v>
      </c>
      <c r="C24" s="12">
        <f t="shared" si="4"/>
        <v>86956.75</v>
      </c>
      <c r="D24" s="12">
        <f t="shared" si="4"/>
        <v>92014.0325</v>
      </c>
      <c r="E24" s="12">
        <f t="shared" si="4"/>
        <v>94347.19668</v>
      </c>
      <c r="F24" s="12">
        <f t="shared" si="4"/>
        <v>96769.0755</v>
      </c>
      <c r="G24" s="12">
        <f t="shared" si="4"/>
        <v>107143.1087</v>
      </c>
      <c r="H24" s="12">
        <f t="shared" si="4"/>
        <v>110145.8718</v>
      </c>
      <c r="I24" s="12">
        <f t="shared" si="4"/>
        <v>113267.7316</v>
      </c>
      <c r="J24" s="12">
        <f t="shared" si="4"/>
        <v>116513.5343</v>
      </c>
      <c r="K24" s="12">
        <f t="shared" si="4"/>
        <v>119888.3281</v>
      </c>
      <c r="L24" s="12">
        <f t="shared" si="4"/>
        <v>123397.3716</v>
      </c>
      <c r="M24" s="12">
        <f t="shared" si="4"/>
        <v>127046.1431</v>
      </c>
    </row>
    <row r="25">
      <c r="A25" s="2"/>
      <c r="B25" s="2"/>
      <c r="C25" s="2"/>
      <c r="D25" s="2"/>
      <c r="E25" s="2"/>
      <c r="F25" s="2"/>
      <c r="G25" s="2"/>
      <c r="H25" s="2"/>
      <c r="I25" s="2"/>
      <c r="J25" s="2"/>
      <c r="K25" s="2"/>
      <c r="L25" s="2"/>
      <c r="M25" s="2"/>
    </row>
    <row r="26">
      <c r="A26" s="2" t="s">
        <v>62</v>
      </c>
      <c r="B26" s="12">
        <f t="shared" ref="B26:M26" si="5">B8-B24</f>
        <v>64075</v>
      </c>
      <c r="C26" s="12">
        <f t="shared" si="5"/>
        <v>66093.25</v>
      </c>
      <c r="D26" s="12">
        <f t="shared" si="5"/>
        <v>72232.6675</v>
      </c>
      <c r="E26" s="12">
        <f t="shared" si="5"/>
        <v>74598.31233</v>
      </c>
      <c r="F26" s="12">
        <f t="shared" si="5"/>
        <v>77050.46309</v>
      </c>
      <c r="G26" s="12">
        <f t="shared" si="5"/>
        <v>83732.37693</v>
      </c>
      <c r="H26" s="12">
        <f t="shared" si="5"/>
        <v>86574.43721</v>
      </c>
      <c r="I26" s="12">
        <f t="shared" si="5"/>
        <v>89523.50853</v>
      </c>
      <c r="J26" s="12">
        <f t="shared" si="5"/>
        <v>92583.75948</v>
      </c>
      <c r="K26" s="12">
        <f t="shared" si="5"/>
        <v>95759.52644</v>
      </c>
      <c r="L26" s="12">
        <f t="shared" si="5"/>
        <v>99055.32057</v>
      </c>
      <c r="M26" s="12">
        <f t="shared" si="5"/>
        <v>102475.8351</v>
      </c>
    </row>
    <row r="27">
      <c r="A27" s="2"/>
      <c r="B27" s="2"/>
      <c r="C27" s="2"/>
      <c r="D27" s="2"/>
      <c r="E27" s="2"/>
      <c r="F27" s="2"/>
      <c r="G27" s="2"/>
      <c r="H27" s="2"/>
      <c r="I27" s="2"/>
      <c r="J27" s="2"/>
      <c r="K27" s="2"/>
      <c r="L27" s="2"/>
      <c r="M27" s="2"/>
    </row>
    <row r="28">
      <c r="A28" s="2"/>
      <c r="B28" s="2"/>
      <c r="C28" s="2"/>
      <c r="D28" s="2"/>
      <c r="E28" s="2"/>
      <c r="F28" s="2"/>
      <c r="G28" s="2"/>
      <c r="H28" s="2"/>
      <c r="I28" s="2"/>
      <c r="J28" s="2"/>
      <c r="K28" s="2"/>
      <c r="L28" s="2"/>
      <c r="M28"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37</v>
      </c>
      <c r="C1" s="2" t="s">
        <v>38</v>
      </c>
      <c r="D1" s="2" t="s">
        <v>39</v>
      </c>
      <c r="E1" s="2" t="s">
        <v>40</v>
      </c>
      <c r="F1" s="2" t="s">
        <v>41</v>
      </c>
      <c r="G1" s="2" t="s">
        <v>42</v>
      </c>
      <c r="H1" s="2" t="s">
        <v>43</v>
      </c>
      <c r="I1" s="2" t="s">
        <v>44</v>
      </c>
      <c r="J1" s="2" t="s">
        <v>45</v>
      </c>
      <c r="K1" s="2" t="s">
        <v>46</v>
      </c>
      <c r="L1" s="2" t="s">
        <v>47</v>
      </c>
      <c r="M1" s="2" t="s">
        <v>48</v>
      </c>
    </row>
    <row r="2">
      <c r="A2" s="2" t="s">
        <v>63</v>
      </c>
      <c r="B2" s="2"/>
      <c r="C2" s="2"/>
      <c r="D2" s="2"/>
      <c r="E2" s="2"/>
      <c r="F2" s="2"/>
      <c r="G2" s="2"/>
      <c r="H2" s="2"/>
      <c r="I2" s="2"/>
      <c r="J2" s="2"/>
      <c r="K2" s="2"/>
      <c r="L2" s="2"/>
      <c r="M2" s="2"/>
    </row>
    <row r="3">
      <c r="A3" s="2" t="s">
        <v>25</v>
      </c>
      <c r="B3" s="12">
        <f>'Calcs-1'!B46*Assumptions!$B16</f>
        <v>24500</v>
      </c>
      <c r="C3" s="12">
        <f>'Calcs-1'!C46*Assumptions!$B16</f>
        <v>25115</v>
      </c>
      <c r="D3" s="12">
        <f>'Calcs-1'!D46*Assumptions!$B16</f>
        <v>26752.05</v>
      </c>
      <c r="E3" s="12">
        <f>'Calcs-1'!E46*Assumptions!$B16</f>
        <v>27461.9555</v>
      </c>
      <c r="F3" s="12">
        <f>'Calcs-1'!F46*Assumptions!$B16</f>
        <v>28198.05193</v>
      </c>
      <c r="G3" s="12">
        <f>'Calcs-1'!G46*Assumptions!$B16</f>
        <v>30161.33075</v>
      </c>
      <c r="H3" s="12">
        <f>'Calcs-1'!H46*Assumptions!$B16</f>
        <v>31012.82194</v>
      </c>
      <c r="I3" s="12">
        <f>'Calcs-1'!I46*Assumptions!$B16</f>
        <v>31896.59543</v>
      </c>
      <c r="J3" s="12">
        <f>'Calcs-1'!J46*Assumptions!$B16</f>
        <v>32813.91279</v>
      </c>
      <c r="K3" s="12">
        <f>'Calcs-1'!K46*Assumptions!$B16</f>
        <v>33766.0863</v>
      </c>
      <c r="L3" s="12">
        <f>'Calcs-1'!L46*Assumptions!$B16</f>
        <v>34754.48111</v>
      </c>
      <c r="M3" s="12">
        <f>'Calcs-1'!M46*Assumptions!$B16</f>
        <v>35780.51739</v>
      </c>
    </row>
    <row r="4">
      <c r="A4" s="2" t="s">
        <v>26</v>
      </c>
      <c r="B4" s="12">
        <f>'Calcs-1'!B47*Assumptions!$B17</f>
        <v>9450</v>
      </c>
      <c r="C4" s="12">
        <f>'Calcs-1'!C47*Assumptions!$B17</f>
        <v>9634.5</v>
      </c>
      <c r="D4" s="12">
        <f>'Calcs-1'!D47*Assumptions!$B17</f>
        <v>10125.615</v>
      </c>
      <c r="E4" s="12">
        <f>'Calcs-1'!E47*Assumptions!$B17</f>
        <v>10338.58665</v>
      </c>
      <c r="F4" s="12">
        <f>'Calcs-1'!F47*Assumptions!$B17</f>
        <v>10559.41558</v>
      </c>
      <c r="G4" s="12">
        <f>'Calcs-1'!G47*Assumptions!$B17</f>
        <v>11148.39923</v>
      </c>
      <c r="H4" s="12">
        <f>'Calcs-1'!H47*Assumptions!$B17</f>
        <v>11403.84658</v>
      </c>
      <c r="I4" s="12">
        <f>'Calcs-1'!I47*Assumptions!$B17</f>
        <v>11668.97863</v>
      </c>
      <c r="J4" s="12">
        <f>'Calcs-1'!J47*Assumptions!$B17</f>
        <v>11944.17384</v>
      </c>
      <c r="K4" s="12">
        <f>'Calcs-1'!K47*Assumptions!$B17</f>
        <v>12229.82589</v>
      </c>
      <c r="L4" s="12">
        <f>'Calcs-1'!L47*Assumptions!$B17</f>
        <v>12526.34433</v>
      </c>
      <c r="M4" s="12">
        <f>'Calcs-1'!M47*Assumptions!$B17</f>
        <v>12834.15522</v>
      </c>
    </row>
    <row r="5">
      <c r="A5" s="2" t="s">
        <v>27</v>
      </c>
      <c r="B5" s="12">
        <f>'Calcs-1'!B48*Assumptions!$B18</f>
        <v>5950</v>
      </c>
      <c r="C5" s="12">
        <f>'Calcs-1'!C48*Assumptions!$B18</f>
        <v>6128.5</v>
      </c>
      <c r="D5" s="12">
        <f>'Calcs-1'!D48*Assumptions!$B18</f>
        <v>7712.355</v>
      </c>
      <c r="E5" s="12">
        <f>'Calcs-1'!E48*Assumptions!$B18</f>
        <v>7971.72565</v>
      </c>
      <c r="F5" s="12">
        <f>'Calcs-1'!F48*Assumptions!$B18</f>
        <v>8240.27742</v>
      </c>
      <c r="G5" s="12">
        <f>'Calcs-1'!G48*Assumptions!$B18</f>
        <v>8518.355742</v>
      </c>
      <c r="H5" s="12">
        <f>'Calcs-1'!H48*Assumptions!$B18</f>
        <v>8806.319914</v>
      </c>
      <c r="I5" s="12">
        <f>'Calcs-1'!I48*Assumptions!$B18</f>
        <v>9104.543687</v>
      </c>
      <c r="J5" s="12">
        <f>'Calcs-1'!J48*Assumptions!$B18</f>
        <v>9413.415881</v>
      </c>
      <c r="K5" s="12">
        <f>'Calcs-1'!K48*Assumptions!$B18</f>
        <v>9733.341036</v>
      </c>
      <c r="L5" s="12">
        <f>'Calcs-1'!L48*Assumptions!$B18</f>
        <v>10064.74008</v>
      </c>
      <c r="M5" s="12">
        <f>'Calcs-1'!M48*Assumptions!$B18</f>
        <v>10408.05103</v>
      </c>
    </row>
    <row r="6">
      <c r="A6" s="2" t="s">
        <v>28</v>
      </c>
      <c r="B6" s="12">
        <f>'Calcs-1'!B49*Assumptions!$B19</f>
        <v>22500</v>
      </c>
      <c r="C6" s="12">
        <f>'Calcs-1'!C49*Assumptions!$B19</f>
        <v>23400</v>
      </c>
      <c r="D6" s="12">
        <f>'Calcs-1'!D49*Assumptions!$B19</f>
        <v>24336</v>
      </c>
      <c r="E6" s="12">
        <f>'Calcs-1'!E49*Assumptions!$B19</f>
        <v>25309.44</v>
      </c>
      <c r="F6" s="12">
        <f>'Calcs-1'!F49*Assumptions!$B19</f>
        <v>26321.8176</v>
      </c>
      <c r="G6" s="12">
        <f>'Calcs-1'!G49*Assumptions!$B19</f>
        <v>33374.6903</v>
      </c>
      <c r="H6" s="12">
        <f>'Calcs-1'!H49*Assumptions!$B19</f>
        <v>34769.67792</v>
      </c>
      <c r="I6" s="12">
        <f>'Calcs-1'!I49*Assumptions!$B19</f>
        <v>36223.46503</v>
      </c>
      <c r="J6" s="12">
        <f>'Calcs-1'!J49*Assumptions!$B19</f>
        <v>37738.55363</v>
      </c>
      <c r="K6" s="12">
        <f>'Calcs-1'!K49*Assumptions!$B19</f>
        <v>39317.55328</v>
      </c>
      <c r="L6" s="12">
        <f>'Calcs-1'!L49*Assumptions!$B19</f>
        <v>40963.18579</v>
      </c>
      <c r="M6" s="12">
        <f>'Calcs-1'!M49*Assumptions!$B19</f>
        <v>42678.29011</v>
      </c>
    </row>
    <row r="7">
      <c r="A7" s="2" t="s">
        <v>29</v>
      </c>
      <c r="B7" s="12">
        <f>'Calcs-1'!B50*Assumptions!$B20</f>
        <v>6125</v>
      </c>
      <c r="C7" s="12">
        <f>'Calcs-1'!C50*Assumptions!$B20</f>
        <v>6278.75</v>
      </c>
      <c r="D7" s="12">
        <f>'Calcs-1'!D50*Assumptions!$B20</f>
        <v>6688.0125</v>
      </c>
      <c r="E7" s="12">
        <f>'Calcs-1'!E50*Assumptions!$B20</f>
        <v>6865.488875</v>
      </c>
      <c r="F7" s="12">
        <f>'Calcs-1'!F50*Assumptions!$B20</f>
        <v>7049.512981</v>
      </c>
      <c r="G7" s="12">
        <f>'Calcs-1'!G50*Assumptions!$B20</f>
        <v>7540.332688</v>
      </c>
      <c r="H7" s="12">
        <f>'Calcs-1'!H50*Assumptions!$B20</f>
        <v>7753.205484</v>
      </c>
      <c r="I7" s="12">
        <f>'Calcs-1'!I50*Assumptions!$B20</f>
        <v>7974.148858</v>
      </c>
      <c r="J7" s="12">
        <f>'Calcs-1'!J50*Assumptions!$B20</f>
        <v>8203.478197</v>
      </c>
      <c r="K7" s="12">
        <f>'Calcs-1'!K50*Assumptions!$B20</f>
        <v>8441.521574</v>
      </c>
      <c r="L7" s="12">
        <f>'Calcs-1'!L50*Assumptions!$B20</f>
        <v>8688.620277</v>
      </c>
      <c r="M7" s="12">
        <f>'Calcs-1'!M50*Assumptions!$B20</f>
        <v>8945.129348</v>
      </c>
    </row>
    <row r="8">
      <c r="A8" s="2" t="s">
        <v>64</v>
      </c>
      <c r="B8" s="12">
        <f t="shared" ref="B8:M8" si="1">SUM(B3:B7)</f>
        <v>68525</v>
      </c>
      <c r="C8" s="12">
        <f t="shared" si="1"/>
        <v>70556.75</v>
      </c>
      <c r="D8" s="12">
        <f t="shared" si="1"/>
        <v>75614.0325</v>
      </c>
      <c r="E8" s="12">
        <f t="shared" si="1"/>
        <v>77947.19668</v>
      </c>
      <c r="F8" s="12">
        <f t="shared" si="1"/>
        <v>80369.0755</v>
      </c>
      <c r="G8" s="12">
        <f t="shared" si="1"/>
        <v>90743.10871</v>
      </c>
      <c r="H8" s="12">
        <f t="shared" si="1"/>
        <v>93745.87183</v>
      </c>
      <c r="I8" s="12">
        <f t="shared" si="1"/>
        <v>96867.73164</v>
      </c>
      <c r="J8" s="12">
        <f t="shared" si="1"/>
        <v>100113.5343</v>
      </c>
      <c r="K8" s="12">
        <f t="shared" si="1"/>
        <v>103488.3281</v>
      </c>
      <c r="L8" s="12">
        <f t="shared" si="1"/>
        <v>106997.3716</v>
      </c>
      <c r="M8" s="12">
        <f t="shared" si="1"/>
        <v>110646.1431</v>
      </c>
    </row>
    <row r="9">
      <c r="A9" s="2"/>
      <c r="B9" s="2"/>
      <c r="C9" s="2"/>
      <c r="D9" s="2"/>
      <c r="E9" s="2"/>
      <c r="F9" s="2"/>
      <c r="G9" s="2"/>
      <c r="H9" s="2"/>
      <c r="I9" s="2"/>
      <c r="J9" s="2"/>
      <c r="K9" s="2"/>
      <c r="L9" s="2"/>
      <c r="M9" s="2"/>
    </row>
    <row r="10">
      <c r="A10" s="2"/>
      <c r="B10" s="2"/>
      <c r="C10" s="2"/>
      <c r="D10" s="2"/>
      <c r="E10" s="2"/>
      <c r="F10" s="2"/>
      <c r="G10" s="2"/>
      <c r="H10" s="2"/>
      <c r="I10" s="2"/>
      <c r="J10" s="2"/>
      <c r="K10" s="2"/>
      <c r="L10" s="2"/>
      <c r="M10"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37</v>
      </c>
      <c r="C1" s="2" t="s">
        <v>38</v>
      </c>
      <c r="D1" s="2" t="s">
        <v>39</v>
      </c>
      <c r="E1" s="2" t="s">
        <v>40</v>
      </c>
      <c r="F1" s="2" t="s">
        <v>41</v>
      </c>
      <c r="G1" s="2" t="s">
        <v>42</v>
      </c>
      <c r="H1" s="2" t="s">
        <v>43</v>
      </c>
      <c r="I1" s="2" t="s">
        <v>44</v>
      </c>
      <c r="J1" s="2" t="s">
        <v>45</v>
      </c>
      <c r="K1" s="2" t="s">
        <v>46</v>
      </c>
      <c r="L1" s="2" t="s">
        <v>47</v>
      </c>
      <c r="M1" s="2" t="s">
        <v>48</v>
      </c>
    </row>
    <row r="2">
      <c r="A2" s="2" t="s">
        <v>65</v>
      </c>
      <c r="B2" s="2"/>
      <c r="C2" s="2"/>
      <c r="D2" s="2"/>
      <c r="E2" s="2"/>
      <c r="F2" s="2"/>
      <c r="G2" s="2"/>
      <c r="H2" s="2"/>
      <c r="I2" s="2"/>
      <c r="J2" s="2"/>
      <c r="K2" s="2"/>
      <c r="L2" s="2"/>
      <c r="M2" s="2"/>
    </row>
    <row r="3">
      <c r="A3" s="2" t="s">
        <v>66</v>
      </c>
      <c r="B3" s="12">
        <f>'Sales and Costs'!B8</f>
        <v>149000</v>
      </c>
      <c r="C3" s="12">
        <f>'Sales and Costs'!C8</f>
        <v>153050</v>
      </c>
      <c r="D3" s="12">
        <f>'Sales and Costs'!D8</f>
        <v>164246.7</v>
      </c>
      <c r="E3" s="12">
        <f>'Sales and Costs'!E8</f>
        <v>168945.509</v>
      </c>
      <c r="F3" s="12">
        <f>'Sales and Costs'!F8</f>
        <v>173819.5386</v>
      </c>
      <c r="G3" s="12">
        <f>'Sales and Costs'!G8</f>
        <v>190875.4856</v>
      </c>
      <c r="H3" s="12">
        <f>'Sales and Costs'!H8</f>
        <v>196720.309</v>
      </c>
      <c r="I3" s="12">
        <f>'Sales and Costs'!I8</f>
        <v>202791.2402</v>
      </c>
      <c r="J3" s="12">
        <f>'Sales and Costs'!J8</f>
        <v>209097.2938</v>
      </c>
      <c r="K3" s="12">
        <f>'Sales and Costs'!K8</f>
        <v>215647.8545</v>
      </c>
      <c r="L3" s="12">
        <f>'Sales and Costs'!L8</f>
        <v>222452.6922</v>
      </c>
      <c r="M3" s="12">
        <f>'Sales and Costs'!M8</f>
        <v>229521.9782</v>
      </c>
    </row>
    <row r="4">
      <c r="A4" s="2"/>
      <c r="B4" s="2"/>
      <c r="C4" s="2"/>
      <c r="D4" s="2"/>
      <c r="E4" s="2"/>
      <c r="F4" s="2"/>
      <c r="G4" s="2"/>
      <c r="H4" s="2"/>
      <c r="I4" s="2"/>
      <c r="J4" s="2"/>
      <c r="K4" s="2"/>
      <c r="L4" s="2"/>
      <c r="M4" s="2"/>
    </row>
    <row r="5">
      <c r="A5" s="2" t="s">
        <v>67</v>
      </c>
      <c r="B5" s="2"/>
      <c r="C5" s="2"/>
      <c r="D5" s="2"/>
      <c r="E5" s="2"/>
      <c r="F5" s="2"/>
      <c r="G5" s="2"/>
      <c r="H5" s="2"/>
      <c r="I5" s="2"/>
      <c r="J5" s="2"/>
      <c r="K5" s="2"/>
      <c r="L5" s="2"/>
      <c r="M5" s="2"/>
    </row>
    <row r="6">
      <c r="A6" s="2" t="s">
        <v>68</v>
      </c>
      <c r="B6" s="12">
        <f>Purchases!B8</f>
        <v>68525</v>
      </c>
      <c r="C6" s="12">
        <f>Purchases!C8</f>
        <v>70556.75</v>
      </c>
      <c r="D6" s="12">
        <f>Purchases!D8</f>
        <v>75614.0325</v>
      </c>
      <c r="E6" s="12">
        <f>Purchases!E8</f>
        <v>77947.19668</v>
      </c>
      <c r="F6" s="12">
        <f>Purchases!F8</f>
        <v>80369.0755</v>
      </c>
      <c r="G6" s="12">
        <f>Purchases!G8</f>
        <v>90743.10871</v>
      </c>
      <c r="H6" s="12">
        <f>Purchases!H8</f>
        <v>93745.87183</v>
      </c>
      <c r="I6" s="12">
        <f>Purchases!I8</f>
        <v>96867.73164</v>
      </c>
      <c r="J6" s="12">
        <f>Purchases!J8</f>
        <v>100113.5343</v>
      </c>
      <c r="K6" s="12">
        <f>Purchases!K8</f>
        <v>103488.3281</v>
      </c>
      <c r="L6" s="12">
        <f>Purchases!L8</f>
        <v>106997.3716</v>
      </c>
      <c r="M6" s="12">
        <f>Purchases!M8</f>
        <v>110646.1431</v>
      </c>
    </row>
    <row r="7">
      <c r="A7" s="2" t="s">
        <v>69</v>
      </c>
      <c r="B7" s="12">
        <f>'Sales and Costs'!B22</f>
        <v>16400</v>
      </c>
      <c r="C7" s="12">
        <f>'Sales and Costs'!C22</f>
        <v>16400</v>
      </c>
      <c r="D7" s="12">
        <f>'Sales and Costs'!D22</f>
        <v>16400</v>
      </c>
      <c r="E7" s="12">
        <f>'Sales and Costs'!E22</f>
        <v>16400</v>
      </c>
      <c r="F7" s="12">
        <f>'Sales and Costs'!F22</f>
        <v>16400</v>
      </c>
      <c r="G7" s="12">
        <f>'Sales and Costs'!G22</f>
        <v>16400</v>
      </c>
      <c r="H7" s="12">
        <f>'Sales and Costs'!H22</f>
        <v>16400</v>
      </c>
      <c r="I7" s="12">
        <f>'Sales and Costs'!I22</f>
        <v>16400</v>
      </c>
      <c r="J7" s="12">
        <f>'Sales and Costs'!J22</f>
        <v>16400</v>
      </c>
      <c r="K7" s="12">
        <f>'Sales and Costs'!K22</f>
        <v>16400</v>
      </c>
      <c r="L7" s="12">
        <f>'Sales and Costs'!L22</f>
        <v>16400</v>
      </c>
      <c r="M7" s="12">
        <f>'Sales and Costs'!M22</f>
        <v>16400</v>
      </c>
    </row>
    <row r="8">
      <c r="A8" s="2"/>
      <c r="B8" s="2"/>
      <c r="C8" s="2"/>
      <c r="D8" s="2"/>
      <c r="E8" s="2"/>
      <c r="F8" s="2"/>
      <c r="G8" s="2"/>
      <c r="H8" s="2"/>
      <c r="I8" s="2"/>
      <c r="J8" s="2"/>
      <c r="K8" s="2"/>
      <c r="L8" s="2"/>
      <c r="M8" s="2"/>
    </row>
    <row r="9">
      <c r="A9" s="2" t="s">
        <v>70</v>
      </c>
      <c r="B9" s="12">
        <f t="shared" ref="B9:M9" si="1">B3-B6-B7</f>
        <v>64075</v>
      </c>
      <c r="C9" s="12">
        <f t="shared" si="1"/>
        <v>66093.25</v>
      </c>
      <c r="D9" s="12">
        <f t="shared" si="1"/>
        <v>72232.6675</v>
      </c>
      <c r="E9" s="12">
        <f t="shared" si="1"/>
        <v>74598.31233</v>
      </c>
      <c r="F9" s="12">
        <f t="shared" si="1"/>
        <v>77050.46309</v>
      </c>
      <c r="G9" s="12">
        <f t="shared" si="1"/>
        <v>83732.37693</v>
      </c>
      <c r="H9" s="12">
        <f t="shared" si="1"/>
        <v>86574.43721</v>
      </c>
      <c r="I9" s="12">
        <f t="shared" si="1"/>
        <v>89523.50853</v>
      </c>
      <c r="J9" s="12">
        <f t="shared" si="1"/>
        <v>92583.75948</v>
      </c>
      <c r="K9" s="12">
        <f t="shared" si="1"/>
        <v>95759.52644</v>
      </c>
      <c r="L9" s="12">
        <f t="shared" si="1"/>
        <v>99055.32057</v>
      </c>
      <c r="M9" s="12">
        <f t="shared" si="1"/>
        <v>102475.8351</v>
      </c>
    </row>
    <row r="10">
      <c r="A10" s="2"/>
      <c r="B10" s="2"/>
      <c r="C10" s="2"/>
      <c r="D10" s="2"/>
      <c r="E10" s="2"/>
      <c r="F10" s="2"/>
      <c r="G10" s="2"/>
      <c r="H10" s="2"/>
      <c r="I10" s="2"/>
      <c r="J10" s="2"/>
      <c r="K10" s="2"/>
      <c r="L10" s="2"/>
      <c r="M10" s="2"/>
    </row>
    <row r="11">
      <c r="A11" s="2" t="s">
        <v>71</v>
      </c>
      <c r="B11" s="2"/>
      <c r="C11" s="2"/>
      <c r="D11" s="2"/>
      <c r="E11" s="2"/>
      <c r="F11" s="2"/>
      <c r="G11" s="2"/>
      <c r="H11" s="2"/>
      <c r="I11" s="2"/>
      <c r="J11" s="2"/>
      <c r="K11" s="2"/>
      <c r="L11" s="2"/>
      <c r="M11" s="2"/>
    </row>
    <row r="12">
      <c r="A12" s="2" t="s">
        <v>72</v>
      </c>
      <c r="B12" s="7">
        <v>0.0</v>
      </c>
      <c r="C12" s="12">
        <f t="shared" ref="C12:M12" si="2">B14</f>
        <v>64075</v>
      </c>
      <c r="D12" s="12">
        <f t="shared" si="2"/>
        <v>130168.25</v>
      </c>
      <c r="E12" s="12">
        <f t="shared" si="2"/>
        <v>202400.9175</v>
      </c>
      <c r="F12" s="12">
        <f t="shared" si="2"/>
        <v>276999.2298</v>
      </c>
      <c r="G12" s="12">
        <f t="shared" si="2"/>
        <v>354049.6929</v>
      </c>
      <c r="H12" s="12">
        <f t="shared" si="2"/>
        <v>437782.0698</v>
      </c>
      <c r="I12" s="12">
        <f t="shared" si="2"/>
        <v>524356.507</v>
      </c>
      <c r="J12" s="12">
        <f t="shared" si="2"/>
        <v>613880.0156</v>
      </c>
      <c r="K12" s="12">
        <f t="shared" si="2"/>
        <v>706463.775</v>
      </c>
      <c r="L12" s="12">
        <f t="shared" si="2"/>
        <v>802223.3015</v>
      </c>
      <c r="M12" s="12">
        <f t="shared" si="2"/>
        <v>901278.6221</v>
      </c>
    </row>
    <row r="13">
      <c r="A13" s="2" t="s">
        <v>70</v>
      </c>
      <c r="B13" s="12">
        <f t="shared" ref="B13:M13" si="3">B9</f>
        <v>64075</v>
      </c>
      <c r="C13" s="12">
        <f t="shared" si="3"/>
        <v>66093.25</v>
      </c>
      <c r="D13" s="12">
        <f t="shared" si="3"/>
        <v>72232.6675</v>
      </c>
      <c r="E13" s="12">
        <f t="shared" si="3"/>
        <v>74598.31233</v>
      </c>
      <c r="F13" s="12">
        <f t="shared" si="3"/>
        <v>77050.46309</v>
      </c>
      <c r="G13" s="12">
        <f t="shared" si="3"/>
        <v>83732.37693</v>
      </c>
      <c r="H13" s="12">
        <f t="shared" si="3"/>
        <v>86574.43721</v>
      </c>
      <c r="I13" s="12">
        <f t="shared" si="3"/>
        <v>89523.50853</v>
      </c>
      <c r="J13" s="12">
        <f t="shared" si="3"/>
        <v>92583.75948</v>
      </c>
      <c r="K13" s="12">
        <f t="shared" si="3"/>
        <v>95759.52644</v>
      </c>
      <c r="L13" s="12">
        <f t="shared" si="3"/>
        <v>99055.32057</v>
      </c>
      <c r="M13" s="12">
        <f t="shared" si="3"/>
        <v>102475.8351</v>
      </c>
    </row>
    <row r="14">
      <c r="A14" s="2" t="s">
        <v>73</v>
      </c>
      <c r="B14" s="12">
        <f t="shared" ref="B14:M14" si="4">B12+B13</f>
        <v>64075</v>
      </c>
      <c r="C14" s="12">
        <f t="shared" si="4"/>
        <v>130168.25</v>
      </c>
      <c r="D14" s="12">
        <f t="shared" si="4"/>
        <v>202400.9175</v>
      </c>
      <c r="E14" s="12">
        <f t="shared" si="4"/>
        <v>276999.2298</v>
      </c>
      <c r="F14" s="12">
        <f t="shared" si="4"/>
        <v>354049.6929</v>
      </c>
      <c r="G14" s="12">
        <f t="shared" si="4"/>
        <v>437782.0698</v>
      </c>
      <c r="H14" s="12">
        <f t="shared" si="4"/>
        <v>524356.507</v>
      </c>
      <c r="I14" s="12">
        <f t="shared" si="4"/>
        <v>613880.0156</v>
      </c>
      <c r="J14" s="12">
        <f t="shared" si="4"/>
        <v>706463.775</v>
      </c>
      <c r="K14" s="12">
        <f t="shared" si="4"/>
        <v>802223.3015</v>
      </c>
      <c r="L14" s="12">
        <f t="shared" si="4"/>
        <v>901278.6221</v>
      </c>
      <c r="M14" s="12">
        <f t="shared" si="4"/>
        <v>1003754.457</v>
      </c>
    </row>
    <row r="15">
      <c r="A15" s="2"/>
      <c r="B15" s="2"/>
      <c r="C15" s="2"/>
      <c r="D15" s="2"/>
      <c r="E15" s="2"/>
      <c r="F15" s="2"/>
      <c r="G15" s="2"/>
      <c r="H15" s="2"/>
      <c r="I15" s="2"/>
      <c r="J15" s="2"/>
      <c r="K15" s="2"/>
      <c r="L15" s="2"/>
      <c r="M15" s="2"/>
    </row>
    <row r="16">
      <c r="A16" s="2"/>
      <c r="B16" s="2"/>
      <c r="C16" s="2"/>
      <c r="D16" s="2"/>
      <c r="E16" s="2"/>
      <c r="F16" s="2"/>
      <c r="G16" s="2"/>
      <c r="H16" s="2"/>
      <c r="I16" s="2"/>
      <c r="J16" s="2"/>
      <c r="K16" s="2"/>
      <c r="L16" s="2"/>
      <c r="M16"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37</v>
      </c>
      <c r="C1" s="2" t="s">
        <v>38</v>
      </c>
      <c r="D1" s="2" t="s">
        <v>39</v>
      </c>
      <c r="E1" s="2" t="s">
        <v>40</v>
      </c>
      <c r="F1" s="2" t="s">
        <v>41</v>
      </c>
      <c r="G1" s="2" t="s">
        <v>42</v>
      </c>
      <c r="H1" s="2" t="s">
        <v>43</v>
      </c>
      <c r="I1" s="2" t="s">
        <v>44</v>
      </c>
      <c r="J1" s="2" t="s">
        <v>45</v>
      </c>
      <c r="K1" s="2" t="s">
        <v>46</v>
      </c>
      <c r="L1" s="2" t="s">
        <v>47</v>
      </c>
      <c r="M1" s="2" t="s">
        <v>48</v>
      </c>
    </row>
    <row r="2">
      <c r="A2" s="2" t="s">
        <v>74</v>
      </c>
      <c r="B2" s="2"/>
      <c r="C2" s="2"/>
      <c r="D2" s="2"/>
      <c r="E2" s="2"/>
      <c r="F2" s="2"/>
      <c r="G2" s="2"/>
      <c r="H2" s="2"/>
      <c r="I2" s="2"/>
      <c r="J2" s="2"/>
      <c r="K2" s="2"/>
      <c r="L2" s="2"/>
      <c r="M2" s="2"/>
    </row>
    <row r="3">
      <c r="A3" s="2" t="s">
        <v>71</v>
      </c>
      <c r="B3" s="12">
        <f>Cash!B14</f>
        <v>64075</v>
      </c>
      <c r="C3" s="12">
        <f>Cash!C14</f>
        <v>130168.25</v>
      </c>
      <c r="D3" s="12">
        <f>Cash!D14</f>
        <v>202400.9175</v>
      </c>
      <c r="E3" s="12">
        <f>Cash!E14</f>
        <v>276999.2298</v>
      </c>
      <c r="F3" s="12">
        <f>Cash!F14</f>
        <v>354049.6929</v>
      </c>
      <c r="G3" s="12">
        <f>Cash!G14</f>
        <v>437782.0698</v>
      </c>
      <c r="H3" s="12">
        <f>Cash!H14</f>
        <v>524356.507</v>
      </c>
      <c r="I3" s="12">
        <f>Cash!I14</f>
        <v>613880.0156</v>
      </c>
      <c r="J3" s="12">
        <f>Cash!J14</f>
        <v>706463.775</v>
      </c>
      <c r="K3" s="12">
        <f>Cash!K14</f>
        <v>802223.3015</v>
      </c>
      <c r="L3" s="12">
        <f>Cash!L14</f>
        <v>901278.6221</v>
      </c>
      <c r="M3" s="12">
        <f>Cash!M14</f>
        <v>1003754.457</v>
      </c>
    </row>
    <row r="4">
      <c r="A4" s="2"/>
      <c r="B4" s="2"/>
      <c r="C4" s="2"/>
      <c r="D4" s="2"/>
      <c r="E4" s="2"/>
      <c r="F4" s="2"/>
      <c r="G4" s="2"/>
      <c r="H4" s="2"/>
      <c r="I4" s="2"/>
      <c r="J4" s="2"/>
      <c r="K4" s="2"/>
      <c r="L4" s="2"/>
      <c r="M4" s="2"/>
    </row>
    <row r="5">
      <c r="A5" s="2" t="s">
        <v>75</v>
      </c>
      <c r="B5" s="12">
        <f t="shared" ref="B5:M5" si="1">B3</f>
        <v>64075</v>
      </c>
      <c r="C5" s="12">
        <f t="shared" si="1"/>
        <v>130168.25</v>
      </c>
      <c r="D5" s="12">
        <f t="shared" si="1"/>
        <v>202400.9175</v>
      </c>
      <c r="E5" s="12">
        <f t="shared" si="1"/>
        <v>276999.2298</v>
      </c>
      <c r="F5" s="12">
        <f t="shared" si="1"/>
        <v>354049.6929</v>
      </c>
      <c r="G5" s="12">
        <f t="shared" si="1"/>
        <v>437782.0698</v>
      </c>
      <c r="H5" s="12">
        <f t="shared" si="1"/>
        <v>524356.507</v>
      </c>
      <c r="I5" s="12">
        <f t="shared" si="1"/>
        <v>613880.0156</v>
      </c>
      <c r="J5" s="12">
        <f t="shared" si="1"/>
        <v>706463.775</v>
      </c>
      <c r="K5" s="12">
        <f t="shared" si="1"/>
        <v>802223.3015</v>
      </c>
      <c r="L5" s="12">
        <f t="shared" si="1"/>
        <v>901278.6221</v>
      </c>
      <c r="M5" s="12">
        <f t="shared" si="1"/>
        <v>1003754.457</v>
      </c>
    </row>
    <row r="6">
      <c r="A6" s="2"/>
      <c r="B6" s="2"/>
      <c r="C6" s="2"/>
      <c r="D6" s="2"/>
      <c r="E6" s="2"/>
      <c r="F6" s="2"/>
      <c r="G6" s="2"/>
      <c r="H6" s="2"/>
      <c r="I6" s="2"/>
      <c r="J6" s="2"/>
      <c r="K6" s="2"/>
      <c r="L6" s="2"/>
      <c r="M6" s="2"/>
    </row>
    <row r="7">
      <c r="A7" s="2" t="s">
        <v>76</v>
      </c>
      <c r="B7" s="2"/>
      <c r="C7" s="2"/>
      <c r="D7" s="2"/>
      <c r="E7" s="2"/>
      <c r="F7" s="2"/>
      <c r="G7" s="2"/>
      <c r="H7" s="2"/>
      <c r="I7" s="2"/>
      <c r="J7" s="2"/>
      <c r="K7" s="2"/>
      <c r="L7" s="2"/>
      <c r="M7" s="2"/>
    </row>
    <row r="8">
      <c r="A8" s="2"/>
      <c r="B8" s="2"/>
      <c r="C8" s="2"/>
      <c r="D8" s="2"/>
      <c r="E8" s="2"/>
      <c r="F8" s="2"/>
      <c r="G8" s="2"/>
      <c r="H8" s="2"/>
      <c r="I8" s="2"/>
      <c r="J8" s="2"/>
      <c r="K8" s="2"/>
      <c r="L8" s="2"/>
      <c r="M8" s="2"/>
    </row>
    <row r="9">
      <c r="A9" s="2" t="s">
        <v>77</v>
      </c>
      <c r="B9" s="7">
        <v>0.0</v>
      </c>
      <c r="C9" s="7">
        <v>0.0</v>
      </c>
      <c r="D9" s="7">
        <v>0.0</v>
      </c>
      <c r="E9" s="7">
        <v>0.0</v>
      </c>
      <c r="F9" s="7">
        <v>0.0</v>
      </c>
      <c r="G9" s="7">
        <v>0.0</v>
      </c>
      <c r="H9" s="7">
        <v>0.0</v>
      </c>
      <c r="I9" s="7">
        <v>0.0</v>
      </c>
      <c r="J9" s="7">
        <v>0.0</v>
      </c>
      <c r="K9" s="7">
        <v>0.0</v>
      </c>
      <c r="L9" s="7">
        <v>0.0</v>
      </c>
      <c r="M9" s="7">
        <v>0.0</v>
      </c>
    </row>
    <row r="10">
      <c r="A10" s="2"/>
      <c r="B10" s="2"/>
      <c r="C10" s="2"/>
      <c r="D10" s="2"/>
      <c r="E10" s="2"/>
      <c r="F10" s="2"/>
      <c r="G10" s="2"/>
      <c r="H10" s="2"/>
      <c r="I10" s="2"/>
      <c r="J10" s="2"/>
      <c r="K10" s="2"/>
      <c r="L10" s="2"/>
      <c r="M10" s="2"/>
    </row>
    <row r="11">
      <c r="A11" s="2" t="s">
        <v>78</v>
      </c>
      <c r="B11" s="12">
        <f t="shared" ref="B11:M11" si="2">B5-B9</f>
        <v>64075</v>
      </c>
      <c r="C11" s="12">
        <f t="shared" si="2"/>
        <v>130168.25</v>
      </c>
      <c r="D11" s="12">
        <f t="shared" si="2"/>
        <v>202400.9175</v>
      </c>
      <c r="E11" s="12">
        <f t="shared" si="2"/>
        <v>276999.2298</v>
      </c>
      <c r="F11" s="12">
        <f t="shared" si="2"/>
        <v>354049.6929</v>
      </c>
      <c r="G11" s="12">
        <f t="shared" si="2"/>
        <v>437782.0698</v>
      </c>
      <c r="H11" s="12">
        <f t="shared" si="2"/>
        <v>524356.507</v>
      </c>
      <c r="I11" s="12">
        <f t="shared" si="2"/>
        <v>613880.0156</v>
      </c>
      <c r="J11" s="12">
        <f t="shared" si="2"/>
        <v>706463.775</v>
      </c>
      <c r="K11" s="12">
        <f t="shared" si="2"/>
        <v>802223.3015</v>
      </c>
      <c r="L11" s="12">
        <f t="shared" si="2"/>
        <v>901278.6221</v>
      </c>
      <c r="M11" s="12">
        <f t="shared" si="2"/>
        <v>1003754.457</v>
      </c>
    </row>
    <row r="12">
      <c r="A12" s="2"/>
      <c r="B12" s="2"/>
      <c r="C12" s="2"/>
      <c r="D12" s="2"/>
      <c r="E12" s="2"/>
      <c r="F12" s="2"/>
      <c r="G12" s="2"/>
      <c r="H12" s="2"/>
      <c r="I12" s="2"/>
      <c r="J12" s="2"/>
      <c r="K12" s="2"/>
      <c r="L12" s="2"/>
      <c r="M12" s="2"/>
    </row>
    <row r="13">
      <c r="A13" s="2" t="s">
        <v>79</v>
      </c>
      <c r="B13" s="7">
        <v>0.0</v>
      </c>
      <c r="C13" s="12">
        <f t="shared" ref="C13:M13" si="3">B15</f>
        <v>64075</v>
      </c>
      <c r="D13" s="12">
        <f t="shared" si="3"/>
        <v>130168.25</v>
      </c>
      <c r="E13" s="12">
        <f t="shared" si="3"/>
        <v>202400.9175</v>
      </c>
      <c r="F13" s="12">
        <f t="shared" si="3"/>
        <v>276999.2298</v>
      </c>
      <c r="G13" s="12">
        <f t="shared" si="3"/>
        <v>354049.6929</v>
      </c>
      <c r="H13" s="12">
        <f t="shared" si="3"/>
        <v>437782.0698</v>
      </c>
      <c r="I13" s="12">
        <f t="shared" si="3"/>
        <v>524356.507</v>
      </c>
      <c r="J13" s="12">
        <f t="shared" si="3"/>
        <v>613880.0156</v>
      </c>
      <c r="K13" s="12">
        <f t="shared" si="3"/>
        <v>706463.775</v>
      </c>
      <c r="L13" s="12">
        <f t="shared" si="3"/>
        <v>802223.3015</v>
      </c>
      <c r="M13" s="12">
        <f t="shared" si="3"/>
        <v>901278.6221</v>
      </c>
    </row>
    <row r="14">
      <c r="A14" s="2" t="s">
        <v>80</v>
      </c>
      <c r="B14" s="12">
        <f>'Sales and Costs'!B26</f>
        <v>64075</v>
      </c>
      <c r="C14" s="12">
        <f>'Sales and Costs'!C26</f>
        <v>66093.25</v>
      </c>
      <c r="D14" s="12">
        <f>'Sales and Costs'!D26</f>
        <v>72232.6675</v>
      </c>
      <c r="E14" s="12">
        <f>'Sales and Costs'!E26</f>
        <v>74598.31233</v>
      </c>
      <c r="F14" s="12">
        <f>'Sales and Costs'!F26</f>
        <v>77050.46309</v>
      </c>
      <c r="G14" s="12">
        <f>'Sales and Costs'!G26</f>
        <v>83732.37693</v>
      </c>
      <c r="H14" s="12">
        <f>'Sales and Costs'!H26</f>
        <v>86574.43721</v>
      </c>
      <c r="I14" s="12">
        <f>'Sales and Costs'!I26</f>
        <v>89523.50853</v>
      </c>
      <c r="J14" s="12">
        <f>'Sales and Costs'!J26</f>
        <v>92583.75948</v>
      </c>
      <c r="K14" s="12">
        <f>'Sales and Costs'!K26</f>
        <v>95759.52644</v>
      </c>
      <c r="L14" s="12">
        <f>'Sales and Costs'!L26</f>
        <v>99055.32057</v>
      </c>
      <c r="M14" s="12">
        <f>'Sales and Costs'!M26</f>
        <v>102475.8351</v>
      </c>
    </row>
    <row r="15">
      <c r="A15" s="2" t="s">
        <v>81</v>
      </c>
      <c r="B15" s="12">
        <f t="shared" ref="B15:M15" si="4">B13+B14</f>
        <v>64075</v>
      </c>
      <c r="C15" s="12">
        <f t="shared" si="4"/>
        <v>130168.25</v>
      </c>
      <c r="D15" s="12">
        <f t="shared" si="4"/>
        <v>202400.9175</v>
      </c>
      <c r="E15" s="12">
        <f t="shared" si="4"/>
        <v>276999.2298</v>
      </c>
      <c r="F15" s="12">
        <f t="shared" si="4"/>
        <v>354049.6929</v>
      </c>
      <c r="G15" s="12">
        <f t="shared" si="4"/>
        <v>437782.0698</v>
      </c>
      <c r="H15" s="12">
        <f t="shared" si="4"/>
        <v>524356.507</v>
      </c>
      <c r="I15" s="12">
        <f t="shared" si="4"/>
        <v>613880.0156</v>
      </c>
      <c r="J15" s="12">
        <f t="shared" si="4"/>
        <v>706463.775</v>
      </c>
      <c r="K15" s="12">
        <f t="shared" si="4"/>
        <v>802223.3015</v>
      </c>
      <c r="L15" s="12">
        <f t="shared" si="4"/>
        <v>901278.6221</v>
      </c>
      <c r="M15" s="12">
        <f t="shared" si="4"/>
        <v>1003754.457</v>
      </c>
    </row>
    <row r="16">
      <c r="A16" s="2"/>
      <c r="B16" s="2"/>
      <c r="C16" s="2"/>
      <c r="D16" s="2"/>
      <c r="E16" s="2"/>
      <c r="F16" s="2"/>
      <c r="G16" s="2"/>
      <c r="H16" s="2"/>
      <c r="I16" s="2"/>
      <c r="J16" s="2"/>
      <c r="K16" s="2"/>
      <c r="L16" s="2"/>
      <c r="M16" s="2"/>
    </row>
    <row r="17">
      <c r="A17" s="2" t="s">
        <v>82</v>
      </c>
      <c r="B17" s="12">
        <f t="shared" ref="B17:M17" si="5">B11-B15</f>
        <v>0</v>
      </c>
      <c r="C17" s="12">
        <f t="shared" si="5"/>
        <v>0</v>
      </c>
      <c r="D17" s="12">
        <f t="shared" si="5"/>
        <v>0</v>
      </c>
      <c r="E17" s="12">
        <f t="shared" si="5"/>
        <v>0</v>
      </c>
      <c r="F17" s="12">
        <f t="shared" si="5"/>
        <v>0</v>
      </c>
      <c r="G17" s="12">
        <f t="shared" si="5"/>
        <v>0</v>
      </c>
      <c r="H17" s="12">
        <f t="shared" si="5"/>
        <v>0</v>
      </c>
      <c r="I17" s="12">
        <f t="shared" si="5"/>
        <v>0</v>
      </c>
      <c r="J17" s="12">
        <f t="shared" si="5"/>
        <v>0</v>
      </c>
      <c r="K17" s="12">
        <f t="shared" si="5"/>
        <v>0</v>
      </c>
      <c r="L17" s="12">
        <f t="shared" si="5"/>
        <v>0</v>
      </c>
      <c r="M17" s="12">
        <f t="shared" si="5"/>
        <v>0</v>
      </c>
    </row>
    <row r="18">
      <c r="A18" s="2"/>
      <c r="B18" s="2"/>
      <c r="C18" s="2"/>
      <c r="D18" s="2"/>
      <c r="E18" s="2"/>
      <c r="F18" s="2"/>
      <c r="G18" s="2"/>
      <c r="H18" s="2"/>
      <c r="I18" s="2"/>
      <c r="J18" s="2"/>
      <c r="K18" s="2"/>
      <c r="L18" s="2"/>
      <c r="M18" s="2"/>
    </row>
    <row r="19">
      <c r="A19" s="2"/>
      <c r="B19" s="2"/>
      <c r="C19" s="2"/>
      <c r="D19" s="2"/>
      <c r="E19" s="2"/>
      <c r="F19" s="2"/>
      <c r="G19" s="2"/>
      <c r="H19" s="2"/>
      <c r="I19" s="2"/>
      <c r="J19" s="2"/>
      <c r="K19" s="2"/>
      <c r="L19" s="2"/>
      <c r="M19" s="2"/>
    </row>
  </sheetData>
  <drawing r:id="rId1"/>
</worksheet>
</file>